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4047C43-7F62-40AC-BD43-4DBF923486D4}" xr6:coauthVersionLast="47" xr6:coauthVersionMax="47" xr10:uidLastSave="{00000000-0000-0000-0000-000000000000}"/>
  <bookViews>
    <workbookView xWindow="1725" yWindow="2550" windowWidth="26460" windowHeight="11310" xr2:uid="{DF6EEF12-FBB0-4625-8B96-64DF62CF63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1" l="1"/>
  <c r="D6" i="1"/>
  <c r="G6" i="1"/>
  <c r="B17" i="1" l="1"/>
  <c r="C17" i="1" s="1"/>
  <c r="B27" i="1"/>
  <c r="C27" i="1" s="1"/>
  <c r="B26" i="1"/>
  <c r="C26" i="1" s="1"/>
  <c r="B25" i="1"/>
  <c r="C25" i="1" s="1"/>
  <c r="B24" i="1"/>
  <c r="C24" i="1" s="1"/>
  <c r="B23" i="1"/>
  <c r="C23" i="1" s="1"/>
  <c r="B19" i="1"/>
  <c r="C19" i="1" s="1"/>
  <c r="B16" i="1"/>
  <c r="C16" i="1" s="1"/>
  <c r="B28" i="1" l="1"/>
  <c r="C28" i="1" s="1"/>
  <c r="B22" i="1"/>
  <c r="C22" i="1" s="1"/>
  <c r="B18" i="1"/>
  <c r="C18" i="1" s="1"/>
  <c r="B20" i="1"/>
  <c r="C20" i="1" s="1"/>
  <c r="B21" i="1"/>
  <c r="C21" i="1" s="1"/>
</calcChain>
</file>

<file path=xl/sharedStrings.xml><?xml version="1.0" encoding="utf-8"?>
<sst xmlns="http://schemas.openxmlformats.org/spreadsheetml/2006/main" count="31" uniqueCount="24">
  <si>
    <t xml:space="preserve">congé </t>
  </si>
  <si>
    <t xml:space="preserve">du </t>
  </si>
  <si>
    <t>au</t>
  </si>
  <si>
    <t>résultat</t>
  </si>
  <si>
    <t xml:space="preserve">64 h </t>
  </si>
  <si>
    <t>Jours fériées</t>
  </si>
  <si>
    <t xml:space="preserve">Jour de l'an </t>
  </si>
  <si>
    <t xml:space="preserve">Dimanche de Pâques </t>
  </si>
  <si>
    <t xml:space="preserve">Lundi de Pâques </t>
  </si>
  <si>
    <t xml:space="preserve">Fête du Travail </t>
  </si>
  <si>
    <t xml:space="preserve">Ascension </t>
  </si>
  <si>
    <t xml:space="preserve">Dimanche de 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</si>
  <si>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</si>
  <si>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</si>
  <si>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</si>
  <si>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</si>
  <si>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Armistice de 1918 </t>
  </si>
  <si>
    <t xml:space="preserve">Noël </t>
  </si>
  <si>
    <t xml:space="preserve">L'an année suivante </t>
  </si>
  <si>
    <t>congé</t>
  </si>
  <si>
    <t>64 h</t>
  </si>
  <si>
    <t>sens formule</t>
  </si>
  <si>
    <t xml:space="preserve">avec formule </t>
  </si>
  <si>
    <t>8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</si>
</sst>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212529"/>
      <name val="Arial Black"/>
      <family val="2"/>
    </font>
    <font>
      <b/>
      <sz val="11"/>
      <color theme="1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EEEEEE"/>
        <bgColor indexed="64"/>
      </patternFill>
    </fill>
  </fills>
  <borders count="18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2" fillId="4" borderId="2" xfId="0" applyFont="1" applyFill="1" applyBorder="1" applyAlignment="1" applyProtection="1">
      <alignment horizontal="center"/>
      <protection hidden="1"/>
    </xf>
    <xf numFmtId="0" fontId="2" fillId="2" borderId="3" xfId="0" applyFont="1" applyFill="1" applyBorder="1" applyAlignment="1" applyProtection="1">
      <alignment horizontal="center"/>
      <protection hidden="1"/>
    </xf>
    <xf numFmtId="0" fontId="2" fillId="5" borderId="3" xfId="0" applyFont="1" applyFill="1" applyBorder="1" applyAlignment="1" applyProtection="1">
      <alignment horizontal="center"/>
      <protection hidden="1"/>
    </xf>
    <xf numFmtId="0" fontId="2" fillId="6" borderId="3" xfId="0" applyFont="1" applyFill="1" applyBorder="1" applyAlignment="1" applyProtection="1">
      <alignment horizontal="center"/>
      <protection hidden="1"/>
    </xf>
    <xf numFmtId="0" fontId="3" fillId="0" borderId="4" xfId="0" applyFont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14" fontId="2" fillId="4" borderId="6" xfId="0" applyNumberFormat="1" applyFont="1" applyFill="1" applyBorder="1" applyAlignment="1" applyProtection="1">
      <alignment horizontal="center"/>
      <protection hidden="1"/>
    </xf>
    <xf numFmtId="14" fontId="2" fillId="7" borderId="7" xfId="0" applyNumberFormat="1" applyFont="1" applyFill="1" applyBorder="1" applyAlignment="1" applyProtection="1">
      <alignment horizontal="center"/>
      <protection hidden="1"/>
    </xf>
    <xf numFmtId="14" fontId="2" fillId="8" borderId="7" xfId="0" applyNumberFormat="1" applyFont="1" applyFill="1" applyBorder="1" applyAlignment="1" applyProtection="1">
      <alignment horizontal="center"/>
      <protection hidden="1"/>
    </xf>
    <xf numFmtId="14" fontId="2" fillId="4" borderId="8" xfId="0" applyNumberFormat="1" applyFont="1" applyFill="1" applyBorder="1" applyAlignment="1" applyProtection="1">
      <alignment horizontal="center"/>
      <protection hidden="1"/>
    </xf>
    <xf numFmtId="0" fontId="1" fillId="3" borderId="1" xfId="0" applyFont="1" applyFill="1" applyBorder="1" applyAlignment="1" applyProtection="1">
      <alignment horizontal="center" vertical="center"/>
      <protection locked="0" hidden="1"/>
    </xf>
    <xf numFmtId="164" fontId="3" fillId="0" borderId="9" xfId="0" applyNumberFormat="1" applyFont="1" applyBorder="1" applyAlignment="1" applyProtection="1">
      <alignment horizontal="center" vertical="center"/>
      <protection hidden="1"/>
    </xf>
    <xf numFmtId="164" fontId="3" fillId="0" borderId="10" xfId="0" applyNumberFormat="1" applyFont="1" applyBorder="1" applyAlignment="1" applyProtection="1">
      <alignment horizontal="center" vertical="center"/>
      <protection hidden="1"/>
    </xf>
    <xf numFmtId="164" fontId="3" fillId="0" borderId="11" xfId="0" applyNumberFormat="1" applyFont="1" applyBorder="1" applyAlignment="1" applyProtection="1">
      <alignment horizontal="center" vertical="center"/>
      <protection hidden="1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15" xfId="0" applyBorder="1" applyAlignment="1">
      <alignment horizontal="centerContinuous"/>
    </xf>
    <xf numFmtId="0" fontId="0" fillId="2" borderId="16" xfId="0" applyFill="1" applyBorder="1" applyAlignment="1">
      <alignment horizontal="centerContinuous"/>
    </xf>
    <xf numFmtId="0" fontId="0" fillId="2" borderId="17" xfId="0" applyFill="1" applyBorder="1" applyAlignment="1">
      <alignment horizontal="centerContinuous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4" fontId="0" fillId="0" borderId="14" xfId="0" applyNumberFormat="1" applyBorder="1"/>
    <xf numFmtId="14" fontId="0" fillId="0" borderId="15" xfId="0" applyNumberFormat="1" applyBorder="1"/>
    <xf numFmtId="0" fontId="0" fillId="2" borderId="5" xfId="0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9</xdr:row>
      <xdr:rowOff>114300</xdr:rowOff>
    </xdr:from>
    <xdr:to>
      <xdr:col>8</xdr:col>
      <xdr:colOff>754380</xdr:colOff>
      <xdr:row>18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6A454D0-C3CF-BC88-07C1-81B1B05F82D3}"/>
            </a:ext>
          </a:extLst>
        </xdr:cNvPr>
        <xdr:cNvSpPr/>
      </xdr:nvSpPr>
      <xdr:spPr>
        <a:xfrm>
          <a:off x="3924300" y="1783080"/>
          <a:ext cx="4427220" cy="189738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détails du</a:t>
          </a:r>
          <a:r>
            <a:rPr lang="fr-FR" sz="1100" baseline="0"/>
            <a:t> résultat du 1/1/2023 au 8/1/2023</a:t>
          </a:r>
        </a:p>
        <a:p>
          <a:pPr algn="l"/>
          <a:r>
            <a:rPr lang="fr-FR" sz="1100" baseline="0"/>
            <a:t>1/1/2023 pas compter car jour férié</a:t>
          </a:r>
        </a:p>
        <a:p>
          <a:pPr algn="l"/>
          <a:r>
            <a:rPr lang="fr-FR" sz="1100" baseline="0"/>
            <a:t>du 2/1/2023 au 6/2/2023 = 8 heures * 5 jours car journée de semaine</a:t>
          </a:r>
        </a:p>
        <a:p>
          <a:pPr algn="l"/>
          <a:r>
            <a:rPr lang="fr-FR" sz="1100" baseline="0"/>
            <a:t>du 7/1/2023 au 8/1/2023 = 12 heures * 2 jours car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détail du résultat du 9/1/2023 au 15/1/2023</a:t>
          </a:r>
        </a:p>
        <a:p>
          <a:pPr algn="l"/>
          <a:r>
            <a:rPr lang="fr-FR" sz="1100" baseline="0"/>
            <a:t>du 9 au 13/1/23 = 8 heures * 5 jours car jour semaine</a:t>
          </a:r>
        </a:p>
        <a:p>
          <a:pPr algn="l"/>
          <a:r>
            <a:rPr lang="fr-FR" sz="1100" baseline="0"/>
            <a:t>du 14 au 15/1/2023 = 12 heures * 2 jours car jour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de l'aide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144780</xdr:colOff>
      <xdr:row>4</xdr:row>
      <xdr:rowOff>99060</xdr:rowOff>
    </xdr:from>
    <xdr:to>
      <xdr:col>2</xdr:col>
      <xdr:colOff>640080</xdr:colOff>
      <xdr:row>4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445FAC3-D778-6048-592E-0CDBBB694B5F}"/>
            </a:ext>
          </a:extLst>
        </xdr:cNvPr>
        <xdr:cNvCxnSpPr/>
      </xdr:nvCxnSpPr>
      <xdr:spPr>
        <a:xfrm>
          <a:off x="2948940" y="8382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121920</xdr:colOff>
      <xdr:row>5</xdr:row>
      <xdr:rowOff>114300</xdr:rowOff>
    </xdr:from>
    <xdr:to>
      <xdr:col>2</xdr:col>
      <xdr:colOff>678180</xdr:colOff>
      <xdr:row>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CB10C92-925D-BE8A-C6DB-94BDA99BF8C3}"/>
            </a:ext>
          </a:extLst>
        </xdr:cNvPr>
        <xdr:cNvCxnSpPr/>
      </xdr:nvCxnSpPr>
      <xdr:spPr>
        <a:xfrm>
          <a:off x="2926080" y="104394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90412-678B-4174-8E3B-17ACDD19B8A1}">
  <dimension ref="A1:K29"/>
  <sheetViews>
    <sheetView showGridLines="0" tabSelected="1" workbookViewId="0">
      <selection activeCell="J6" sqref="J6"/>
    </sheetView>
  </sheetViews>
  <sheetFormatPr baseColWidth="10" defaultRowHeight="15" x14ac:dyDescent="0.25"/>
  <cols>
    <col min="1" max="1" width="28.140625" bestFit="1" customWidth="1"/>
    <col min="2" max="2" width="13.85546875" bestFit="1" customWidth="1"/>
    <col min="3" max="3" width="12.140625" bestFit="1" customWidth="1"/>
  </cols>
  <sheetData>
    <row r="1" spans="1:11" ht="15.75" thickTop="1" x14ac:dyDescent="0.25">
      <c r="D1" s="16" t="s">
        <v>0</v>
      </c>
      <c r="E1" s="17"/>
      <c r="G1" s="16" t="s">
        <v>19</v>
      </c>
      <c r="H1" s="17"/>
      <c r="J1" s="16" t="s">
        <v>19</v>
      </c>
      <c r="K1" s="17"/>
    </row>
    <row r="2" spans="1:11" x14ac:dyDescent="0.25">
      <c r="D2" s="22" t="s">
        <v>1</v>
      </c>
      <c r="E2" s="23" t="s">
        <v>2</v>
      </c>
      <c r="G2" s="26" t="s">
        <v>1</v>
      </c>
      <c r="H2" s="27" t="s">
        <v>2</v>
      </c>
      <c r="J2" s="26" t="s">
        <v>1</v>
      </c>
      <c r="K2" s="27" t="s">
        <v>2</v>
      </c>
    </row>
    <row r="3" spans="1:11" x14ac:dyDescent="0.25">
      <c r="D3" s="24">
        <v>44927</v>
      </c>
      <c r="E3" s="25">
        <v>44934</v>
      </c>
      <c r="G3" s="28">
        <v>44935</v>
      </c>
      <c r="H3" s="29">
        <v>44941</v>
      </c>
      <c r="J3" s="28">
        <v>44935</v>
      </c>
      <c r="K3" s="29"/>
    </row>
    <row r="4" spans="1:11" x14ac:dyDescent="0.25">
      <c r="D4" s="18" t="s">
        <v>3</v>
      </c>
      <c r="E4" s="19"/>
      <c r="G4" s="18" t="s">
        <v>3</v>
      </c>
      <c r="H4" s="19"/>
      <c r="J4" s="18" t="s">
        <v>3</v>
      </c>
      <c r="K4" s="19"/>
    </row>
    <row r="5" spans="1:11" ht="17.25" customHeight="1" thickBot="1" x14ac:dyDescent="0.3">
      <c r="B5" t="s">
        <v>21</v>
      </c>
      <c r="D5" s="20" t="s">
        <v>4</v>
      </c>
      <c r="E5" s="21"/>
      <c r="G5" s="20" t="s">
        <v>20</v>
      </c>
      <c r="H5" s="21"/>
      <c r="J5" s="20" t="s">
        <v>23</v>
      </c>
      <c r="K5" s="21"/>
    </row>
    <row r="6" spans="1:11" ht="16.5" thickTop="1" thickBot="1" x14ac:dyDescent="0.3">
      <c r="B6" t="s">
        <v>22</v>
      </c>
      <c r="D6" s="30">
        <f>_xlfn.LET(
_xlpm.t_dd,D3,
_xlpm.t_df,MAX(_xlpm.t_dd,E3),
_xlpm.t_jf,$B$16:$B$28,
(NETWORKDAYS.INTL(_xlpm.t_dd,_xlpm.t_df,1,_xlpm.t_jf) * 8) + (NETWORKDAYS.INTL(_xlpm.t_dd,_xlpm.t_df,"1111100",_xlpm.t_jf) * 12)
)</f>
        <v>64</v>
      </c>
      <c r="E6" s="31"/>
      <c r="G6" s="30">
        <f>_xlfn.LET(
_xlpm.t_dd,G3,
_xlpm.t_df,MAX(_xlpm.t_dd,H3),
_xlpm.t_jf,$B$16:$B$28,
(NETWORKDAYS.INTL(_xlpm.t_dd,_xlpm.t_df,1,_xlpm.t_jf) * 8) + (NETWORKDAYS.INTL(_xlpm.t_dd,_xlpm.t_df,"1111100",_xlpm.t_jf) * 12)
)</f>
        <v>64</v>
      </c>
      <c r="H6" s="31"/>
      <c r="J6" s="30">
        <f>_xlfn.LET(
_xlpm.t_dd,J3,
_xlpm.t_df,MAX(_xlpm.t_dd,K3),
_xlpm.t_jf,$B$16:$B$28,
(NETWORKDAYS.INTL(_xlpm.t_dd,_xlpm.t_df,1,_xlpm.t_jf) * 8) + (NETWORKDAYS.INTL(_xlpm.t_dd,_xlpm.t_df,"1111100",_xlpm.t_jf) * 12)
)</f>
        <v>8</v>
      </c>
      <c r="K6" s="31"/>
    </row>
    <row r="7" spans="1:11" ht="15.75" thickTop="1" x14ac:dyDescent="0.25"/>
    <row r="14" spans="1:11" ht="15.75" thickBot="1" x14ac:dyDescent="0.3"/>
    <row r="15" spans="1:11" ht="20.25" thickTop="1" thickBot="1" x14ac:dyDescent="0.3">
      <c r="A15" s="1" t="s">
        <v>5</v>
      </c>
      <c r="B15" s="7">
        <v>2023</v>
      </c>
      <c r="C15" s="12"/>
    </row>
    <row r="16" spans="1:11" ht="20.25" thickTop="1" thickBot="1" x14ac:dyDescent="0.45">
      <c r="A16" s="2" t="s">
        <v>6</v>
      </c>
      <c r="B16" s="8">
        <f xml:space="preserve"> DATE(B15,1,1)</f>
        <v>44927</v>
      </c>
      <c r="C16" s="13">
        <f>B16</f>
        <v>44927</v>
      </c>
    </row>
    <row r="17" spans="1:3" ht="19.5" thickBot="1" x14ac:dyDescent="0.45">
      <c r="A17" s="3" t="s">
        <v>7</v>
      </c>
      <c r="B17" s="9">
        <f xml:space="preserve"> FLOOR(DAY(MINUTE($B$15/38)/2+56)&amp;"/5/"&amp;$B$15,7)-34</f>
        <v>45025</v>
      </c>
      <c r="C17" s="14">
        <f t="shared" ref="C17:C28" si="0">B17</f>
        <v>45025</v>
      </c>
    </row>
    <row r="18" spans="1:3" ht="19.5" thickBot="1" x14ac:dyDescent="0.45">
      <c r="A18" s="4" t="s">
        <v>8</v>
      </c>
      <c r="B18" s="10">
        <f>B17 + 1</f>
        <v>45026</v>
      </c>
      <c r="C18" s="14">
        <f t="shared" si="0"/>
        <v>45026</v>
      </c>
    </row>
    <row r="19" spans="1:3" ht="19.5" thickBot="1" x14ac:dyDescent="0.45">
      <c r="A19" s="5" t="s">
        <v>9</v>
      </c>
      <c r="B19" s="9">
        <f xml:space="preserve"> DATE($B$56,5,1)</f>
        <v>122</v>
      </c>
      <c r="C19" s="14">
        <f t="shared" si="0"/>
        <v>122</v>
      </c>
    </row>
    <row r="20" spans="1:3" ht="19.5" thickBot="1" x14ac:dyDescent="0.45">
      <c r="A20" s="4" t="s">
        <v>10</v>
      </c>
      <c r="B20" s="10">
        <f xml:space="preserve"> B17 + 39</f>
        <v>45064</v>
      </c>
      <c r="C20" s="14">
        <f t="shared" si="0"/>
        <v>45064</v>
      </c>
    </row>
    <row r="21" spans="1:3" ht="19.5" thickBot="1" x14ac:dyDescent="0.45">
      <c r="A21" s="3" t="s">
        <v>11</v>
      </c>
      <c r="B21" s="9">
        <f xml:space="preserve"> B17 + 49</f>
        <v>45074</v>
      </c>
      <c r="C21" s="14">
        <f t="shared" si="0"/>
        <v>45074</v>
      </c>
    </row>
    <row r="22" spans="1:3" ht="19.5" thickBot="1" x14ac:dyDescent="0.45">
      <c r="A22" s="4" t="s">
        <v>12</v>
      </c>
      <c r="B22" s="10">
        <f xml:space="preserve"> B17 + 50</f>
        <v>45075</v>
      </c>
      <c r="C22" s="14">
        <f t="shared" si="0"/>
        <v>45075</v>
      </c>
    </row>
    <row r="23" spans="1:3" ht="19.5" thickBot="1" x14ac:dyDescent="0.45">
      <c r="A23" s="5" t="s">
        <v>13</v>
      </c>
      <c r="B23" s="9">
        <f xml:space="preserve"> DATE($B$56,7,21)</f>
        <v>203</v>
      </c>
      <c r="C23" s="14">
        <f t="shared" si="0"/>
        <v>203</v>
      </c>
    </row>
    <row r="24" spans="1:3" ht="19.5" thickBot="1" x14ac:dyDescent="0.45">
      <c r="A24" s="4" t="s">
        <v>14</v>
      </c>
      <c r="B24" s="10">
        <f xml:space="preserve"> DATE($B$56,8,15)</f>
        <v>228</v>
      </c>
      <c r="C24" s="14">
        <f t="shared" si="0"/>
        <v>228</v>
      </c>
    </row>
    <row r="25" spans="1:3" ht="19.5" thickBot="1" x14ac:dyDescent="0.45">
      <c r="A25" s="5" t="s">
        <v>15</v>
      </c>
      <c r="B25" s="9">
        <f xml:space="preserve"> DATE($B$56,11,1)</f>
        <v>306</v>
      </c>
      <c r="C25" s="14">
        <f t="shared" si="0"/>
        <v>306</v>
      </c>
    </row>
    <row r="26" spans="1:3" ht="19.5" thickBot="1" x14ac:dyDescent="0.45">
      <c r="A26" s="4" t="s">
        <v>16</v>
      </c>
      <c r="B26" s="10">
        <f xml:space="preserve"> DATE($B$56,11,11)</f>
        <v>316</v>
      </c>
      <c r="C26" s="14">
        <f t="shared" si="0"/>
        <v>316</v>
      </c>
    </row>
    <row r="27" spans="1:3" ht="19.5" thickBot="1" x14ac:dyDescent="0.45">
      <c r="A27" s="5" t="s">
        <v>17</v>
      </c>
      <c r="B27" s="9">
        <f xml:space="preserve"> DATE($B$56,12,25)</f>
        <v>360</v>
      </c>
      <c r="C27" s="14">
        <f t="shared" si="0"/>
        <v>360</v>
      </c>
    </row>
    <row r="28" spans="1:3" ht="19.5" thickBot="1" x14ac:dyDescent="0.45">
      <c r="A28" s="6" t="s">
        <v>18</v>
      </c>
      <c r="B28" s="11">
        <f>B27+7</f>
        <v>367</v>
      </c>
      <c r="C28" s="15">
        <f t="shared" si="0"/>
        <v>367</v>
      </c>
    </row>
    <row r="29" spans="1:3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JFL</cp:lastModifiedBy>
  <dcterms:created xsi:type="dcterms:W3CDTF">2023-01-11T13:09:58Z</dcterms:created>
  <dcterms:modified xsi:type="dcterms:W3CDTF">2023-01-11T14:24:58Z</dcterms:modified>
</cp:coreProperties>
</file>