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9"/>
  <workbookPr/>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13_ncr:1_{BDABD463-290D-4F49-9B96-BDEBF2B804BA}" xr6:coauthVersionLast="47" xr6:coauthVersionMax="47" xr10:uidLastSave="{00000000-0000-0000-0000-000000000000}"/>
  <bookViews>
    <workbookView xWindow="210" yWindow="615" windowWidth="23400" windowHeight="12345" activeTab="2" xr2:uid="{00000000-000D-0000-FFFF-FFFF00000000}"/>
  </bookViews>
  <sheets>
    <sheet name="EXPLICATIONS" sheetId="3" r:id="rId1"/>
    <sheet name="export" sheetId="1" r:id="rId2"/>
    <sheet name="compil" sheetId="2" r:id="rId3"/>
  </sheets>
  <definedNames>
    <definedName name="Tab_Aff">OFFSET(Tab_Export,0,MATCH(export!$E$1,export!$A$1:$BC$1,0)-1,,1)</definedName>
    <definedName name="Tab_Export">OFFSET(export!$A$1,1,,14,54)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3" i="1" l="1"/>
  <c r="AA4" i="1"/>
  <c r="AA5" i="1"/>
  <c r="AA6" i="1"/>
  <c r="AA7" i="1"/>
  <c r="AA8" i="1"/>
  <c r="AA9" i="1"/>
  <c r="AA10" i="1"/>
  <c r="AA11" i="1"/>
  <c r="AA12" i="1"/>
  <c r="AA13" i="1"/>
  <c r="AA14" i="1"/>
  <c r="AA15" i="1"/>
  <c r="AA2" i="1"/>
  <c r="O3" i="1"/>
  <c r="O7" i="1" s="1"/>
  <c r="A15" i="2"/>
  <c r="G15" i="2" s="1"/>
  <c r="L15" i="2" s="1"/>
  <c r="A3" i="2"/>
  <c r="A4" i="2"/>
  <c r="A5" i="2"/>
  <c r="D5" i="2" s="1"/>
  <c r="A6" i="2"/>
  <c r="F6" i="2" s="1"/>
  <c r="A7" i="2"/>
  <c r="G7" i="2" s="1"/>
  <c r="L7" i="2" s="1"/>
  <c r="A8" i="2"/>
  <c r="B8" i="2" s="1"/>
  <c r="A9" i="2"/>
  <c r="D9" i="2" s="1"/>
  <c r="A10" i="2"/>
  <c r="F10" i="2" s="1"/>
  <c r="A11" i="2"/>
  <c r="G11" i="2" s="1"/>
  <c r="L11" i="2" s="1"/>
  <c r="A12" i="2"/>
  <c r="B12" i="2" s="1"/>
  <c r="A13" i="2"/>
  <c r="D13" i="2" s="1"/>
  <c r="A14" i="2"/>
  <c r="F14" i="2" s="1"/>
  <c r="A2" i="2"/>
  <c r="D26" i="2" l="1"/>
  <c r="J26" i="2"/>
  <c r="C26" i="2"/>
  <c r="B26" i="2"/>
  <c r="F26" i="2"/>
  <c r="K26" i="2"/>
  <c r="G26" i="2"/>
  <c r="I26" i="2"/>
  <c r="D24" i="2"/>
  <c r="I24" i="2"/>
  <c r="E24" i="2"/>
  <c r="J24" i="2"/>
  <c r="B24" i="2"/>
  <c r="G24" i="2"/>
  <c r="F24" i="2"/>
  <c r="K24" i="2"/>
  <c r="C24" i="2"/>
  <c r="D25" i="2"/>
  <c r="I25" i="2"/>
  <c r="E25" i="2"/>
  <c r="J25" i="2"/>
  <c r="G25" i="2"/>
  <c r="B25" i="2"/>
  <c r="F25" i="2"/>
  <c r="K25" i="2"/>
  <c r="C25" i="2"/>
  <c r="B4" i="2"/>
  <c r="C3" i="2"/>
  <c r="B2" i="2"/>
  <c r="G2" i="2"/>
  <c r="H6" i="2" s="1"/>
  <c r="I9" i="2"/>
  <c r="O14" i="1"/>
  <c r="O10" i="1"/>
  <c r="O6" i="1"/>
  <c r="E6" i="2" s="1"/>
  <c r="C2" i="2"/>
  <c r="F2" i="2"/>
  <c r="O13" i="1"/>
  <c r="O9" i="1"/>
  <c r="O5" i="1"/>
  <c r="K2" i="2"/>
  <c r="D2" i="2"/>
  <c r="O4" i="1"/>
  <c r="E26" i="2" s="1"/>
  <c r="O12" i="1"/>
  <c r="O8" i="1"/>
  <c r="I2" i="2"/>
  <c r="C13" i="2"/>
  <c r="O15" i="1"/>
  <c r="O11" i="1"/>
  <c r="D6" i="2"/>
  <c r="B15" i="2"/>
  <c r="J14" i="2"/>
  <c r="G12" i="2"/>
  <c r="L12" i="2" s="1"/>
  <c r="C9" i="2"/>
  <c r="I5" i="2"/>
  <c r="F15" i="2"/>
  <c r="D14" i="2"/>
  <c r="J10" i="2"/>
  <c r="G8" i="2"/>
  <c r="L8" i="2" s="1"/>
  <c r="C5" i="2"/>
  <c r="K15" i="2"/>
  <c r="I13" i="2"/>
  <c r="D10" i="2"/>
  <c r="J6" i="2"/>
  <c r="G4" i="2"/>
  <c r="L4" i="2" s="1"/>
  <c r="J15" i="2"/>
  <c r="D15" i="2"/>
  <c r="I14" i="2"/>
  <c r="C14" i="2"/>
  <c r="G13" i="2"/>
  <c r="L13" i="2" s="1"/>
  <c r="K12" i="2"/>
  <c r="F12" i="2"/>
  <c r="J11" i="2"/>
  <c r="D11" i="2"/>
  <c r="I10" i="2"/>
  <c r="C10" i="2"/>
  <c r="G9" i="2"/>
  <c r="L9" i="2" s="1"/>
  <c r="K8" i="2"/>
  <c r="F8" i="2"/>
  <c r="J7" i="2"/>
  <c r="D7" i="2"/>
  <c r="I6" i="2"/>
  <c r="C6" i="2"/>
  <c r="G5" i="2"/>
  <c r="L5" i="2" s="1"/>
  <c r="K4" i="2"/>
  <c r="F4" i="2"/>
  <c r="J3" i="2"/>
  <c r="E3" i="2"/>
  <c r="B14" i="2"/>
  <c r="B10" i="2"/>
  <c r="B6" i="2"/>
  <c r="K3" i="2"/>
  <c r="B11" i="2"/>
  <c r="B7" i="2"/>
  <c r="B3" i="2"/>
  <c r="I15" i="2"/>
  <c r="C15" i="2"/>
  <c r="G14" i="2"/>
  <c r="L14" i="2" s="1"/>
  <c r="K13" i="2"/>
  <c r="F13" i="2"/>
  <c r="J12" i="2"/>
  <c r="D12" i="2"/>
  <c r="I11" i="2"/>
  <c r="C11" i="2"/>
  <c r="G10" i="2"/>
  <c r="L10" i="2" s="1"/>
  <c r="K9" i="2"/>
  <c r="F9" i="2"/>
  <c r="J8" i="2"/>
  <c r="D8" i="2"/>
  <c r="I7" i="2"/>
  <c r="C7" i="2"/>
  <c r="G6" i="2"/>
  <c r="L6" i="2" s="1"/>
  <c r="K5" i="2"/>
  <c r="F5" i="2"/>
  <c r="J4" i="2"/>
  <c r="D4" i="2"/>
  <c r="I3" i="2"/>
  <c r="D3" i="2"/>
  <c r="B13" i="2"/>
  <c r="B9" i="2"/>
  <c r="B5" i="2"/>
  <c r="K11" i="2"/>
  <c r="F11" i="2"/>
  <c r="K7" i="2"/>
  <c r="F7" i="2"/>
  <c r="F3" i="2"/>
  <c r="K14" i="2"/>
  <c r="J13" i="2"/>
  <c r="I12" i="2"/>
  <c r="C12" i="2"/>
  <c r="K10" i="2"/>
  <c r="J9" i="2"/>
  <c r="I8" i="2"/>
  <c r="C8" i="2"/>
  <c r="K6" i="2"/>
  <c r="J5" i="2"/>
  <c r="I4" i="2"/>
  <c r="C4" i="2"/>
  <c r="G3" i="2"/>
  <c r="L3" i="2" s="1"/>
  <c r="J2" i="2"/>
  <c r="E2" i="2"/>
  <c r="E4" i="2"/>
  <c r="H3" i="2"/>
  <c r="H11" i="2" l="1"/>
  <c r="H10" i="2"/>
  <c r="H7" i="2"/>
  <c r="H15" i="2"/>
  <c r="H5" i="2"/>
  <c r="H14" i="2"/>
  <c r="H4" i="2"/>
  <c r="H9" i="2"/>
  <c r="L2" i="2"/>
  <c r="H8" i="2"/>
  <c r="H13" i="2"/>
  <c r="H2" i="2"/>
  <c r="H12" i="2"/>
  <c r="E7" i="2"/>
  <c r="E5" i="2"/>
  <c r="E8" i="2" l="1"/>
  <c r="E9" i="2" l="1"/>
  <c r="E10" i="2" l="1"/>
  <c r="E11" i="2" l="1"/>
  <c r="E12" i="2" l="1"/>
  <c r="E13" i="2" l="1"/>
  <c r="E14" i="2" l="1"/>
  <c r="E15" i="2"/>
</calcChain>
</file>

<file path=xl/sharedStrings.xml><?xml version="1.0" encoding="utf-8"?>
<sst xmlns="http://schemas.openxmlformats.org/spreadsheetml/2006/main" count="232" uniqueCount="108">
  <si>
    <t>Obs.</t>
  </si>
  <si>
    <t>Affaire</t>
  </si>
  <si>
    <t>FAI</t>
  </si>
  <si>
    <t>Pièce</t>
  </si>
  <si>
    <t>Désignation</t>
  </si>
  <si>
    <t>N° Plan</t>
  </si>
  <si>
    <t>Urgence</t>
  </si>
  <si>
    <t>Qté</t>
  </si>
  <si>
    <t>Qté Fabr.</t>
  </si>
  <si>
    <t>Qté Rest.</t>
  </si>
  <si>
    <t>Prix unit.</t>
  </si>
  <si>
    <t>Montant</t>
  </si>
  <si>
    <t>Délai initial</t>
  </si>
  <si>
    <t>Cycle</t>
  </si>
  <si>
    <t>Délai/Cycle</t>
  </si>
  <si>
    <t>Délai client</t>
  </si>
  <si>
    <t>Ecart/Cycle</t>
  </si>
  <si>
    <t>Délai interne</t>
  </si>
  <si>
    <t>Délai ordo.</t>
  </si>
  <si>
    <t>Délai planning</t>
  </si>
  <si>
    <t>Ouverture Affaire</t>
  </si>
  <si>
    <t>Etat</t>
  </si>
  <si>
    <t>Client</t>
  </si>
  <si>
    <t>Nom du Client</t>
  </si>
  <si>
    <t>Nbh restant</t>
  </si>
  <si>
    <t>Commande</t>
  </si>
  <si>
    <t xml:space="preserve">Commande interne                                  </t>
  </si>
  <si>
    <t>Famille (affaire)</t>
  </si>
  <si>
    <t>Section</t>
  </si>
  <si>
    <t>Représ. 1</t>
  </si>
  <si>
    <t>Représ. 2</t>
  </si>
  <si>
    <t>@. Liv.</t>
  </si>
  <si>
    <t>Poste</t>
  </si>
  <si>
    <t>Désignation 2</t>
  </si>
  <si>
    <t>Désignation 3</t>
  </si>
  <si>
    <t>Blocage</t>
  </si>
  <si>
    <t>C.A.F</t>
  </si>
  <si>
    <t>Typologie</t>
  </si>
  <si>
    <t>Ferme/Prév.</t>
  </si>
  <si>
    <t>Date Commande</t>
  </si>
  <si>
    <t>N° Devis</t>
  </si>
  <si>
    <t>Magasin</t>
  </si>
  <si>
    <t>Acheteur</t>
  </si>
  <si>
    <t>Approvisionneur</t>
  </si>
  <si>
    <t>Préparateur</t>
  </si>
  <si>
    <t>Emetteur Commande</t>
  </si>
  <si>
    <t>Groupe Financier</t>
  </si>
  <si>
    <t>Pays</t>
  </si>
  <si>
    <t>FNC</t>
  </si>
  <si>
    <t>Résa.Dispo.Affaire</t>
  </si>
  <si>
    <t>Observation interne affaire</t>
  </si>
  <si>
    <t/>
  </si>
  <si>
    <t>C</t>
  </si>
  <si>
    <t>F</t>
  </si>
  <si>
    <t>Aucun</t>
  </si>
  <si>
    <t>FRANCE</t>
  </si>
  <si>
    <t>Qualité.ico</t>
  </si>
  <si>
    <t>T</t>
  </si>
  <si>
    <t>N° sem</t>
  </si>
  <si>
    <t>Mois</t>
  </si>
  <si>
    <t>HARIBO</t>
  </si>
  <si>
    <t>MERCEDES</t>
  </si>
  <si>
    <t>MCLAREN</t>
  </si>
  <si>
    <t>CLUEDO</t>
  </si>
  <si>
    <t>LEGO</t>
  </si>
  <si>
    <t>COCA COLA</t>
  </si>
  <si>
    <t>DAUPHINO</t>
  </si>
  <si>
    <t>NIKE</t>
  </si>
  <si>
    <t>NEW BALANCE</t>
  </si>
  <si>
    <t>ADIDAS</t>
  </si>
  <si>
    <t>PSG</t>
  </si>
  <si>
    <t>LOUIS VUITTON</t>
  </si>
  <si>
    <t>FERRARI</t>
  </si>
  <si>
    <t>BUGATTI</t>
  </si>
  <si>
    <t>RONALDO</t>
  </si>
  <si>
    <t>MESSI</t>
  </si>
  <si>
    <t xml:space="preserve">MBAPPE </t>
  </si>
  <si>
    <t>BENZEMA</t>
  </si>
  <si>
    <t>Dispo</t>
  </si>
  <si>
    <t>MO2012031</t>
  </si>
  <si>
    <t>MO2012032</t>
  </si>
  <si>
    <t>MO2012033</t>
  </si>
  <si>
    <t>MO2012034</t>
  </si>
  <si>
    <t>MO2012035</t>
  </si>
  <si>
    <t>MO2012036</t>
  </si>
  <si>
    <t>MO2012037</t>
  </si>
  <si>
    <t>MO2012038</t>
  </si>
  <si>
    <t>MO2012039</t>
  </si>
  <si>
    <t>MO2012040</t>
  </si>
  <si>
    <t>MO2012041</t>
  </si>
  <si>
    <t>MO2012042</t>
  </si>
  <si>
    <t>MO2012043</t>
  </si>
  <si>
    <t>MO2012044</t>
  </si>
  <si>
    <t>BONBON</t>
  </si>
  <si>
    <t>VOITURE</t>
  </si>
  <si>
    <t>JEU</t>
  </si>
  <si>
    <t>PIECE</t>
  </si>
  <si>
    <t>BOUTEILLE</t>
  </si>
  <si>
    <t>FIGURINE</t>
  </si>
  <si>
    <t>CHAUSSURE</t>
  </si>
  <si>
    <t>LACET</t>
  </si>
  <si>
    <t>BALLON</t>
  </si>
  <si>
    <t>SAC</t>
  </si>
  <si>
    <t>Je cherche à faire une formule (INDEX - EQUIV ; RECHERCHEV -X) pour que la valeur trouver soit en rapport avec la ligne et non la colonne, dans l'objectif de ne pas avoir d'effet sur mon tableau "compil" si je rajoute une colonne dans mon tableau"export".</t>
  </si>
  <si>
    <t>MERCI !!!</t>
  </si>
  <si>
    <t>Aff</t>
  </si>
  <si>
    <t>Col1</t>
  </si>
  <si>
    <t>Proposition sur les 3 premières lignes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</si>
</sst>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0\ &quot;€&quot;;[Red]\-#,##0\ &quot;€&quot;"/>
    <numFmt numFmtId="8" formatCode="#,##0.00\ &quot;€&quot;;[Red]\-#,##0.00\ &quot;€&quot;"/>
    <numFmt numFmtId="164" formatCode="_-* #,##0.00\ _€_-;\-* #,##0.00\ _€_-;_-* &quot;-&quot;??\ _€_-;_-@_-"/>
    <numFmt numFmtId="165" formatCode="###########0"/>
    <numFmt numFmtId="166" formatCode="#,##0.00\ &quot;€  &quot;"/>
    <numFmt numFmtId="167" formatCode="_-* #,##0\ _€_-;\-* #,##0\ _€_-;_-* &quot;-&quot;??\ _€_-;_-@_-"/>
  </numFmts>
  <fonts count="9" x14ac:knownFonts="1">
    <font>
      <sz val="11"/>
      <color theme="1"/>
      <name val="Calibri"/>
      <family val="2"/>
      <scheme val="minor"/>
    </font>
    <font>
      <sz val="11"/>
      <color theme="1"/>
      <name val="Calibri"/>
      <family val="2"/>
      <scheme val="minor"/>
    </font>
    <font>
      <sz val="10"/>
      <name val="Arial"/>
      <family val="2"/>
    </font>
    <font>
      <sz val="8"/>
      <color indexed="0"/>
      <name val="Segoe UI"/>
      <family val="2"/>
    </font>
    <font>
      <sz val="9"/>
      <color indexed="0"/>
      <name val="Segoe UI"/>
      <family val="2"/>
    </font>
    <font>
      <sz val="9"/>
      <color indexed="2"/>
      <name val="Segoe UI"/>
      <family val="2"/>
    </font>
    <font>
      <sz val="9"/>
      <color indexed="9"/>
      <name val="Segoe UI"/>
      <family val="2"/>
    </font>
    <font>
      <sz val="14"/>
      <color theme="1"/>
      <name val="Calibri"/>
      <family val="2"/>
      <scheme val="minor"/>
    </font>
    <font>
      <sz val="18"/>
      <color theme="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9" tint="0.39997558519241921"/>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0" fontId="2" fillId="0" borderId="0"/>
    <xf numFmtId="0" fontId="2" fillId="0" borderId="0"/>
  </cellStyleXfs>
  <cellXfs count="36">
    <xf numFmtId="0" fontId="0" fillId="0" borderId="0" xfId="0"/>
    <xf numFmtId="0" fontId="3" fillId="0" borderId="0" xfId="2" applyFont="1" applyAlignment="1">
      <alignment horizontal="left" vertical="center" wrapText="1"/>
    </xf>
    <xf numFmtId="0" fontId="4" fillId="0" borderId="0" xfId="2" applyFont="1" applyAlignment="1">
      <alignment horizontal="center" vertical="center"/>
    </xf>
    <xf numFmtId="0" fontId="4" fillId="0" borderId="0" xfId="2" applyFont="1" applyAlignment="1">
      <alignment horizontal="left" vertical="center"/>
    </xf>
    <xf numFmtId="165" fontId="4" fillId="0" borderId="0" xfId="2" applyNumberFormat="1" applyFont="1" applyAlignment="1">
      <alignment horizontal="right" vertical="center"/>
    </xf>
    <xf numFmtId="0" fontId="4" fillId="0" borderId="0" xfId="2" applyFont="1" applyAlignment="1">
      <alignment horizontal="left" vertical="center" wrapText="1"/>
    </xf>
    <xf numFmtId="4" fontId="4" fillId="0" borderId="0" xfId="2" applyNumberFormat="1" applyFont="1" applyAlignment="1">
      <alignment horizontal="right" vertical="center"/>
    </xf>
    <xf numFmtId="166" fontId="4" fillId="0" borderId="0" xfId="2" applyNumberFormat="1" applyFont="1" applyAlignment="1">
      <alignment horizontal="right" vertical="center"/>
    </xf>
    <xf numFmtId="14" fontId="4" fillId="0" borderId="0" xfId="2" applyNumberFormat="1" applyFont="1" applyAlignment="1">
      <alignment horizontal="right" vertical="center"/>
    </xf>
    <xf numFmtId="3" fontId="4" fillId="0" borderId="0" xfId="2" applyNumberFormat="1" applyFont="1" applyAlignment="1">
      <alignment horizontal="right" vertical="center"/>
    </xf>
    <xf numFmtId="14" fontId="5" fillId="0" borderId="0" xfId="2" applyNumberFormat="1" applyFont="1" applyAlignment="1">
      <alignment horizontal="right" vertical="center"/>
    </xf>
    <xf numFmtId="14" fontId="4" fillId="0" borderId="0" xfId="2" applyNumberFormat="1" applyFont="1" applyAlignment="1">
      <alignment horizontal="left" vertical="center"/>
    </xf>
    <xf numFmtId="165" fontId="4" fillId="0" borderId="0" xfId="2" applyNumberFormat="1" applyFont="1" applyAlignment="1">
      <alignment horizontal="left" vertical="center"/>
    </xf>
    <xf numFmtId="0" fontId="4" fillId="0" borderId="0" xfId="2" applyFont="1" applyAlignment="1">
      <alignment horizontal="center" vertical="center" wrapText="1"/>
    </xf>
    <xf numFmtId="14" fontId="6" fillId="0" borderId="0" xfId="2" applyNumberFormat="1" applyFont="1" applyAlignment="1">
      <alignment horizontal="right" vertical="center"/>
    </xf>
    <xf numFmtId="0" fontId="3" fillId="2" borderId="0" xfId="3" applyFont="1" applyFill="1" applyAlignment="1">
      <alignment horizontal="left" vertical="center"/>
    </xf>
    <xf numFmtId="8" fontId="3" fillId="2" borderId="0" xfId="3" applyNumberFormat="1" applyFont="1" applyFill="1" applyAlignment="1">
      <alignment horizontal="left" vertical="center" wrapText="1"/>
    </xf>
    <xf numFmtId="0" fontId="3" fillId="2" borderId="0" xfId="3" applyFont="1" applyFill="1" applyAlignment="1">
      <alignment horizontal="left" vertical="center" wrapText="1"/>
    </xf>
    <xf numFmtId="15" fontId="3" fillId="2" borderId="0" xfId="3" applyNumberFormat="1" applyFont="1" applyFill="1" applyAlignment="1">
      <alignment horizontal="left" vertical="center" wrapText="1"/>
    </xf>
    <xf numFmtId="167" fontId="3" fillId="2" borderId="0" xfId="1" applyNumberFormat="1" applyFont="1" applyFill="1" applyAlignment="1">
      <alignment horizontal="left" vertical="center" wrapText="1"/>
    </xf>
    <xf numFmtId="6" fontId="0" fillId="0" borderId="0" xfId="0" applyNumberFormat="1"/>
    <xf numFmtId="14" fontId="0" fillId="0" borderId="0" xfId="0" applyNumberFormat="1"/>
    <xf numFmtId="15" fontId="0" fillId="0" borderId="0" xfId="0" applyNumberFormat="1"/>
    <xf numFmtId="14" fontId="0" fillId="0" borderId="0" xfId="0" applyNumberFormat="1" applyAlignment="1">
      <alignment horizontal="center" vertical="center"/>
    </xf>
    <xf numFmtId="0" fontId="0" fillId="0" borderId="0" xfId="0"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8" fillId="0" borderId="0" xfId="0" applyFont="1" applyAlignment="1">
      <alignment horizontal="center" vertical="center"/>
    </xf>
    <xf numFmtId="0" fontId="0" fillId="3" borderId="0" xfId="0" applyFill="1"/>
  </cellXfs>
  <cellStyles count="4">
    <cellStyle name="Milliers" xfId="1" builtinId="3"/>
    <cellStyle name="NiveauLigne_4 2" xfId="2" xr:uid="{00000000-0005-0000-0000-000001000000}"/>
    <cellStyle name="NiveauLigne_4 5" xfId="3"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161924</xdr:colOff>
      <xdr:row>0</xdr:row>
      <xdr:rowOff>95248</xdr:rowOff>
    </xdr:from>
    <xdr:to>
      <xdr:col>12</xdr:col>
      <xdr:colOff>457199</xdr:colOff>
      <xdr:row>16</xdr:row>
      <xdr:rowOff>180975</xdr:rowOff>
    </xdr:to>
    <xdr:sp macro="" textlink="">
      <xdr:nvSpPr>
        <xdr:cNvPr id="2" name="ZoneTexte 1">
          <a:extLst>
            <a:ext uri="{FF2B5EF4-FFF2-40B4-BE49-F238E27FC236}">
              <a16:creationId xmlns:a16="http://schemas.microsoft.com/office/drawing/2014/main" id="{5BCA042E-FCED-07C5-EC88-B781827BA1B0}"/>
            </a:ext>
          </a:extLst>
        </xdr:cNvPr>
        <xdr:cNvSpPr txBox="1"/>
      </xdr:nvSpPr>
      <xdr:spPr>
        <a:xfrm>
          <a:off x="161924" y="95248"/>
          <a:ext cx="9439275" cy="3133727"/>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Mauvaises pratiques : Feuille "export" :</a:t>
          </a:r>
        </a:p>
        <a:p>
          <a:r>
            <a:rPr lang="fr-FR" sz="1100"/>
            <a:t>- colonne</a:t>
          </a:r>
          <a:r>
            <a:rPr lang="fr-FR" sz="1100" baseline="0"/>
            <a:t> A sans en-tête</a:t>
          </a:r>
        </a:p>
        <a:p>
          <a:r>
            <a:rPr lang="fr-FR" sz="1100" baseline="0"/>
            <a:t>- Colonnes C et D : En-têtes identiques</a:t>
          </a:r>
        </a:p>
        <a:p>
          <a:endParaRPr lang="fr-FR" sz="1100" baseline="0"/>
        </a:p>
        <a:p>
          <a:r>
            <a:rPr lang="fr-FR" sz="1100" baseline="0"/>
            <a:t>Formule :</a:t>
          </a:r>
        </a:p>
        <a:p>
          <a:r>
            <a:rPr lang="fr-FR" sz="1100"/>
            <a:t>=SIERREUR(INDEX(export!$1:$</a:t>
          </a:r>
          <a:r>
            <a:rPr lang="fr-FR" sz="1100" b="1">
              <a:solidFill>
                <a:srgbClr val="FF0000"/>
              </a:solidFill>
            </a:rPr>
            <a:t>1048576</a:t>
          </a:r>
          <a:r>
            <a:rPr lang="fr-FR" sz="1100"/>
            <a:t>;EQUIV($A2;export!$D:$D;0);EQUIV(B$1;export!$1:$1;0));"")</a:t>
          </a:r>
        </a:p>
        <a:p>
          <a:r>
            <a:rPr lang="fr-FR" sz="1100"/>
            <a:t>Opérer sur 1048576 lignes est une pratique à proscrire.</a:t>
          </a:r>
          <a:r>
            <a:rPr lang="fr-FR" sz="1100" baseline="0"/>
            <a:t> D'où la nécessité d'utiliser des tableaux structurés : la volumétrie des données analysées s'adaptant automatiquement à la taille du tableau. Et uniquement au tableau.</a:t>
          </a:r>
        </a:p>
        <a:p>
          <a:endParaRPr lang="fr-FR" sz="1100" baseline="0"/>
        </a:p>
        <a:p>
          <a:r>
            <a:rPr lang="fr-FR" sz="1100" baseline="0"/>
            <a:t>Modifications apportées :</a:t>
          </a:r>
        </a:p>
        <a:p>
          <a:r>
            <a:rPr lang="fr-FR" sz="1100" baseline="0"/>
            <a:t>- Insertion en-tête en colonne A (Col1)</a:t>
          </a:r>
        </a:p>
        <a:p>
          <a:r>
            <a:rPr lang="fr-FR" sz="1100" baseline="0"/>
            <a:t>- Modification en-tête colonne C ==&gt; "Aff" en remplacement de "Affaire"</a:t>
          </a:r>
        </a:p>
        <a:p>
          <a:r>
            <a:rPr lang="fr-FR" sz="1100" baseline="0"/>
            <a:t>- Insertion d'un nom (Tab_Export) (Voir Gestionnaire de noms)</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t>-</a:t>
          </a:r>
          <a:r>
            <a:rPr lang="fr-FR" sz="1100" baseline="0">
              <a:solidFill>
                <a:schemeClr val="dk1"/>
              </a:solidFill>
              <a:effectLst/>
              <a:latin typeface="+mn-lt"/>
              <a:ea typeface="+mn-ea"/>
              <a:cs typeface="+mn-cs"/>
            </a:rPr>
            <a:t> Insertion d'un nom (Tab_Aff) (Voir Gestionnaire de noms)</a:t>
          </a:r>
          <a:endParaRPr lang="fr-FR" sz="1100" baseline="0"/>
        </a:p>
        <a:p>
          <a:endParaRPr lang="fr-FR" sz="1100" baseline="0"/>
        </a:p>
        <a:p>
          <a:endParaRPr lang="fr-FR" sz="1100" baseline="0"/>
        </a:p>
        <a:p>
          <a:r>
            <a:rPr lang="fr-FR" sz="1100" baseline="0"/>
            <a:t>La formule proposée s'adapte automatiquement à l'en-tête de la feuille "compil".</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E21:K34"/>
  <sheetViews>
    <sheetView showGridLines="0" workbookViewId="0">
      <selection activeCell="A18" sqref="A18:XFD18"/>
    </sheetView>
  </sheetViews>
  <sheetFormatPr baseColWidth="10" defaultRowHeight="15" x14ac:dyDescent="0.25"/>
  <sheetData>
    <row r="21" spans="5:11" ht="15.75" thickBot="1" x14ac:dyDescent="0.3"/>
    <row r="22" spans="5:11" x14ac:dyDescent="0.25">
      <c r="E22" s="25" t="s">
        <v>103</v>
      </c>
      <c r="F22" s="26"/>
      <c r="G22" s="26"/>
      <c r="H22" s="26"/>
      <c r="I22" s="26"/>
      <c r="J22" s="26"/>
      <c r="K22" s="27"/>
    </row>
    <row r="23" spans="5:11" x14ac:dyDescent="0.25">
      <c r="E23" s="28"/>
      <c r="F23" s="29"/>
      <c r="G23" s="29"/>
      <c r="H23" s="29"/>
      <c r="I23" s="29"/>
      <c r="J23" s="29"/>
      <c r="K23" s="30"/>
    </row>
    <row r="24" spans="5:11" x14ac:dyDescent="0.25">
      <c r="E24" s="28"/>
      <c r="F24" s="29"/>
      <c r="G24" s="29"/>
      <c r="H24" s="29"/>
      <c r="I24" s="29"/>
      <c r="J24" s="29"/>
      <c r="K24" s="30"/>
    </row>
    <row r="25" spans="5:11" x14ac:dyDescent="0.25">
      <c r="E25" s="28"/>
      <c r="F25" s="29"/>
      <c r="G25" s="29"/>
      <c r="H25" s="29"/>
      <c r="I25" s="29"/>
      <c r="J25" s="29"/>
      <c r="K25" s="30"/>
    </row>
    <row r="26" spans="5:11" x14ac:dyDescent="0.25">
      <c r="E26" s="28"/>
      <c r="F26" s="29"/>
      <c r="G26" s="29"/>
      <c r="H26" s="29"/>
      <c r="I26" s="29"/>
      <c r="J26" s="29"/>
      <c r="K26" s="30"/>
    </row>
    <row r="27" spans="5:11" x14ac:dyDescent="0.25">
      <c r="E27" s="28"/>
      <c r="F27" s="29"/>
      <c r="G27" s="29"/>
      <c r="H27" s="29"/>
      <c r="I27" s="29"/>
      <c r="J27" s="29"/>
      <c r="K27" s="30"/>
    </row>
    <row r="28" spans="5:11" x14ac:dyDescent="0.25">
      <c r="E28" s="28"/>
      <c r="F28" s="29"/>
      <c r="G28" s="29"/>
      <c r="H28" s="29"/>
      <c r="I28" s="29"/>
      <c r="J28" s="29"/>
      <c r="K28" s="30"/>
    </row>
    <row r="29" spans="5:11" x14ac:dyDescent="0.25">
      <c r="E29" s="28"/>
      <c r="F29" s="29"/>
      <c r="G29" s="29"/>
      <c r="H29" s="29"/>
      <c r="I29" s="29"/>
      <c r="J29" s="29"/>
      <c r="K29" s="30"/>
    </row>
    <row r="30" spans="5:11" ht="15.75" thickBot="1" x14ac:dyDescent="0.3">
      <c r="E30" s="31"/>
      <c r="F30" s="32"/>
      <c r="G30" s="32"/>
      <c r="H30" s="32"/>
      <c r="I30" s="32"/>
      <c r="J30" s="32"/>
      <c r="K30" s="33"/>
    </row>
    <row r="33" spans="5:11" x14ac:dyDescent="0.25">
      <c r="E33" s="34" t="s">
        <v>104</v>
      </c>
      <c r="F33" s="34"/>
      <c r="G33" s="34"/>
      <c r="H33" s="34"/>
      <c r="I33" s="34"/>
      <c r="J33" s="34"/>
      <c r="K33" s="34"/>
    </row>
    <row r="34" spans="5:11" x14ac:dyDescent="0.25">
      <c r="E34" s="34"/>
      <c r="F34" s="34"/>
      <c r="G34" s="34"/>
      <c r="H34" s="34"/>
      <c r="I34" s="34"/>
      <c r="J34" s="34"/>
      <c r="K34" s="34"/>
    </row>
  </sheetData>
  <mergeCells count="2">
    <mergeCell ref="E22:K30"/>
    <mergeCell ref="E33:K3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C17"/>
  <sheetViews>
    <sheetView workbookViewId="0">
      <selection activeCell="B1" sqref="B1:B1048576"/>
    </sheetView>
  </sheetViews>
  <sheetFormatPr baseColWidth="10" defaultRowHeight="15" x14ac:dyDescent="0.25"/>
  <cols>
    <col min="8" max="8" width="13.5703125" customWidth="1"/>
  </cols>
  <sheetData>
    <row r="1" spans="1:55" ht="21" x14ac:dyDescent="0.25">
      <c r="A1" s="1" t="s">
        <v>106</v>
      </c>
      <c r="B1" s="1"/>
      <c r="C1" s="1" t="s">
        <v>0</v>
      </c>
      <c r="D1" s="1" t="s">
        <v>105</v>
      </c>
      <c r="E1" s="1" t="s">
        <v>1</v>
      </c>
      <c r="F1" s="1" t="s">
        <v>2</v>
      </c>
      <c r="G1" s="1" t="s">
        <v>3</v>
      </c>
      <c r="H1" s="1" t="s">
        <v>4</v>
      </c>
      <c r="I1" s="1" t="s">
        <v>5</v>
      </c>
      <c r="J1" s="1" t="s">
        <v>6</v>
      </c>
      <c r="K1" s="1" t="s">
        <v>7</v>
      </c>
      <c r="L1" s="1" t="s">
        <v>8</v>
      </c>
      <c r="M1" s="1" t="s">
        <v>78</v>
      </c>
      <c r="N1" s="1" t="s">
        <v>9</v>
      </c>
      <c r="O1" s="1" t="s">
        <v>10</v>
      </c>
      <c r="P1" s="1" t="s">
        <v>11</v>
      </c>
      <c r="Q1" s="1" t="s">
        <v>12</v>
      </c>
      <c r="R1" s="1" t="s">
        <v>13</v>
      </c>
      <c r="S1" s="1" t="s">
        <v>14</v>
      </c>
      <c r="T1" s="1" t="s">
        <v>15</v>
      </c>
      <c r="U1" s="1" t="s">
        <v>16</v>
      </c>
      <c r="V1" s="1" t="s">
        <v>17</v>
      </c>
      <c r="W1" s="1" t="s">
        <v>18</v>
      </c>
      <c r="X1" s="1" t="s">
        <v>19</v>
      </c>
      <c r="Y1" s="1" t="s">
        <v>20</v>
      </c>
      <c r="Z1" s="1" t="s">
        <v>21</v>
      </c>
      <c r="AA1" s="1" t="s">
        <v>22</v>
      </c>
      <c r="AB1" s="1" t="s">
        <v>23</v>
      </c>
      <c r="AC1" s="1" t="s">
        <v>24</v>
      </c>
      <c r="AD1" s="1" t="s">
        <v>25</v>
      </c>
      <c r="AE1" s="1" t="s">
        <v>26</v>
      </c>
      <c r="AF1" s="1" t="s">
        <v>27</v>
      </c>
      <c r="AG1" s="1" t="s">
        <v>28</v>
      </c>
      <c r="AH1" s="1" t="s">
        <v>29</v>
      </c>
      <c r="AI1" s="1" t="s">
        <v>30</v>
      </c>
      <c r="AJ1" s="1" t="s">
        <v>31</v>
      </c>
      <c r="AK1" s="1" t="s">
        <v>32</v>
      </c>
      <c r="AL1" s="1" t="s">
        <v>33</v>
      </c>
      <c r="AM1" s="1" t="s">
        <v>34</v>
      </c>
      <c r="AN1" s="1" t="s">
        <v>35</v>
      </c>
      <c r="AO1" s="1" t="s">
        <v>36</v>
      </c>
      <c r="AP1" s="1" t="s">
        <v>37</v>
      </c>
      <c r="AQ1" s="1" t="s">
        <v>38</v>
      </c>
      <c r="AR1" s="1" t="s">
        <v>39</v>
      </c>
      <c r="AS1" s="1" t="s">
        <v>40</v>
      </c>
      <c r="AT1" s="1" t="s">
        <v>41</v>
      </c>
      <c r="AU1" s="1" t="s">
        <v>42</v>
      </c>
      <c r="AV1" s="1" t="s">
        <v>43</v>
      </c>
      <c r="AW1" s="1" t="s">
        <v>44</v>
      </c>
      <c r="AX1" s="1" t="s">
        <v>45</v>
      </c>
      <c r="AY1" s="1" t="s">
        <v>46</v>
      </c>
      <c r="AZ1" s="1" t="s">
        <v>47</v>
      </c>
      <c r="BA1" s="1" t="s">
        <v>48</v>
      </c>
      <c r="BB1" s="1" t="s">
        <v>49</v>
      </c>
      <c r="BC1" s="1" t="s">
        <v>50</v>
      </c>
    </row>
    <row r="2" spans="1:55" x14ac:dyDescent="0.25">
      <c r="A2" s="2">
        <v>1</v>
      </c>
      <c r="B2" s="2"/>
      <c r="C2" s="3"/>
      <c r="D2" s="4">
        <v>25753</v>
      </c>
      <c r="E2" s="4">
        <v>6001</v>
      </c>
      <c r="F2" s="3"/>
      <c r="G2" s="5">
        <v>800894</v>
      </c>
      <c r="H2" s="5" t="s">
        <v>93</v>
      </c>
      <c r="I2" s="5" t="s">
        <v>79</v>
      </c>
      <c r="J2" s="3"/>
      <c r="K2" s="6">
        <v>9</v>
      </c>
      <c r="L2" s="6">
        <v>9</v>
      </c>
      <c r="M2" s="6" t="s">
        <v>51</v>
      </c>
      <c r="N2" s="6">
        <v>9</v>
      </c>
      <c r="O2" s="7">
        <v>400</v>
      </c>
      <c r="P2" s="7">
        <v>500</v>
      </c>
      <c r="Q2" s="8">
        <v>44926</v>
      </c>
      <c r="R2" s="9">
        <v>21</v>
      </c>
      <c r="S2" s="10"/>
      <c r="T2" s="11">
        <v>44926</v>
      </c>
      <c r="U2" s="9"/>
      <c r="V2" s="8">
        <v>44922</v>
      </c>
      <c r="W2" s="11">
        <v>44924</v>
      </c>
      <c r="X2" s="8">
        <v>44924</v>
      </c>
      <c r="Y2" s="8">
        <v>44918</v>
      </c>
      <c r="Z2" s="5" t="s">
        <v>52</v>
      </c>
      <c r="AA2" s="5" t="str">
        <f>CONCATENATE(LEFT(AB2,3),"001")</f>
        <v>HAR001</v>
      </c>
      <c r="AB2" s="5" t="s">
        <v>60</v>
      </c>
      <c r="AC2" s="6">
        <v>4</v>
      </c>
      <c r="AD2" s="5">
        <v>8000201203</v>
      </c>
      <c r="AE2" s="5">
        <v>351000003</v>
      </c>
      <c r="AF2" s="5"/>
      <c r="AG2" s="5"/>
      <c r="AH2" s="5"/>
      <c r="AI2" s="5"/>
      <c r="AJ2" s="12"/>
      <c r="AK2" s="5"/>
      <c r="AL2" s="5"/>
      <c r="AM2" s="5"/>
      <c r="AN2" s="5"/>
      <c r="AO2" s="5" t="s">
        <v>75</v>
      </c>
      <c r="AP2" s="5"/>
      <c r="AQ2" s="3" t="s">
        <v>53</v>
      </c>
      <c r="AR2" s="8">
        <v>44918</v>
      </c>
      <c r="AS2" s="13">
        <v>400400</v>
      </c>
      <c r="AT2" s="3" t="s">
        <v>54</v>
      </c>
      <c r="AU2" s="5"/>
      <c r="AV2" s="5"/>
      <c r="AW2" s="5" t="s">
        <v>76</v>
      </c>
      <c r="AX2" s="5" t="s">
        <v>75</v>
      </c>
      <c r="AY2" s="5"/>
      <c r="AZ2" s="5" t="s">
        <v>55</v>
      </c>
      <c r="BA2" s="2"/>
      <c r="BB2" s="5"/>
      <c r="BC2" s="5"/>
    </row>
    <row r="3" spans="1:55" x14ac:dyDescent="0.25">
      <c r="A3" s="2">
        <v>1</v>
      </c>
      <c r="B3" s="2"/>
      <c r="C3" s="3"/>
      <c r="D3" s="4">
        <v>25526</v>
      </c>
      <c r="E3" s="4">
        <v>6002</v>
      </c>
      <c r="F3" s="3"/>
      <c r="G3" s="5">
        <v>800894</v>
      </c>
      <c r="H3" s="5" t="s">
        <v>94</v>
      </c>
      <c r="I3" s="5" t="s">
        <v>80</v>
      </c>
      <c r="J3" s="3"/>
      <c r="K3" s="6">
        <v>1</v>
      </c>
      <c r="L3" s="6">
        <v>1</v>
      </c>
      <c r="M3" s="6" t="s">
        <v>51</v>
      </c>
      <c r="N3" s="6">
        <v>1</v>
      </c>
      <c r="O3" s="7">
        <f>O2*2</f>
        <v>800</v>
      </c>
      <c r="P3" s="7">
        <v>665</v>
      </c>
      <c r="Q3" s="8">
        <v>44896</v>
      </c>
      <c r="R3" s="9" t="s">
        <v>51</v>
      </c>
      <c r="S3" s="8"/>
      <c r="T3" s="11">
        <v>44967</v>
      </c>
      <c r="U3" s="9"/>
      <c r="V3" s="8">
        <v>44964</v>
      </c>
      <c r="W3" s="11">
        <v>44925</v>
      </c>
      <c r="X3" s="8">
        <v>44925</v>
      </c>
      <c r="Y3" s="8">
        <v>44896</v>
      </c>
      <c r="Z3" s="5" t="s">
        <v>52</v>
      </c>
      <c r="AA3" s="5" t="str">
        <f t="shared" ref="AA3:AA15" si="0">CONCATENATE(LEFT(AB3,3),"001")</f>
        <v>MER001</v>
      </c>
      <c r="AB3" s="5" t="s">
        <v>61</v>
      </c>
      <c r="AC3" s="6">
        <v>3</v>
      </c>
      <c r="AD3" s="5">
        <v>8000201204</v>
      </c>
      <c r="AE3" s="5">
        <v>351000004</v>
      </c>
      <c r="AF3" s="5"/>
      <c r="AG3" s="5"/>
      <c r="AH3" s="5"/>
      <c r="AI3" s="5"/>
      <c r="AJ3" s="12"/>
      <c r="AK3" s="5"/>
      <c r="AL3" s="5"/>
      <c r="AM3" s="5"/>
      <c r="AN3" s="5"/>
      <c r="AO3" s="5" t="s">
        <v>74</v>
      </c>
      <c r="AP3" s="5"/>
      <c r="AQ3" s="3" t="s">
        <v>53</v>
      </c>
      <c r="AR3" s="8">
        <v>44896</v>
      </c>
      <c r="AS3" s="13">
        <v>400401</v>
      </c>
      <c r="AT3" s="3" t="s">
        <v>54</v>
      </c>
      <c r="AU3" s="5"/>
      <c r="AV3" s="5"/>
      <c r="AW3" s="5" t="s">
        <v>77</v>
      </c>
      <c r="AX3" s="5" t="s">
        <v>74</v>
      </c>
      <c r="AY3" s="5"/>
      <c r="AZ3" s="5" t="s">
        <v>55</v>
      </c>
      <c r="BA3" s="2"/>
      <c r="BB3" s="5"/>
      <c r="BC3" s="5"/>
    </row>
    <row r="4" spans="1:55" x14ac:dyDescent="0.25">
      <c r="A4" s="2">
        <v>1</v>
      </c>
      <c r="B4" s="2"/>
      <c r="C4" s="3"/>
      <c r="D4" s="4">
        <v>25527</v>
      </c>
      <c r="E4" s="4">
        <v>6003</v>
      </c>
      <c r="F4" s="3"/>
      <c r="G4" s="5">
        <v>800894</v>
      </c>
      <c r="H4" s="5" t="s">
        <v>94</v>
      </c>
      <c r="I4" s="5" t="s">
        <v>81</v>
      </c>
      <c r="J4" s="3"/>
      <c r="K4" s="6">
        <v>1</v>
      </c>
      <c r="L4" s="6">
        <v>1</v>
      </c>
      <c r="M4" s="6" t="s">
        <v>51</v>
      </c>
      <c r="N4" s="6">
        <v>1</v>
      </c>
      <c r="O4" s="7">
        <f>O$3*3</f>
        <v>2400</v>
      </c>
      <c r="P4" s="7">
        <v>315</v>
      </c>
      <c r="Q4" s="8">
        <v>44896</v>
      </c>
      <c r="R4" s="9">
        <v>34</v>
      </c>
      <c r="S4" s="14">
        <v>44944</v>
      </c>
      <c r="T4" s="11">
        <v>44967</v>
      </c>
      <c r="U4" s="9"/>
      <c r="V4" s="8">
        <v>44964</v>
      </c>
      <c r="W4" s="11">
        <v>44926</v>
      </c>
      <c r="X4" s="8">
        <v>44926</v>
      </c>
      <c r="Y4" s="8">
        <v>44896</v>
      </c>
      <c r="Z4" s="5" t="s">
        <v>52</v>
      </c>
      <c r="AA4" s="5" t="str">
        <f t="shared" si="0"/>
        <v>MCL001</v>
      </c>
      <c r="AB4" s="5" t="s">
        <v>62</v>
      </c>
      <c r="AC4" s="6">
        <v>1</v>
      </c>
      <c r="AD4" s="5">
        <v>8000201205</v>
      </c>
      <c r="AE4" s="5">
        <v>351000005</v>
      </c>
      <c r="AF4" s="5"/>
      <c r="AG4" s="5"/>
      <c r="AH4" s="5"/>
      <c r="AI4" s="5"/>
      <c r="AJ4" s="12"/>
      <c r="AK4" s="5"/>
      <c r="AL4" s="5"/>
      <c r="AM4" s="5"/>
      <c r="AN4" s="5"/>
      <c r="AO4" s="5" t="s">
        <v>75</v>
      </c>
      <c r="AP4" s="5"/>
      <c r="AQ4" s="3" t="s">
        <v>53</v>
      </c>
      <c r="AR4" s="8">
        <v>44896</v>
      </c>
      <c r="AS4" s="13">
        <v>400402</v>
      </c>
      <c r="AT4" s="3" t="s">
        <v>54</v>
      </c>
      <c r="AU4" s="5"/>
      <c r="AV4" s="5"/>
      <c r="AW4" s="5" t="s">
        <v>76</v>
      </c>
      <c r="AX4" s="5" t="s">
        <v>75</v>
      </c>
      <c r="AY4" s="5"/>
      <c r="AZ4" s="5" t="s">
        <v>55</v>
      </c>
      <c r="BA4" s="2"/>
      <c r="BB4" s="5"/>
      <c r="BC4" s="5"/>
    </row>
    <row r="5" spans="1:55" x14ac:dyDescent="0.25">
      <c r="A5" s="2">
        <v>1</v>
      </c>
      <c r="B5" s="2"/>
      <c r="C5" s="3"/>
      <c r="D5" s="4">
        <v>25529</v>
      </c>
      <c r="E5" s="4">
        <v>6004</v>
      </c>
      <c r="F5" s="3"/>
      <c r="G5" s="5">
        <v>800894</v>
      </c>
      <c r="H5" s="5" t="s">
        <v>95</v>
      </c>
      <c r="I5" s="5" t="s">
        <v>82</v>
      </c>
      <c r="J5" s="3"/>
      <c r="K5" s="6">
        <v>1</v>
      </c>
      <c r="L5" s="6">
        <v>1</v>
      </c>
      <c r="M5" s="6" t="s">
        <v>51</v>
      </c>
      <c r="N5" s="6">
        <v>1</v>
      </c>
      <c r="O5" s="7">
        <f t="shared" ref="O5:O15" si="1">O$3*3</f>
        <v>2400</v>
      </c>
      <c r="P5" s="7">
        <v>175</v>
      </c>
      <c r="Q5" s="8">
        <v>44896</v>
      </c>
      <c r="R5" s="9" t="s">
        <v>51</v>
      </c>
      <c r="S5" s="8"/>
      <c r="T5" s="11">
        <v>44985</v>
      </c>
      <c r="U5" s="9"/>
      <c r="V5" s="8">
        <v>44980</v>
      </c>
      <c r="W5" s="11">
        <v>44927</v>
      </c>
      <c r="X5" s="8">
        <v>44927</v>
      </c>
      <c r="Y5" s="8">
        <v>44896</v>
      </c>
      <c r="Z5" s="5" t="s">
        <v>52</v>
      </c>
      <c r="AA5" s="5" t="str">
        <f t="shared" si="0"/>
        <v>CLU001</v>
      </c>
      <c r="AB5" s="5" t="s">
        <v>63</v>
      </c>
      <c r="AC5" s="6">
        <v>35</v>
      </c>
      <c r="AD5" s="5">
        <v>8000201206</v>
      </c>
      <c r="AE5" s="5">
        <v>351000006</v>
      </c>
      <c r="AF5" s="5"/>
      <c r="AG5" s="5"/>
      <c r="AH5" s="5"/>
      <c r="AI5" s="5"/>
      <c r="AJ5" s="12"/>
      <c r="AK5" s="5"/>
      <c r="AL5" s="5"/>
      <c r="AM5" s="5"/>
      <c r="AN5" s="5"/>
      <c r="AO5" s="5" t="s">
        <v>74</v>
      </c>
      <c r="AP5" s="5"/>
      <c r="AQ5" s="3" t="s">
        <v>53</v>
      </c>
      <c r="AR5" s="8">
        <v>44896</v>
      </c>
      <c r="AS5" s="13">
        <v>400403</v>
      </c>
      <c r="AT5" s="3" t="s">
        <v>54</v>
      </c>
      <c r="AU5" s="5"/>
      <c r="AV5" s="5"/>
      <c r="AW5" s="5" t="s">
        <v>77</v>
      </c>
      <c r="AX5" s="5" t="s">
        <v>74</v>
      </c>
      <c r="AY5" s="5"/>
      <c r="AZ5" s="5" t="s">
        <v>55</v>
      </c>
      <c r="BA5" s="2"/>
      <c r="BB5" s="5"/>
      <c r="BC5" s="5"/>
    </row>
    <row r="6" spans="1:55" x14ac:dyDescent="0.25">
      <c r="A6" s="2">
        <v>1</v>
      </c>
      <c r="B6" s="2"/>
      <c r="C6" s="3"/>
      <c r="D6" s="4">
        <v>25528</v>
      </c>
      <c r="E6" s="4">
        <v>6005</v>
      </c>
      <c r="F6" s="3"/>
      <c r="G6" s="5">
        <v>800894</v>
      </c>
      <c r="H6" s="5" t="s">
        <v>96</v>
      </c>
      <c r="I6" s="5" t="s">
        <v>83</v>
      </c>
      <c r="J6" s="3"/>
      <c r="K6" s="6">
        <v>5</v>
      </c>
      <c r="L6" s="6">
        <v>5</v>
      </c>
      <c r="M6" s="6" t="s">
        <v>51</v>
      </c>
      <c r="N6" s="6">
        <v>5</v>
      </c>
      <c r="O6" s="7">
        <f t="shared" si="1"/>
        <v>2400</v>
      </c>
      <c r="P6" s="7">
        <v>875</v>
      </c>
      <c r="Q6" s="8">
        <v>44896</v>
      </c>
      <c r="R6" s="9" t="s">
        <v>51</v>
      </c>
      <c r="S6" s="8"/>
      <c r="T6" s="11">
        <v>44985</v>
      </c>
      <c r="U6" s="9"/>
      <c r="V6" s="8">
        <v>44980</v>
      </c>
      <c r="W6" s="11">
        <v>44928</v>
      </c>
      <c r="X6" s="8">
        <v>44928</v>
      </c>
      <c r="Y6" s="8">
        <v>44896</v>
      </c>
      <c r="Z6" s="5" t="s">
        <v>52</v>
      </c>
      <c r="AA6" s="5" t="str">
        <f t="shared" si="0"/>
        <v>LEG001</v>
      </c>
      <c r="AB6" s="5" t="s">
        <v>64</v>
      </c>
      <c r="AC6" s="6">
        <v>5</v>
      </c>
      <c r="AD6" s="5">
        <v>8000201207</v>
      </c>
      <c r="AE6" s="5">
        <v>351000007</v>
      </c>
      <c r="AF6" s="5"/>
      <c r="AG6" s="5"/>
      <c r="AH6" s="5"/>
      <c r="AI6" s="5"/>
      <c r="AJ6" s="12"/>
      <c r="AK6" s="5"/>
      <c r="AL6" s="5"/>
      <c r="AM6" s="5"/>
      <c r="AN6" s="5"/>
      <c r="AO6" s="5" t="s">
        <v>75</v>
      </c>
      <c r="AP6" s="5"/>
      <c r="AQ6" s="3" t="s">
        <v>53</v>
      </c>
      <c r="AR6" s="8">
        <v>44896</v>
      </c>
      <c r="AS6" s="13">
        <v>400404</v>
      </c>
      <c r="AT6" s="3" t="s">
        <v>54</v>
      </c>
      <c r="AU6" s="5"/>
      <c r="AV6" s="5"/>
      <c r="AW6" s="5" t="s">
        <v>76</v>
      </c>
      <c r="AX6" s="5" t="s">
        <v>75</v>
      </c>
      <c r="AY6" s="5"/>
      <c r="AZ6" s="5" t="s">
        <v>55</v>
      </c>
      <c r="BA6" s="2"/>
      <c r="BB6" s="5"/>
      <c r="BC6" s="5"/>
    </row>
    <row r="7" spans="1:55" x14ac:dyDescent="0.25">
      <c r="A7" s="2">
        <v>1</v>
      </c>
      <c r="B7" s="2"/>
      <c r="C7" s="3"/>
      <c r="D7" s="4">
        <v>25406</v>
      </c>
      <c r="E7" s="4">
        <v>6006</v>
      </c>
      <c r="F7" s="3"/>
      <c r="G7" s="5">
        <v>800894</v>
      </c>
      <c r="H7" s="5" t="s">
        <v>97</v>
      </c>
      <c r="I7" s="5" t="s">
        <v>84</v>
      </c>
      <c r="J7" s="3"/>
      <c r="K7" s="6">
        <v>3</v>
      </c>
      <c r="L7" s="6">
        <v>3</v>
      </c>
      <c r="M7" s="6" t="s">
        <v>51</v>
      </c>
      <c r="N7" s="6">
        <v>3</v>
      </c>
      <c r="O7" s="7">
        <f t="shared" si="1"/>
        <v>2400</v>
      </c>
      <c r="P7" s="7">
        <v>456</v>
      </c>
      <c r="Q7" s="8">
        <v>44879</v>
      </c>
      <c r="R7" s="9" t="s">
        <v>51</v>
      </c>
      <c r="S7" s="8"/>
      <c r="T7" s="11">
        <v>44931</v>
      </c>
      <c r="U7" s="9"/>
      <c r="V7" s="8">
        <v>44928</v>
      </c>
      <c r="W7" s="11">
        <v>44928</v>
      </c>
      <c r="X7" s="8">
        <v>44924</v>
      </c>
      <c r="Y7" s="8">
        <v>44882</v>
      </c>
      <c r="Z7" s="5" t="s">
        <v>52</v>
      </c>
      <c r="AA7" s="5" t="str">
        <f t="shared" si="0"/>
        <v>COC001</v>
      </c>
      <c r="AB7" s="5" t="s">
        <v>65</v>
      </c>
      <c r="AC7" s="6">
        <v>53</v>
      </c>
      <c r="AD7" s="5">
        <v>8000201208</v>
      </c>
      <c r="AE7" s="5">
        <v>351000008</v>
      </c>
      <c r="AF7" s="5"/>
      <c r="AG7" s="5"/>
      <c r="AH7" s="5"/>
      <c r="AI7" s="5"/>
      <c r="AJ7" s="12"/>
      <c r="AK7" s="5"/>
      <c r="AL7" s="5"/>
      <c r="AM7" s="5"/>
      <c r="AN7" s="5"/>
      <c r="AO7" s="5" t="s">
        <v>74</v>
      </c>
      <c r="AP7" s="5"/>
      <c r="AQ7" s="3" t="s">
        <v>53</v>
      </c>
      <c r="AR7" s="8">
        <v>44879</v>
      </c>
      <c r="AS7" s="13">
        <v>400405</v>
      </c>
      <c r="AT7" s="3" t="s">
        <v>54</v>
      </c>
      <c r="AU7" s="5"/>
      <c r="AV7" s="5"/>
      <c r="AW7" s="5" t="s">
        <v>77</v>
      </c>
      <c r="AX7" s="5" t="s">
        <v>74</v>
      </c>
      <c r="AY7" s="5"/>
      <c r="AZ7" s="5" t="s">
        <v>55</v>
      </c>
      <c r="BA7" s="2"/>
      <c r="BB7" s="5"/>
      <c r="BC7" s="5"/>
    </row>
    <row r="8" spans="1:55" x14ac:dyDescent="0.25">
      <c r="A8" s="2">
        <v>1</v>
      </c>
      <c r="B8" s="2"/>
      <c r="C8" s="3"/>
      <c r="D8" s="4">
        <v>25407</v>
      </c>
      <c r="E8" s="4">
        <v>6007</v>
      </c>
      <c r="F8" s="3"/>
      <c r="G8" s="5">
        <v>800894</v>
      </c>
      <c r="H8" s="5" t="s">
        <v>98</v>
      </c>
      <c r="I8" s="5" t="s">
        <v>85</v>
      </c>
      <c r="J8" s="3"/>
      <c r="K8" s="6">
        <v>3</v>
      </c>
      <c r="L8" s="6">
        <v>3</v>
      </c>
      <c r="M8" s="6" t="s">
        <v>51</v>
      </c>
      <c r="N8" s="6">
        <v>3</v>
      </c>
      <c r="O8" s="7">
        <f t="shared" si="1"/>
        <v>2400</v>
      </c>
      <c r="P8" s="7">
        <v>456</v>
      </c>
      <c r="Q8" s="8">
        <v>44879</v>
      </c>
      <c r="R8" s="9" t="s">
        <v>51</v>
      </c>
      <c r="S8" s="8"/>
      <c r="T8" s="11">
        <v>44931</v>
      </c>
      <c r="U8" s="9"/>
      <c r="V8" s="8">
        <v>44928</v>
      </c>
      <c r="W8" s="11">
        <v>44929</v>
      </c>
      <c r="X8" s="8">
        <v>44924</v>
      </c>
      <c r="Y8" s="8">
        <v>44882</v>
      </c>
      <c r="Z8" s="5" t="s">
        <v>52</v>
      </c>
      <c r="AA8" s="5" t="str">
        <f t="shared" si="0"/>
        <v>DAU001</v>
      </c>
      <c r="AB8" s="5" t="s">
        <v>66</v>
      </c>
      <c r="AC8" s="6">
        <v>3</v>
      </c>
      <c r="AD8" s="5">
        <v>8000201209</v>
      </c>
      <c r="AE8" s="5">
        <v>351000009</v>
      </c>
      <c r="AF8" s="5"/>
      <c r="AG8" s="5"/>
      <c r="AH8" s="5"/>
      <c r="AI8" s="5"/>
      <c r="AJ8" s="12"/>
      <c r="AK8" s="5"/>
      <c r="AL8" s="5"/>
      <c r="AM8" s="5"/>
      <c r="AN8" s="5"/>
      <c r="AO8" s="5" t="s">
        <v>75</v>
      </c>
      <c r="AP8" s="5"/>
      <c r="AQ8" s="3" t="s">
        <v>53</v>
      </c>
      <c r="AR8" s="8">
        <v>44879</v>
      </c>
      <c r="AS8" s="13">
        <v>400406</v>
      </c>
      <c r="AT8" s="3" t="s">
        <v>54</v>
      </c>
      <c r="AU8" s="5"/>
      <c r="AV8" s="5"/>
      <c r="AW8" s="5" t="s">
        <v>76</v>
      </c>
      <c r="AX8" s="5" t="s">
        <v>75</v>
      </c>
      <c r="AY8" s="5"/>
      <c r="AZ8" s="5" t="s">
        <v>55</v>
      </c>
      <c r="BA8" s="2"/>
      <c r="BB8" s="5"/>
      <c r="BC8" s="5"/>
    </row>
    <row r="9" spans="1:55" x14ac:dyDescent="0.25">
      <c r="A9" s="2">
        <v>1</v>
      </c>
      <c r="B9" s="2"/>
      <c r="C9" s="3"/>
      <c r="D9" s="4">
        <v>25347</v>
      </c>
      <c r="E9" s="4">
        <v>6008</v>
      </c>
      <c r="F9" s="3"/>
      <c r="G9" s="5">
        <v>800894</v>
      </c>
      <c r="H9" s="5" t="s">
        <v>99</v>
      </c>
      <c r="I9" s="5" t="s">
        <v>86</v>
      </c>
      <c r="J9" s="3"/>
      <c r="K9" s="6">
        <v>1</v>
      </c>
      <c r="L9" s="6">
        <v>1</v>
      </c>
      <c r="M9" s="6" t="s">
        <v>51</v>
      </c>
      <c r="N9" s="6">
        <v>1</v>
      </c>
      <c r="O9" s="7">
        <f t="shared" si="1"/>
        <v>2400</v>
      </c>
      <c r="P9" s="7">
        <v>1640</v>
      </c>
      <c r="Q9" s="8">
        <v>44879</v>
      </c>
      <c r="R9" s="9">
        <v>34</v>
      </c>
      <c r="S9" s="14">
        <v>44925</v>
      </c>
      <c r="T9" s="11">
        <v>44931</v>
      </c>
      <c r="U9" s="9"/>
      <c r="V9" s="8">
        <v>44928</v>
      </c>
      <c r="W9" s="11">
        <v>44931</v>
      </c>
      <c r="X9" s="8">
        <v>44924</v>
      </c>
      <c r="Y9" s="8">
        <v>44879</v>
      </c>
      <c r="Z9" s="5" t="s">
        <v>52</v>
      </c>
      <c r="AA9" s="5" t="str">
        <f t="shared" si="0"/>
        <v>NIK001</v>
      </c>
      <c r="AB9" s="5" t="s">
        <v>67</v>
      </c>
      <c r="AC9" s="6">
        <v>5</v>
      </c>
      <c r="AD9" s="5">
        <v>8000201210</v>
      </c>
      <c r="AE9" s="5">
        <v>351000010</v>
      </c>
      <c r="AF9" s="5"/>
      <c r="AG9" s="5"/>
      <c r="AH9" s="5"/>
      <c r="AI9" s="5"/>
      <c r="AJ9" s="12"/>
      <c r="AK9" s="5"/>
      <c r="AL9" s="5"/>
      <c r="AM9" s="5"/>
      <c r="AN9" s="5"/>
      <c r="AO9" s="5" t="s">
        <v>74</v>
      </c>
      <c r="AP9" s="5"/>
      <c r="AQ9" s="3" t="s">
        <v>53</v>
      </c>
      <c r="AR9" s="8">
        <v>44879</v>
      </c>
      <c r="AS9" s="13">
        <v>400407</v>
      </c>
      <c r="AT9" s="3" t="s">
        <v>54</v>
      </c>
      <c r="AU9" s="5"/>
      <c r="AV9" s="5"/>
      <c r="AW9" s="5" t="s">
        <v>77</v>
      </c>
      <c r="AX9" s="5" t="s">
        <v>74</v>
      </c>
      <c r="AY9" s="5"/>
      <c r="AZ9" s="5" t="s">
        <v>55</v>
      </c>
      <c r="BA9" s="2"/>
      <c r="BB9" s="5"/>
      <c r="BC9" s="5"/>
    </row>
    <row r="10" spans="1:55" ht="24" x14ac:dyDescent="0.25">
      <c r="A10" s="2">
        <v>1</v>
      </c>
      <c r="B10" s="2"/>
      <c r="C10" s="3"/>
      <c r="D10" s="4">
        <v>25346</v>
      </c>
      <c r="E10" s="4">
        <v>6009</v>
      </c>
      <c r="F10" s="3"/>
      <c r="G10" s="5">
        <v>800894</v>
      </c>
      <c r="H10" s="5" t="s">
        <v>100</v>
      </c>
      <c r="I10" s="5" t="s">
        <v>87</v>
      </c>
      <c r="J10" s="3"/>
      <c r="K10" s="6">
        <v>3</v>
      </c>
      <c r="L10" s="6">
        <v>3</v>
      </c>
      <c r="M10" s="6" t="s">
        <v>51</v>
      </c>
      <c r="N10" s="6">
        <v>3</v>
      </c>
      <c r="O10" s="7">
        <f t="shared" si="1"/>
        <v>2400</v>
      </c>
      <c r="P10" s="7">
        <v>2049</v>
      </c>
      <c r="Q10" s="8">
        <v>44879</v>
      </c>
      <c r="R10" s="9" t="s">
        <v>51</v>
      </c>
      <c r="S10" s="8"/>
      <c r="T10" s="11">
        <v>44931</v>
      </c>
      <c r="U10" s="9"/>
      <c r="V10" s="8">
        <v>44928</v>
      </c>
      <c r="W10" s="11">
        <v>44937</v>
      </c>
      <c r="X10" s="8">
        <v>44928</v>
      </c>
      <c r="Y10" s="8">
        <v>44879</v>
      </c>
      <c r="Z10" s="5" t="s">
        <v>52</v>
      </c>
      <c r="AA10" s="5" t="str">
        <f t="shared" si="0"/>
        <v>NEW001</v>
      </c>
      <c r="AB10" s="5" t="s">
        <v>68</v>
      </c>
      <c r="AC10" s="6">
        <v>3</v>
      </c>
      <c r="AD10" s="5">
        <v>8000201211</v>
      </c>
      <c r="AE10" s="5">
        <v>351000011</v>
      </c>
      <c r="AF10" s="5"/>
      <c r="AG10" s="5"/>
      <c r="AH10" s="5"/>
      <c r="AI10" s="5"/>
      <c r="AJ10" s="12"/>
      <c r="AK10" s="5"/>
      <c r="AL10" s="5"/>
      <c r="AM10" s="5"/>
      <c r="AN10" s="5"/>
      <c r="AO10" s="5" t="s">
        <v>75</v>
      </c>
      <c r="AP10" s="5"/>
      <c r="AQ10" s="3" t="s">
        <v>53</v>
      </c>
      <c r="AR10" s="8">
        <v>44879</v>
      </c>
      <c r="AS10" s="13">
        <v>400408</v>
      </c>
      <c r="AT10" s="3" t="s">
        <v>54</v>
      </c>
      <c r="AU10" s="5"/>
      <c r="AV10" s="5"/>
      <c r="AW10" s="5" t="s">
        <v>76</v>
      </c>
      <c r="AX10" s="5" t="s">
        <v>75</v>
      </c>
      <c r="AY10" s="5"/>
      <c r="AZ10" s="5" t="s">
        <v>55</v>
      </c>
      <c r="BA10" s="2"/>
      <c r="BB10" s="5"/>
      <c r="BC10" s="5"/>
    </row>
    <row r="11" spans="1:55" x14ac:dyDescent="0.25">
      <c r="A11" s="2">
        <v>1</v>
      </c>
      <c r="B11" s="2"/>
      <c r="C11" s="3"/>
      <c r="D11" s="4">
        <v>25348</v>
      </c>
      <c r="E11" s="4">
        <v>6010</v>
      </c>
      <c r="F11" s="3"/>
      <c r="G11" s="5">
        <v>800894</v>
      </c>
      <c r="H11" s="5" t="s">
        <v>99</v>
      </c>
      <c r="I11" s="5" t="s">
        <v>88</v>
      </c>
      <c r="J11" s="3"/>
      <c r="K11" s="6">
        <v>3</v>
      </c>
      <c r="L11" s="6">
        <v>3</v>
      </c>
      <c r="M11" s="6" t="s">
        <v>51</v>
      </c>
      <c r="N11" s="6">
        <v>3</v>
      </c>
      <c r="O11" s="7">
        <f t="shared" si="1"/>
        <v>2400</v>
      </c>
      <c r="P11" s="7">
        <v>2049</v>
      </c>
      <c r="Q11" s="8">
        <v>44879</v>
      </c>
      <c r="R11" s="9" t="s">
        <v>51</v>
      </c>
      <c r="S11" s="8"/>
      <c r="T11" s="11">
        <v>44931</v>
      </c>
      <c r="U11" s="9"/>
      <c r="V11" s="8">
        <v>44928</v>
      </c>
      <c r="W11" s="11">
        <v>44939</v>
      </c>
      <c r="X11" s="8">
        <v>44928</v>
      </c>
      <c r="Y11" s="8">
        <v>44879</v>
      </c>
      <c r="Z11" s="5" t="s">
        <v>52</v>
      </c>
      <c r="AA11" s="5" t="str">
        <f t="shared" si="0"/>
        <v>ADI001</v>
      </c>
      <c r="AB11" s="5" t="s">
        <v>69</v>
      </c>
      <c r="AC11" s="6">
        <v>45</v>
      </c>
      <c r="AD11" s="5">
        <v>8000201212</v>
      </c>
      <c r="AE11" s="5">
        <v>351000012</v>
      </c>
      <c r="AF11" s="5"/>
      <c r="AG11" s="5"/>
      <c r="AH11" s="5"/>
      <c r="AI11" s="5"/>
      <c r="AJ11" s="12"/>
      <c r="AK11" s="5"/>
      <c r="AL11" s="5"/>
      <c r="AM11" s="5"/>
      <c r="AN11" s="5"/>
      <c r="AO11" s="5" t="s">
        <v>74</v>
      </c>
      <c r="AP11" s="5"/>
      <c r="AQ11" s="3" t="s">
        <v>53</v>
      </c>
      <c r="AR11" s="8">
        <v>44879</v>
      </c>
      <c r="AS11" s="13">
        <v>400409</v>
      </c>
      <c r="AT11" s="3" t="s">
        <v>54</v>
      </c>
      <c r="AU11" s="5"/>
      <c r="AV11" s="5"/>
      <c r="AW11" s="5" t="s">
        <v>77</v>
      </c>
      <c r="AX11" s="5" t="s">
        <v>74</v>
      </c>
      <c r="AY11" s="5"/>
      <c r="AZ11" s="5" t="s">
        <v>55</v>
      </c>
      <c r="BA11" s="2"/>
      <c r="BB11" s="5"/>
      <c r="BC11" s="5"/>
    </row>
    <row r="12" spans="1:55" x14ac:dyDescent="0.25">
      <c r="A12" s="2">
        <v>1</v>
      </c>
      <c r="B12" s="2"/>
      <c r="C12" s="3"/>
      <c r="D12" s="4">
        <v>25343</v>
      </c>
      <c r="E12" s="4">
        <v>6011</v>
      </c>
      <c r="F12" s="3"/>
      <c r="G12" s="5">
        <v>800894</v>
      </c>
      <c r="H12" s="5" t="s">
        <v>101</v>
      </c>
      <c r="I12" s="5" t="s">
        <v>89</v>
      </c>
      <c r="J12" s="3"/>
      <c r="K12" s="6">
        <v>7</v>
      </c>
      <c r="L12" s="6">
        <v>7</v>
      </c>
      <c r="M12" s="6" t="s">
        <v>51</v>
      </c>
      <c r="N12" s="6">
        <v>3</v>
      </c>
      <c r="O12" s="7">
        <f t="shared" si="1"/>
        <v>2400</v>
      </c>
      <c r="P12" s="7">
        <v>545.65</v>
      </c>
      <c r="Q12" s="8">
        <v>44911</v>
      </c>
      <c r="R12" s="9">
        <v>21</v>
      </c>
      <c r="S12" s="14">
        <v>44908</v>
      </c>
      <c r="T12" s="11">
        <v>44911</v>
      </c>
      <c r="U12" s="9"/>
      <c r="V12" s="8">
        <v>44908</v>
      </c>
      <c r="W12" s="11">
        <v>44924</v>
      </c>
      <c r="X12" s="8">
        <v>44924</v>
      </c>
      <c r="Y12" s="8">
        <v>44879</v>
      </c>
      <c r="Z12" s="5" t="s">
        <v>53</v>
      </c>
      <c r="AA12" s="5" t="str">
        <f t="shared" si="0"/>
        <v>PSG001</v>
      </c>
      <c r="AB12" s="5" t="s">
        <v>70</v>
      </c>
      <c r="AC12" s="6">
        <v>63</v>
      </c>
      <c r="AD12" s="5">
        <v>8000201213</v>
      </c>
      <c r="AE12" s="5">
        <v>351000013</v>
      </c>
      <c r="AF12" s="5"/>
      <c r="AG12" s="5"/>
      <c r="AH12" s="5"/>
      <c r="AI12" s="5"/>
      <c r="AJ12" s="12"/>
      <c r="AK12" s="5"/>
      <c r="AL12" s="5"/>
      <c r="AM12" s="5"/>
      <c r="AN12" s="5"/>
      <c r="AO12" s="5" t="s">
        <v>75</v>
      </c>
      <c r="AP12" s="5"/>
      <c r="AQ12" s="3" t="s">
        <v>53</v>
      </c>
      <c r="AR12" s="8">
        <v>44879</v>
      </c>
      <c r="AS12" s="13">
        <v>400410</v>
      </c>
      <c r="AT12" s="3" t="s">
        <v>54</v>
      </c>
      <c r="AU12" s="5"/>
      <c r="AV12" s="5"/>
      <c r="AW12" s="5" t="s">
        <v>76</v>
      </c>
      <c r="AX12" s="5" t="s">
        <v>75</v>
      </c>
      <c r="AY12" s="5"/>
      <c r="AZ12" s="5" t="s">
        <v>55</v>
      </c>
      <c r="BA12" s="2" t="s">
        <v>56</v>
      </c>
      <c r="BB12" s="5"/>
      <c r="BC12" s="5"/>
    </row>
    <row r="13" spans="1:55" ht="24" x14ac:dyDescent="0.25">
      <c r="A13" s="2">
        <v>1</v>
      </c>
      <c r="B13" s="2"/>
      <c r="C13" s="3"/>
      <c r="D13" s="4">
        <v>25341</v>
      </c>
      <c r="E13" s="4">
        <v>6012</v>
      </c>
      <c r="F13" s="3"/>
      <c r="G13" s="5">
        <v>800894</v>
      </c>
      <c r="H13" s="5" t="s">
        <v>102</v>
      </c>
      <c r="I13" s="5" t="s">
        <v>90</v>
      </c>
      <c r="J13" s="3"/>
      <c r="K13" s="6">
        <v>10</v>
      </c>
      <c r="L13" s="6">
        <v>10</v>
      </c>
      <c r="M13" s="6" t="s">
        <v>51</v>
      </c>
      <c r="N13" s="6">
        <v>12</v>
      </c>
      <c r="O13" s="7">
        <f t="shared" si="1"/>
        <v>2400</v>
      </c>
      <c r="P13" s="7">
        <v>779.5</v>
      </c>
      <c r="Q13" s="8">
        <v>44907</v>
      </c>
      <c r="R13" s="9">
        <v>21</v>
      </c>
      <c r="S13" s="14">
        <v>44908</v>
      </c>
      <c r="T13" s="11">
        <v>44911</v>
      </c>
      <c r="U13" s="9"/>
      <c r="V13" s="8">
        <v>44908</v>
      </c>
      <c r="W13" s="11">
        <v>44914</v>
      </c>
      <c r="X13" s="8">
        <v>44914</v>
      </c>
      <c r="Y13" s="8">
        <v>44879</v>
      </c>
      <c r="Z13" s="5" t="s">
        <v>57</v>
      </c>
      <c r="AA13" s="5" t="str">
        <f t="shared" si="0"/>
        <v>LOU001</v>
      </c>
      <c r="AB13" s="5" t="s">
        <v>71</v>
      </c>
      <c r="AC13" s="6">
        <v>4</v>
      </c>
      <c r="AD13" s="5">
        <v>8000201214</v>
      </c>
      <c r="AE13" s="5">
        <v>351000014</v>
      </c>
      <c r="AF13" s="5"/>
      <c r="AG13" s="5"/>
      <c r="AH13" s="5"/>
      <c r="AI13" s="5"/>
      <c r="AJ13" s="12"/>
      <c r="AK13" s="5"/>
      <c r="AL13" s="5"/>
      <c r="AM13" s="5"/>
      <c r="AN13" s="5"/>
      <c r="AO13" s="5" t="s">
        <v>74</v>
      </c>
      <c r="AP13" s="5"/>
      <c r="AQ13" s="3" t="s">
        <v>53</v>
      </c>
      <c r="AR13" s="8">
        <v>44879</v>
      </c>
      <c r="AS13" s="13">
        <v>400411</v>
      </c>
      <c r="AT13" s="3" t="s">
        <v>54</v>
      </c>
      <c r="AU13" s="5"/>
      <c r="AV13" s="5"/>
      <c r="AW13" s="5" t="s">
        <v>77</v>
      </c>
      <c r="AX13" s="5" t="s">
        <v>74</v>
      </c>
      <c r="AY13" s="5"/>
      <c r="AZ13" s="5" t="s">
        <v>55</v>
      </c>
      <c r="BA13" s="2"/>
      <c r="BB13" s="5"/>
      <c r="BC13" s="5"/>
    </row>
    <row r="14" spans="1:55" x14ac:dyDescent="0.25">
      <c r="A14" s="2">
        <v>1</v>
      </c>
      <c r="B14" s="2"/>
      <c r="C14" s="3"/>
      <c r="D14" s="4">
        <v>25342</v>
      </c>
      <c r="E14" s="4">
        <v>6013</v>
      </c>
      <c r="F14" s="3"/>
      <c r="G14" s="5">
        <v>800894</v>
      </c>
      <c r="H14" s="5" t="s">
        <v>94</v>
      </c>
      <c r="I14" s="5" t="s">
        <v>91</v>
      </c>
      <c r="J14" s="3"/>
      <c r="K14" s="6">
        <v>40</v>
      </c>
      <c r="L14" s="6">
        <v>40</v>
      </c>
      <c r="M14" s="6" t="s">
        <v>51</v>
      </c>
      <c r="N14" s="6">
        <v>21</v>
      </c>
      <c r="O14" s="7">
        <f t="shared" si="1"/>
        <v>2400</v>
      </c>
      <c r="P14" s="7">
        <v>3118</v>
      </c>
      <c r="Q14" s="8">
        <v>44911</v>
      </c>
      <c r="R14" s="9">
        <v>21</v>
      </c>
      <c r="S14" s="14">
        <v>44908</v>
      </c>
      <c r="T14" s="11">
        <v>44911</v>
      </c>
      <c r="U14" s="9"/>
      <c r="V14" s="8">
        <v>44908</v>
      </c>
      <c r="W14" s="11">
        <v>44910</v>
      </c>
      <c r="X14" s="8">
        <v>44910</v>
      </c>
      <c r="Y14" s="8">
        <v>44879</v>
      </c>
      <c r="Z14" s="5" t="s">
        <v>57</v>
      </c>
      <c r="AA14" s="5" t="str">
        <f t="shared" si="0"/>
        <v>FER001</v>
      </c>
      <c r="AB14" s="5" t="s">
        <v>72</v>
      </c>
      <c r="AC14" s="6">
        <v>4</v>
      </c>
      <c r="AD14" s="5">
        <v>8000201215</v>
      </c>
      <c r="AE14" s="5">
        <v>351000015</v>
      </c>
      <c r="AF14" s="5"/>
      <c r="AG14" s="5"/>
      <c r="AH14" s="5"/>
      <c r="AI14" s="5"/>
      <c r="AJ14" s="12"/>
      <c r="AK14" s="5"/>
      <c r="AL14" s="5"/>
      <c r="AM14" s="5"/>
      <c r="AN14" s="5"/>
      <c r="AO14" s="5" t="s">
        <v>75</v>
      </c>
      <c r="AP14" s="5"/>
      <c r="AQ14" s="3" t="s">
        <v>53</v>
      </c>
      <c r="AR14" s="8">
        <v>44879</v>
      </c>
      <c r="AS14" s="13">
        <v>400412</v>
      </c>
      <c r="AT14" s="3" t="s">
        <v>54</v>
      </c>
      <c r="AU14" s="5"/>
      <c r="AV14" s="5"/>
      <c r="AW14" s="5" t="s">
        <v>76</v>
      </c>
      <c r="AX14" s="5" t="s">
        <v>75</v>
      </c>
      <c r="AY14" s="5"/>
      <c r="AZ14" s="5" t="s">
        <v>55</v>
      </c>
      <c r="BA14" s="2" t="s">
        <v>56</v>
      </c>
      <c r="BB14" s="5"/>
      <c r="BC14" s="5"/>
    </row>
    <row r="15" spans="1:55" x14ac:dyDescent="0.25">
      <c r="A15" s="2">
        <v>1</v>
      </c>
      <c r="B15" s="2"/>
      <c r="C15" s="3"/>
      <c r="D15" s="4">
        <v>24615</v>
      </c>
      <c r="E15" s="4">
        <v>6014</v>
      </c>
      <c r="F15" s="3"/>
      <c r="G15" s="5">
        <v>800894</v>
      </c>
      <c r="H15" s="5" t="s">
        <v>94</v>
      </c>
      <c r="I15" s="5" t="s">
        <v>92</v>
      </c>
      <c r="J15" s="3"/>
      <c r="K15" s="6">
        <v>10</v>
      </c>
      <c r="L15" s="6">
        <v>10</v>
      </c>
      <c r="M15" s="6" t="s">
        <v>51</v>
      </c>
      <c r="N15" s="6">
        <v>11</v>
      </c>
      <c r="O15" s="7">
        <f t="shared" si="1"/>
        <v>2400</v>
      </c>
      <c r="P15" s="7">
        <v>852.6</v>
      </c>
      <c r="Q15" s="8">
        <v>44837</v>
      </c>
      <c r="R15" s="9">
        <v>21</v>
      </c>
      <c r="S15" s="14">
        <v>44844</v>
      </c>
      <c r="T15" s="11">
        <v>44868</v>
      </c>
      <c r="U15" s="9"/>
      <c r="V15" s="8">
        <v>44865</v>
      </c>
      <c r="W15" s="11">
        <v>44882</v>
      </c>
      <c r="X15" s="8">
        <v>44882</v>
      </c>
      <c r="Y15" s="8">
        <v>44813</v>
      </c>
      <c r="Z15" s="5" t="s">
        <v>57</v>
      </c>
      <c r="AA15" s="5" t="str">
        <f t="shared" si="0"/>
        <v>BUG001</v>
      </c>
      <c r="AB15" s="5" t="s">
        <v>73</v>
      </c>
      <c r="AC15" s="6">
        <v>76</v>
      </c>
      <c r="AD15" s="5">
        <v>8000201216</v>
      </c>
      <c r="AE15" s="5">
        <v>351000016</v>
      </c>
      <c r="AF15" s="5"/>
      <c r="AG15" s="5"/>
      <c r="AH15" s="5"/>
      <c r="AI15" s="5"/>
      <c r="AJ15" s="12"/>
      <c r="AK15" s="5"/>
      <c r="AL15" s="5"/>
      <c r="AM15" s="5"/>
      <c r="AN15" s="5"/>
      <c r="AO15" s="5" t="s">
        <v>74</v>
      </c>
      <c r="AP15" s="5"/>
      <c r="AQ15" s="3" t="s">
        <v>53</v>
      </c>
      <c r="AR15" s="8">
        <v>44810</v>
      </c>
      <c r="AS15" s="13">
        <v>400413</v>
      </c>
      <c r="AT15" s="3" t="s">
        <v>54</v>
      </c>
      <c r="AU15" s="5"/>
      <c r="AV15" s="5"/>
      <c r="AW15" s="5" t="s">
        <v>77</v>
      </c>
      <c r="AX15" s="5" t="s">
        <v>74</v>
      </c>
      <c r="AY15" s="5"/>
      <c r="AZ15" s="5" t="s">
        <v>55</v>
      </c>
      <c r="BA15" s="2"/>
      <c r="BB15" s="5"/>
      <c r="BC15" s="5"/>
    </row>
    <row r="17" spans="29:29" x14ac:dyDescent="0.25">
      <c r="AC17" s="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6"/>
  <sheetViews>
    <sheetView showGridLines="0" tabSelected="1" workbookViewId="0">
      <selection activeCell="B2" sqref="B2"/>
    </sheetView>
  </sheetViews>
  <sheetFormatPr baseColWidth="10" defaultRowHeight="15" x14ac:dyDescent="0.25"/>
  <cols>
    <col min="2" max="2" width="29.85546875" bestFit="1" customWidth="1"/>
  </cols>
  <sheetData>
    <row r="1" spans="1:12" ht="21" x14ac:dyDescent="0.25">
      <c r="A1" t="s">
        <v>1</v>
      </c>
      <c r="B1" s="15" t="s">
        <v>23</v>
      </c>
      <c r="C1" s="16" t="s">
        <v>11</v>
      </c>
      <c r="D1" s="17" t="s">
        <v>9</v>
      </c>
      <c r="E1" s="17" t="s">
        <v>10</v>
      </c>
      <c r="F1" s="18" t="s">
        <v>15</v>
      </c>
      <c r="G1" s="18" t="s">
        <v>20</v>
      </c>
      <c r="H1" s="19" t="s">
        <v>58</v>
      </c>
      <c r="I1" s="17" t="s">
        <v>4</v>
      </c>
      <c r="J1" s="17" t="s">
        <v>26</v>
      </c>
      <c r="K1" s="17" t="s">
        <v>36</v>
      </c>
      <c r="L1" s="17" t="s">
        <v>59</v>
      </c>
    </row>
    <row r="2" spans="1:12" x14ac:dyDescent="0.25">
      <c r="A2">
        <f>export!E2</f>
        <v>6001</v>
      </c>
      <c r="B2" t="str">
        <f>IFERROR(INDEX(export!$1:$1048576,MATCH($A2,export!$E:$E,0),MATCH(B$1,export!$1:$1,0)),"")</f>
        <v>HARIBO</v>
      </c>
      <c r="C2" s="20">
        <f>IFERROR(INDEX(export!$1:$1048576,MATCH($A2,export!$E:$E,0),MATCH(C$1,export!$1:$1,0)),"")</f>
        <v>500</v>
      </c>
      <c r="D2">
        <f>IFERROR(INDEX(export!$1:$1048576,MATCH($A2,export!$E:$E,0),MATCH(D$1,export!$1:$1,0)),"")</f>
        <v>9</v>
      </c>
      <c r="E2" s="20">
        <f>IFERROR(INDEX(export!$1:$1048576,MATCH($A2,export!$E:$E,0),MATCH(E$1,export!$1:$1,0)),"")</f>
        <v>400</v>
      </c>
      <c r="F2" s="21">
        <f>IFERROR(INDEX(export!$1:$1048576,MATCH($A2,export!$E:$E,0),MATCH(F$1,export!$1:$1,0)),"")</f>
        <v>44926</v>
      </c>
      <c r="G2" s="22">
        <f>IFERROR(INDEX(export!$1:$1048576,MATCH($A2,export!$E:$E,0),MATCH(G$1,export!$1:$1,0)),"")</f>
        <v>44918</v>
      </c>
      <c r="H2" s="23" t="str">
        <f>IFERROR(CONCATENATE(TEXT(WEEKNUM(G$2,21),"00"),"/",YEAR(G$2)),"")</f>
        <v>51/2022</v>
      </c>
      <c r="I2" t="str">
        <f>IFERROR(INDEX(export!$1:$1048576,MATCH($A2,export!$E:$E,0),MATCH(I$1,export!$1:$1,0)),"")</f>
        <v>BONBON</v>
      </c>
      <c r="J2">
        <f>IFERROR(INDEX(export!$1:$1048576,MATCH($A2,export!$E:$E,0),MATCH(J$1,export!$1:$1,0)),"")</f>
        <v>351000003</v>
      </c>
      <c r="K2" t="str">
        <f>IFERROR(INDEX(export!$1:$1048576,MATCH($A2,export!$E:$E,0),MATCH(K$1,export!$1:$1,0)),"")</f>
        <v>MESSI</v>
      </c>
      <c r="L2" s="24">
        <f>IFERROR(MONTH(G2),"")</f>
        <v>12</v>
      </c>
    </row>
    <row r="3" spans="1:12" x14ac:dyDescent="0.25">
      <c r="A3">
        <f>export!E3</f>
        <v>6002</v>
      </c>
      <c r="B3" t="str">
        <f>IFERROR(INDEX(export!$1:$1048576,MATCH($A3,export!$E:$E,0),MATCH(B$1,export!$1:$1,0)),"")</f>
        <v>MERCEDES</v>
      </c>
      <c r="C3" s="20">
        <f>IFERROR(INDEX(export!$1:$1048576,MATCH($A3,export!$E:$E,0),MATCH(C$1,export!$1:$1,0)),"")</f>
        <v>665</v>
      </c>
      <c r="D3">
        <f>IFERROR(INDEX(export!$1:$1048576,MATCH($A3,export!$E:$E,0),MATCH(D$1,export!$1:$1,0)),"")</f>
        <v>1</v>
      </c>
      <c r="E3" s="20">
        <f>IFERROR(INDEX(export!$1:$1048576,MATCH($A3,export!$E:$E,0),MATCH(E$1,export!$1:$1,0)),"")</f>
        <v>800</v>
      </c>
      <c r="F3" s="21">
        <f>IFERROR(INDEX(export!$1:$1048576,MATCH($A3,export!$E:$E,0),MATCH(F$1,export!$1:$1,0)),"")</f>
        <v>44967</v>
      </c>
      <c r="G3" s="22">
        <f>IFERROR(INDEX(export!$1:$1048576,MATCH($A3,export!$E:$E,0),MATCH(G$1,export!$1:$1,0)),"")</f>
        <v>44896</v>
      </c>
      <c r="H3" s="23" t="str">
        <f t="shared" ref="H3:H15" si="0">IFERROR(CONCATENATE(TEXT(WEEKNUM(G$2,21),"00"),"/",YEAR(G$2)),"")</f>
        <v>51/2022</v>
      </c>
      <c r="I3" t="str">
        <f>IFERROR(INDEX(export!$1:$1048576,MATCH($A3,export!$E:$E,0),MATCH(I$1,export!$1:$1,0)),"")</f>
        <v>VOITURE</v>
      </c>
      <c r="J3">
        <f>IFERROR(INDEX(export!$1:$1048576,MATCH($A3,export!$E:$E,0),MATCH(J$1,export!$1:$1,0)),"")</f>
        <v>351000004</v>
      </c>
      <c r="K3" t="str">
        <f>IFERROR(INDEX(export!$1:$1048576,MATCH($A3,export!$E:$E,0),MATCH(K$1,export!$1:$1,0)),"")</f>
        <v>RONALDO</v>
      </c>
      <c r="L3" s="24">
        <f t="shared" ref="L3:L15" si="1">IFERROR(MONTH(G3),"")</f>
        <v>12</v>
      </c>
    </row>
    <row r="4" spans="1:12" x14ac:dyDescent="0.25">
      <c r="A4">
        <f>export!E4</f>
        <v>6003</v>
      </c>
      <c r="B4" t="str">
        <f>IFERROR(INDEX(export!$1:$1048576,MATCH($A4,export!$E:$E,0),MATCH(B$1,export!$1:$1,0)),"")</f>
        <v>MCLAREN</v>
      </c>
      <c r="C4" s="20">
        <f>IFERROR(INDEX(export!$1:$1048576,MATCH($A4,export!$E:$E,0),MATCH(C$1,export!$1:$1,0)),"")</f>
        <v>315</v>
      </c>
      <c r="D4">
        <f>IFERROR(INDEX(export!$1:$1048576,MATCH($A4,export!$E:$E,0),MATCH(D$1,export!$1:$1,0)),"")</f>
        <v>1</v>
      </c>
      <c r="E4" s="20">
        <f>IFERROR(INDEX(export!$1:$1048576,MATCH($A4,export!$E:$E,0),MATCH(E$1,export!$1:$1,0)),"")</f>
        <v>2400</v>
      </c>
      <c r="F4" s="21">
        <f>IFERROR(INDEX(export!$1:$1048576,MATCH($A4,export!$E:$E,0),MATCH(F$1,export!$1:$1,0)),"")</f>
        <v>44967</v>
      </c>
      <c r="G4" s="22">
        <f>IFERROR(INDEX(export!$1:$1048576,MATCH($A4,export!$E:$E,0),MATCH(G$1,export!$1:$1,0)),"")</f>
        <v>44896</v>
      </c>
      <c r="H4" s="23" t="str">
        <f t="shared" si="0"/>
        <v>51/2022</v>
      </c>
      <c r="I4" t="str">
        <f>IFERROR(INDEX(export!$1:$1048576,MATCH($A4,export!$E:$E,0),MATCH(I$1,export!$1:$1,0)),"")</f>
        <v>VOITURE</v>
      </c>
      <c r="J4">
        <f>IFERROR(INDEX(export!$1:$1048576,MATCH($A4,export!$E:$E,0),MATCH(J$1,export!$1:$1,0)),"")</f>
        <v>351000005</v>
      </c>
      <c r="K4" t="str">
        <f>IFERROR(INDEX(export!$1:$1048576,MATCH($A4,export!$E:$E,0),MATCH(K$1,export!$1:$1,0)),"")</f>
        <v>MESSI</v>
      </c>
      <c r="L4" s="24">
        <f t="shared" si="1"/>
        <v>12</v>
      </c>
    </row>
    <row r="5" spans="1:12" x14ac:dyDescent="0.25">
      <c r="A5">
        <f>export!E5</f>
        <v>6004</v>
      </c>
      <c r="B5" t="str">
        <f>IFERROR(INDEX(export!$1:$1048576,MATCH($A5,export!$E:$E,0),MATCH(B$1,export!$1:$1,0)),"")</f>
        <v>CLUEDO</v>
      </c>
      <c r="C5" s="20">
        <f>IFERROR(INDEX(export!$1:$1048576,MATCH($A5,export!$E:$E,0),MATCH(C$1,export!$1:$1,0)),"")</f>
        <v>175</v>
      </c>
      <c r="D5">
        <f>IFERROR(INDEX(export!$1:$1048576,MATCH($A5,export!$E:$E,0),MATCH(D$1,export!$1:$1,0)),"")</f>
        <v>1</v>
      </c>
      <c r="E5" s="20">
        <f>IFERROR(INDEX(export!$1:$1048576,MATCH($A5,export!$E:$E,0),MATCH(E$1,export!$1:$1,0)),"")</f>
        <v>2400</v>
      </c>
      <c r="F5" s="21">
        <f>IFERROR(INDEX(export!$1:$1048576,MATCH($A5,export!$E:$E,0),MATCH(F$1,export!$1:$1,0)),"")</f>
        <v>44985</v>
      </c>
      <c r="G5" s="22">
        <f>IFERROR(INDEX(export!$1:$1048576,MATCH($A5,export!$E:$E,0),MATCH(G$1,export!$1:$1,0)),"")</f>
        <v>44896</v>
      </c>
      <c r="H5" s="23" t="str">
        <f t="shared" si="0"/>
        <v>51/2022</v>
      </c>
      <c r="I5" t="str">
        <f>IFERROR(INDEX(export!$1:$1048576,MATCH($A5,export!$E:$E,0),MATCH(I$1,export!$1:$1,0)),"")</f>
        <v>JEU</v>
      </c>
      <c r="J5">
        <f>IFERROR(INDEX(export!$1:$1048576,MATCH($A5,export!$E:$E,0),MATCH(J$1,export!$1:$1,0)),"")</f>
        <v>351000006</v>
      </c>
      <c r="K5" t="str">
        <f>IFERROR(INDEX(export!$1:$1048576,MATCH($A5,export!$E:$E,0),MATCH(K$1,export!$1:$1,0)),"")</f>
        <v>RONALDO</v>
      </c>
      <c r="L5" s="24">
        <f t="shared" si="1"/>
        <v>12</v>
      </c>
    </row>
    <row r="6" spans="1:12" x14ac:dyDescent="0.25">
      <c r="A6">
        <f>export!E6</f>
        <v>6005</v>
      </c>
      <c r="B6" t="str">
        <f>IFERROR(INDEX(export!$1:$1048576,MATCH($A6,export!$E:$E,0),MATCH(B$1,export!$1:$1,0)),"")</f>
        <v>LEGO</v>
      </c>
      <c r="C6" s="20">
        <f>IFERROR(INDEX(export!$1:$1048576,MATCH($A6,export!$E:$E,0),MATCH(C$1,export!$1:$1,0)),"")</f>
        <v>875</v>
      </c>
      <c r="D6">
        <f>IFERROR(INDEX(export!$1:$1048576,MATCH($A6,export!$E:$E,0),MATCH(D$1,export!$1:$1,0)),"")</f>
        <v>5</v>
      </c>
      <c r="E6" s="20">
        <f>IFERROR(INDEX(export!$1:$1048576,MATCH($A6,export!$E:$E,0),MATCH(E$1,export!$1:$1,0)),"")</f>
        <v>2400</v>
      </c>
      <c r="F6" s="21">
        <f>IFERROR(INDEX(export!$1:$1048576,MATCH($A6,export!$E:$E,0),MATCH(F$1,export!$1:$1,0)),"")</f>
        <v>44985</v>
      </c>
      <c r="G6" s="22">
        <f>IFERROR(INDEX(export!$1:$1048576,MATCH($A6,export!$E:$E,0),MATCH(G$1,export!$1:$1,0)),"")</f>
        <v>44896</v>
      </c>
      <c r="H6" s="23" t="str">
        <f t="shared" si="0"/>
        <v>51/2022</v>
      </c>
      <c r="I6" t="str">
        <f>IFERROR(INDEX(export!$1:$1048576,MATCH($A6,export!$E:$E,0),MATCH(I$1,export!$1:$1,0)),"")</f>
        <v>PIECE</v>
      </c>
      <c r="J6">
        <f>IFERROR(INDEX(export!$1:$1048576,MATCH($A6,export!$E:$E,0),MATCH(J$1,export!$1:$1,0)),"")</f>
        <v>351000007</v>
      </c>
      <c r="K6" t="str">
        <f>IFERROR(INDEX(export!$1:$1048576,MATCH($A6,export!$E:$E,0),MATCH(K$1,export!$1:$1,0)),"")</f>
        <v>MESSI</v>
      </c>
      <c r="L6" s="24">
        <f t="shared" si="1"/>
        <v>12</v>
      </c>
    </row>
    <row r="7" spans="1:12" x14ac:dyDescent="0.25">
      <c r="A7">
        <f>export!E7</f>
        <v>6006</v>
      </c>
      <c r="B7" t="str">
        <f>IFERROR(INDEX(export!$1:$1048576,MATCH($A7,export!$E:$E,0),MATCH(B$1,export!$1:$1,0)),"")</f>
        <v>COCA COLA</v>
      </c>
      <c r="C7" s="20">
        <f>IFERROR(INDEX(export!$1:$1048576,MATCH($A7,export!$E:$E,0),MATCH(C$1,export!$1:$1,0)),"")</f>
        <v>456</v>
      </c>
      <c r="D7">
        <f>IFERROR(INDEX(export!$1:$1048576,MATCH($A7,export!$E:$E,0),MATCH(D$1,export!$1:$1,0)),"")</f>
        <v>3</v>
      </c>
      <c r="E7" s="20">
        <f>IFERROR(INDEX(export!$1:$1048576,MATCH($A7,export!$E:$E,0),MATCH(E$1,export!$1:$1,0)),"")</f>
        <v>2400</v>
      </c>
      <c r="F7" s="21">
        <f>IFERROR(INDEX(export!$1:$1048576,MATCH($A7,export!$E:$E,0),MATCH(F$1,export!$1:$1,0)),"")</f>
        <v>44931</v>
      </c>
      <c r="G7" s="22">
        <f>IFERROR(INDEX(export!$1:$1048576,MATCH($A7,export!$E:$E,0),MATCH(G$1,export!$1:$1,0)),"")</f>
        <v>44882</v>
      </c>
      <c r="H7" s="23" t="str">
        <f t="shared" si="0"/>
        <v>51/2022</v>
      </c>
      <c r="I7" t="str">
        <f>IFERROR(INDEX(export!$1:$1048576,MATCH($A7,export!$E:$E,0),MATCH(I$1,export!$1:$1,0)),"")</f>
        <v>BOUTEILLE</v>
      </c>
      <c r="J7">
        <f>IFERROR(INDEX(export!$1:$1048576,MATCH($A7,export!$E:$E,0),MATCH(J$1,export!$1:$1,0)),"")</f>
        <v>351000008</v>
      </c>
      <c r="K7" t="str">
        <f>IFERROR(INDEX(export!$1:$1048576,MATCH($A7,export!$E:$E,0),MATCH(K$1,export!$1:$1,0)),"")</f>
        <v>RONALDO</v>
      </c>
      <c r="L7" s="24">
        <f t="shared" si="1"/>
        <v>11</v>
      </c>
    </row>
    <row r="8" spans="1:12" x14ac:dyDescent="0.25">
      <c r="A8">
        <f>export!E8</f>
        <v>6007</v>
      </c>
      <c r="B8" t="str">
        <f>IFERROR(INDEX(export!$1:$1048576,MATCH($A8,export!$E:$E,0),MATCH(B$1,export!$1:$1,0)),"")</f>
        <v>DAUPHINO</v>
      </c>
      <c r="C8" s="20">
        <f>IFERROR(INDEX(export!$1:$1048576,MATCH($A8,export!$E:$E,0),MATCH(C$1,export!$1:$1,0)),"")</f>
        <v>456</v>
      </c>
      <c r="D8">
        <f>IFERROR(INDEX(export!$1:$1048576,MATCH($A8,export!$E:$E,0),MATCH(D$1,export!$1:$1,0)),"")</f>
        <v>3</v>
      </c>
      <c r="E8" s="20">
        <f>IFERROR(INDEX(export!$1:$1048576,MATCH($A8,export!$E:$E,0),MATCH(E$1,export!$1:$1,0)),"")</f>
        <v>2400</v>
      </c>
      <c r="F8" s="21">
        <f>IFERROR(INDEX(export!$1:$1048576,MATCH($A8,export!$E:$E,0),MATCH(F$1,export!$1:$1,0)),"")</f>
        <v>44931</v>
      </c>
      <c r="G8" s="22">
        <f>IFERROR(INDEX(export!$1:$1048576,MATCH($A8,export!$E:$E,0),MATCH(G$1,export!$1:$1,0)),"")</f>
        <v>44882</v>
      </c>
      <c r="H8" s="23" t="str">
        <f t="shared" si="0"/>
        <v>51/2022</v>
      </c>
      <c r="I8" t="str">
        <f>IFERROR(INDEX(export!$1:$1048576,MATCH($A8,export!$E:$E,0),MATCH(I$1,export!$1:$1,0)),"")</f>
        <v>FIGURINE</v>
      </c>
      <c r="J8">
        <f>IFERROR(INDEX(export!$1:$1048576,MATCH($A8,export!$E:$E,0),MATCH(J$1,export!$1:$1,0)),"")</f>
        <v>351000009</v>
      </c>
      <c r="K8" t="str">
        <f>IFERROR(INDEX(export!$1:$1048576,MATCH($A8,export!$E:$E,0),MATCH(K$1,export!$1:$1,0)),"")</f>
        <v>MESSI</v>
      </c>
      <c r="L8" s="24">
        <f t="shared" si="1"/>
        <v>11</v>
      </c>
    </row>
    <row r="9" spans="1:12" x14ac:dyDescent="0.25">
      <c r="A9">
        <f>export!E9</f>
        <v>6008</v>
      </c>
      <c r="B9" t="str">
        <f>IFERROR(INDEX(export!$1:$1048576,MATCH($A9,export!$E:$E,0),MATCH(B$1,export!$1:$1,0)),"")</f>
        <v>NIKE</v>
      </c>
      <c r="C9" s="20">
        <f>IFERROR(INDEX(export!$1:$1048576,MATCH($A9,export!$E:$E,0),MATCH(C$1,export!$1:$1,0)),"")</f>
        <v>1640</v>
      </c>
      <c r="D9">
        <f>IFERROR(INDEX(export!$1:$1048576,MATCH($A9,export!$E:$E,0),MATCH(D$1,export!$1:$1,0)),"")</f>
        <v>1</v>
      </c>
      <c r="E9" s="20">
        <f>IFERROR(INDEX(export!$1:$1048576,MATCH($A9,export!$E:$E,0),MATCH(E$1,export!$1:$1,0)),"")</f>
        <v>2400</v>
      </c>
      <c r="F9" s="21">
        <f>IFERROR(INDEX(export!$1:$1048576,MATCH($A9,export!$E:$E,0),MATCH(F$1,export!$1:$1,0)),"")</f>
        <v>44931</v>
      </c>
      <c r="G9" s="22">
        <f>IFERROR(INDEX(export!$1:$1048576,MATCH($A9,export!$E:$E,0),MATCH(G$1,export!$1:$1,0)),"")</f>
        <v>44879</v>
      </c>
      <c r="H9" s="23" t="str">
        <f t="shared" si="0"/>
        <v>51/2022</v>
      </c>
      <c r="I9" t="str">
        <f>IFERROR(INDEX(export!$1:$1048576,MATCH($A9,export!$E:$E,0),MATCH(I$1,export!$1:$1,0)),"")</f>
        <v>CHAUSSURE</v>
      </c>
      <c r="J9">
        <f>IFERROR(INDEX(export!$1:$1048576,MATCH($A9,export!$E:$E,0),MATCH(J$1,export!$1:$1,0)),"")</f>
        <v>351000010</v>
      </c>
      <c r="K9" t="str">
        <f>IFERROR(INDEX(export!$1:$1048576,MATCH($A9,export!$E:$E,0),MATCH(K$1,export!$1:$1,0)),"")</f>
        <v>RONALDO</v>
      </c>
      <c r="L9" s="24">
        <f t="shared" si="1"/>
        <v>11</v>
      </c>
    </row>
    <row r="10" spans="1:12" x14ac:dyDescent="0.25">
      <c r="A10">
        <f>export!E10</f>
        <v>6009</v>
      </c>
      <c r="B10" t="str">
        <f>IFERROR(INDEX(export!$1:$1048576,MATCH($A10,export!$E:$E,0),MATCH(B$1,export!$1:$1,0)),"")</f>
        <v>NEW BALANCE</v>
      </c>
      <c r="C10" s="20">
        <f>IFERROR(INDEX(export!$1:$1048576,MATCH($A10,export!$E:$E,0),MATCH(C$1,export!$1:$1,0)),"")</f>
        <v>2049</v>
      </c>
      <c r="D10">
        <f>IFERROR(INDEX(export!$1:$1048576,MATCH($A10,export!$E:$E,0),MATCH(D$1,export!$1:$1,0)),"")</f>
        <v>3</v>
      </c>
      <c r="E10" s="20">
        <f>IFERROR(INDEX(export!$1:$1048576,MATCH($A10,export!$E:$E,0),MATCH(E$1,export!$1:$1,0)),"")</f>
        <v>2400</v>
      </c>
      <c r="F10" s="21">
        <f>IFERROR(INDEX(export!$1:$1048576,MATCH($A10,export!$E:$E,0),MATCH(F$1,export!$1:$1,0)),"")</f>
        <v>44931</v>
      </c>
      <c r="G10" s="22">
        <f>IFERROR(INDEX(export!$1:$1048576,MATCH($A10,export!$E:$E,0),MATCH(G$1,export!$1:$1,0)),"")</f>
        <v>44879</v>
      </c>
      <c r="H10" s="23" t="str">
        <f t="shared" si="0"/>
        <v>51/2022</v>
      </c>
      <c r="I10" t="str">
        <f>IFERROR(INDEX(export!$1:$1048576,MATCH($A10,export!$E:$E,0),MATCH(I$1,export!$1:$1,0)),"")</f>
        <v>LACET</v>
      </c>
      <c r="J10">
        <f>IFERROR(INDEX(export!$1:$1048576,MATCH($A10,export!$E:$E,0),MATCH(J$1,export!$1:$1,0)),"")</f>
        <v>351000011</v>
      </c>
      <c r="K10" t="str">
        <f>IFERROR(INDEX(export!$1:$1048576,MATCH($A10,export!$E:$E,0),MATCH(K$1,export!$1:$1,0)),"")</f>
        <v>MESSI</v>
      </c>
      <c r="L10" s="24">
        <f t="shared" si="1"/>
        <v>11</v>
      </c>
    </row>
    <row r="11" spans="1:12" x14ac:dyDescent="0.25">
      <c r="A11">
        <f>export!E11</f>
        <v>6010</v>
      </c>
      <c r="B11" t="str">
        <f>IFERROR(INDEX(export!$1:$1048576,MATCH($A11,export!$E:$E,0),MATCH(B$1,export!$1:$1,0)),"")</f>
        <v>ADIDAS</v>
      </c>
      <c r="C11" s="20">
        <f>IFERROR(INDEX(export!$1:$1048576,MATCH($A11,export!$E:$E,0),MATCH(C$1,export!$1:$1,0)),"")</f>
        <v>2049</v>
      </c>
      <c r="D11">
        <f>IFERROR(INDEX(export!$1:$1048576,MATCH($A11,export!$E:$E,0),MATCH(D$1,export!$1:$1,0)),"")</f>
        <v>3</v>
      </c>
      <c r="E11" s="20">
        <f>IFERROR(INDEX(export!$1:$1048576,MATCH($A11,export!$E:$E,0),MATCH(E$1,export!$1:$1,0)),"")</f>
        <v>2400</v>
      </c>
      <c r="F11" s="21">
        <f>IFERROR(INDEX(export!$1:$1048576,MATCH($A11,export!$E:$E,0),MATCH(F$1,export!$1:$1,0)),"")</f>
        <v>44931</v>
      </c>
      <c r="G11" s="22">
        <f>IFERROR(INDEX(export!$1:$1048576,MATCH($A11,export!$E:$E,0),MATCH(G$1,export!$1:$1,0)),"")</f>
        <v>44879</v>
      </c>
      <c r="H11" s="23" t="str">
        <f t="shared" si="0"/>
        <v>51/2022</v>
      </c>
      <c r="I11" t="str">
        <f>IFERROR(INDEX(export!$1:$1048576,MATCH($A11,export!$E:$E,0),MATCH(I$1,export!$1:$1,0)),"")</f>
        <v>CHAUSSURE</v>
      </c>
      <c r="J11">
        <f>IFERROR(INDEX(export!$1:$1048576,MATCH($A11,export!$E:$E,0),MATCH(J$1,export!$1:$1,0)),"")</f>
        <v>351000012</v>
      </c>
      <c r="K11" t="str">
        <f>IFERROR(INDEX(export!$1:$1048576,MATCH($A11,export!$E:$E,0),MATCH(K$1,export!$1:$1,0)),"")</f>
        <v>RONALDO</v>
      </c>
      <c r="L11" s="24">
        <f t="shared" si="1"/>
        <v>11</v>
      </c>
    </row>
    <row r="12" spans="1:12" x14ac:dyDescent="0.25">
      <c r="A12">
        <f>export!E12</f>
        <v>6011</v>
      </c>
      <c r="B12" t="str">
        <f>IFERROR(INDEX(export!$1:$1048576,MATCH($A12,export!$E:$E,0),MATCH(B$1,export!$1:$1,0)),"")</f>
        <v>PSG</v>
      </c>
      <c r="C12" s="20">
        <f>IFERROR(INDEX(export!$1:$1048576,MATCH($A12,export!$E:$E,0),MATCH(C$1,export!$1:$1,0)),"")</f>
        <v>545.65</v>
      </c>
      <c r="D12">
        <f>IFERROR(INDEX(export!$1:$1048576,MATCH($A12,export!$E:$E,0),MATCH(D$1,export!$1:$1,0)),"")</f>
        <v>3</v>
      </c>
      <c r="E12" s="20">
        <f>IFERROR(INDEX(export!$1:$1048576,MATCH($A12,export!$E:$E,0),MATCH(E$1,export!$1:$1,0)),"")</f>
        <v>2400</v>
      </c>
      <c r="F12" s="21">
        <f>IFERROR(INDEX(export!$1:$1048576,MATCH($A12,export!$E:$E,0),MATCH(F$1,export!$1:$1,0)),"")</f>
        <v>44911</v>
      </c>
      <c r="G12" s="22">
        <f>IFERROR(INDEX(export!$1:$1048576,MATCH($A12,export!$E:$E,0),MATCH(G$1,export!$1:$1,0)),"")</f>
        <v>44879</v>
      </c>
      <c r="H12" s="23" t="str">
        <f t="shared" si="0"/>
        <v>51/2022</v>
      </c>
      <c r="I12" t="str">
        <f>IFERROR(INDEX(export!$1:$1048576,MATCH($A12,export!$E:$E,0),MATCH(I$1,export!$1:$1,0)),"")</f>
        <v>BALLON</v>
      </c>
      <c r="J12">
        <f>IFERROR(INDEX(export!$1:$1048576,MATCH($A12,export!$E:$E,0),MATCH(J$1,export!$1:$1,0)),"")</f>
        <v>351000013</v>
      </c>
      <c r="K12" t="str">
        <f>IFERROR(INDEX(export!$1:$1048576,MATCH($A12,export!$E:$E,0),MATCH(K$1,export!$1:$1,0)),"")</f>
        <v>MESSI</v>
      </c>
      <c r="L12" s="24">
        <f t="shared" si="1"/>
        <v>11</v>
      </c>
    </row>
    <row r="13" spans="1:12" x14ac:dyDescent="0.25">
      <c r="A13">
        <f>export!E13</f>
        <v>6012</v>
      </c>
      <c r="B13" t="str">
        <f>IFERROR(INDEX(export!$1:$1048576,MATCH($A13,export!$E:$E,0),MATCH(B$1,export!$1:$1,0)),"")</f>
        <v>LOUIS VUITTON</v>
      </c>
      <c r="C13" s="20">
        <f>IFERROR(INDEX(export!$1:$1048576,MATCH($A13,export!$E:$E,0),MATCH(C$1,export!$1:$1,0)),"")</f>
        <v>779.5</v>
      </c>
      <c r="D13">
        <f>IFERROR(INDEX(export!$1:$1048576,MATCH($A13,export!$E:$E,0),MATCH(D$1,export!$1:$1,0)),"")</f>
        <v>12</v>
      </c>
      <c r="E13" s="20">
        <f>IFERROR(INDEX(export!$1:$1048576,MATCH($A13,export!$E:$E,0),MATCH(E$1,export!$1:$1,0)),"")</f>
        <v>2400</v>
      </c>
      <c r="F13" s="21">
        <f>IFERROR(INDEX(export!$1:$1048576,MATCH($A13,export!$E:$E,0),MATCH(F$1,export!$1:$1,0)),"")</f>
        <v>44911</v>
      </c>
      <c r="G13" s="22">
        <f>IFERROR(INDEX(export!$1:$1048576,MATCH($A13,export!$E:$E,0),MATCH(G$1,export!$1:$1,0)),"")</f>
        <v>44879</v>
      </c>
      <c r="H13" s="23" t="str">
        <f t="shared" si="0"/>
        <v>51/2022</v>
      </c>
      <c r="I13" t="str">
        <f>IFERROR(INDEX(export!$1:$1048576,MATCH($A13,export!$E:$E,0),MATCH(I$1,export!$1:$1,0)),"")</f>
        <v>SAC</v>
      </c>
      <c r="J13">
        <f>IFERROR(INDEX(export!$1:$1048576,MATCH($A13,export!$E:$E,0),MATCH(J$1,export!$1:$1,0)),"")</f>
        <v>351000014</v>
      </c>
      <c r="K13" t="str">
        <f>IFERROR(INDEX(export!$1:$1048576,MATCH($A13,export!$E:$E,0),MATCH(K$1,export!$1:$1,0)),"")</f>
        <v>RONALDO</v>
      </c>
      <c r="L13" s="24">
        <f t="shared" si="1"/>
        <v>11</v>
      </c>
    </row>
    <row r="14" spans="1:12" x14ac:dyDescent="0.25">
      <c r="A14">
        <f>export!E14</f>
        <v>6013</v>
      </c>
      <c r="B14" t="str">
        <f>IFERROR(INDEX(export!$1:$1048576,MATCH($A14,export!$E:$E,0),MATCH(B$1,export!$1:$1,0)),"")</f>
        <v>FERRARI</v>
      </c>
      <c r="C14" s="20">
        <f>IFERROR(INDEX(export!$1:$1048576,MATCH($A14,export!$E:$E,0),MATCH(C$1,export!$1:$1,0)),"")</f>
        <v>3118</v>
      </c>
      <c r="D14">
        <f>IFERROR(INDEX(export!$1:$1048576,MATCH($A14,export!$E:$E,0),MATCH(D$1,export!$1:$1,0)),"")</f>
        <v>21</v>
      </c>
      <c r="E14" s="20">
        <f>IFERROR(INDEX(export!$1:$1048576,MATCH($A14,export!$E:$E,0),MATCH(E$1,export!$1:$1,0)),"")</f>
        <v>2400</v>
      </c>
      <c r="F14" s="21">
        <f>IFERROR(INDEX(export!$1:$1048576,MATCH($A14,export!$E:$E,0),MATCH(F$1,export!$1:$1,0)),"")</f>
        <v>44911</v>
      </c>
      <c r="G14" s="22">
        <f>IFERROR(INDEX(export!$1:$1048576,MATCH($A14,export!$E:$E,0),MATCH(G$1,export!$1:$1,0)),"")</f>
        <v>44879</v>
      </c>
      <c r="H14" s="23" t="str">
        <f t="shared" si="0"/>
        <v>51/2022</v>
      </c>
      <c r="I14" t="str">
        <f>IFERROR(INDEX(export!$1:$1048576,MATCH($A14,export!$E:$E,0),MATCH(I$1,export!$1:$1,0)),"")</f>
        <v>VOITURE</v>
      </c>
      <c r="J14">
        <f>IFERROR(INDEX(export!$1:$1048576,MATCH($A14,export!$E:$E,0),MATCH(J$1,export!$1:$1,0)),"")</f>
        <v>351000015</v>
      </c>
      <c r="K14" t="str">
        <f>IFERROR(INDEX(export!$1:$1048576,MATCH($A14,export!$E:$E,0),MATCH(K$1,export!$1:$1,0)),"")</f>
        <v>MESSI</v>
      </c>
      <c r="L14" s="24">
        <f t="shared" si="1"/>
        <v>11</v>
      </c>
    </row>
    <row r="15" spans="1:12" x14ac:dyDescent="0.25">
      <c r="A15">
        <f>export!E15</f>
        <v>6014</v>
      </c>
      <c r="B15" t="str">
        <f>IFERROR(INDEX(export!$1:$1048576,MATCH($A15,export!$E:$E,0),MATCH(B$1,export!$1:$1,0)),"")</f>
        <v>BUGATTI</v>
      </c>
      <c r="C15" s="20">
        <f>IFERROR(INDEX(export!$1:$1048576,MATCH($A15,export!$E:$E,0),MATCH(C$1,export!$1:$1,0)),"")</f>
        <v>852.6</v>
      </c>
      <c r="D15">
        <f>IFERROR(INDEX(export!$1:$1048576,MATCH($A15,export!$E:$E,0),MATCH(D$1,export!$1:$1,0)),"")</f>
        <v>11</v>
      </c>
      <c r="E15" s="20">
        <f>IFERROR(INDEX(export!$1:$1048576,MATCH($A15,export!$E:$E,0),MATCH(E$1,export!$1:$1,0)),"")</f>
        <v>2400</v>
      </c>
      <c r="F15" s="21">
        <f>IFERROR(INDEX(export!$1:$1048576,MATCH($A15,export!$E:$E,0),MATCH(F$1,export!$1:$1,0)),"")</f>
        <v>44868</v>
      </c>
      <c r="G15" s="22">
        <f>IFERROR(INDEX(export!$1:$1048576,MATCH($A15,export!$E:$E,0),MATCH(G$1,export!$1:$1,0)),"")</f>
        <v>44813</v>
      </c>
      <c r="H15" s="23" t="str">
        <f t="shared" si="0"/>
        <v>51/2022</v>
      </c>
      <c r="I15" t="str">
        <f>IFERROR(INDEX(export!$1:$1048576,MATCH($A15,export!$E:$E,0),MATCH(I$1,export!$1:$1,0)),"")</f>
        <v>VOITURE</v>
      </c>
      <c r="J15">
        <f>IFERROR(INDEX(export!$1:$1048576,MATCH($A15,export!$E:$E,0),MATCH(J$1,export!$1:$1,0)),"")</f>
        <v>351000016</v>
      </c>
      <c r="K15" t="str">
        <f>IFERROR(INDEX(export!$1:$1048576,MATCH($A15,export!$E:$E,0),MATCH(K$1,export!$1:$1,0)),"")</f>
        <v>RONALDO</v>
      </c>
      <c r="L15" s="24">
        <f t="shared" si="1"/>
        <v>9</v>
      </c>
    </row>
    <row r="22" spans="2:11" x14ac:dyDescent="0.25">
      <c r="B22" t="s">
        <v>107</v>
      </c>
    </row>
    <row r="24" spans="2:11" x14ac:dyDescent="0.25">
      <c r="B24" s="35" t="str">
        <f ca="1">INDEX(Tab_Export,MATCH($A2,Tab_Aff,0),MATCH(B$1,export!$A$1:$BC$1,0))</f>
        <v>HARIBO</v>
      </c>
      <c r="C24" s="35">
        <f ca="1">INDEX(Tab_Export,MATCH($A2,Tab_Aff,0),MATCH(C$1,export!$A$1:$BC$1,0))</f>
        <v>500</v>
      </c>
      <c r="D24" s="35">
        <f ca="1">INDEX(Tab_Export,MATCH($A2,Tab_Aff,0),MATCH(D$1,export!$A$1:$BC$1,0))</f>
        <v>9</v>
      </c>
      <c r="E24" s="35">
        <f ca="1">INDEX(Tab_Export,MATCH($A2,Tab_Aff,0),MATCH(E$1,export!$A$1:$BC$1,0))</f>
        <v>400</v>
      </c>
      <c r="F24" s="35">
        <f ca="1">INDEX(Tab_Export,MATCH($A2,Tab_Aff,0),MATCH(F$1,export!$A$1:$BC$1,0))</f>
        <v>44926</v>
      </c>
      <c r="G24" s="35">
        <f ca="1">INDEX(Tab_Export,MATCH($A2,Tab_Aff,0),MATCH(G$1,export!$A$1:$BC$1,0))</f>
        <v>44918</v>
      </c>
      <c r="I24" s="35" t="str">
        <f ca="1">INDEX(Tab_Export,MATCH($A2,Tab_Aff,0),MATCH(I$1,export!$A$1:$BC$1,0))</f>
        <v>BONBON</v>
      </c>
      <c r="J24" s="35">
        <f ca="1">INDEX(Tab_Export,MATCH($A2,Tab_Aff,0),MATCH(J$1,export!$A$1:$BC$1,0))</f>
        <v>351000003</v>
      </c>
      <c r="K24" s="35" t="str">
        <f ca="1">INDEX(Tab_Export,MATCH($A2,Tab_Aff,0),MATCH(K$1,export!$A$1:$BC$1,0))</f>
        <v>MESSI</v>
      </c>
    </row>
    <row r="25" spans="2:11" x14ac:dyDescent="0.25">
      <c r="B25" s="35" t="str">
        <f ca="1">INDEX(Tab_Export,MATCH($A3,Tab_Aff,0),MATCH(B$1,export!$A$1:$BC$1,0))</f>
        <v>MERCEDES</v>
      </c>
      <c r="C25" s="35">
        <f ca="1">INDEX(Tab_Export,MATCH($A3,Tab_Aff,0),MATCH(C$1,export!$A$1:$BC$1,0))</f>
        <v>665</v>
      </c>
      <c r="D25" s="35">
        <f ca="1">INDEX(Tab_Export,MATCH($A3,Tab_Aff,0),MATCH(D$1,export!$A$1:$BC$1,0))</f>
        <v>1</v>
      </c>
      <c r="E25" s="35">
        <f ca="1">INDEX(Tab_Export,MATCH($A3,Tab_Aff,0),MATCH(E$1,export!$A$1:$BC$1,0))</f>
        <v>800</v>
      </c>
      <c r="F25" s="35">
        <f ca="1">INDEX(Tab_Export,MATCH($A3,Tab_Aff,0),MATCH(F$1,export!$A$1:$BC$1,0))</f>
        <v>44967</v>
      </c>
      <c r="G25" s="35">
        <f ca="1">INDEX(Tab_Export,MATCH($A3,Tab_Aff,0),MATCH(G$1,export!$A$1:$BC$1,0))</f>
        <v>44896</v>
      </c>
      <c r="I25" s="35" t="str">
        <f ca="1">INDEX(Tab_Export,MATCH($A3,Tab_Aff,0),MATCH(I$1,export!$A$1:$BC$1,0))</f>
        <v>VOITURE</v>
      </c>
      <c r="J25" s="35">
        <f ca="1">INDEX(Tab_Export,MATCH($A3,Tab_Aff,0),MATCH(J$1,export!$A$1:$BC$1,0))</f>
        <v>351000004</v>
      </c>
      <c r="K25" s="35" t="str">
        <f ca="1">INDEX(Tab_Export,MATCH($A3,Tab_Aff,0),MATCH(K$1,export!$A$1:$BC$1,0))</f>
        <v>RONALDO</v>
      </c>
    </row>
    <row r="26" spans="2:11" x14ac:dyDescent="0.25">
      <c r="B26" s="35" t="str">
        <f ca="1">INDEX(Tab_Export,MATCH($A4,Tab_Aff,0),MATCH(B$1,export!$A$1:$BC$1,0))</f>
        <v>MCLAREN</v>
      </c>
      <c r="C26" s="35">
        <f ca="1">INDEX(Tab_Export,MATCH($A4,Tab_Aff,0),MATCH(C$1,export!$A$1:$BC$1,0))</f>
        <v>315</v>
      </c>
      <c r="D26" s="35">
        <f ca="1">INDEX(Tab_Export,MATCH($A4,Tab_Aff,0),MATCH(D$1,export!$A$1:$BC$1,0))</f>
        <v>1</v>
      </c>
      <c r="E26" s="35">
        <f ca="1">INDEX(Tab_Export,MATCH($A4,Tab_Aff,0),MATCH(E$1,export!$A$1:$BC$1,0))</f>
        <v>2400</v>
      </c>
      <c r="F26" s="35">
        <f ca="1">INDEX(Tab_Export,MATCH($A4,Tab_Aff,0),MATCH(F$1,export!$A$1:$BC$1,0))</f>
        <v>44967</v>
      </c>
      <c r="G26" s="35">
        <f ca="1">INDEX(Tab_Export,MATCH($A4,Tab_Aff,0),MATCH(G$1,export!$A$1:$BC$1,0))</f>
        <v>44896</v>
      </c>
      <c r="I26" s="35" t="str">
        <f ca="1">INDEX(Tab_Export,MATCH($A4,Tab_Aff,0),MATCH(I$1,export!$A$1:$BC$1,0))</f>
        <v>VOITURE</v>
      </c>
      <c r="J26" s="35">
        <f ca="1">INDEX(Tab_Export,MATCH($A4,Tab_Aff,0),MATCH(J$1,export!$A$1:$BC$1,0))</f>
        <v>351000005</v>
      </c>
      <c r="K26" s="35" t="str">
        <f ca="1">INDEX(Tab_Export,MATCH($A4,Tab_Aff,0),MATCH(K$1,export!$A$1:$BC$1,0))</f>
        <v>MESSI</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EXPLICATIONS</vt:lpstr>
      <vt:lpstr>export</vt:lpstr>
      <vt:lpstr>compil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DHERVILLEZ Théo</dc:creator>
  <cp:lastModifiedBy>JF</cp:lastModifiedBy>
  <dcterms:created xsi:type="dcterms:W3CDTF">2022-12-29T16:06:00Z</dcterms:created>
  <dcterms:modified xsi:type="dcterms:W3CDTF">2023-01-09T10:28:58Z</dcterms:modified>
</cp:coreProperties>
</file>