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0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A2789A2-0A9D-4A33-A017-0995EA1C2886}" xr6:coauthVersionLast="47" xr6:coauthVersionMax="47" xr10:uidLastSave="{00000000-0000-0000-0000-000000000000}"/>
  <bookViews>
    <workbookView xWindow="870" yWindow="1455" windowWidth="22230" windowHeight="12180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4" i="1" s="1"/>
  <c r="F3" i="1"/>
  <c r="F5" i="1"/>
  <c r="F6" i="1"/>
  <c r="F7" i="1"/>
  <c r="F10" i="1"/>
  <c r="E11" i="1"/>
  <c r="E10" i="1"/>
  <c r="D9" i="1"/>
  <c r="E9" i="1" s="1"/>
  <c r="G28" i="3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F8" i="1" l="1"/>
  <c r="F11" i="1" s="1"/>
  <c r="F9" i="1"/>
  <c r="I8" i="1"/>
  <c r="C19" i="4" s="1"/>
</calcChain>
</file>

<file path=xl/sharedStrings.xml><?xml version="1.0" encoding="utf-8"?>
<sst xmlns="http://schemas.openxmlformats.org/spreadsheetml/2006/main" count="105" uniqueCount="84">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</sst>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9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4">
    <dxf>
      <numFmt numFmtId="164" formatCode="#,##0.00\ &quot;€&quot;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11" totalsRowShown="0" headerRowDxfId="10" dataDxfId="9">
  <autoFilter ref="A1:F11" xr:uid="{BF298BA9-068B-4289-AA06-C0D24D960411}"/>
  <tableColumns count="6">
    <tableColumn id="1" xr3:uid="{5F6F1D54-DFBB-48E6-A02D-61EBE558A358}" name="DATE" dataDxfId="8"/>
    <tableColumn id="2" xr3:uid="{33F021BB-586C-42E8-ACE7-45D6B5965EAB}" name="CAFE" dataDxfId="7"/>
    <tableColumn id="3" xr3:uid="{01BC87F6-5096-4AFF-9143-DD4EE6663358}" name="NOMRE" dataDxfId="6"/>
    <tableColumn id="4" xr3:uid="{610D968D-1A01-4C4C-AA45-DC68E2DAD6E9}" name="PRIX" dataDxfId="5">
      <calculatedColumnFormula>IFERROR(VLOOKUP(B2,Tableau2[],2,0),"")</calculatedColumnFormula>
    </tableColumn>
    <tableColumn id="5" xr3:uid="{D7D3C980-0074-4EB0-AB1E-388AE79F1888}" name="PRIX TOTAL" dataDxfId="4">
      <calculatedColumnFormula>SUM(Tableau1[[#This Row],[NOMRE]])*D2</calculatedColumnFormula>
    </tableColumn>
    <tableColumn id="6" xr3:uid="{BF8BC276-3BF6-4EDA-9F1A-CC0AD61E9637}" name="TOTAL PAR DATE" dataDxfId="0">
      <calculatedColumnFormula>IF(AND(Tableau1[[#This Row],[CAFE]]&lt;&gt;"",A3="") - AND(A3="",B3=""),"",SUM($E$1:$E2)-SUM($F$1:F1))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3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2"/>
    <tableColumn id="3" xr3:uid="{4D32E8CB-17C7-4111-98EB-301BE4A96FB7}" name="Contenanc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dimension ref="B18:H26"/>
  <sheetViews>
    <sheetView workbookViewId="0">
      <selection activeCell="F19" sqref="F19"/>
    </sheetView>
  </sheetViews>
  <sheetFormatPr baseColWidth="10" defaultColWidth="11.42578125" defaultRowHeight="15" x14ac:dyDescent="0.25"/>
  <cols>
    <col min="1" max="1" width="11.42578125" style="6"/>
    <col min="2" max="2" width="44.42578125" style="6" customWidth="1"/>
    <col min="3" max="3" width="18.140625" style="6" customWidth="1"/>
    <col min="4" max="16384" width="11.42578125" style="6"/>
  </cols>
  <sheetData>
    <row r="18" spans="2:8" ht="15.75" thickBot="1" x14ac:dyDescent="0.3"/>
    <row r="19" spans="2:8" ht="24.95" customHeight="1" thickBot="1" x14ac:dyDescent="0.3">
      <c r="B19" s="7" t="s">
        <v>58</v>
      </c>
      <c r="C19" s="30">
        <f ca="1">Feuil1!I8</f>
        <v>360</v>
      </c>
      <c r="D19" s="31"/>
    </row>
    <row r="20" spans="2:8" ht="24.95" customHeight="1" thickBot="1" x14ac:dyDescent="0.4">
      <c r="B20" s="8" t="s">
        <v>59</v>
      </c>
      <c r="C20" s="32">
        <f ca="1">Feuil1!J16</f>
        <v>140</v>
      </c>
      <c r="D20" s="33"/>
    </row>
    <row r="21" spans="2:8" ht="24.95" customHeight="1" thickBot="1" x14ac:dyDescent="0.4">
      <c r="B21" s="9" t="s">
        <v>57</v>
      </c>
      <c r="C21" s="34">
        <f ca="1">Feuil1!J22</f>
        <v>640</v>
      </c>
      <c r="D21" s="35"/>
    </row>
    <row r="25" spans="2:8" ht="33" customHeight="1" x14ac:dyDescent="0.25">
      <c r="B25" s="10" t="s">
        <v>60</v>
      </c>
      <c r="C25" s="15">
        <v>43623</v>
      </c>
      <c r="D25" s="36" t="s">
        <v>62</v>
      </c>
      <c r="E25" s="36"/>
      <c r="F25" s="36"/>
      <c r="G25" s="12">
        <f ca="1">DATEDIF(C25,TODAY(),"Y")</f>
        <v>3</v>
      </c>
      <c r="H25" s="13" t="s">
        <v>63</v>
      </c>
    </row>
    <row r="26" spans="2:8" ht="25.5" customHeight="1" x14ac:dyDescent="0.25">
      <c r="B26" s="11" t="s">
        <v>61</v>
      </c>
      <c r="C26" s="15">
        <f ca="1">TODAY()</f>
        <v>44846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dimension ref="A1:L25"/>
  <sheetViews>
    <sheetView showGridLines="0" tabSelected="1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7.42578125" customWidth="1"/>
    <col min="2" max="2" width="25.85546875" customWidth="1"/>
    <col min="3" max="3" width="13.85546875" customWidth="1"/>
    <col min="4" max="4" width="12.42578125" customWidth="1"/>
    <col min="5" max="5" width="17.85546875" customWidth="1"/>
    <col min="6" max="6" width="20.140625" bestFit="1" customWidth="1"/>
    <col min="8" max="8" width="20.5703125" customWidth="1"/>
    <col min="12" max="12" width="19.5703125" style="1" bestFit="1" customWidth="1"/>
    <col min="13" max="13" width="9.7109375" customWidth="1"/>
  </cols>
  <sheetData>
    <row r="1" spans="1:12" ht="29.25" customHeight="1" x14ac:dyDescent="0.25">
      <c r="A1" s="29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  <c r="G1" s="5"/>
      <c r="L1"/>
    </row>
    <row r="2" spans="1:12" x14ac:dyDescent="0.25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3" t="str">
        <f>IF(AND(Tableau1[[#This Row],[CAFE]]&lt;&gt;"",A3="") - AND(A3="",B3=""),"",SUM($E$1:$E2)-SUM($F$1:F1))</f>
        <v/>
      </c>
      <c r="G2" s="3"/>
      <c r="H2" s="5"/>
      <c r="I2" s="5"/>
      <c r="L2"/>
    </row>
    <row r="3" spans="1:12" x14ac:dyDescent="0.25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3" t="str">
        <f>IF(AND(Tableau1[[#This Row],[CAFE]]&lt;&gt;"",A4="") - AND(A4="",B4=""),"",SUM($E$1:$E3)-SUM($F$1:F2))</f>
        <v/>
      </c>
      <c r="G3" s="3"/>
      <c r="H3" s="5"/>
      <c r="I3" s="5"/>
      <c r="L3"/>
    </row>
    <row r="4" spans="1:12" x14ac:dyDescent="0.25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3">
        <f>IF(AND(Tableau1[[#This Row],[CAFE]]&lt;&gt;"",A5="") - AND(A5="",B5=""),"",SUM($E$1:$E4)-SUM($F$1:F3))</f>
        <v>55</v>
      </c>
      <c r="G4" s="3"/>
      <c r="H4" s="5"/>
      <c r="I4" s="5"/>
      <c r="L4"/>
    </row>
    <row r="5" spans="1:12" x14ac:dyDescent="0.25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3" t="str">
        <f>IF(AND(Tableau1[[#This Row],[CAFE]]&lt;&gt;"",A6="") - AND(A6="",B6=""),"",SUM($E$1:$E5)-SUM($F$1:F4))</f>
        <v/>
      </c>
      <c r="G5" s="3"/>
      <c r="L5"/>
    </row>
    <row r="6" spans="1:12" x14ac:dyDescent="0.25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3" t="str">
        <f>IF(AND(Tableau1[[#This Row],[CAFE]]&lt;&gt;"",A7="") - AND(A7="",B7=""),"",SUM($E$1:$E6)-SUM($F$1:F5))</f>
        <v/>
      </c>
      <c r="G6" s="3"/>
      <c r="L6"/>
    </row>
    <row r="7" spans="1:12" x14ac:dyDescent="0.25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3" t="str">
        <f>IF(AND(Tableau1[[#This Row],[CAFE]]&lt;&gt;"",A8="") - AND(A8="",B8=""),"",SUM($E$1:$E7)-SUM($F$1:F6))</f>
        <v/>
      </c>
      <c r="G7" s="3"/>
      <c r="H7" s="4"/>
      <c r="L7"/>
    </row>
    <row r="8" spans="1:12" x14ac:dyDescent="0.25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3">
        <f>IF(AND(Tableau1[[#This Row],[CAFE]]&lt;&gt;"",A9="") - AND(A9="",B9=""),"",SUM($E$1:$E8)-SUM($F$1:F7))</f>
        <v>93.300000000000011</v>
      </c>
      <c r="G8" s="3"/>
      <c r="H8" s="37" t="s">
        <v>56</v>
      </c>
      <c r="I8" s="37">
        <f ca="1">SUM(IF(IF(ISNUMBER(Tableau1[[#This Row],[DATE]]),Tableau1[DATE],0)&lt;TODAY(),Tableau1[NOMRE],0))</f>
        <v>360</v>
      </c>
    </row>
    <row r="9" spans="1:12" x14ac:dyDescent="0.25">
      <c r="A9" s="2">
        <v>44854</v>
      </c>
      <c r="B9" s="1" t="s">
        <v>20</v>
      </c>
      <c r="C9" s="1">
        <v>30</v>
      </c>
      <c r="D9" s="1">
        <f>IFERROR(VLOOKUP(B9,Tableau2[],2,0),"")</f>
        <v>0.72</v>
      </c>
      <c r="E9" s="3">
        <f>SUM(Tableau1[[#This Row],[NOMRE]])*D9</f>
        <v>21.599999999999998</v>
      </c>
      <c r="F9" s="3">
        <f>IF(AND(Tableau1[[#This Row],[CAFE]]&lt;&gt;"",A10="") - AND(A10="",B10=""),"",SUM($E$1:$E9)-SUM($F$1:F8))</f>
        <v>21.599999999999994</v>
      </c>
      <c r="G9" s="3"/>
      <c r="H9" s="37"/>
      <c r="I9" s="37"/>
    </row>
    <row r="10" spans="1:12" x14ac:dyDescent="0.25">
      <c r="A10" s="2">
        <v>44856</v>
      </c>
      <c r="B10" s="1" t="s">
        <v>82</v>
      </c>
      <c r="C10" s="1">
        <v>30</v>
      </c>
      <c r="D10" s="1">
        <v>0.54</v>
      </c>
      <c r="E10" s="3">
        <f>SUM(Tableau1[[#This Row],[NOMRE]])*D10</f>
        <v>16.200000000000003</v>
      </c>
      <c r="F10" s="3" t="str">
        <f>IF(AND(Tableau1[[#This Row],[CAFE]]&lt;&gt;"",A11="") - AND(A11="",B11=""),"",SUM($E$1:$E10)-SUM($F$1:F9))</f>
        <v/>
      </c>
      <c r="G10" s="3"/>
    </row>
    <row r="11" spans="1:12" x14ac:dyDescent="0.25">
      <c r="A11" s="1"/>
      <c r="B11" s="1" t="s">
        <v>83</v>
      </c>
      <c r="C11" s="1">
        <v>30</v>
      </c>
      <c r="D11" s="1">
        <v>0.54</v>
      </c>
      <c r="E11" s="3">
        <f>SUM(Tableau1[[#This Row],[NOMRE]])*D11</f>
        <v>16.200000000000003</v>
      </c>
      <c r="F11" s="3">
        <f>IF(AND(Tableau1[[#This Row],[CAFE]]&lt;&gt;"",A12="") - AND(A12="",B12=""),"",SUM($E$1:$E11)-SUM($F$1:F10))</f>
        <v>32.400000000000006</v>
      </c>
      <c r="G11" s="3"/>
    </row>
    <row r="15" spans="1:12" ht="15.75" thickBot="1" x14ac:dyDescent="0.3"/>
    <row r="16" spans="1:12" x14ac:dyDescent="0.25">
      <c r="H16" s="38" t="s">
        <v>65</v>
      </c>
      <c r="I16" s="39"/>
      <c r="J16" s="44">
        <f ca="1">500 - SUM(IF(IF(ISNUMBER(Tableau1[[#This Row],[DATE]]),Tableau1[DATE],0)&lt;TODAY(),Tableau1[NOMRE],0))</f>
        <v>140</v>
      </c>
      <c r="K16" s="45"/>
    </row>
    <row r="17" spans="8:11" x14ac:dyDescent="0.25">
      <c r="H17" s="40"/>
      <c r="I17" s="41"/>
      <c r="J17" s="46"/>
      <c r="K17" s="47"/>
    </row>
    <row r="18" spans="8:11" x14ac:dyDescent="0.25">
      <c r="H18" s="40"/>
      <c r="I18" s="41"/>
      <c r="J18" s="46"/>
      <c r="K18" s="47"/>
    </row>
    <row r="19" spans="8:11" ht="15.75" thickBot="1" x14ac:dyDescent="0.3">
      <c r="H19" s="42"/>
      <c r="I19" s="43"/>
      <c r="J19" s="48"/>
      <c r="K19" s="49"/>
    </row>
    <row r="21" spans="8:11" ht="15.75" thickBot="1" x14ac:dyDescent="0.3"/>
    <row r="22" spans="8:11" x14ac:dyDescent="0.25">
      <c r="H22" s="38" t="s">
        <v>65</v>
      </c>
      <c r="I22" s="39"/>
      <c r="J22" s="44">
        <f ca="1">1000 - SUM(IF(IF(ISNUMBER(Tableau1[[#This Row],[DATE]]),Tableau1[DATE],0)&lt;TODAY(),Tableau1[NOMRE],0))</f>
        <v>640</v>
      </c>
      <c r="K22" s="45"/>
    </row>
    <row r="23" spans="8:11" x14ac:dyDescent="0.25">
      <c r="H23" s="40"/>
      <c r="I23" s="41"/>
      <c r="J23" s="46"/>
      <c r="K23" s="47"/>
    </row>
    <row r="24" spans="8:11" x14ac:dyDescent="0.25">
      <c r="H24" s="40"/>
      <c r="I24" s="41"/>
      <c r="J24" s="46"/>
      <c r="K24" s="47"/>
    </row>
    <row r="25" spans="8:11" ht="15.75" thickBot="1" x14ac:dyDescent="0.3">
      <c r="H25" s="42"/>
      <c r="I25" s="43"/>
      <c r="J25" s="48"/>
      <c r="K25" s="49"/>
    </row>
  </sheetData>
  <mergeCells count="6">
    <mergeCell ref="H8:H9"/>
    <mergeCell ref="I8:I9"/>
    <mergeCell ref="H16:I19"/>
    <mergeCell ref="J16:K19"/>
    <mergeCell ref="H22:I25"/>
    <mergeCell ref="J22:K25"/>
  </mergeCells>
  <phoneticPr fontId="9" type="noConversion"/>
  <dataValidations disablePrompts="1" count="1">
    <dataValidation type="list" allowBlank="1" showInputMessage="1" showErrorMessage="1" sqref="B2:B11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5" x14ac:dyDescent="0.25"/>
  <cols>
    <col min="1" max="1" width="24.42578125" bestFit="1" customWidth="1"/>
    <col min="2" max="2" width="11.5703125" style="3" customWidth="1"/>
    <col min="3" max="3" width="16.140625" style="14" customWidth="1"/>
    <col min="6" max="6" width="37" customWidth="1"/>
    <col min="7" max="7" width="15.7109375" customWidth="1"/>
  </cols>
  <sheetData>
    <row r="1" spans="1:7" ht="30.75" customHeight="1" thickBot="1" x14ac:dyDescent="0.3">
      <c r="A1" s="5" t="s">
        <v>28</v>
      </c>
      <c r="B1" s="17" t="s">
        <v>30</v>
      </c>
      <c r="C1" s="18" t="s">
        <v>64</v>
      </c>
      <c r="F1" s="16" t="s">
        <v>78</v>
      </c>
    </row>
    <row r="2" spans="1:7" ht="15.75" thickBot="1" x14ac:dyDescent="0.3">
      <c r="A2" t="s">
        <v>8</v>
      </c>
      <c r="F2" s="5"/>
    </row>
    <row r="3" spans="1:7" ht="15.75" thickBot="1" x14ac:dyDescent="0.3">
      <c r="A3" t="s">
        <v>3</v>
      </c>
      <c r="B3" s="3">
        <v>0.42</v>
      </c>
      <c r="F3" s="27" t="s">
        <v>79</v>
      </c>
      <c r="G3" s="28">
        <v>6.51</v>
      </c>
    </row>
    <row r="4" spans="1:7" ht="15.75" thickBot="1" x14ac:dyDescent="0.3">
      <c r="A4" t="s">
        <v>45</v>
      </c>
      <c r="B4" s="3">
        <v>0.42</v>
      </c>
      <c r="G4" s="3"/>
    </row>
    <row r="5" spans="1:7" x14ac:dyDescent="0.25">
      <c r="A5" t="s">
        <v>20</v>
      </c>
      <c r="B5" s="3">
        <v>0.72</v>
      </c>
      <c r="F5" s="24" t="s">
        <v>73</v>
      </c>
      <c r="G5" s="19">
        <v>19</v>
      </c>
    </row>
    <row r="6" spans="1:7" x14ac:dyDescent="0.25">
      <c r="A6" t="s">
        <v>19</v>
      </c>
      <c r="B6" s="3">
        <v>0.72</v>
      </c>
      <c r="F6" s="25" t="s">
        <v>74</v>
      </c>
      <c r="G6" s="21"/>
    </row>
    <row r="7" spans="1:7" x14ac:dyDescent="0.25">
      <c r="A7" t="s">
        <v>7</v>
      </c>
      <c r="B7" s="3">
        <v>0.52</v>
      </c>
      <c r="F7" s="25" t="s">
        <v>75</v>
      </c>
      <c r="G7" s="21"/>
    </row>
    <row r="8" spans="1:7" x14ac:dyDescent="0.25">
      <c r="A8" t="s">
        <v>23</v>
      </c>
      <c r="B8" s="3">
        <v>0.62</v>
      </c>
      <c r="F8" s="25" t="s">
        <v>76</v>
      </c>
      <c r="G8" s="21"/>
    </row>
    <row r="9" spans="1:7" x14ac:dyDescent="0.25">
      <c r="A9" t="s">
        <v>52</v>
      </c>
      <c r="B9" s="3">
        <v>0.52</v>
      </c>
      <c r="F9" s="25" t="s">
        <v>77</v>
      </c>
      <c r="G9" s="21"/>
    </row>
    <row r="10" spans="1:7" x14ac:dyDescent="0.25">
      <c r="A10" t="s">
        <v>47</v>
      </c>
      <c r="B10" s="3">
        <v>1.7</v>
      </c>
      <c r="F10" s="25" t="s">
        <v>66</v>
      </c>
      <c r="G10" s="21"/>
    </row>
    <row r="11" spans="1:7" x14ac:dyDescent="0.25">
      <c r="A11" t="s">
        <v>53</v>
      </c>
      <c r="B11" s="3">
        <v>0.62</v>
      </c>
      <c r="F11" s="25" t="s">
        <v>67</v>
      </c>
      <c r="G11" s="21"/>
    </row>
    <row r="12" spans="1:7" x14ac:dyDescent="0.25">
      <c r="A12" t="s">
        <v>25</v>
      </c>
      <c r="F12" s="25" t="s">
        <v>68</v>
      </c>
      <c r="G12" s="21"/>
    </row>
    <row r="13" spans="1:7" x14ac:dyDescent="0.25">
      <c r="A13" t="s">
        <v>1</v>
      </c>
      <c r="B13" s="3">
        <v>0.54</v>
      </c>
      <c r="C13" s="14">
        <v>0.8</v>
      </c>
      <c r="F13" s="26" t="s">
        <v>69</v>
      </c>
      <c r="G13" s="21"/>
    </row>
    <row r="14" spans="1:7" x14ac:dyDescent="0.25">
      <c r="A14" t="s">
        <v>22</v>
      </c>
      <c r="B14" s="3">
        <v>0.67</v>
      </c>
      <c r="F14" s="25" t="s">
        <v>70</v>
      </c>
      <c r="G14" s="21"/>
    </row>
    <row r="15" spans="1:7" x14ac:dyDescent="0.25">
      <c r="A15" t="s">
        <v>48</v>
      </c>
      <c r="B15" s="3">
        <v>0.59</v>
      </c>
      <c r="F15" s="25" t="s">
        <v>71</v>
      </c>
      <c r="G15" s="21"/>
    </row>
    <row r="16" spans="1:7" x14ac:dyDescent="0.25">
      <c r="A16" t="s">
        <v>17</v>
      </c>
      <c r="F16" s="25" t="s">
        <v>72</v>
      </c>
      <c r="G16" s="21"/>
    </row>
    <row r="17" spans="1:7" x14ac:dyDescent="0.25">
      <c r="A17" t="s">
        <v>5</v>
      </c>
      <c r="F17" s="20" t="s">
        <v>73</v>
      </c>
      <c r="G17" s="21"/>
    </row>
    <row r="18" spans="1:7" x14ac:dyDescent="0.25">
      <c r="A18" t="s">
        <v>9</v>
      </c>
      <c r="F18" s="20" t="s">
        <v>74</v>
      </c>
      <c r="G18" s="21"/>
    </row>
    <row r="19" spans="1:7" x14ac:dyDescent="0.25">
      <c r="A19" t="s">
        <v>2</v>
      </c>
      <c r="B19" s="3">
        <v>0.44</v>
      </c>
      <c r="F19" s="20" t="s">
        <v>75</v>
      </c>
      <c r="G19" s="21"/>
    </row>
    <row r="20" spans="1:7" x14ac:dyDescent="0.25">
      <c r="A20" t="s">
        <v>46</v>
      </c>
      <c r="B20" s="3">
        <v>0.54</v>
      </c>
      <c r="C20" s="14">
        <v>0.8</v>
      </c>
      <c r="F20" s="20" t="s">
        <v>76</v>
      </c>
      <c r="G20" s="21"/>
    </row>
    <row r="21" spans="1:7" x14ac:dyDescent="0.25">
      <c r="A21" t="s">
        <v>14</v>
      </c>
      <c r="B21" s="3">
        <v>0.62</v>
      </c>
      <c r="F21" s="20" t="s">
        <v>77</v>
      </c>
      <c r="G21" s="21"/>
    </row>
    <row r="22" spans="1:7" x14ac:dyDescent="0.25">
      <c r="A22" t="s">
        <v>36</v>
      </c>
      <c r="B22" s="3">
        <v>0.56999999999999995</v>
      </c>
      <c r="F22" s="20" t="s">
        <v>66</v>
      </c>
      <c r="G22" s="21"/>
    </row>
    <row r="23" spans="1:7" x14ac:dyDescent="0.25">
      <c r="A23" t="s">
        <v>38</v>
      </c>
      <c r="B23" s="3">
        <v>0.67</v>
      </c>
      <c r="F23" s="20" t="s">
        <v>67</v>
      </c>
      <c r="G23" s="21"/>
    </row>
    <row r="24" spans="1:7" x14ac:dyDescent="0.25">
      <c r="A24" t="s">
        <v>37</v>
      </c>
      <c r="B24" s="3">
        <v>0.69</v>
      </c>
      <c r="F24" s="20" t="s">
        <v>68</v>
      </c>
      <c r="G24" s="21"/>
    </row>
    <row r="25" spans="1:7" x14ac:dyDescent="0.25">
      <c r="A25" t="s">
        <v>39</v>
      </c>
      <c r="B25" s="3">
        <v>0.67</v>
      </c>
      <c r="F25" s="26" t="s">
        <v>69</v>
      </c>
      <c r="G25" s="21"/>
    </row>
    <row r="26" spans="1:7" ht="15.75" thickBot="1" x14ac:dyDescent="0.3">
      <c r="A26" t="s">
        <v>6</v>
      </c>
      <c r="B26" s="3">
        <v>0.52</v>
      </c>
      <c r="F26" s="22" t="s">
        <v>70</v>
      </c>
      <c r="G26" s="23"/>
    </row>
    <row r="27" spans="1:7" x14ac:dyDescent="0.25">
      <c r="A27" t="s">
        <v>49</v>
      </c>
      <c r="B27" s="3">
        <v>0.52</v>
      </c>
      <c r="G27" s="3"/>
    </row>
    <row r="28" spans="1:7" x14ac:dyDescent="0.25">
      <c r="A28" t="s">
        <v>15</v>
      </c>
      <c r="F28" s="50" t="s">
        <v>80</v>
      </c>
      <c r="G28" s="51">
        <f>SUM(G3:G27)</f>
        <v>25.509999999999998</v>
      </c>
    </row>
    <row r="29" spans="1:7" x14ac:dyDescent="0.25">
      <c r="A29" t="s">
        <v>18</v>
      </c>
      <c r="B29" s="3">
        <v>0.62</v>
      </c>
      <c r="F29" s="50"/>
      <c r="G29" s="51"/>
    </row>
    <row r="30" spans="1:7" x14ac:dyDescent="0.25">
      <c r="A30" t="s">
        <v>24</v>
      </c>
    </row>
    <row r="31" spans="1:7" x14ac:dyDescent="0.25">
      <c r="A31" t="s">
        <v>55</v>
      </c>
      <c r="B31" s="3">
        <v>0.62</v>
      </c>
    </row>
    <row r="32" spans="1:7" x14ac:dyDescent="0.25">
      <c r="A32" t="s">
        <v>33</v>
      </c>
      <c r="B32" s="3">
        <v>0.42</v>
      </c>
    </row>
    <row r="33" spans="1:3" x14ac:dyDescent="0.25">
      <c r="A33" t="s">
        <v>50</v>
      </c>
      <c r="B33" s="3">
        <v>0.52</v>
      </c>
    </row>
    <row r="34" spans="1:3" x14ac:dyDescent="0.25">
      <c r="A34" t="s">
        <v>10</v>
      </c>
      <c r="B34" s="3">
        <v>0.62</v>
      </c>
    </row>
    <row r="35" spans="1:3" x14ac:dyDescent="0.25">
      <c r="A35" t="s">
        <v>40</v>
      </c>
      <c r="B35" s="3">
        <v>1.6</v>
      </c>
    </row>
    <row r="36" spans="1:3" x14ac:dyDescent="0.25">
      <c r="A36" t="s">
        <v>13</v>
      </c>
      <c r="B36" s="3">
        <v>0.62</v>
      </c>
    </row>
    <row r="37" spans="1:3" x14ac:dyDescent="0.25">
      <c r="A37" t="s">
        <v>51</v>
      </c>
      <c r="B37" s="3">
        <v>0.62</v>
      </c>
    </row>
    <row r="38" spans="1:3" x14ac:dyDescent="0.25">
      <c r="A38" t="s">
        <v>21</v>
      </c>
      <c r="B38" s="3">
        <v>0.67</v>
      </c>
    </row>
    <row r="39" spans="1:3" x14ac:dyDescent="0.25">
      <c r="A39" t="s">
        <v>35</v>
      </c>
      <c r="B39" s="3">
        <v>0.64</v>
      </c>
    </row>
    <row r="40" spans="1:3" x14ac:dyDescent="0.25">
      <c r="A40" t="s">
        <v>12</v>
      </c>
      <c r="B40" s="3">
        <v>0.62</v>
      </c>
    </row>
    <row r="41" spans="1:3" x14ac:dyDescent="0.25">
      <c r="A41" t="s">
        <v>43</v>
      </c>
      <c r="B41" s="3">
        <v>0.44</v>
      </c>
      <c r="C41" s="14">
        <v>0.4</v>
      </c>
    </row>
    <row r="42" spans="1:3" x14ac:dyDescent="0.25">
      <c r="A42" t="s">
        <v>42</v>
      </c>
      <c r="B42" s="3">
        <v>0.67</v>
      </c>
    </row>
    <row r="43" spans="1:3" x14ac:dyDescent="0.25">
      <c r="A43" t="s">
        <v>32</v>
      </c>
      <c r="B43" s="3">
        <v>0.52</v>
      </c>
    </row>
    <row r="44" spans="1:3" x14ac:dyDescent="0.25">
      <c r="A44" t="s">
        <v>41</v>
      </c>
      <c r="B44" s="3">
        <v>0.67</v>
      </c>
    </row>
    <row r="45" spans="1:3" x14ac:dyDescent="0.25">
      <c r="A45" t="s">
        <v>0</v>
      </c>
      <c r="B45" s="3">
        <v>0.54</v>
      </c>
      <c r="C45" s="14">
        <v>0.8</v>
      </c>
    </row>
    <row r="46" spans="1:3" x14ac:dyDescent="0.25">
      <c r="A46" t="s">
        <v>16</v>
      </c>
      <c r="B46" s="3">
        <v>0.62</v>
      </c>
    </row>
    <row r="47" spans="1:3" x14ac:dyDescent="0.25">
      <c r="A47" t="s">
        <v>11</v>
      </c>
      <c r="B47" s="3">
        <v>0.62</v>
      </c>
    </row>
    <row r="48" spans="1:3" x14ac:dyDescent="0.25">
      <c r="A48" t="s">
        <v>34</v>
      </c>
      <c r="B48" s="3">
        <v>0.67</v>
      </c>
    </row>
    <row r="49" spans="1:2" x14ac:dyDescent="0.25">
      <c r="A49" t="s">
        <v>44</v>
      </c>
      <c r="B49" s="3">
        <v>0.42</v>
      </c>
    </row>
    <row r="50" spans="1:2" x14ac:dyDescent="0.25">
      <c r="A50" t="s">
        <v>54</v>
      </c>
      <c r="B50" s="3">
        <v>0.62</v>
      </c>
    </row>
    <row r="51" spans="1:2" x14ac:dyDescent="0.25">
      <c r="A51" t="s">
        <v>26</v>
      </c>
    </row>
    <row r="52" spans="1:2" x14ac:dyDescent="0.25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099627-0B70-47CF-A08D-6242B25073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JF</cp:lastModifiedBy>
  <dcterms:created xsi:type="dcterms:W3CDTF">2021-11-11T19:42:16Z</dcterms:created>
  <dcterms:modified xsi:type="dcterms:W3CDTF">2022-10-12T20:44:50Z</dcterms:modified>
</cp:coreProperties>
</file>