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A6238F1A-B43D-411B-BBFC-C7D237E778B2}" xr6:coauthVersionLast="47" xr6:coauthVersionMax="47" xr10:uidLastSave="{00000000-0000-0000-0000-000000000000}"/>
  <bookViews>
    <workbookView xWindow="90" yWindow="1380" windowWidth="22125" windowHeight="11595" activeTab="1" xr2:uid="{00000000-000D-0000-FFFF-FFFF00000000}"/>
  </bookViews>
  <sheets>
    <sheet name="Resa" sheetId="1" r:id="rId1"/>
    <sheet name="Excel 365" sheetId="15" r:id="rId2"/>
    <sheet name="FEUILLE TEST" sheetId="14" r:id="rId3"/>
    <sheet name="LANGUES" sheetId="13" state="hidden" r:id="rId4"/>
    <sheet name="Excu 1" sheetId="5" state="hidden" r:id="rId5"/>
    <sheet name="Excu 2" sheetId="10" state="hidden" r:id="rId6"/>
    <sheet name="Excu 3 " sheetId="6" state="hidden" r:id="rId7"/>
    <sheet name="Excu 4" sheetId="4" state="hidden" r:id="rId8"/>
    <sheet name="Excu 5" sheetId="3" state="hidden" r:id="rId9"/>
    <sheet name="Excu 6" sheetId="12" state="hidden" r:id="rId10"/>
    <sheet name="Excu 7" sheetId="7" state="hidden" r:id="rId11"/>
    <sheet name="Excu 8" sheetId="11" state="hidden" r:id="rId12"/>
    <sheet name="Excu 9" sheetId="9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5" l="1" a="1"/>
  <c r="F4" i="15" s="1"/>
  <c r="B5" i="15" a="1"/>
  <c r="B5" i="15" s="1"/>
  <c r="D5" i="15" s="1" a="1"/>
  <c r="D5" i="15" s="1"/>
  <c r="C2" i="14"/>
  <c r="B3" i="10"/>
  <c r="C16" i="14"/>
  <c r="C3" i="14"/>
  <c r="C4" i="14"/>
  <c r="C5" i="14"/>
  <c r="C6" i="14"/>
  <c r="C7" i="14"/>
  <c r="C8" i="14"/>
  <c r="C9" i="14"/>
  <c r="C10" i="14"/>
  <c r="C11" i="14"/>
  <c r="C12" i="14"/>
  <c r="C13" i="14"/>
  <c r="C14" i="14"/>
  <c r="C15" i="14"/>
  <c r="C17" i="14"/>
  <c r="C18" i="14"/>
  <c r="C19" i="14"/>
  <c r="C20" i="14"/>
  <c r="C21" i="14"/>
  <c r="C22" i="14"/>
  <c r="C23" i="14"/>
  <c r="C24" i="14"/>
  <c r="C25" i="14"/>
  <c r="P25" i="1"/>
  <c r="K8" i="14"/>
  <c r="K7" i="14"/>
  <c r="K6" i="14"/>
  <c r="K5" i="14"/>
  <c r="K4" i="14"/>
  <c r="K3" i="14"/>
  <c r="K2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G5" i="14"/>
  <c r="G4" i="14"/>
  <c r="G3" i="14"/>
  <c r="G2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J6" i="14"/>
  <c r="J5" i="14"/>
  <c r="J4" i="14"/>
  <c r="J3" i="14"/>
  <c r="J2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4" i="14"/>
  <c r="F3" i="14"/>
  <c r="F2" i="14"/>
  <c r="B3" i="14"/>
  <c r="B4" i="14"/>
  <c r="B5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" i="14"/>
  <c r="B5" i="10"/>
  <c r="D51" i="15" l="1" a="1"/>
  <c r="D51" i="15" s="1"/>
  <c r="D48" i="15" a="1"/>
  <c r="D48" i="15" s="1"/>
  <c r="D43" i="15" a="1"/>
  <c r="D43" i="15" s="1"/>
  <c r="D40" i="15" a="1"/>
  <c r="D40" i="15" s="1"/>
  <c r="D35" i="15" a="1"/>
  <c r="D35" i="15" s="1"/>
  <c r="D32" i="15" a="1"/>
  <c r="D32" i="15" s="1"/>
  <c r="D27" i="15" a="1"/>
  <c r="D27" i="15" s="1"/>
  <c r="D24" i="15" a="1"/>
  <c r="D24" i="15" s="1"/>
  <c r="D19" i="15" a="1"/>
  <c r="D19" i="15" s="1"/>
  <c r="D16" i="15" a="1"/>
  <c r="D16" i="15" s="1"/>
  <c r="D11" i="15" a="1"/>
  <c r="D11" i="15" s="1"/>
  <c r="D8" i="15" a="1"/>
  <c r="D8" i="15" s="1"/>
  <c r="C5" i="15" a="1"/>
  <c r="C5" i="15" s="1"/>
  <c r="D50" i="15" a="1"/>
  <c r="D50" i="15" s="1"/>
  <c r="D45" i="15" a="1"/>
  <c r="D45" i="15" s="1"/>
  <c r="D42" i="15" a="1"/>
  <c r="D42" i="15" s="1"/>
  <c r="D37" i="15" a="1"/>
  <c r="D37" i="15" s="1"/>
  <c r="D34" i="15" a="1"/>
  <c r="D34" i="15" s="1"/>
  <c r="D29" i="15" a="1"/>
  <c r="D29" i="15" s="1"/>
  <c r="D26" i="15" a="1"/>
  <c r="D26" i="15" s="1"/>
  <c r="D21" i="15" a="1"/>
  <c r="D21" i="15" s="1"/>
  <c r="D18" i="15" a="1"/>
  <c r="D18" i="15" s="1"/>
  <c r="D13" i="15" a="1"/>
  <c r="D13" i="15" s="1"/>
  <c r="D10" i="15" a="1"/>
  <c r="D10" i="15" s="1"/>
  <c r="D47" i="15" a="1"/>
  <c r="D47" i="15" s="1"/>
  <c r="D44" i="15" a="1"/>
  <c r="D44" i="15" s="1"/>
  <c r="D39" i="15" a="1"/>
  <c r="D39" i="15" s="1"/>
  <c r="D36" i="15" a="1"/>
  <c r="D36" i="15" s="1"/>
  <c r="D31" i="15" a="1"/>
  <c r="D31" i="15" s="1"/>
  <c r="D28" i="15" a="1"/>
  <c r="D28" i="15" s="1"/>
  <c r="D23" i="15" a="1"/>
  <c r="D23" i="15" s="1"/>
  <c r="D20" i="15" a="1"/>
  <c r="D20" i="15" s="1"/>
  <c r="D15" i="15" a="1"/>
  <c r="D15" i="15" s="1"/>
  <c r="D12" i="15" a="1"/>
  <c r="D12" i="15" s="1"/>
  <c r="D7" i="15" a="1"/>
  <c r="D7" i="15" s="1"/>
  <c r="D49" i="15" a="1"/>
  <c r="D49" i="15" s="1"/>
  <c r="D46" i="15" a="1"/>
  <c r="D46" i="15" s="1"/>
  <c r="D41" i="15" a="1"/>
  <c r="D41" i="15" s="1"/>
  <c r="D38" i="15" a="1"/>
  <c r="D38" i="15" s="1"/>
  <c r="D33" i="15" a="1"/>
  <c r="D33" i="15" s="1"/>
  <c r="D30" i="15" a="1"/>
  <c r="D30" i="15" s="1"/>
  <c r="D25" i="15" a="1"/>
  <c r="D25" i="15" s="1"/>
  <c r="D22" i="15" a="1"/>
  <c r="D22" i="15" s="1"/>
  <c r="D17" i="15" a="1"/>
  <c r="D17" i="15" s="1"/>
  <c r="D14" i="15" a="1"/>
  <c r="D14" i="15" s="1"/>
  <c r="D9" i="15" a="1"/>
  <c r="D9" i="15" s="1"/>
  <c r="D6" i="15" a="1"/>
  <c r="D6" i="15" s="1"/>
  <c r="B4" i="10"/>
  <c r="B26" i="10" l="1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N3" i="5"/>
  <c r="O3" i="5"/>
  <c r="P3" i="5"/>
  <c r="N4" i="5"/>
  <c r="O4" i="5"/>
  <c r="P4" i="5"/>
  <c r="N5" i="5"/>
  <c r="O5" i="5"/>
  <c r="P5" i="5"/>
  <c r="N6" i="5"/>
  <c r="O6" i="5"/>
  <c r="P6" i="5"/>
  <c r="N7" i="5"/>
  <c r="O7" i="5"/>
  <c r="P7" i="5"/>
  <c r="N8" i="5"/>
  <c r="O8" i="5"/>
  <c r="P8" i="5"/>
  <c r="N9" i="5"/>
  <c r="O9" i="5"/>
  <c r="P9" i="5"/>
  <c r="N10" i="5"/>
  <c r="O10" i="5"/>
  <c r="P10" i="5"/>
  <c r="N11" i="5"/>
  <c r="O11" i="5"/>
  <c r="P11" i="5"/>
  <c r="N12" i="5"/>
  <c r="O12" i="5"/>
  <c r="P12" i="5"/>
  <c r="X2" i="5"/>
  <c r="Y2" i="5"/>
  <c r="AA2" i="5"/>
  <c r="AB2" i="5"/>
  <c r="Z2" i="5"/>
  <c r="W2" i="5"/>
  <c r="U2" i="5"/>
  <c r="V2" i="5"/>
  <c r="T2" i="5" l="1"/>
  <c r="R2" i="5"/>
  <c r="S2" i="5"/>
  <c r="Q2" i="5"/>
  <c r="N2" i="5"/>
  <c r="O2" i="5"/>
  <c r="P2" i="5"/>
  <c r="L2" i="5"/>
  <c r="M2" i="5"/>
  <c r="K2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B5" i="5"/>
  <c r="H156" i="1"/>
  <c r="I156" i="1"/>
  <c r="J156" i="1"/>
  <c r="K156" i="1"/>
  <c r="L156" i="1"/>
  <c r="H157" i="1"/>
  <c r="I157" i="1"/>
  <c r="J157" i="1"/>
  <c r="K157" i="1"/>
  <c r="L157" i="1"/>
  <c r="H158" i="1"/>
  <c r="I158" i="1"/>
  <c r="J158" i="1"/>
  <c r="K158" i="1"/>
  <c r="L158" i="1"/>
  <c r="H159" i="1"/>
  <c r="I159" i="1"/>
  <c r="J159" i="1"/>
  <c r="K159" i="1"/>
  <c r="L159" i="1"/>
  <c r="H160" i="1"/>
  <c r="I160" i="1"/>
  <c r="J160" i="1"/>
  <c r="K160" i="1"/>
  <c r="L160" i="1"/>
  <c r="H163" i="1"/>
  <c r="I163" i="1"/>
  <c r="J163" i="1"/>
  <c r="K163" i="1"/>
  <c r="L163" i="1"/>
  <c r="H164" i="1"/>
  <c r="I164" i="1"/>
  <c r="J164" i="1"/>
  <c r="K164" i="1"/>
  <c r="L164" i="1"/>
  <c r="H165" i="1"/>
  <c r="I165" i="1"/>
  <c r="J165" i="1"/>
  <c r="K165" i="1"/>
  <c r="L165" i="1"/>
  <c r="H166" i="1"/>
  <c r="I166" i="1"/>
  <c r="J166" i="1"/>
  <c r="K166" i="1"/>
  <c r="L166" i="1"/>
  <c r="H167" i="1"/>
  <c r="I167" i="1"/>
  <c r="J167" i="1"/>
  <c r="K167" i="1"/>
  <c r="L167" i="1"/>
  <c r="H168" i="1"/>
  <c r="I168" i="1"/>
  <c r="J168" i="1"/>
  <c r="K168" i="1"/>
  <c r="L168" i="1"/>
  <c r="H169" i="1"/>
  <c r="I169" i="1"/>
  <c r="J169" i="1"/>
  <c r="K169" i="1"/>
  <c r="L169" i="1"/>
  <c r="H170" i="1"/>
  <c r="I170" i="1"/>
  <c r="J170" i="1"/>
  <c r="K170" i="1"/>
  <c r="L170" i="1"/>
  <c r="H171" i="1"/>
  <c r="I171" i="1"/>
  <c r="J171" i="1"/>
  <c r="K171" i="1"/>
  <c r="L171" i="1"/>
  <c r="H172" i="1"/>
  <c r="I172" i="1"/>
  <c r="J172" i="1"/>
  <c r="K172" i="1"/>
  <c r="L172" i="1"/>
  <c r="H173" i="1"/>
  <c r="I173" i="1"/>
  <c r="J173" i="1"/>
  <c r="K173" i="1"/>
  <c r="L173" i="1"/>
  <c r="H174" i="1"/>
  <c r="I174" i="1"/>
  <c r="J174" i="1"/>
  <c r="K174" i="1"/>
  <c r="L174" i="1"/>
  <c r="H175" i="1"/>
  <c r="I175" i="1"/>
  <c r="J175" i="1"/>
  <c r="K175" i="1"/>
  <c r="L175" i="1"/>
  <c r="H176" i="1"/>
  <c r="I176" i="1"/>
  <c r="J176" i="1"/>
  <c r="K176" i="1"/>
  <c r="L176" i="1"/>
  <c r="H179" i="1"/>
  <c r="I179" i="1"/>
  <c r="J179" i="1"/>
  <c r="K179" i="1"/>
  <c r="L179" i="1"/>
  <c r="H180" i="1"/>
  <c r="I180" i="1"/>
  <c r="J180" i="1"/>
  <c r="K180" i="1"/>
  <c r="L180" i="1"/>
  <c r="H181" i="1"/>
  <c r="I181" i="1"/>
  <c r="J181" i="1"/>
  <c r="K181" i="1"/>
  <c r="L181" i="1"/>
  <c r="H184" i="1"/>
  <c r="I184" i="1"/>
  <c r="J184" i="1"/>
  <c r="K184" i="1"/>
  <c r="L184" i="1"/>
  <c r="H185" i="1"/>
  <c r="I185" i="1"/>
  <c r="J185" i="1"/>
  <c r="K185" i="1"/>
  <c r="L185" i="1"/>
  <c r="H188" i="1"/>
  <c r="I188" i="1"/>
  <c r="J188" i="1"/>
  <c r="K188" i="1"/>
  <c r="L188" i="1"/>
  <c r="H189" i="1"/>
  <c r="I189" i="1"/>
  <c r="J189" i="1"/>
  <c r="K189" i="1"/>
  <c r="L189" i="1"/>
  <c r="H190" i="1"/>
  <c r="I190" i="1"/>
  <c r="J190" i="1"/>
  <c r="K190" i="1"/>
  <c r="L190" i="1"/>
  <c r="H191" i="1"/>
  <c r="I191" i="1"/>
  <c r="J191" i="1"/>
  <c r="K191" i="1"/>
  <c r="L191" i="1"/>
  <c r="H194" i="1"/>
  <c r="I194" i="1"/>
  <c r="J194" i="1"/>
  <c r="K194" i="1"/>
  <c r="L194" i="1"/>
  <c r="H161" i="1" l="1"/>
  <c r="K28" i="14"/>
  <c r="K14" i="14"/>
  <c r="K13" i="14"/>
  <c r="K12" i="14"/>
  <c r="K11" i="14"/>
  <c r="K22" i="14"/>
  <c r="K10" i="14"/>
  <c r="K9" i="14"/>
  <c r="J161" i="1"/>
  <c r="K186" i="1"/>
  <c r="L186" i="1"/>
  <c r="L161" i="1"/>
  <c r="H182" i="1"/>
  <c r="L182" i="1"/>
  <c r="J186" i="1"/>
  <c r="J192" i="1"/>
  <c r="K182" i="1"/>
  <c r="J182" i="1"/>
  <c r="J177" i="1"/>
  <c r="H177" i="1"/>
  <c r="K177" i="1"/>
  <c r="K161" i="1"/>
  <c r="L192" i="1"/>
  <c r="L177" i="1"/>
  <c r="H186" i="1"/>
  <c r="K192" i="1"/>
  <c r="H192" i="1"/>
  <c r="I182" i="1"/>
  <c r="I186" i="1"/>
  <c r="I161" i="1"/>
  <c r="K19" i="14" s="1"/>
  <c r="I177" i="1"/>
  <c r="I192" i="1"/>
  <c r="H5" i="12"/>
  <c r="K23" i="14" l="1"/>
  <c r="K17" i="14"/>
  <c r="K29" i="14"/>
  <c r="K25" i="14"/>
  <c r="K26" i="14"/>
  <c r="K21" i="14"/>
  <c r="K15" i="14"/>
  <c r="K20" i="14"/>
  <c r="K27" i="14"/>
  <c r="K16" i="14"/>
  <c r="K18" i="14"/>
  <c r="K24" i="14"/>
  <c r="M179" i="1"/>
  <c r="N179" i="1"/>
  <c r="O179" i="1"/>
  <c r="M180" i="1"/>
  <c r="N180" i="1"/>
  <c r="O180" i="1"/>
  <c r="M181" i="1"/>
  <c r="N181" i="1"/>
  <c r="O181" i="1"/>
  <c r="M184" i="1"/>
  <c r="N184" i="1"/>
  <c r="O184" i="1"/>
  <c r="M185" i="1"/>
  <c r="N185" i="1"/>
  <c r="O185" i="1"/>
  <c r="M188" i="1"/>
  <c r="N188" i="1"/>
  <c r="O188" i="1"/>
  <c r="M189" i="1"/>
  <c r="N189" i="1"/>
  <c r="O189" i="1"/>
  <c r="M190" i="1"/>
  <c r="N190" i="1"/>
  <c r="O190" i="1"/>
  <c r="M191" i="1"/>
  <c r="N191" i="1"/>
  <c r="O191" i="1"/>
  <c r="M194" i="1"/>
  <c r="N194" i="1"/>
  <c r="O194" i="1"/>
  <c r="G194" i="1"/>
  <c r="G191" i="1"/>
  <c r="G190" i="1"/>
  <c r="G189" i="1"/>
  <c r="G188" i="1"/>
  <c r="G185" i="1"/>
  <c r="G184" i="1"/>
  <c r="G181" i="1"/>
  <c r="G180" i="1"/>
  <c r="G179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57" i="1"/>
  <c r="G158" i="1"/>
  <c r="G159" i="1"/>
  <c r="G160" i="1"/>
  <c r="G156" i="1"/>
  <c r="G4" i="1"/>
  <c r="P9" i="1"/>
  <c r="S9" i="1" s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8" i="1"/>
  <c r="F31" i="5"/>
  <c r="E31" i="4"/>
  <c r="E31" i="6"/>
  <c r="E31" i="12"/>
  <c r="E31" i="3"/>
  <c r="E31" i="9"/>
  <c r="E31" i="11"/>
  <c r="E31" i="7"/>
  <c r="F29" i="10"/>
  <c r="J4" i="10"/>
  <c r="K4" i="10" s="1"/>
  <c r="J5" i="10"/>
  <c r="K5" i="10" s="1"/>
  <c r="J6" i="10"/>
  <c r="K6" i="10" s="1"/>
  <c r="J7" i="10"/>
  <c r="K7" i="10" s="1"/>
  <c r="J8" i="10"/>
  <c r="K8" i="10" s="1"/>
  <c r="J9" i="10"/>
  <c r="K9" i="10" s="1"/>
  <c r="J10" i="10"/>
  <c r="K10" i="10" s="1"/>
  <c r="J11" i="10"/>
  <c r="K11" i="10" s="1"/>
  <c r="J12" i="10"/>
  <c r="K12" i="10" s="1"/>
  <c r="J13" i="10"/>
  <c r="K13" i="10" s="1"/>
  <c r="J14" i="10"/>
  <c r="K14" i="10" s="1"/>
  <c r="J15" i="10"/>
  <c r="K15" i="10" s="1"/>
  <c r="J16" i="10"/>
  <c r="K16" i="10" s="1"/>
  <c r="J17" i="10"/>
  <c r="K17" i="10" s="1"/>
  <c r="J18" i="10"/>
  <c r="K18" i="10" s="1"/>
  <c r="J19" i="10"/>
  <c r="K19" i="10" s="1"/>
  <c r="J20" i="10"/>
  <c r="K20" i="10" s="1"/>
  <c r="J21" i="10"/>
  <c r="K21" i="10" s="1"/>
  <c r="J22" i="10"/>
  <c r="K22" i="10" s="1"/>
  <c r="J23" i="10"/>
  <c r="K23" i="10" s="1"/>
  <c r="J24" i="10"/>
  <c r="K24" i="10" s="1"/>
  <c r="J25" i="10"/>
  <c r="K25" i="10" s="1"/>
  <c r="J26" i="10"/>
  <c r="K26" i="10" s="1"/>
  <c r="J27" i="10"/>
  <c r="J28" i="10"/>
  <c r="J29" i="10"/>
  <c r="J30" i="10"/>
  <c r="F4" i="10"/>
  <c r="G4" i="10" s="1"/>
  <c r="F5" i="10"/>
  <c r="G5" i="10" s="1"/>
  <c r="F6" i="10"/>
  <c r="G6" i="10" s="1"/>
  <c r="F7" i="10"/>
  <c r="G7" i="10" s="1"/>
  <c r="F8" i="10"/>
  <c r="G8" i="10" s="1"/>
  <c r="F9" i="10"/>
  <c r="G9" i="10" s="1"/>
  <c r="F10" i="10"/>
  <c r="G10" i="10" s="1"/>
  <c r="F11" i="10"/>
  <c r="G11" i="10" s="1"/>
  <c r="F12" i="10"/>
  <c r="G12" i="10" s="1"/>
  <c r="F13" i="10"/>
  <c r="G13" i="10" s="1"/>
  <c r="F14" i="10"/>
  <c r="G14" i="10" s="1"/>
  <c r="F15" i="10"/>
  <c r="G15" i="10" s="1"/>
  <c r="F16" i="10"/>
  <c r="G16" i="10" s="1"/>
  <c r="F17" i="10"/>
  <c r="G17" i="10" s="1"/>
  <c r="F18" i="10"/>
  <c r="G18" i="10" s="1"/>
  <c r="F19" i="10"/>
  <c r="G19" i="10" s="1"/>
  <c r="F20" i="10"/>
  <c r="G20" i="10" s="1"/>
  <c r="F21" i="10"/>
  <c r="G21" i="10" s="1"/>
  <c r="F22" i="10"/>
  <c r="G22" i="10" s="1"/>
  <c r="F23" i="10"/>
  <c r="G23" i="10" s="1"/>
  <c r="F24" i="10"/>
  <c r="G24" i="10" s="1"/>
  <c r="F25" i="10"/>
  <c r="G25" i="10" s="1"/>
  <c r="F26" i="10"/>
  <c r="G26" i="10" s="1"/>
  <c r="F27" i="10"/>
  <c r="F28" i="10"/>
  <c r="I4" i="1"/>
  <c r="J4" i="1"/>
  <c r="H4" i="1"/>
  <c r="M4" i="1"/>
  <c r="N4" i="1"/>
  <c r="O4" i="1"/>
  <c r="K4" i="1"/>
  <c r="N182" i="1" l="1"/>
  <c r="N192" i="1"/>
  <c r="O186" i="1"/>
  <c r="O192" i="1"/>
  <c r="M192" i="1"/>
  <c r="N186" i="1"/>
  <c r="M182" i="1"/>
  <c r="O182" i="1"/>
  <c r="M186" i="1"/>
  <c r="G161" i="1"/>
  <c r="M16" i="13"/>
  <c r="O5" i="1"/>
  <c r="N5" i="1"/>
  <c r="H5" i="1"/>
  <c r="M5" i="1"/>
  <c r="G5" i="1"/>
  <c r="J5" i="1"/>
  <c r="I5" i="1"/>
  <c r="K5" i="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6" i="11"/>
  <c r="H5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6" i="11"/>
  <c r="B5" i="11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B6" i="9"/>
  <c r="B5" i="9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J3" i="10"/>
  <c r="K3" i="10" s="1"/>
  <c r="F3" i="10"/>
  <c r="G3" i="10" s="1"/>
  <c r="H32" i="12"/>
  <c r="H31" i="12"/>
  <c r="H30" i="12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H9" i="12"/>
  <c r="H8" i="12"/>
  <c r="H7" i="12"/>
  <c r="H6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B28" i="12"/>
  <c r="B27" i="12"/>
  <c r="B26" i="12"/>
  <c r="B25" i="12"/>
  <c r="B24" i="12"/>
  <c r="B23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B5" i="12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H28" i="3"/>
  <c r="H29" i="3"/>
  <c r="H30" i="3"/>
  <c r="H31" i="3"/>
  <c r="H32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5" i="3"/>
  <c r="E30" i="3"/>
  <c r="E24" i="3"/>
  <c r="E25" i="3"/>
  <c r="E26" i="3"/>
  <c r="E27" i="3"/>
  <c r="E28" i="3"/>
  <c r="E29" i="3"/>
  <c r="E15" i="3"/>
  <c r="E16" i="3"/>
  <c r="E17" i="3"/>
  <c r="E18" i="3"/>
  <c r="E19" i="3"/>
  <c r="E20" i="3"/>
  <c r="E21" i="3"/>
  <c r="E22" i="3"/>
  <c r="E23" i="3"/>
  <c r="B21" i="3"/>
  <c r="B22" i="3"/>
  <c r="B23" i="3"/>
  <c r="B24" i="3"/>
  <c r="B25" i="3"/>
  <c r="B26" i="3"/>
  <c r="B27" i="3"/>
  <c r="B28" i="3"/>
  <c r="E5" i="3"/>
  <c r="E6" i="3"/>
  <c r="E7" i="3"/>
  <c r="E8" i="3"/>
  <c r="E9" i="3"/>
  <c r="E10" i="3"/>
  <c r="E11" i="3"/>
  <c r="E12" i="3"/>
  <c r="E13" i="3"/>
  <c r="E14" i="3"/>
  <c r="B20" i="3"/>
  <c r="B19" i="3"/>
  <c r="B18" i="3"/>
  <c r="B17" i="3"/>
  <c r="B16" i="3"/>
  <c r="B15" i="3"/>
  <c r="B14" i="3"/>
  <c r="B13" i="3"/>
  <c r="B12" i="3"/>
  <c r="B11" i="3"/>
  <c r="B10" i="3"/>
  <c r="B9" i="3"/>
  <c r="B7" i="3"/>
  <c r="B6" i="3"/>
  <c r="B5" i="3"/>
  <c r="B8" i="3"/>
  <c r="P11" i="13"/>
  <c r="Q11" i="13"/>
  <c r="R11" i="13"/>
  <c r="S11" i="13"/>
  <c r="T11" i="13"/>
  <c r="U11" i="13"/>
  <c r="V11" i="13"/>
  <c r="O12" i="13"/>
  <c r="P12" i="13"/>
  <c r="Q12" i="13"/>
  <c r="R12" i="13"/>
  <c r="S12" i="13"/>
  <c r="T12" i="13"/>
  <c r="U12" i="13"/>
  <c r="V12" i="13"/>
  <c r="O13" i="13"/>
  <c r="P13" i="13"/>
  <c r="Q13" i="13"/>
  <c r="R13" i="13"/>
  <c r="S13" i="13"/>
  <c r="T13" i="13"/>
  <c r="U13" i="13"/>
  <c r="V13" i="13"/>
  <c r="O14" i="13"/>
  <c r="P14" i="13"/>
  <c r="Q14" i="13"/>
  <c r="R14" i="13"/>
  <c r="S14" i="13"/>
  <c r="T14" i="13"/>
  <c r="U14" i="13"/>
  <c r="V14" i="13"/>
  <c r="O15" i="13"/>
  <c r="P15" i="13"/>
  <c r="Q15" i="13"/>
  <c r="R15" i="13"/>
  <c r="S15" i="13"/>
  <c r="T15" i="13"/>
  <c r="U15" i="13"/>
  <c r="V15" i="13"/>
  <c r="O16" i="13"/>
  <c r="P16" i="13"/>
  <c r="Q16" i="13"/>
  <c r="R16" i="13"/>
  <c r="S16" i="13"/>
  <c r="T16" i="13"/>
  <c r="U16" i="13"/>
  <c r="V16" i="13"/>
  <c r="N16" i="13"/>
  <c r="N15" i="13"/>
  <c r="N14" i="13"/>
  <c r="N13" i="13"/>
  <c r="N12" i="13"/>
  <c r="N11" i="13"/>
  <c r="J11" i="13"/>
  <c r="J12" i="13"/>
  <c r="J13" i="13"/>
  <c r="J14" i="13"/>
  <c r="J15" i="13"/>
  <c r="J16" i="13"/>
  <c r="B33" i="9" l="1"/>
  <c r="B33" i="11"/>
  <c r="B33" i="4"/>
  <c r="B33" i="7"/>
  <c r="I53" i="10"/>
  <c r="B35" i="5"/>
  <c r="B33" i="6"/>
  <c r="B33" i="3"/>
  <c r="J17" i="13"/>
  <c r="V17" i="13"/>
  <c r="P17" i="13"/>
  <c r="U17" i="13"/>
  <c r="N17" i="13"/>
  <c r="T17" i="13"/>
  <c r="S17" i="13"/>
  <c r="R17" i="13"/>
  <c r="Q17" i="13"/>
  <c r="M156" i="1"/>
  <c r="N156" i="1"/>
  <c r="M157" i="1"/>
  <c r="N157" i="1"/>
  <c r="M158" i="1"/>
  <c r="N158" i="1"/>
  <c r="M159" i="1"/>
  <c r="N159" i="1"/>
  <c r="M160" i="1"/>
  <c r="N160" i="1"/>
  <c r="M163" i="1"/>
  <c r="N163" i="1"/>
  <c r="M164" i="1"/>
  <c r="N164" i="1"/>
  <c r="M165" i="1"/>
  <c r="N165" i="1"/>
  <c r="M166" i="1"/>
  <c r="N166" i="1"/>
  <c r="M167" i="1"/>
  <c r="N167" i="1"/>
  <c r="M168" i="1"/>
  <c r="N168" i="1"/>
  <c r="M169" i="1"/>
  <c r="N169" i="1"/>
  <c r="M170" i="1"/>
  <c r="N170" i="1"/>
  <c r="M171" i="1"/>
  <c r="N171" i="1"/>
  <c r="M172" i="1"/>
  <c r="N172" i="1"/>
  <c r="M173" i="1"/>
  <c r="N173" i="1"/>
  <c r="M174" i="1"/>
  <c r="N174" i="1"/>
  <c r="M175" i="1"/>
  <c r="N175" i="1"/>
  <c r="M176" i="1"/>
  <c r="N176" i="1"/>
  <c r="C16" i="13"/>
  <c r="D16" i="13"/>
  <c r="E16" i="13"/>
  <c r="F16" i="13"/>
  <c r="G16" i="13"/>
  <c r="H16" i="13"/>
  <c r="I16" i="13"/>
  <c r="B16" i="13"/>
  <c r="C12" i="13" l="1"/>
  <c r="I13" i="13"/>
  <c r="I14" i="13"/>
  <c r="E15" i="13"/>
  <c r="H14" i="13"/>
  <c r="C15" i="13"/>
  <c r="D14" i="13"/>
  <c r="M161" i="1"/>
  <c r="H11" i="13" s="1"/>
  <c r="C14" i="13"/>
  <c r="N161" i="1"/>
  <c r="I11" i="13" s="1"/>
  <c r="D11" i="13"/>
  <c r="F11" i="13"/>
  <c r="E11" i="13"/>
  <c r="G182" i="1"/>
  <c r="B13" i="13" s="1"/>
  <c r="H13" i="13"/>
  <c r="C13" i="13"/>
  <c r="I15" i="13"/>
  <c r="H15" i="13"/>
  <c r="B11" i="13"/>
  <c r="G192" i="1"/>
  <c r="B15" i="13" s="1"/>
  <c r="E13" i="13"/>
  <c r="N177" i="1"/>
  <c r="I12" i="13" s="1"/>
  <c r="G186" i="1"/>
  <c r="B14" i="13" s="1"/>
  <c r="D15" i="13"/>
  <c r="F15" i="13"/>
  <c r="F13" i="13"/>
  <c r="D12" i="13"/>
  <c r="F12" i="13"/>
  <c r="M177" i="1"/>
  <c r="H12" i="13" s="1"/>
  <c r="E12" i="13"/>
  <c r="G177" i="1"/>
  <c r="F14" i="13"/>
  <c r="D13" i="13"/>
  <c r="E14" i="13"/>
  <c r="G11" i="13"/>
  <c r="G15" i="13"/>
  <c r="G13" i="13"/>
  <c r="G14" i="13"/>
  <c r="G12" i="13"/>
  <c r="G17" i="13" l="1"/>
  <c r="B12" i="13"/>
  <c r="B17" i="13" s="1"/>
  <c r="G198" i="1"/>
  <c r="F17" i="13"/>
  <c r="D17" i="13"/>
  <c r="I17" i="13"/>
  <c r="E17" i="13"/>
  <c r="H17" i="13"/>
  <c r="M198" i="1" l="1"/>
  <c r="N198" i="1"/>
  <c r="J198" i="1"/>
  <c r="K198" i="1"/>
  <c r="I198" i="1"/>
  <c r="L198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42" i="1"/>
  <c r="S43" i="1"/>
  <c r="S44" i="1"/>
  <c r="S45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" i="1"/>
  <c r="S11" i="1"/>
  <c r="S12" i="1"/>
  <c r="S106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8" i="1"/>
  <c r="S107" i="1"/>
  <c r="S131" i="1"/>
  <c r="S146" i="1" l="1"/>
  <c r="S147" i="1"/>
  <c r="S148" i="1"/>
  <c r="S149" i="1"/>
  <c r="R4" i="1" l="1"/>
  <c r="B22" i="12" l="1"/>
  <c r="B33" i="12" s="1"/>
  <c r="O11" i="13"/>
  <c r="O17" i="13" s="1"/>
  <c r="L4" i="1"/>
  <c r="L5" i="1" s="1"/>
  <c r="S26" i="1"/>
  <c r="S4" i="1" s="1"/>
  <c r="H198" i="1" l="1"/>
  <c r="C11" i="13"/>
  <c r="C17" i="1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<sst xmlns="http://schemas.openxmlformats.org/spreadsheetml/2006/main" count="585" uniqueCount="309">
  <si>
    <t>BE</t>
  </si>
  <si>
    <t>CH</t>
  </si>
  <si>
    <t>US</t>
  </si>
  <si>
    <t>FR</t>
  </si>
  <si>
    <t>GB</t>
  </si>
  <si>
    <t>TOTAL</t>
  </si>
  <si>
    <t xml:space="preserve"> € INC</t>
  </si>
  <si>
    <t>Payé</t>
  </si>
  <si>
    <t>TOTAL A PAYER</t>
  </si>
  <si>
    <t xml:space="preserve"> FORFAITS PAR EXCU =&gt; </t>
  </si>
  <si>
    <t>TOTAL FORFAITS + RESA A BORD</t>
  </si>
  <si>
    <t>NB PAX RESA A BORD</t>
  </si>
  <si>
    <t xml:space="preserve">NOMS DES EXCURSIONS ==&gt; </t>
  </si>
  <si>
    <t>FRANÇAIS</t>
  </si>
  <si>
    <t>ANGLAIS</t>
  </si>
  <si>
    <t>ALLEMAND</t>
  </si>
  <si>
    <t>AUSTRALIENS</t>
  </si>
  <si>
    <t>AMERICAINS</t>
  </si>
  <si>
    <t>LU</t>
  </si>
  <si>
    <t>AU</t>
  </si>
  <si>
    <t>DE</t>
  </si>
  <si>
    <t>ES</t>
  </si>
  <si>
    <t>IT</t>
  </si>
  <si>
    <t>BELGES</t>
  </si>
  <si>
    <t>LUXEMBOURGEOIS</t>
  </si>
  <si>
    <t>CA</t>
  </si>
  <si>
    <t>ANGLAIS 2</t>
  </si>
  <si>
    <t>UK</t>
  </si>
  <si>
    <t>MX</t>
  </si>
  <si>
    <t>AR</t>
  </si>
  <si>
    <t>MEXICAINS</t>
  </si>
  <si>
    <t>ESPAGNOLS</t>
  </si>
  <si>
    <t>ARGENTINS</t>
  </si>
  <si>
    <t>SUISSES</t>
  </si>
  <si>
    <t>CHILIENS</t>
  </si>
  <si>
    <t>CL</t>
  </si>
  <si>
    <t>TOTAL FRANCOPHONES</t>
  </si>
  <si>
    <t>TOTAL HISPANOPHONES</t>
  </si>
  <si>
    <t>TOTAL ANGLOPHONES</t>
  </si>
  <si>
    <t>ITALIENS</t>
  </si>
  <si>
    <t>NEO ZELANDAIS</t>
  </si>
  <si>
    <t>NZ</t>
  </si>
  <si>
    <t>ZA</t>
  </si>
  <si>
    <t>SOUTH AFRICANS</t>
  </si>
  <si>
    <t>MA</t>
  </si>
  <si>
    <t>MALTAIS</t>
  </si>
  <si>
    <t>NEERLANDOPHONES</t>
  </si>
  <si>
    <t>NL</t>
  </si>
  <si>
    <t>PORTUGAIS</t>
  </si>
  <si>
    <t xml:space="preserve">BRESILIENS </t>
  </si>
  <si>
    <t>PT</t>
  </si>
  <si>
    <t>BR</t>
  </si>
  <si>
    <r>
      <t>CANADIENS</t>
    </r>
    <r>
      <rPr>
        <b/>
        <sz val="18"/>
        <color indexed="60"/>
        <rFont val="Arial"/>
        <family val="2"/>
      </rPr>
      <t xml:space="preserve"> (Attention si FR)</t>
    </r>
  </si>
  <si>
    <t>TOTAL PORTUGOPHONES</t>
  </si>
  <si>
    <t>NORVEGIENS</t>
  </si>
  <si>
    <t>SUEDOIS</t>
  </si>
  <si>
    <t>FINLANDAIS</t>
  </si>
  <si>
    <t>NO</t>
  </si>
  <si>
    <t>SE</t>
  </si>
  <si>
    <t>DK</t>
  </si>
  <si>
    <t>JP</t>
  </si>
  <si>
    <t>JAPONAIS</t>
  </si>
  <si>
    <t>RUSSES</t>
  </si>
  <si>
    <t>RU</t>
  </si>
  <si>
    <t>FI</t>
  </si>
  <si>
    <t>MONACO</t>
  </si>
  <si>
    <t>MC</t>
  </si>
  <si>
    <t>AT</t>
  </si>
  <si>
    <t>DANOIS</t>
  </si>
  <si>
    <t>AUTRICHIENS</t>
  </si>
  <si>
    <t>TOTAL GERMANOPHONES</t>
  </si>
  <si>
    <t>TOTAL INSCRITS EXCU</t>
  </si>
  <si>
    <t>CABINE</t>
  </si>
  <si>
    <t>NOM</t>
  </si>
  <si>
    <t>PRENOM</t>
  </si>
  <si>
    <t>NAT</t>
  </si>
  <si>
    <t>DEPARTS EFFECTIFS</t>
  </si>
  <si>
    <t>SORTIE</t>
  </si>
  <si>
    <t xml:space="preserve">Nombre de Pax </t>
  </si>
  <si>
    <t>EN</t>
  </si>
  <si>
    <t>PO</t>
  </si>
  <si>
    <t>TOTAL LANGUES pour COMMANDES GUIDES</t>
  </si>
  <si>
    <t>ANTON GOTTEN GIR</t>
  </si>
  <si>
    <t>RICHOU GIR</t>
  </si>
  <si>
    <t>TOTAL PAR GROUPES pour COMMANDES GUIDES</t>
  </si>
  <si>
    <t xml:space="preserve">CLA - DOGES </t>
  </si>
  <si>
    <t>MURANO BURANO</t>
  </si>
  <si>
    <t>PADOUE</t>
  </si>
  <si>
    <t>CLA - VERONE</t>
  </si>
  <si>
    <t>MANTOUE</t>
  </si>
  <si>
    <t>OPTION FERRARI</t>
  </si>
  <si>
    <t xml:space="preserve">CREMONE </t>
  </si>
  <si>
    <t>DYN - CASANOVA</t>
  </si>
  <si>
    <t>DYN - VERONE VELO</t>
  </si>
  <si>
    <t>BUCHARD</t>
  </si>
  <si>
    <t>FJELDVIK</t>
  </si>
  <si>
    <t>AASELILL</t>
  </si>
  <si>
    <t>ESCAPE NO</t>
  </si>
  <si>
    <t>HANSEN</t>
  </si>
  <si>
    <t>PER BORGER</t>
  </si>
  <si>
    <t>ØRNHAUG</t>
  </si>
  <si>
    <t>ELLINOR</t>
  </si>
  <si>
    <t>BJØRNULF</t>
  </si>
  <si>
    <t>INGEBRIGTSEN</t>
  </si>
  <si>
    <t>KARI-ELIN</t>
  </si>
  <si>
    <t>RYDLAND</t>
  </si>
  <si>
    <t>ODD</t>
  </si>
  <si>
    <t>111</t>
  </si>
  <si>
    <t>HONERUD</t>
  </si>
  <si>
    <t>BJØRG</t>
  </si>
  <si>
    <t>PEDERSEN</t>
  </si>
  <si>
    <t>LEONHARD</t>
  </si>
  <si>
    <t>113</t>
  </si>
  <si>
    <t>RUUD</t>
  </si>
  <si>
    <t>ASTRID ELISABETH</t>
  </si>
  <si>
    <t>115</t>
  </si>
  <si>
    <t>116</t>
  </si>
  <si>
    <t>WÆRVÅGEN</t>
  </si>
  <si>
    <t>HANS PETTER</t>
  </si>
  <si>
    <t>LINDA CAROL</t>
  </si>
  <si>
    <t>117</t>
  </si>
  <si>
    <t>HAMRE</t>
  </si>
  <si>
    <t>LIV TURID</t>
  </si>
  <si>
    <t>118</t>
  </si>
  <si>
    <t>NYMOEN</t>
  </si>
  <si>
    <t>ODD MAGNAR</t>
  </si>
  <si>
    <t>SIMONSEN</t>
  </si>
  <si>
    <t>MERETE CISILIE</t>
  </si>
  <si>
    <t>121</t>
  </si>
  <si>
    <t>JAN</t>
  </si>
  <si>
    <t>122</t>
  </si>
  <si>
    <t>CHRISTINA TL</t>
  </si>
  <si>
    <t>123</t>
  </si>
  <si>
    <t>BRYNILDSEN</t>
  </si>
  <si>
    <t>ULF TL</t>
  </si>
  <si>
    <t>124</t>
  </si>
  <si>
    <t>MARRAFFA</t>
  </si>
  <si>
    <t>NOEL</t>
  </si>
  <si>
    <t>MOUTON MARRAFA</t>
  </si>
  <si>
    <t>MIREILLE</t>
  </si>
  <si>
    <t>125</t>
  </si>
  <si>
    <t>ERIK GUSTAV</t>
  </si>
  <si>
    <t>RUT MONICA</t>
  </si>
  <si>
    <t>127</t>
  </si>
  <si>
    <t>128</t>
  </si>
  <si>
    <t>FERRETTI VVE. LEMAIRE</t>
  </si>
  <si>
    <t>MADELEINE</t>
  </si>
  <si>
    <t>TOQUE VVE. COUSIN</t>
  </si>
  <si>
    <t>GISELE</t>
  </si>
  <si>
    <t>129</t>
  </si>
  <si>
    <t>130</t>
  </si>
  <si>
    <t>DARGENT EP.  MONGREDIEN</t>
  </si>
  <si>
    <t>JOCELYNE</t>
  </si>
  <si>
    <t>LEGOUX  EP. BLED</t>
  </si>
  <si>
    <t>ROSELINE</t>
  </si>
  <si>
    <t>132</t>
  </si>
  <si>
    <t>CREPIN</t>
  </si>
  <si>
    <t>ETIENNETTE</t>
  </si>
  <si>
    <t>SMAGGHE</t>
  </si>
  <si>
    <t>JACQUELINE</t>
  </si>
  <si>
    <t>135</t>
  </si>
  <si>
    <t>OHNO</t>
  </si>
  <si>
    <t>KATHARINE</t>
  </si>
  <si>
    <t>OLDFIELD</t>
  </si>
  <si>
    <t>HELEN</t>
  </si>
  <si>
    <t>137</t>
  </si>
  <si>
    <t>FLEW</t>
  </si>
  <si>
    <t>VIRGINIA</t>
  </si>
  <si>
    <t>RAINE</t>
  </si>
  <si>
    <t>ELISABETH ANN ISABEL</t>
  </si>
  <si>
    <t>140</t>
  </si>
  <si>
    <t>141</t>
  </si>
  <si>
    <t>GLADYCHEVA EP. LASSERRE</t>
  </si>
  <si>
    <t>TATIANA</t>
  </si>
  <si>
    <t>KONDRATIEVA</t>
  </si>
  <si>
    <t>TAMARA</t>
  </si>
  <si>
    <t>250</t>
  </si>
  <si>
    <t>LORD KENNETH GUNNAR</t>
  </si>
  <si>
    <t>LADY MARGARETA</t>
  </si>
  <si>
    <t>251</t>
  </si>
  <si>
    <t>LETTING</t>
  </si>
  <si>
    <t>ELLEN</t>
  </si>
  <si>
    <t>JON</t>
  </si>
  <si>
    <t>252</t>
  </si>
  <si>
    <t>MARONI</t>
  </si>
  <si>
    <t>SISSEL MARGRETHE</t>
  </si>
  <si>
    <t>SLEIRE</t>
  </si>
  <si>
    <t>ARNE HENRIK</t>
  </si>
  <si>
    <t>253</t>
  </si>
  <si>
    <t>HANS</t>
  </si>
  <si>
    <t>MONIKA</t>
  </si>
  <si>
    <t>254</t>
  </si>
  <si>
    <t>HALMER</t>
  </si>
  <si>
    <t>BENTE MARGARET</t>
  </si>
  <si>
    <t>SVENSEN</t>
  </si>
  <si>
    <t>ARNFINN LEA</t>
  </si>
  <si>
    <t>255</t>
  </si>
  <si>
    <t>LIEN</t>
  </si>
  <si>
    <t>MARIT ODBERG</t>
  </si>
  <si>
    <t>ODBERG</t>
  </si>
  <si>
    <t>ØIVIND</t>
  </si>
  <si>
    <t>256</t>
  </si>
  <si>
    <t>JENSEN</t>
  </si>
  <si>
    <t>KNUT</t>
  </si>
  <si>
    <t>LISBETH</t>
  </si>
  <si>
    <t>257</t>
  </si>
  <si>
    <t>RYMILL</t>
  </si>
  <si>
    <t>FRANKLIN JAMES</t>
  </si>
  <si>
    <t>TOVE APLAND</t>
  </si>
  <si>
    <t>258</t>
  </si>
  <si>
    <t>KNUTSEN</t>
  </si>
  <si>
    <t>INGER MARGRETHE AMBRO</t>
  </si>
  <si>
    <t>ASBJØRN</t>
  </si>
  <si>
    <t>259</t>
  </si>
  <si>
    <t>EIVIND</t>
  </si>
  <si>
    <t>AGGI VÅTVIK</t>
  </si>
  <si>
    <t>260</t>
  </si>
  <si>
    <t>DAMMEN</t>
  </si>
  <si>
    <t>MARIANNE</t>
  </si>
  <si>
    <t>OEVRE</t>
  </si>
  <si>
    <t>TERJE</t>
  </si>
  <si>
    <t>261</t>
  </si>
  <si>
    <t>BIØRNSTAD</t>
  </si>
  <si>
    <t>ANNIKEN ELISABETH</t>
  </si>
  <si>
    <t>HOLST</t>
  </si>
  <si>
    <t>ERIK</t>
  </si>
  <si>
    <t>263</t>
  </si>
  <si>
    <t>LARS GORAN</t>
  </si>
  <si>
    <t>ANNE TIIU</t>
  </si>
  <si>
    <t>264</t>
  </si>
  <si>
    <t>HARTMANN</t>
  </si>
  <si>
    <t>PAUL</t>
  </si>
  <si>
    <t>KARI</t>
  </si>
  <si>
    <t>265</t>
  </si>
  <si>
    <t>HAARBERG</t>
  </si>
  <si>
    <t>SKULE</t>
  </si>
  <si>
    <t>TSCHERNING</t>
  </si>
  <si>
    <t>266</t>
  </si>
  <si>
    <t>BULLET</t>
  </si>
  <si>
    <t>MARTINE</t>
  </si>
  <si>
    <t>ROBIOLLE</t>
  </si>
  <si>
    <t>DOMINIQUE</t>
  </si>
  <si>
    <t>267</t>
  </si>
  <si>
    <t>HOOGHE</t>
  </si>
  <si>
    <t>BRUNO</t>
  </si>
  <si>
    <t>CATHERINE</t>
  </si>
  <si>
    <t>268</t>
  </si>
  <si>
    <t>BEIGNON</t>
  </si>
  <si>
    <t>CHRISTOPHE</t>
  </si>
  <si>
    <t>269</t>
  </si>
  <si>
    <t>270</t>
  </si>
  <si>
    <t>BLANCHARD</t>
  </si>
  <si>
    <t>JACQUES GUY</t>
  </si>
  <si>
    <t>271</t>
  </si>
  <si>
    <t>272</t>
  </si>
  <si>
    <t>WIDMER MOLLET</t>
  </si>
  <si>
    <t>MICHEL</t>
  </si>
  <si>
    <t>MICHELE</t>
  </si>
  <si>
    <t>273</t>
  </si>
  <si>
    <t>VANDENBOSCH</t>
  </si>
  <si>
    <t>274</t>
  </si>
  <si>
    <t>KJØSNES</t>
  </si>
  <si>
    <t>SYNNØVE</t>
  </si>
  <si>
    <t>NOROLF</t>
  </si>
  <si>
    <t>275</t>
  </si>
  <si>
    <t>VERHELPEN</t>
  </si>
  <si>
    <t>NICOLE</t>
  </si>
  <si>
    <t>277</t>
  </si>
  <si>
    <t>BONENFANT</t>
  </si>
  <si>
    <t>FRANCIS</t>
  </si>
  <si>
    <t>REVEILLON FOSSE</t>
  </si>
  <si>
    <t>ARLETTE</t>
  </si>
  <si>
    <t>300</t>
  </si>
  <si>
    <t>DOMMANGET</t>
  </si>
  <si>
    <t>PHILIPPE</t>
  </si>
  <si>
    <t>59</t>
  </si>
  <si>
    <t>ESCAPE SE</t>
  </si>
  <si>
    <t>65</t>
  </si>
  <si>
    <t>GROUPE 1</t>
  </si>
  <si>
    <t>GROUPE 2</t>
  </si>
  <si>
    <t>GROUPE 3</t>
  </si>
  <si>
    <t>GROUPE 4</t>
  </si>
  <si>
    <t>GROUPE 5</t>
  </si>
  <si>
    <t>GROUPE 6</t>
  </si>
  <si>
    <t>VERONE</t>
  </si>
  <si>
    <t>56</t>
  </si>
  <si>
    <t>GROUPE</t>
  </si>
  <si>
    <t>#</t>
  </si>
  <si>
    <t>BERGSTEN</t>
  </si>
  <si>
    <t>PLATOU</t>
  </si>
  <si>
    <t>BÄCKLUND</t>
  </si>
  <si>
    <t>LUNDMARK</t>
  </si>
  <si>
    <t>KARLSSON</t>
  </si>
  <si>
    <t>LILJESTRÖM</t>
  </si>
  <si>
    <t>MYRGREN LILJESTRÖM</t>
  </si>
  <si>
    <t>EHRENCRONA</t>
  </si>
  <si>
    <t>JOEVEER</t>
  </si>
  <si>
    <t>GROUPES ?</t>
  </si>
  <si>
    <t>e</t>
  </si>
  <si>
    <t>GROUPES</t>
  </si>
  <si>
    <t>QUANTITE</t>
  </si>
  <si>
    <t>ROOM</t>
  </si>
  <si>
    <t>Room</t>
  </si>
  <si>
    <t>Qté</t>
  </si>
  <si>
    <t>Groupe</t>
  </si>
  <si>
    <t>Excel 365</t>
  </si>
  <si>
    <t>Formules dynamiques : Room et Qté</t>
  </si>
  <si>
    <t>Excel 365 Insider</t>
  </si>
  <si>
    <t>Formule unique et dynamique pour l'entièreté du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</si>
</sst>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_-* #,##0\ _€_-;\-* #,##0\ _€_-;_-* &quot;-&quot;\ _€_-;_-@_-"/>
    <numFmt numFmtId="166" formatCode="&quot;Groupe &quot;General"/>
  </numFmts>
  <fonts count="39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b/>
      <sz val="16"/>
      <color indexed="63"/>
      <name val="Tahoma"/>
      <family val="2"/>
    </font>
    <font>
      <b/>
      <sz val="16"/>
      <color indexed="8"/>
      <name val="Tahoma"/>
      <family val="2"/>
    </font>
    <font>
      <b/>
      <sz val="18"/>
      <color indexed="63"/>
      <name val="Tahoma"/>
      <family val="2"/>
    </font>
    <font>
      <b/>
      <sz val="20"/>
      <name val="Arial"/>
      <family val="2"/>
    </font>
    <font>
      <b/>
      <sz val="18"/>
      <color indexed="10"/>
      <name val="Arial"/>
      <family val="2"/>
    </font>
    <font>
      <b/>
      <sz val="18"/>
      <name val="Arial"/>
      <family val="2"/>
    </font>
    <font>
      <b/>
      <sz val="36"/>
      <name val="Arial"/>
      <family val="2"/>
    </font>
    <font>
      <b/>
      <sz val="18"/>
      <color indexed="6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26"/>
      <name val="Arial"/>
      <family val="2"/>
    </font>
    <font>
      <b/>
      <sz val="20"/>
      <color indexed="63"/>
      <name val="Tahoma"/>
      <family val="2"/>
    </font>
    <font>
      <b/>
      <sz val="11"/>
      <color rgb="FFFA7D00"/>
      <name val="Calibri"/>
      <family val="2"/>
      <scheme val="minor"/>
    </font>
    <font>
      <b/>
      <sz val="28"/>
      <color rgb="FFFF0000"/>
      <name val="Arial"/>
      <family val="2"/>
    </font>
    <font>
      <b/>
      <sz val="22"/>
      <color rgb="FFFF0000"/>
      <name val="Arial"/>
      <family val="2"/>
    </font>
    <font>
      <b/>
      <sz val="24"/>
      <color indexed="8"/>
      <name val="Tahoma"/>
      <family val="2"/>
    </font>
    <font>
      <b/>
      <sz val="16"/>
      <color theme="0"/>
      <name val="Tahoma"/>
      <family val="2"/>
    </font>
    <font>
      <sz val="8"/>
      <name val="Arial"/>
      <family val="2"/>
    </font>
    <font>
      <b/>
      <sz val="11"/>
      <name val="Arial"/>
      <family val="2"/>
    </font>
    <font>
      <b/>
      <sz val="10"/>
      <color indexed="63"/>
      <name val="Tahoma"/>
      <family val="2"/>
    </font>
    <font>
      <sz val="12"/>
      <name val="Arial"/>
      <family val="2"/>
    </font>
    <font>
      <b/>
      <sz val="9"/>
      <name val="Arial"/>
      <family val="2"/>
    </font>
    <font>
      <b/>
      <sz val="16"/>
      <color rgb="FF333333"/>
      <name val="Tahoma"/>
      <family val="2"/>
    </font>
    <font>
      <b/>
      <sz val="22"/>
      <color rgb="FFFFFFFF"/>
      <name val="Tahoma"/>
      <family val="2"/>
    </font>
    <font>
      <b/>
      <sz val="14"/>
      <color rgb="FF000000"/>
      <name val="Tahoma"/>
      <family val="2"/>
    </font>
    <font>
      <b/>
      <sz val="26"/>
      <color rgb="FFFA7D00"/>
      <name val="Calibri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22"/>
      <name val="Arial"/>
      <family val="2"/>
    </font>
    <font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E600B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71E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BBB59"/>
        <bgColor rgb="FF9BBB59"/>
      </patternFill>
    </fill>
    <fill>
      <patternFill patternType="solid">
        <fgColor rgb="FFC5D9F1"/>
        <bgColor rgb="FFC5D9F1"/>
      </patternFill>
    </fill>
    <fill>
      <patternFill patternType="solid">
        <fgColor rgb="FFF2F2F2"/>
        <bgColor rgb="FFF2F2F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</fills>
  <borders count="59">
    <border>
      <left/>
      <right/>
      <top/>
      <bottom/>
      <diagonal/>
    </border>
    <border>
      <left style="mediumDashed">
        <color indexed="64"/>
      </left>
      <right/>
      <top style="mediumDashed">
        <color indexed="64"/>
      </top>
      <bottom style="mediumDashed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mediumDashDot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DashDot">
        <color indexed="64"/>
      </left>
      <right style="thick">
        <color indexed="64"/>
      </right>
      <top style="mediumDashDot">
        <color indexed="64"/>
      </top>
      <bottom style="mediumDashDot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indexed="64"/>
      </left>
      <right style="thick">
        <color indexed="64"/>
      </right>
      <top/>
      <bottom style="mediumDashDot">
        <color indexed="64"/>
      </bottom>
      <diagonal/>
    </border>
    <border>
      <left style="mediumDashDot">
        <color indexed="64"/>
      </left>
      <right style="mediumDashDot">
        <color indexed="64"/>
      </right>
      <top/>
      <bottom style="mediumDashDot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mediumDashDot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indexed="64"/>
      </left>
      <right style="mediumDashDot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9" fillId="4" borderId="22" applyNumberFormat="0" applyAlignment="0" applyProtection="0"/>
    <xf numFmtId="44" fontId="1" fillId="0" borderId="0" applyFont="0" applyFill="0" applyBorder="0" applyAlignment="0" applyProtection="0"/>
  </cellStyleXfs>
  <cellXfs count="146">
    <xf numFmtId="0" fontId="0" fillId="0" borderId="0" xfId="0"/>
    <xf numFmtId="0" fontId="0" fillId="0" borderId="0" xfId="0" applyProtection="1">
      <protection locked="0"/>
    </xf>
    <xf numFmtId="49" fontId="6" fillId="0" borderId="1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64" fontId="2" fillId="0" borderId="3" xfId="0" applyNumberFormat="1" applyFont="1" applyBorder="1" applyAlignment="1" applyProtection="1">
      <alignment horizontal="center"/>
      <protection locked="0"/>
    </xf>
    <xf numFmtId="164" fontId="2" fillId="5" borderId="3" xfId="0" applyNumberFormat="1" applyFont="1" applyFill="1" applyBorder="1" applyAlignment="1" applyProtection="1">
      <alignment horizontal="center"/>
      <protection locked="0"/>
    </xf>
    <xf numFmtId="49" fontId="6" fillId="0" borderId="4" xfId="0" applyNumberFormat="1" applyFont="1" applyBorder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2" fillId="0" borderId="0" xfId="0" applyFont="1" applyProtection="1">
      <protection locked="0"/>
    </xf>
    <xf numFmtId="49" fontId="8" fillId="2" borderId="0" xfId="0" applyNumberFormat="1" applyFont="1" applyFill="1" applyAlignment="1" applyProtection="1">
      <alignment horizontal="center"/>
      <protection locked="0"/>
    </xf>
    <xf numFmtId="164" fontId="2" fillId="0" borderId="3" xfId="0" applyNumberFormat="1" applyFont="1" applyBorder="1" applyAlignment="1">
      <alignment horizontal="center"/>
    </xf>
    <xf numFmtId="49" fontId="8" fillId="2" borderId="2" xfId="0" applyNumberFormat="1" applyFont="1" applyFill="1" applyBorder="1" applyAlignment="1">
      <alignment horizontal="center"/>
    </xf>
    <xf numFmtId="49" fontId="8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49" fontId="6" fillId="0" borderId="9" xfId="0" applyNumberFormat="1" applyFont="1" applyBorder="1" applyAlignment="1" applyProtection="1">
      <alignment horizontal="center" vertical="center"/>
      <protection locked="0"/>
    </xf>
    <xf numFmtId="49" fontId="18" fillId="10" borderId="12" xfId="0" applyNumberFormat="1" applyFont="1" applyFill="1" applyBorder="1" applyAlignment="1" applyProtection="1">
      <alignment horizontal="center" vertical="center"/>
      <protection locked="0"/>
    </xf>
    <xf numFmtId="49" fontId="18" fillId="10" borderId="4" xfId="0" applyNumberFormat="1" applyFont="1" applyFill="1" applyBorder="1" applyAlignment="1" applyProtection="1">
      <alignment horizontal="center" vertical="center"/>
      <protection locked="0"/>
    </xf>
    <xf numFmtId="49" fontId="18" fillId="10" borderId="13" xfId="0" applyNumberFormat="1" applyFont="1" applyFill="1" applyBorder="1" applyAlignment="1" applyProtection="1">
      <alignment horizontal="center" vertical="center"/>
      <protection locked="0"/>
    </xf>
    <xf numFmtId="49" fontId="18" fillId="10" borderId="13" xfId="0" applyNumberFormat="1" applyFont="1" applyFill="1" applyBorder="1" applyAlignment="1">
      <alignment horizontal="center" vertical="center"/>
    </xf>
    <xf numFmtId="0" fontId="6" fillId="11" borderId="14" xfId="0" applyFont="1" applyFill="1" applyBorder="1" applyAlignment="1" applyProtection="1">
      <alignment horizontal="center" vertical="center"/>
      <protection locked="0"/>
    </xf>
    <xf numFmtId="0" fontId="6" fillId="11" borderId="15" xfId="0" applyFont="1" applyFill="1" applyBorder="1" applyAlignment="1" applyProtection="1">
      <alignment horizontal="center" vertical="center"/>
      <protection locked="0"/>
    </xf>
    <xf numFmtId="164" fontId="2" fillId="11" borderId="5" xfId="0" applyNumberFormat="1" applyFont="1" applyFill="1" applyBorder="1" applyAlignment="1">
      <alignment horizontal="center"/>
    </xf>
    <xf numFmtId="164" fontId="2" fillId="11" borderId="3" xfId="0" applyNumberFormat="1" applyFont="1" applyFill="1" applyBorder="1" applyAlignment="1" applyProtection="1">
      <alignment horizontal="center"/>
      <protection locked="0"/>
    </xf>
    <xf numFmtId="164" fontId="2" fillId="11" borderId="3" xfId="0" applyNumberFormat="1" applyFont="1" applyFill="1" applyBorder="1" applyAlignment="1">
      <alignment horizontal="center"/>
    </xf>
    <xf numFmtId="0" fontId="0" fillId="11" borderId="0" xfId="0" applyFill="1"/>
    <xf numFmtId="164" fontId="2" fillId="0" borderId="0" xfId="0" applyNumberFormat="1" applyFont="1" applyAlignment="1" applyProtection="1">
      <alignment horizontal="center"/>
      <protection locked="0"/>
    </xf>
    <xf numFmtId="164" fontId="2" fillId="5" borderId="0" xfId="0" applyNumberFormat="1" applyFont="1" applyFill="1" applyAlignment="1" applyProtection="1">
      <alignment horizontal="center"/>
      <protection locked="0"/>
    </xf>
    <xf numFmtId="164" fontId="2" fillId="0" borderId="0" xfId="0" applyNumberFormat="1" applyFont="1" applyAlignment="1">
      <alignment horizontal="center"/>
    </xf>
    <xf numFmtId="164" fontId="2" fillId="5" borderId="5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165" fontId="16" fillId="0" borderId="0" xfId="0" applyNumberFormat="1" applyFont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165" fontId="25" fillId="0" borderId="27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3" fillId="21" borderId="11" xfId="0" applyFont="1" applyFill="1" applyBorder="1" applyAlignment="1" applyProtection="1">
      <alignment horizontal="center" vertical="center"/>
      <protection locked="0"/>
    </xf>
    <xf numFmtId="0" fontId="11" fillId="0" borderId="6" xfId="0" applyFont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49" fontId="0" fillId="0" borderId="0" xfId="0" applyNumberFormat="1"/>
    <xf numFmtId="0" fontId="0" fillId="11" borderId="28" xfId="0" applyFill="1" applyBorder="1"/>
    <xf numFmtId="49" fontId="26" fillId="2" borderId="39" xfId="0" applyNumberFormat="1" applyFont="1" applyFill="1" applyBorder="1" applyAlignment="1" applyProtection="1">
      <alignment horizontal="center" vertical="center" wrapText="1"/>
      <protection locked="0"/>
    </xf>
    <xf numFmtId="0" fontId="15" fillId="13" borderId="37" xfId="0" applyFont="1" applyFill="1" applyBorder="1" applyAlignment="1">
      <alignment vertical="center"/>
    </xf>
    <xf numFmtId="0" fontId="27" fillId="22" borderId="6" xfId="0" applyFont="1" applyFill="1" applyBorder="1"/>
    <xf numFmtId="0" fontId="27" fillId="14" borderId="6" xfId="0" applyFont="1" applyFill="1" applyBorder="1"/>
    <xf numFmtId="0" fontId="27" fillId="23" borderId="6" xfId="0" applyFont="1" applyFill="1" applyBorder="1"/>
    <xf numFmtId="0" fontId="27" fillId="6" borderId="6" xfId="0" applyFont="1" applyFill="1" applyBorder="1"/>
    <xf numFmtId="0" fontId="16" fillId="13" borderId="36" xfId="0" applyFont="1" applyFill="1" applyBorder="1" applyAlignment="1">
      <alignment horizontal="center" vertical="center"/>
    </xf>
    <xf numFmtId="0" fontId="16" fillId="22" borderId="38" xfId="0" applyFont="1" applyFill="1" applyBorder="1" applyAlignment="1">
      <alignment horizontal="center" vertical="center"/>
    </xf>
    <xf numFmtId="0" fontId="16" fillId="14" borderId="38" xfId="0" applyFont="1" applyFill="1" applyBorder="1" applyAlignment="1">
      <alignment horizontal="center" vertical="center"/>
    </xf>
    <xf numFmtId="0" fontId="16" fillId="23" borderId="38" xfId="0" applyFont="1" applyFill="1" applyBorder="1" applyAlignment="1">
      <alignment horizontal="center" vertical="center"/>
    </xf>
    <xf numFmtId="0" fontId="16" fillId="6" borderId="38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/>
    </xf>
    <xf numFmtId="0" fontId="26" fillId="2" borderId="39" xfId="0" applyFont="1" applyFill="1" applyBorder="1" applyAlignment="1" applyProtection="1">
      <alignment horizontal="center" vertical="center" wrapText="1"/>
      <protection locked="0"/>
    </xf>
    <xf numFmtId="0" fontId="28" fillId="22" borderId="38" xfId="0" applyFont="1" applyFill="1" applyBorder="1" applyAlignment="1">
      <alignment horizontal="center" vertical="center"/>
    </xf>
    <xf numFmtId="0" fontId="28" fillId="14" borderId="38" xfId="0" applyFont="1" applyFill="1" applyBorder="1" applyAlignment="1">
      <alignment horizontal="center" vertical="center"/>
    </xf>
    <xf numFmtId="0" fontId="16" fillId="0" borderId="0" xfId="0" applyFont="1"/>
    <xf numFmtId="0" fontId="16" fillId="18" borderId="40" xfId="0" applyFont="1" applyFill="1" applyBorder="1" applyAlignment="1">
      <alignment horizontal="center" vertical="center"/>
    </xf>
    <xf numFmtId="0" fontId="27" fillId="18" borderId="41" xfId="0" applyFont="1" applyFill="1" applyBorder="1"/>
    <xf numFmtId="0" fontId="15" fillId="0" borderId="6" xfId="0" applyFont="1" applyBorder="1"/>
    <xf numFmtId="0" fontId="16" fillId="0" borderId="6" xfId="0" applyFont="1" applyBorder="1"/>
    <xf numFmtId="0" fontId="14" fillId="20" borderId="42" xfId="0" applyFont="1" applyFill="1" applyBorder="1" applyAlignment="1">
      <alignment horizontal="center" vertical="center"/>
    </xf>
    <xf numFmtId="0" fontId="14" fillId="20" borderId="43" xfId="0" applyFont="1" applyFill="1" applyBorder="1" applyAlignment="1">
      <alignment horizontal="center" vertical="center"/>
    </xf>
    <xf numFmtId="0" fontId="14" fillId="20" borderId="44" xfId="0" applyFont="1" applyFill="1" applyBorder="1" applyAlignment="1">
      <alignment horizontal="center" vertical="center"/>
    </xf>
    <xf numFmtId="49" fontId="29" fillId="24" borderId="6" xfId="0" applyNumberFormat="1" applyFont="1" applyFill="1" applyBorder="1" applyAlignment="1" applyProtection="1">
      <alignment horizontal="center" vertical="center" wrapText="1"/>
      <protection locked="0"/>
    </xf>
    <xf numFmtId="49" fontId="30" fillId="25" borderId="6" xfId="0" applyNumberFormat="1" applyFont="1" applyFill="1" applyBorder="1" applyAlignment="1">
      <alignment horizontal="center" vertical="center"/>
    </xf>
    <xf numFmtId="49" fontId="31" fillId="26" borderId="6" xfId="0" applyNumberFormat="1" applyFont="1" applyFill="1" applyBorder="1" applyAlignment="1" applyProtection="1">
      <alignment horizontal="center"/>
      <protection locked="0"/>
    </xf>
    <xf numFmtId="0" fontId="32" fillId="27" borderId="6" xfId="1" applyFont="1" applyFill="1" applyBorder="1" applyAlignment="1">
      <alignment horizontal="center" vertical="center"/>
    </xf>
    <xf numFmtId="49" fontId="20" fillId="0" borderId="6" xfId="0" applyNumberFormat="1" applyFont="1" applyBorder="1" applyAlignment="1">
      <alignment horizontal="center"/>
    </xf>
    <xf numFmtId="44" fontId="33" fillId="0" borderId="6" xfId="2" applyFont="1" applyBorder="1" applyAlignment="1">
      <alignment horizontal="center" vertical="center"/>
    </xf>
    <xf numFmtId="0" fontId="16" fillId="28" borderId="38" xfId="0" applyFont="1" applyFill="1" applyBorder="1" applyAlignment="1">
      <alignment horizontal="center" vertical="center"/>
    </xf>
    <xf numFmtId="44" fontId="34" fillId="0" borderId="6" xfId="2" applyFont="1" applyBorder="1" applyAlignment="1">
      <alignment horizontal="center" vertical="center"/>
    </xf>
    <xf numFmtId="0" fontId="23" fillId="29" borderId="11" xfId="0" applyFont="1" applyFill="1" applyBorder="1" applyAlignment="1" applyProtection="1">
      <alignment horizontal="center" vertical="center"/>
      <protection locked="0"/>
    </xf>
    <xf numFmtId="49" fontId="6" fillId="29" borderId="1" xfId="0" applyNumberFormat="1" applyFont="1" applyFill="1" applyBorder="1" applyProtection="1">
      <protection locked="0"/>
    </xf>
    <xf numFmtId="49" fontId="6" fillId="10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1" fillId="0" borderId="0" xfId="0" applyFont="1" applyAlignment="1">
      <alignment horizontal="center" vertical="center"/>
    </xf>
    <xf numFmtId="0" fontId="35" fillId="0" borderId="0" xfId="0" applyFont="1" applyAlignment="1" applyProtection="1">
      <alignment horizontal="center" vertical="center"/>
      <protection locked="0"/>
    </xf>
    <xf numFmtId="0" fontId="14" fillId="20" borderId="47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" fontId="25" fillId="0" borderId="27" xfId="0" applyNumberFormat="1" applyFont="1" applyBorder="1" applyAlignment="1">
      <alignment horizontal="center" vertical="center"/>
    </xf>
    <xf numFmtId="166" fontId="37" fillId="0" borderId="48" xfId="0" applyNumberFormat="1" applyFont="1" applyBorder="1" applyAlignment="1">
      <alignment horizontal="center" vertical="center"/>
    </xf>
    <xf numFmtId="0" fontId="16" fillId="0" borderId="48" xfId="0" applyFont="1" applyBorder="1" applyAlignment="1">
      <alignment horizontal="center"/>
    </xf>
    <xf numFmtId="49" fontId="18" fillId="10" borderId="50" xfId="0" applyNumberFormat="1" applyFont="1" applyFill="1" applyBorder="1" applyAlignment="1" applyProtection="1">
      <alignment horizontal="center" vertical="center"/>
      <protection locked="0"/>
    </xf>
    <xf numFmtId="0" fontId="6" fillId="0" borderId="51" xfId="0" applyFont="1" applyBorder="1" applyAlignment="1" applyProtection="1">
      <alignment horizontal="center" vertical="center"/>
      <protection locked="0"/>
    </xf>
    <xf numFmtId="0" fontId="11" fillId="0" borderId="52" xfId="0" applyFont="1" applyBorder="1" applyAlignment="1" applyProtection="1">
      <alignment horizontal="center"/>
      <protection locked="0"/>
    </xf>
    <xf numFmtId="0" fontId="0" fillId="0" borderId="52" xfId="0" applyBorder="1" applyProtection="1">
      <protection locked="0"/>
    </xf>
    <xf numFmtId="0" fontId="0" fillId="0" borderId="53" xfId="0" applyBorder="1" applyProtection="1">
      <protection locked="0"/>
    </xf>
    <xf numFmtId="0" fontId="0" fillId="0" borderId="54" xfId="0" applyBorder="1" applyProtection="1">
      <protection locked="0"/>
    </xf>
    <xf numFmtId="49" fontId="18" fillId="10" borderId="49" xfId="0" applyNumberFormat="1" applyFont="1" applyFill="1" applyBorder="1" applyAlignment="1" applyProtection="1">
      <alignment horizontal="center" vertical="center"/>
      <protection locked="0"/>
    </xf>
    <xf numFmtId="0" fontId="2" fillId="16" borderId="0" xfId="0" applyFont="1" applyFill="1" applyAlignment="1">
      <alignment horizontal="center" vertical="center"/>
    </xf>
    <xf numFmtId="0" fontId="2" fillId="16" borderId="17" xfId="0" applyFont="1" applyFill="1" applyBorder="1" applyAlignment="1">
      <alignment horizontal="center" vertical="center"/>
    </xf>
    <xf numFmtId="49" fontId="7" fillId="3" borderId="45" xfId="0" applyNumberFormat="1" applyFont="1" applyFill="1" applyBorder="1" applyAlignment="1">
      <alignment horizontal="center"/>
    </xf>
    <xf numFmtId="49" fontId="7" fillId="3" borderId="10" xfId="0" applyNumberFormat="1" applyFont="1" applyFill="1" applyBorder="1" applyAlignment="1">
      <alignment horizontal="center"/>
    </xf>
    <xf numFmtId="49" fontId="7" fillId="3" borderId="46" xfId="0" applyNumberFormat="1" applyFont="1" applyFill="1" applyBorder="1" applyAlignment="1">
      <alignment horizontal="center"/>
    </xf>
    <xf numFmtId="0" fontId="2" fillId="13" borderId="0" xfId="0" applyFont="1" applyFill="1" applyAlignment="1">
      <alignment horizontal="center"/>
    </xf>
    <xf numFmtId="0" fontId="2" fillId="13" borderId="17" xfId="0" applyFont="1" applyFill="1" applyBorder="1" applyAlignment="1">
      <alignment horizontal="center"/>
    </xf>
    <xf numFmtId="0" fontId="2" fillId="15" borderId="0" xfId="0" applyFont="1" applyFill="1" applyAlignment="1">
      <alignment horizontal="center"/>
    </xf>
    <xf numFmtId="0" fontId="2" fillId="15" borderId="17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3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4" fontId="10" fillId="3" borderId="20" xfId="0" applyNumberFormat="1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11" fillId="16" borderId="0" xfId="0" applyFont="1" applyFill="1" applyAlignment="1">
      <alignment horizontal="center" vertical="center"/>
    </xf>
    <xf numFmtId="0" fontId="11" fillId="16" borderId="17" xfId="0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/>
    </xf>
    <xf numFmtId="49" fontId="22" fillId="19" borderId="6" xfId="0" applyNumberFormat="1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2" fillId="18" borderId="0" xfId="0" applyFont="1" applyFill="1" applyAlignment="1">
      <alignment horizontal="center"/>
    </xf>
    <xf numFmtId="0" fontId="2" fillId="18" borderId="17" xfId="0" applyFont="1" applyFill="1" applyBorder="1" applyAlignment="1">
      <alignment horizontal="center"/>
    </xf>
    <xf numFmtId="0" fontId="9" fillId="17" borderId="55" xfId="0" applyFont="1" applyFill="1" applyBorder="1" applyAlignment="1" applyProtection="1">
      <alignment horizontal="center" vertical="center"/>
      <protection locked="0"/>
    </xf>
    <xf numFmtId="0" fontId="9" fillId="17" borderId="56" xfId="0" applyFont="1" applyFill="1" applyBorder="1" applyAlignment="1" applyProtection="1">
      <alignment horizontal="center" vertical="center"/>
      <protection locked="0"/>
    </xf>
    <xf numFmtId="0" fontId="9" fillId="17" borderId="57" xfId="0" applyFont="1" applyFill="1" applyBorder="1" applyAlignment="1" applyProtection="1">
      <alignment horizontal="center" vertical="center"/>
      <protection locked="0"/>
    </xf>
    <xf numFmtId="0" fontId="9" fillId="17" borderId="58" xfId="0" applyFont="1" applyFill="1" applyBorder="1" applyAlignment="1" applyProtection="1">
      <alignment horizontal="center" vertical="center"/>
      <protection locked="0"/>
    </xf>
    <xf numFmtId="0" fontId="2" fillId="14" borderId="0" xfId="0" applyFont="1" applyFill="1" applyAlignment="1">
      <alignment horizontal="center"/>
    </xf>
    <xf numFmtId="0" fontId="2" fillId="14" borderId="17" xfId="0" applyFont="1" applyFill="1" applyBorder="1" applyAlignment="1">
      <alignment horizontal="center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5" fillId="14" borderId="26" xfId="0" applyFont="1" applyFill="1" applyBorder="1" applyAlignment="1">
      <alignment horizontal="center"/>
    </xf>
    <xf numFmtId="165" fontId="17" fillId="0" borderId="26" xfId="0" applyNumberFormat="1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0" xfId="0" applyFont="1" applyAlignment="1"/>
    <xf numFmtId="0" fontId="38" fillId="0" borderId="0" xfId="0" applyFont="1" applyAlignment="1"/>
  </cellXfs>
  <cellStyles count="3">
    <cellStyle name="Calcul" xfId="1" builtinId="22"/>
    <cellStyle name="Monétaire" xfId="2" builtinId="4"/>
    <cellStyle name="Normal" xfId="0" builtinId="0"/>
  </cellStyles>
  <dxfs count="184"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33CC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rgb="FFD19FC4"/>
        </patternFill>
      </fill>
    </dxf>
    <dxf>
      <fill>
        <patternFill>
          <bgColor theme="3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FF33CC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A818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DCDCD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155</xdr:row>
      <xdr:rowOff>266700</xdr:rowOff>
    </xdr:from>
    <xdr:to>
      <xdr:col>1</xdr:col>
      <xdr:colOff>800100</xdr:colOff>
      <xdr:row>157</xdr:row>
      <xdr:rowOff>57149</xdr:rowOff>
    </xdr:to>
    <xdr:pic>
      <xdr:nvPicPr>
        <xdr:cNvPr id="1724" name="Image 2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30422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156</xdr:row>
      <xdr:rowOff>266700</xdr:rowOff>
    </xdr:from>
    <xdr:to>
      <xdr:col>1</xdr:col>
      <xdr:colOff>800100</xdr:colOff>
      <xdr:row>158</xdr:row>
      <xdr:rowOff>57152</xdr:rowOff>
    </xdr:to>
    <xdr:pic>
      <xdr:nvPicPr>
        <xdr:cNvPr id="1725" name="Image 3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33470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157</xdr:row>
      <xdr:rowOff>266700</xdr:rowOff>
    </xdr:from>
    <xdr:to>
      <xdr:col>1</xdr:col>
      <xdr:colOff>800100</xdr:colOff>
      <xdr:row>159</xdr:row>
      <xdr:rowOff>57150</xdr:rowOff>
    </xdr:to>
    <xdr:pic>
      <xdr:nvPicPr>
        <xdr:cNvPr id="1726" name="Image 4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36518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158</xdr:row>
      <xdr:rowOff>276225</xdr:rowOff>
    </xdr:from>
    <xdr:to>
      <xdr:col>1</xdr:col>
      <xdr:colOff>790575</xdr:colOff>
      <xdr:row>160</xdr:row>
      <xdr:rowOff>66673</xdr:rowOff>
    </xdr:to>
    <xdr:pic>
      <xdr:nvPicPr>
        <xdr:cNvPr id="1727" name="Image 5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39661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161</xdr:row>
      <xdr:rowOff>276225</xdr:rowOff>
    </xdr:from>
    <xdr:to>
      <xdr:col>1</xdr:col>
      <xdr:colOff>800100</xdr:colOff>
      <xdr:row>163</xdr:row>
      <xdr:rowOff>57149</xdr:rowOff>
    </xdr:to>
    <xdr:pic>
      <xdr:nvPicPr>
        <xdr:cNvPr id="1728" name="Image 8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48900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409575</xdr:colOff>
      <xdr:row>162</xdr:row>
      <xdr:rowOff>266700</xdr:rowOff>
    </xdr:from>
    <xdr:to>
      <xdr:col>1</xdr:col>
      <xdr:colOff>809625</xdr:colOff>
      <xdr:row>164</xdr:row>
      <xdr:rowOff>57149</xdr:rowOff>
    </xdr:to>
    <xdr:pic>
      <xdr:nvPicPr>
        <xdr:cNvPr id="1729" name="Image 9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351948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163</xdr:row>
      <xdr:rowOff>266700</xdr:rowOff>
    </xdr:from>
    <xdr:to>
      <xdr:col>1</xdr:col>
      <xdr:colOff>800100</xdr:colOff>
      <xdr:row>165</xdr:row>
      <xdr:rowOff>57151</xdr:rowOff>
    </xdr:to>
    <xdr:pic>
      <xdr:nvPicPr>
        <xdr:cNvPr id="1730" name="Image 10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54996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164</xdr:row>
      <xdr:rowOff>257175</xdr:rowOff>
    </xdr:from>
    <xdr:to>
      <xdr:col>1</xdr:col>
      <xdr:colOff>800100</xdr:colOff>
      <xdr:row>166</xdr:row>
      <xdr:rowOff>47626</xdr:rowOff>
    </xdr:to>
    <xdr:pic>
      <xdr:nvPicPr>
        <xdr:cNvPr id="1731" name="Image 11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57949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165</xdr:row>
      <xdr:rowOff>257175</xdr:rowOff>
    </xdr:from>
    <xdr:to>
      <xdr:col>1</xdr:col>
      <xdr:colOff>800100</xdr:colOff>
      <xdr:row>167</xdr:row>
      <xdr:rowOff>43294</xdr:rowOff>
    </xdr:to>
    <xdr:pic>
      <xdr:nvPicPr>
        <xdr:cNvPr id="1732" name="Image 12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60997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166</xdr:row>
      <xdr:rowOff>266700</xdr:rowOff>
    </xdr:from>
    <xdr:to>
      <xdr:col>1</xdr:col>
      <xdr:colOff>790575</xdr:colOff>
      <xdr:row>168</xdr:row>
      <xdr:rowOff>66674</xdr:rowOff>
    </xdr:to>
    <xdr:pic>
      <xdr:nvPicPr>
        <xdr:cNvPr id="1733" name="Image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6414075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167</xdr:row>
      <xdr:rowOff>257175</xdr:rowOff>
    </xdr:from>
    <xdr:to>
      <xdr:col>1</xdr:col>
      <xdr:colOff>800100</xdr:colOff>
      <xdr:row>169</xdr:row>
      <xdr:rowOff>57152</xdr:rowOff>
    </xdr:to>
    <xdr:pic>
      <xdr:nvPicPr>
        <xdr:cNvPr id="1734" name="Image 14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6709350"/>
          <a:ext cx="409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168</xdr:row>
      <xdr:rowOff>266700</xdr:rowOff>
    </xdr:from>
    <xdr:to>
      <xdr:col>1</xdr:col>
      <xdr:colOff>790575</xdr:colOff>
      <xdr:row>170</xdr:row>
      <xdr:rowOff>57151</xdr:rowOff>
    </xdr:to>
    <xdr:pic>
      <xdr:nvPicPr>
        <xdr:cNvPr id="1735" name="Image 15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70236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169</xdr:row>
      <xdr:rowOff>257175</xdr:rowOff>
    </xdr:from>
    <xdr:to>
      <xdr:col>1</xdr:col>
      <xdr:colOff>790575</xdr:colOff>
      <xdr:row>171</xdr:row>
      <xdr:rowOff>47624</xdr:rowOff>
    </xdr:to>
    <xdr:pic>
      <xdr:nvPicPr>
        <xdr:cNvPr id="1736" name="Image 16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73189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170</xdr:row>
      <xdr:rowOff>266700</xdr:rowOff>
    </xdr:from>
    <xdr:to>
      <xdr:col>1</xdr:col>
      <xdr:colOff>790575</xdr:colOff>
      <xdr:row>172</xdr:row>
      <xdr:rowOff>57150</xdr:rowOff>
    </xdr:to>
    <xdr:pic>
      <xdr:nvPicPr>
        <xdr:cNvPr id="1737" name="Image 33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76332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171</xdr:row>
      <xdr:rowOff>276225</xdr:rowOff>
    </xdr:from>
    <xdr:to>
      <xdr:col>1</xdr:col>
      <xdr:colOff>790575</xdr:colOff>
      <xdr:row>173</xdr:row>
      <xdr:rowOff>57151</xdr:rowOff>
    </xdr:to>
    <xdr:pic>
      <xdr:nvPicPr>
        <xdr:cNvPr id="1738" name="Image 34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794760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172</xdr:row>
      <xdr:rowOff>276225</xdr:rowOff>
    </xdr:from>
    <xdr:to>
      <xdr:col>1</xdr:col>
      <xdr:colOff>781050</xdr:colOff>
      <xdr:row>174</xdr:row>
      <xdr:rowOff>57149</xdr:rowOff>
    </xdr:to>
    <xdr:pic>
      <xdr:nvPicPr>
        <xdr:cNvPr id="1739" name="Image 35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825240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381000</xdr:colOff>
      <xdr:row>173</xdr:row>
      <xdr:rowOff>276225</xdr:rowOff>
    </xdr:from>
    <xdr:to>
      <xdr:col>1</xdr:col>
      <xdr:colOff>781050</xdr:colOff>
      <xdr:row>175</xdr:row>
      <xdr:rowOff>66674</xdr:rowOff>
    </xdr:to>
    <xdr:pic>
      <xdr:nvPicPr>
        <xdr:cNvPr id="1740" name="Image 36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855720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381000</xdr:colOff>
      <xdr:row>174</xdr:row>
      <xdr:rowOff>285750</xdr:rowOff>
    </xdr:from>
    <xdr:to>
      <xdr:col>1</xdr:col>
      <xdr:colOff>781050</xdr:colOff>
      <xdr:row>176</xdr:row>
      <xdr:rowOff>76201</xdr:rowOff>
    </xdr:to>
    <xdr:pic>
      <xdr:nvPicPr>
        <xdr:cNvPr id="1741" name="Image 37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88715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177</xdr:row>
      <xdr:rowOff>238125</xdr:rowOff>
    </xdr:from>
    <xdr:to>
      <xdr:col>1</xdr:col>
      <xdr:colOff>800100</xdr:colOff>
      <xdr:row>179</xdr:row>
      <xdr:rowOff>19050</xdr:rowOff>
    </xdr:to>
    <xdr:pic>
      <xdr:nvPicPr>
        <xdr:cNvPr id="1742" name="Image 40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97859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178</xdr:row>
      <xdr:rowOff>266700</xdr:rowOff>
    </xdr:from>
    <xdr:to>
      <xdr:col>1</xdr:col>
      <xdr:colOff>790575</xdr:colOff>
      <xdr:row>180</xdr:row>
      <xdr:rowOff>57151</xdr:rowOff>
    </xdr:to>
    <xdr:pic>
      <xdr:nvPicPr>
        <xdr:cNvPr id="1743" name="Image 41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0081200"/>
          <a:ext cx="3905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409575</xdr:colOff>
      <xdr:row>179</xdr:row>
      <xdr:rowOff>276225</xdr:rowOff>
    </xdr:from>
    <xdr:to>
      <xdr:col>1</xdr:col>
      <xdr:colOff>790575</xdr:colOff>
      <xdr:row>181</xdr:row>
      <xdr:rowOff>57150</xdr:rowOff>
    </xdr:to>
    <xdr:pic>
      <xdr:nvPicPr>
        <xdr:cNvPr id="1744" name="Image 42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4039552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371475</xdr:colOff>
      <xdr:row>182</xdr:row>
      <xdr:rowOff>304800</xdr:rowOff>
    </xdr:from>
    <xdr:to>
      <xdr:col>1</xdr:col>
      <xdr:colOff>762000</xdr:colOff>
      <xdr:row>184</xdr:row>
      <xdr:rowOff>85726</xdr:rowOff>
    </xdr:to>
    <xdr:pic>
      <xdr:nvPicPr>
        <xdr:cNvPr id="1745" name="Image 44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1367075"/>
          <a:ext cx="3905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371475</xdr:colOff>
      <xdr:row>183</xdr:row>
      <xdr:rowOff>314325</xdr:rowOff>
    </xdr:from>
    <xdr:to>
      <xdr:col>1</xdr:col>
      <xdr:colOff>771525</xdr:colOff>
      <xdr:row>185</xdr:row>
      <xdr:rowOff>76200</xdr:rowOff>
    </xdr:to>
    <xdr:pic>
      <xdr:nvPicPr>
        <xdr:cNvPr id="1746" name="Image 45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170997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371475</xdr:colOff>
      <xdr:row>186</xdr:row>
      <xdr:rowOff>285750</xdr:rowOff>
    </xdr:from>
    <xdr:to>
      <xdr:col>1</xdr:col>
      <xdr:colOff>771525</xdr:colOff>
      <xdr:row>188</xdr:row>
      <xdr:rowOff>71437</xdr:rowOff>
    </xdr:to>
    <xdr:pic>
      <xdr:nvPicPr>
        <xdr:cNvPr id="1747" name="Image 48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26815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371475</xdr:colOff>
      <xdr:row>187</xdr:row>
      <xdr:rowOff>257175</xdr:rowOff>
    </xdr:from>
    <xdr:to>
      <xdr:col>1</xdr:col>
      <xdr:colOff>771525</xdr:colOff>
      <xdr:row>189</xdr:row>
      <xdr:rowOff>47624</xdr:rowOff>
    </xdr:to>
    <xdr:pic>
      <xdr:nvPicPr>
        <xdr:cNvPr id="1748" name="Image 49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298632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371475</xdr:colOff>
      <xdr:row>188</xdr:row>
      <xdr:rowOff>266700</xdr:rowOff>
    </xdr:from>
    <xdr:to>
      <xdr:col>1</xdr:col>
      <xdr:colOff>771525</xdr:colOff>
      <xdr:row>190</xdr:row>
      <xdr:rowOff>57150</xdr:rowOff>
    </xdr:to>
    <xdr:pic>
      <xdr:nvPicPr>
        <xdr:cNvPr id="1749" name="Image 50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33006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371475</xdr:colOff>
      <xdr:row>189</xdr:row>
      <xdr:rowOff>266700</xdr:rowOff>
    </xdr:from>
    <xdr:to>
      <xdr:col>1</xdr:col>
      <xdr:colOff>771525</xdr:colOff>
      <xdr:row>191</xdr:row>
      <xdr:rowOff>57151</xdr:rowOff>
    </xdr:to>
    <xdr:pic>
      <xdr:nvPicPr>
        <xdr:cNvPr id="1750" name="Image 51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36054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371475</xdr:colOff>
      <xdr:row>192</xdr:row>
      <xdr:rowOff>257175</xdr:rowOff>
    </xdr:from>
    <xdr:to>
      <xdr:col>1</xdr:col>
      <xdr:colOff>762000</xdr:colOff>
      <xdr:row>194</xdr:row>
      <xdr:rowOff>47625</xdr:rowOff>
    </xdr:to>
    <xdr:pic>
      <xdr:nvPicPr>
        <xdr:cNvPr id="1751" name="Image 54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4519850"/>
          <a:ext cx="3905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1506682</xdr:colOff>
      <xdr:row>154</xdr:row>
      <xdr:rowOff>0</xdr:rowOff>
    </xdr:from>
    <xdr:to>
      <xdr:col>1</xdr:col>
      <xdr:colOff>253712</xdr:colOff>
      <xdr:row>155</xdr:row>
      <xdr:rowOff>178377</xdr:rowOff>
    </xdr:to>
    <xdr:pic>
      <xdr:nvPicPr>
        <xdr:cNvPr id="31" name="Image 1">
          <a:extLst>
            <a:ext uri="{FF2B5EF4-FFF2-40B4-BE49-F238E27FC236}">
              <a16:creationId xmlns:a16="http://schemas.microsoft.com/office/drawing/2014/main" id="{F8B6C52E-6E25-4ECC-9867-684B86257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6682" y="43295455"/>
          <a:ext cx="409575" cy="455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15</xdr:row>
      <xdr:rowOff>0</xdr:rowOff>
    </xdr:from>
    <xdr:to>
      <xdr:col>13</xdr:col>
      <xdr:colOff>19050</xdr:colOff>
      <xdr:row>16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46B6186-2B59-43F9-A6AE-D07CF849E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3305175"/>
          <a:ext cx="116205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200"/>
  <sheetViews>
    <sheetView topLeftCell="A67" zoomScale="55" zoomScaleNormal="55" workbookViewId="0">
      <selection activeCell="V12" sqref="V12"/>
    </sheetView>
  </sheetViews>
  <sheetFormatPr baseColWidth="10" defaultColWidth="9.140625" defaultRowHeight="20.25" x14ac:dyDescent="0.3"/>
  <cols>
    <col min="1" max="1" width="24.85546875" style="1" customWidth="1"/>
    <col min="2" max="2" width="20.28515625" style="1" customWidth="1"/>
    <col min="3" max="3" width="20.28515625" style="7" customWidth="1"/>
    <col min="4" max="4" width="33" style="1" customWidth="1"/>
    <col min="5" max="6" width="20.28515625" style="1" hidden="1" customWidth="1"/>
    <col min="7" max="7" width="37.42578125" style="1" customWidth="1"/>
    <col min="8" max="12" width="27.28515625" style="1" hidden="1" customWidth="1"/>
    <col min="13" max="13" width="25.140625" style="1" hidden="1" customWidth="1"/>
    <col min="14" max="14" width="23" style="1" hidden="1" customWidth="1"/>
    <col min="15" max="15" width="21" style="9" hidden="1" customWidth="1"/>
    <col min="16" max="16" width="15" style="9" hidden="1" customWidth="1"/>
    <col min="17" max="17" width="14.28515625" style="9" hidden="1" customWidth="1"/>
    <col min="18" max="18" width="21.140625" style="9" hidden="1" customWidth="1"/>
    <col min="19" max="19" width="18.28515625" style="1" hidden="1" customWidth="1"/>
    <col min="20" max="20" width="42.7109375" style="1" customWidth="1"/>
    <col min="21" max="21" width="9.140625" style="1"/>
    <col min="22" max="22" width="28.85546875" style="1" customWidth="1"/>
    <col min="23" max="16384" width="9.140625" style="1"/>
  </cols>
  <sheetData>
    <row r="1" spans="1:21" ht="55.9" customHeight="1" thickTop="1" thickBot="1" x14ac:dyDescent="0.3">
      <c r="B1" s="116" t="s">
        <v>12</v>
      </c>
      <c r="C1" s="116"/>
      <c r="D1" s="116"/>
      <c r="E1" s="116"/>
      <c r="F1" s="116"/>
      <c r="G1" s="70" t="s">
        <v>300</v>
      </c>
      <c r="H1" s="70" t="s">
        <v>91</v>
      </c>
      <c r="I1" s="70" t="s">
        <v>284</v>
      </c>
      <c r="J1" s="70" t="s">
        <v>87</v>
      </c>
      <c r="K1" s="70" t="s">
        <v>85</v>
      </c>
      <c r="L1" s="70" t="s">
        <v>86</v>
      </c>
      <c r="M1" s="70" t="s">
        <v>90</v>
      </c>
      <c r="N1" s="70" t="s">
        <v>92</v>
      </c>
      <c r="O1" s="70" t="s">
        <v>93</v>
      </c>
      <c r="P1" s="108" t="s">
        <v>5</v>
      </c>
      <c r="Q1" s="112" t="s">
        <v>6</v>
      </c>
      <c r="R1" s="107" t="s">
        <v>7</v>
      </c>
      <c r="S1" s="107" t="s">
        <v>8</v>
      </c>
    </row>
    <row r="2" spans="1:21" ht="30.75" customHeight="1" thickTop="1" thickBot="1" x14ac:dyDescent="0.45">
      <c r="B2" s="117" t="s">
        <v>76</v>
      </c>
      <c r="C2" s="117"/>
      <c r="D2" s="117"/>
      <c r="E2" s="117"/>
      <c r="F2" s="117"/>
      <c r="G2" s="71" t="s">
        <v>275</v>
      </c>
      <c r="H2" s="71" t="s">
        <v>277</v>
      </c>
      <c r="I2" s="71" t="s">
        <v>285</v>
      </c>
      <c r="J2" s="71"/>
      <c r="K2" s="71"/>
      <c r="L2" s="71"/>
      <c r="M2" s="71"/>
      <c r="N2" s="71"/>
      <c r="O2" s="71"/>
      <c r="P2" s="109"/>
      <c r="Q2" s="113"/>
      <c r="R2" s="107"/>
      <c r="S2" s="107"/>
    </row>
    <row r="3" spans="1:21" ht="33" customHeight="1" thickTop="1" thickBot="1" x14ac:dyDescent="0.3">
      <c r="B3" s="99" t="s">
        <v>9</v>
      </c>
      <c r="C3" s="100"/>
      <c r="D3" s="100"/>
      <c r="E3" s="100"/>
      <c r="F3" s="101"/>
      <c r="G3" s="72" t="s">
        <v>275</v>
      </c>
      <c r="H3" s="72" t="s">
        <v>277</v>
      </c>
      <c r="I3" s="72">
        <v>63</v>
      </c>
      <c r="J3" s="72">
        <v>63</v>
      </c>
      <c r="K3" s="72">
        <v>59</v>
      </c>
      <c r="L3" s="72">
        <v>55</v>
      </c>
      <c r="M3" s="72"/>
      <c r="N3" s="72"/>
      <c r="O3" s="72"/>
      <c r="P3" s="109"/>
      <c r="Q3" s="113"/>
      <c r="R3" s="107"/>
      <c r="S3" s="107"/>
    </row>
    <row r="4" spans="1:21" ht="33" customHeight="1" thickTop="1" x14ac:dyDescent="0.25">
      <c r="B4" s="99" t="s">
        <v>10</v>
      </c>
      <c r="C4" s="100"/>
      <c r="D4" s="100"/>
      <c r="E4" s="100"/>
      <c r="F4" s="101"/>
      <c r="G4" s="73">
        <f>SUM(G8:G$149)</f>
        <v>62</v>
      </c>
      <c r="H4" s="73">
        <f>SUM(H8:H$149)</f>
        <v>69</v>
      </c>
      <c r="I4" s="73">
        <f>SUM(I8:I$149)</f>
        <v>67</v>
      </c>
      <c r="J4" s="73">
        <f>SUM(J8:J$149)</f>
        <v>67</v>
      </c>
      <c r="K4" s="73">
        <f>SUM(K8:K$149)</f>
        <v>60</v>
      </c>
      <c r="L4" s="73">
        <f>SUM(L8:L$149)</f>
        <v>58</v>
      </c>
      <c r="M4" s="73">
        <f>SUM(M8:M$149)</f>
        <v>0</v>
      </c>
      <c r="N4" s="73">
        <f>SUM(N8:N$149)</f>
        <v>0</v>
      </c>
      <c r="O4" s="73">
        <f>SUM(O8:O$149)</f>
        <v>0</v>
      </c>
      <c r="P4" s="109"/>
      <c r="Q4" s="113"/>
      <c r="R4" s="110">
        <f>SUM(R7:R144)</f>
        <v>0</v>
      </c>
      <c r="S4" s="110">
        <f>SUM(S8:S149)</f>
        <v>1706</v>
      </c>
    </row>
    <row r="5" spans="1:21" ht="33" customHeight="1" x14ac:dyDescent="0.5">
      <c r="B5" s="99" t="s">
        <v>11</v>
      </c>
      <c r="C5" s="100"/>
      <c r="D5" s="100"/>
      <c r="E5" s="100"/>
      <c r="F5" s="101"/>
      <c r="G5" s="74">
        <f>SUM(G4-G3)</f>
        <v>3</v>
      </c>
      <c r="H5" s="74">
        <f>SUM(H4-H3)</f>
        <v>4</v>
      </c>
      <c r="I5" s="74">
        <f t="shared" ref="I5:O5" si="0">SUM(I4-I3)</f>
        <v>4</v>
      </c>
      <c r="J5" s="74">
        <f t="shared" si="0"/>
        <v>4</v>
      </c>
      <c r="K5" s="74">
        <f>SUM(K4-K3)</f>
        <v>1</v>
      </c>
      <c r="L5" s="74">
        <f>SUM(L4-L3)</f>
        <v>3</v>
      </c>
      <c r="M5" s="74">
        <f>SUM(M4-M3)</f>
        <v>0</v>
      </c>
      <c r="N5" s="74">
        <f t="shared" si="0"/>
        <v>0</v>
      </c>
      <c r="O5" s="74">
        <f t="shared" si="0"/>
        <v>0</v>
      </c>
      <c r="P5" s="109"/>
      <c r="Q5" s="113"/>
      <c r="R5" s="111"/>
      <c r="S5" s="111"/>
    </row>
    <row r="6" spans="1:21" ht="33" customHeight="1" thickBot="1" x14ac:dyDescent="0.35">
      <c r="B6" s="116"/>
      <c r="C6" s="116"/>
      <c r="D6" s="116"/>
      <c r="E6" s="116"/>
      <c r="F6" s="116"/>
      <c r="G6" s="77">
        <v>79</v>
      </c>
      <c r="H6" s="77">
        <v>140</v>
      </c>
      <c r="I6" s="77">
        <v>62</v>
      </c>
      <c r="J6" s="77">
        <v>86</v>
      </c>
      <c r="K6" s="77">
        <v>79</v>
      </c>
      <c r="L6" s="77">
        <v>53</v>
      </c>
      <c r="M6" s="75">
        <v>92</v>
      </c>
      <c r="N6" s="75">
        <v>79</v>
      </c>
      <c r="O6" s="75">
        <v>94</v>
      </c>
      <c r="P6" s="109"/>
      <c r="Q6" s="113"/>
      <c r="R6" s="111"/>
      <c r="S6" s="111"/>
      <c r="T6" s="10"/>
    </row>
    <row r="7" spans="1:21" ht="30.75" customHeight="1" thickTop="1" thickBot="1" x14ac:dyDescent="0.35">
      <c r="A7" s="96" t="s">
        <v>297</v>
      </c>
      <c r="B7" s="90" t="s">
        <v>301</v>
      </c>
      <c r="C7" s="18" t="s">
        <v>73</v>
      </c>
      <c r="D7" s="19" t="s">
        <v>74</v>
      </c>
      <c r="E7" s="20" t="s">
        <v>75</v>
      </c>
      <c r="F7" s="17"/>
      <c r="G7" s="21"/>
      <c r="H7" s="22"/>
      <c r="I7" s="22"/>
      <c r="J7" s="22"/>
      <c r="K7" s="22"/>
      <c r="L7" s="22"/>
      <c r="M7" s="22"/>
      <c r="N7" s="22"/>
      <c r="O7" s="22"/>
      <c r="P7" s="23"/>
      <c r="Q7" s="24"/>
      <c r="R7" s="24"/>
      <c r="S7" s="25"/>
      <c r="T7" s="81"/>
      <c r="U7" s="82"/>
    </row>
    <row r="8" spans="1:21" ht="21" customHeight="1" thickBot="1" x14ac:dyDescent="0.4">
      <c r="A8" s="92">
        <v>1</v>
      </c>
      <c r="B8" s="91" t="s">
        <v>107</v>
      </c>
      <c r="C8" s="6" t="s">
        <v>108</v>
      </c>
      <c r="D8" s="3" t="s">
        <v>109</v>
      </c>
      <c r="E8" s="58" t="s">
        <v>57</v>
      </c>
      <c r="F8" s="16" t="s">
        <v>97</v>
      </c>
      <c r="G8" s="38">
        <v>1</v>
      </c>
      <c r="H8" s="38">
        <v>1</v>
      </c>
      <c r="I8" s="38"/>
      <c r="J8" s="38">
        <v>1</v>
      </c>
      <c r="K8" s="38"/>
      <c r="L8" s="38"/>
      <c r="M8" s="38"/>
      <c r="N8" s="38"/>
      <c r="O8" s="38"/>
      <c r="P8" s="30">
        <f t="shared" ref="P8:P39" si="1">$G$6*G8+$N$6*N8+$H$6*H8+$O$6*O8+$I$6*I8+$M$6*M8+$K$6*K8+$J$6*J8+$L$6*L8</f>
        <v>305</v>
      </c>
      <c r="Q8" s="4">
        <v>305</v>
      </c>
      <c r="R8" s="5"/>
      <c r="S8" s="12">
        <f t="shared" ref="S8:S88" si="2">P8-(Q8+R8)</f>
        <v>0</v>
      </c>
      <c r="T8" s="83"/>
    </row>
    <row r="9" spans="1:21" ht="21" customHeight="1" thickBot="1" x14ac:dyDescent="0.4">
      <c r="A9" s="92">
        <v>1</v>
      </c>
      <c r="B9" s="91" t="s">
        <v>107</v>
      </c>
      <c r="C9" s="2" t="s">
        <v>110</v>
      </c>
      <c r="D9" s="3" t="s">
        <v>111</v>
      </c>
      <c r="E9" s="58" t="s">
        <v>57</v>
      </c>
      <c r="F9" s="16" t="s">
        <v>97</v>
      </c>
      <c r="G9" s="38">
        <v>1</v>
      </c>
      <c r="H9" s="38">
        <v>1</v>
      </c>
      <c r="I9" s="38"/>
      <c r="J9" s="38">
        <v>1</v>
      </c>
      <c r="K9" s="38"/>
      <c r="L9" s="38"/>
      <c r="M9" s="38"/>
      <c r="N9" s="38"/>
      <c r="O9" s="38"/>
      <c r="P9" s="30">
        <f t="shared" si="1"/>
        <v>305</v>
      </c>
      <c r="Q9" s="4">
        <v>305</v>
      </c>
      <c r="R9" s="5"/>
      <c r="S9" s="12">
        <f t="shared" si="2"/>
        <v>0</v>
      </c>
      <c r="T9" s="83"/>
    </row>
    <row r="10" spans="1:21" ht="21" customHeight="1" thickBot="1" x14ac:dyDescent="0.4">
      <c r="A10" s="92">
        <v>1</v>
      </c>
      <c r="B10" s="91" t="s">
        <v>112</v>
      </c>
      <c r="C10" s="2" t="s">
        <v>113</v>
      </c>
      <c r="D10" s="3" t="s">
        <v>114</v>
      </c>
      <c r="E10" s="58" t="s">
        <v>57</v>
      </c>
      <c r="F10" s="16" t="s">
        <v>97</v>
      </c>
      <c r="G10" s="38">
        <v>1</v>
      </c>
      <c r="H10" s="38">
        <v>1</v>
      </c>
      <c r="I10" s="38">
        <v>1</v>
      </c>
      <c r="J10" s="38">
        <v>1</v>
      </c>
      <c r="K10" s="38">
        <v>1</v>
      </c>
      <c r="L10" s="38">
        <v>1</v>
      </c>
      <c r="M10" s="38"/>
      <c r="N10" s="38"/>
      <c r="O10" s="38"/>
      <c r="P10" s="30">
        <f t="shared" si="1"/>
        <v>499</v>
      </c>
      <c r="Q10" s="4">
        <v>499</v>
      </c>
      <c r="R10" s="5"/>
      <c r="S10" s="12">
        <f t="shared" si="2"/>
        <v>0</v>
      </c>
      <c r="T10" s="83"/>
    </row>
    <row r="11" spans="1:21" ht="21" customHeight="1" thickBot="1" x14ac:dyDescent="0.4">
      <c r="A11" s="92">
        <v>1</v>
      </c>
      <c r="B11" s="91" t="s">
        <v>115</v>
      </c>
      <c r="C11" s="2" t="s">
        <v>95</v>
      </c>
      <c r="D11" s="3" t="s">
        <v>96</v>
      </c>
      <c r="E11" s="58" t="s">
        <v>57</v>
      </c>
      <c r="F11" s="16" t="s">
        <v>97</v>
      </c>
      <c r="G11" s="38">
        <v>1</v>
      </c>
      <c r="H11" s="38">
        <v>1</v>
      </c>
      <c r="I11" s="38">
        <v>1</v>
      </c>
      <c r="J11" s="38">
        <v>1</v>
      </c>
      <c r="K11" s="38">
        <v>1</v>
      </c>
      <c r="L11" s="38">
        <v>1</v>
      </c>
      <c r="M11" s="38"/>
      <c r="N11" s="38"/>
      <c r="O11" s="38"/>
      <c r="P11" s="30">
        <f t="shared" si="1"/>
        <v>499</v>
      </c>
      <c r="Q11" s="4">
        <v>499</v>
      </c>
      <c r="R11" s="5"/>
      <c r="S11" s="12">
        <f t="shared" si="2"/>
        <v>0</v>
      </c>
      <c r="T11" s="83"/>
    </row>
    <row r="12" spans="1:21" ht="21" customHeight="1" thickBot="1" x14ac:dyDescent="0.4">
      <c r="A12" s="92">
        <v>1</v>
      </c>
      <c r="B12" s="91">
        <v>115</v>
      </c>
      <c r="C12" s="2" t="s">
        <v>98</v>
      </c>
      <c r="D12" s="3" t="s">
        <v>99</v>
      </c>
      <c r="E12" s="58" t="s">
        <v>57</v>
      </c>
      <c r="F12" s="16" t="s">
        <v>97</v>
      </c>
      <c r="G12" s="38">
        <v>1</v>
      </c>
      <c r="H12" s="38">
        <v>1</v>
      </c>
      <c r="I12" s="38">
        <v>1</v>
      </c>
      <c r="J12" s="38">
        <v>1</v>
      </c>
      <c r="K12" s="38">
        <v>1</v>
      </c>
      <c r="L12" s="38">
        <v>1</v>
      </c>
      <c r="M12" s="38"/>
      <c r="N12" s="38"/>
      <c r="O12" s="38"/>
      <c r="P12" s="30">
        <f t="shared" si="1"/>
        <v>499</v>
      </c>
      <c r="Q12" s="4">
        <v>499</v>
      </c>
      <c r="R12" s="5"/>
      <c r="S12" s="12">
        <f t="shared" si="2"/>
        <v>0</v>
      </c>
      <c r="T12" s="83"/>
    </row>
    <row r="13" spans="1:21" ht="21" customHeight="1" thickBot="1" x14ac:dyDescent="0.4">
      <c r="A13" s="92">
        <v>1</v>
      </c>
      <c r="B13" s="91">
        <v>116</v>
      </c>
      <c r="C13" s="2" t="s">
        <v>117</v>
      </c>
      <c r="D13" s="3" t="s">
        <v>118</v>
      </c>
      <c r="E13" s="58" t="s">
        <v>57</v>
      </c>
      <c r="F13" s="16" t="s">
        <v>97</v>
      </c>
      <c r="G13" s="38">
        <v>1</v>
      </c>
      <c r="H13" s="38">
        <v>1</v>
      </c>
      <c r="I13" s="38">
        <v>1</v>
      </c>
      <c r="J13" s="38">
        <v>1</v>
      </c>
      <c r="K13" s="38">
        <v>1</v>
      </c>
      <c r="L13" s="38">
        <v>1</v>
      </c>
      <c r="M13" s="38"/>
      <c r="N13" s="38"/>
      <c r="O13" s="38"/>
      <c r="P13" s="30">
        <f t="shared" si="1"/>
        <v>499</v>
      </c>
      <c r="Q13" s="4">
        <v>499</v>
      </c>
      <c r="R13" s="5"/>
      <c r="S13" s="12">
        <f t="shared" si="2"/>
        <v>0</v>
      </c>
      <c r="T13" s="83"/>
    </row>
    <row r="14" spans="1:21" ht="21" customHeight="1" thickBot="1" x14ac:dyDescent="0.4">
      <c r="A14" s="92">
        <v>1</v>
      </c>
      <c r="B14" s="91" t="s">
        <v>116</v>
      </c>
      <c r="C14" s="2" t="s">
        <v>117</v>
      </c>
      <c r="D14" s="3" t="s">
        <v>119</v>
      </c>
      <c r="E14" s="58" t="s">
        <v>57</v>
      </c>
      <c r="F14" s="16" t="s">
        <v>97</v>
      </c>
      <c r="G14" s="38">
        <v>1</v>
      </c>
      <c r="H14" s="38">
        <v>1</v>
      </c>
      <c r="I14" s="38">
        <v>1</v>
      </c>
      <c r="J14" s="38">
        <v>1</v>
      </c>
      <c r="K14" s="38">
        <v>1</v>
      </c>
      <c r="L14" s="38">
        <v>1</v>
      </c>
      <c r="M14" s="38"/>
      <c r="N14" s="38"/>
      <c r="O14" s="38"/>
      <c r="P14" s="30">
        <f t="shared" si="1"/>
        <v>499</v>
      </c>
      <c r="Q14" s="4">
        <v>499</v>
      </c>
      <c r="R14" s="5"/>
      <c r="S14" s="12">
        <f t="shared" si="2"/>
        <v>0</v>
      </c>
      <c r="T14" s="83"/>
    </row>
    <row r="15" spans="1:21" ht="21" customHeight="1" thickBot="1" x14ac:dyDescent="0.4">
      <c r="A15" s="92">
        <v>1</v>
      </c>
      <c r="B15" s="91" t="s">
        <v>120</v>
      </c>
      <c r="C15" s="2" t="s">
        <v>103</v>
      </c>
      <c r="D15" s="3" t="s">
        <v>104</v>
      </c>
      <c r="E15" s="58" t="s">
        <v>57</v>
      </c>
      <c r="F15" s="16" t="s">
        <v>97</v>
      </c>
      <c r="G15" s="38">
        <v>1</v>
      </c>
      <c r="H15" s="38">
        <v>1</v>
      </c>
      <c r="I15" s="38"/>
      <c r="J15" s="38">
        <v>1</v>
      </c>
      <c r="K15" s="38"/>
      <c r="L15" s="38"/>
      <c r="M15" s="38"/>
      <c r="N15" s="38"/>
      <c r="O15" s="38"/>
      <c r="P15" s="30">
        <f t="shared" si="1"/>
        <v>305</v>
      </c>
      <c r="Q15" s="4">
        <v>305</v>
      </c>
      <c r="R15" s="5"/>
      <c r="S15" s="12">
        <f t="shared" si="2"/>
        <v>0</v>
      </c>
      <c r="T15" s="83"/>
    </row>
    <row r="16" spans="1:21" ht="21" customHeight="1" thickBot="1" x14ac:dyDescent="0.4">
      <c r="A16" s="92">
        <v>1</v>
      </c>
      <c r="B16" s="91" t="s">
        <v>120</v>
      </c>
      <c r="C16" s="2" t="s">
        <v>105</v>
      </c>
      <c r="D16" s="3" t="s">
        <v>106</v>
      </c>
      <c r="E16" s="58" t="s">
        <v>57</v>
      </c>
      <c r="F16" s="16" t="s">
        <v>97</v>
      </c>
      <c r="G16" s="38">
        <v>1</v>
      </c>
      <c r="H16" s="38">
        <v>1</v>
      </c>
      <c r="I16" s="38"/>
      <c r="J16" s="38">
        <v>1</v>
      </c>
      <c r="K16" s="38"/>
      <c r="L16" s="38"/>
      <c r="M16" s="38"/>
      <c r="N16" s="38"/>
      <c r="O16" s="38"/>
      <c r="P16" s="30">
        <f t="shared" si="1"/>
        <v>305</v>
      </c>
      <c r="Q16" s="4">
        <v>305</v>
      </c>
      <c r="R16" s="5"/>
      <c r="S16" s="12">
        <f t="shared" si="2"/>
        <v>0</v>
      </c>
      <c r="T16" s="83"/>
    </row>
    <row r="17" spans="1:20" ht="21" customHeight="1" thickBot="1" x14ac:dyDescent="0.4">
      <c r="A17" s="92">
        <v>2</v>
      </c>
      <c r="B17" s="91" t="s">
        <v>123</v>
      </c>
      <c r="C17" s="2" t="s">
        <v>124</v>
      </c>
      <c r="D17" s="3" t="s">
        <v>125</v>
      </c>
      <c r="E17" s="58" t="s">
        <v>57</v>
      </c>
      <c r="F17" s="16" t="s">
        <v>97</v>
      </c>
      <c r="G17" s="38"/>
      <c r="H17" s="38"/>
      <c r="I17" s="38">
        <v>1</v>
      </c>
      <c r="J17" s="38"/>
      <c r="K17" s="38"/>
      <c r="L17" s="38"/>
      <c r="M17" s="38"/>
      <c r="N17" s="38"/>
      <c r="O17" s="38"/>
      <c r="P17" s="30">
        <f t="shared" si="1"/>
        <v>62</v>
      </c>
      <c r="Q17" s="4">
        <v>62</v>
      </c>
      <c r="R17" s="5"/>
      <c r="S17" s="12">
        <f t="shared" si="2"/>
        <v>0</v>
      </c>
      <c r="T17" s="83"/>
    </row>
    <row r="18" spans="1:20" ht="21" customHeight="1" thickBot="1" x14ac:dyDescent="0.4">
      <c r="A18" s="92">
        <v>2</v>
      </c>
      <c r="B18" s="91" t="s">
        <v>123</v>
      </c>
      <c r="C18" s="2" t="s">
        <v>126</v>
      </c>
      <c r="D18" s="3" t="s">
        <v>127</v>
      </c>
      <c r="E18" s="58" t="s">
        <v>57</v>
      </c>
      <c r="F18" s="16" t="s">
        <v>97</v>
      </c>
      <c r="G18" s="38"/>
      <c r="H18" s="38"/>
      <c r="I18" s="38">
        <v>1</v>
      </c>
      <c r="J18" s="38"/>
      <c r="K18" s="38"/>
      <c r="L18" s="38"/>
      <c r="M18" s="38"/>
      <c r="N18" s="38"/>
      <c r="O18" s="38"/>
      <c r="P18" s="30">
        <f t="shared" si="1"/>
        <v>62</v>
      </c>
      <c r="Q18" s="4">
        <v>62</v>
      </c>
      <c r="R18" s="5"/>
      <c r="S18" s="12">
        <f t="shared" si="2"/>
        <v>0</v>
      </c>
      <c r="T18" s="83"/>
    </row>
    <row r="19" spans="1:20" ht="21" customHeight="1" thickBot="1" x14ac:dyDescent="0.4">
      <c r="A19" s="92">
        <v>2</v>
      </c>
      <c r="B19" s="91" t="s">
        <v>128</v>
      </c>
      <c r="C19" s="2" t="s">
        <v>288</v>
      </c>
      <c r="D19" s="3" t="s">
        <v>129</v>
      </c>
      <c r="E19" s="58" t="s">
        <v>58</v>
      </c>
      <c r="F19" s="80" t="s">
        <v>276</v>
      </c>
      <c r="G19" s="38"/>
      <c r="H19" s="38"/>
      <c r="I19" s="38"/>
      <c r="J19" s="38"/>
      <c r="K19" s="78">
        <v>1</v>
      </c>
      <c r="L19" s="78">
        <v>1</v>
      </c>
      <c r="M19" s="38"/>
      <c r="N19" s="38"/>
      <c r="O19" s="38"/>
      <c r="P19" s="30">
        <f t="shared" si="1"/>
        <v>132</v>
      </c>
      <c r="Q19" s="4">
        <v>0</v>
      </c>
      <c r="R19" s="5"/>
      <c r="S19" s="12">
        <f t="shared" si="2"/>
        <v>132</v>
      </c>
      <c r="T19" s="83"/>
    </row>
    <row r="20" spans="1:20" ht="21" customHeight="1" thickBot="1" x14ac:dyDescent="0.4">
      <c r="A20" s="92">
        <v>2</v>
      </c>
      <c r="B20" s="91" t="s">
        <v>130</v>
      </c>
      <c r="C20" s="2" t="s">
        <v>289</v>
      </c>
      <c r="D20" s="3" t="s">
        <v>131</v>
      </c>
      <c r="E20" s="58" t="s">
        <v>58</v>
      </c>
      <c r="F20" s="80" t="s">
        <v>276</v>
      </c>
      <c r="G20" s="38">
        <v>1</v>
      </c>
      <c r="H20" s="38">
        <v>1</v>
      </c>
      <c r="I20" s="38">
        <v>1</v>
      </c>
      <c r="J20" s="38">
        <v>1</v>
      </c>
      <c r="K20" s="38">
        <v>1</v>
      </c>
      <c r="L20" s="38">
        <v>1</v>
      </c>
      <c r="M20" s="38"/>
      <c r="N20" s="38"/>
      <c r="O20" s="38"/>
      <c r="P20" s="30">
        <f t="shared" si="1"/>
        <v>499</v>
      </c>
      <c r="Q20" s="4">
        <v>499</v>
      </c>
      <c r="R20" s="5"/>
      <c r="S20" s="12">
        <f t="shared" si="2"/>
        <v>0</v>
      </c>
      <c r="T20" s="83"/>
    </row>
    <row r="21" spans="1:20" ht="21" customHeight="1" thickBot="1" x14ac:dyDescent="0.4">
      <c r="A21" s="92">
        <v>2</v>
      </c>
      <c r="B21" s="91" t="s">
        <v>132</v>
      </c>
      <c r="C21" s="6" t="s">
        <v>133</v>
      </c>
      <c r="D21" s="3" t="s">
        <v>134</v>
      </c>
      <c r="E21" s="58" t="s">
        <v>57</v>
      </c>
      <c r="F21" s="16" t="s">
        <v>97</v>
      </c>
      <c r="G21" s="38">
        <v>1</v>
      </c>
      <c r="H21" s="38">
        <v>1</v>
      </c>
      <c r="I21" s="38">
        <v>1</v>
      </c>
      <c r="J21" s="38">
        <v>1</v>
      </c>
      <c r="K21" s="38">
        <v>1</v>
      </c>
      <c r="L21" s="38">
        <v>1</v>
      </c>
      <c r="M21" s="38"/>
      <c r="N21" s="38"/>
      <c r="O21" s="38"/>
      <c r="P21" s="30">
        <f t="shared" si="1"/>
        <v>499</v>
      </c>
      <c r="Q21" s="4">
        <v>499</v>
      </c>
      <c r="R21" s="5"/>
      <c r="S21" s="12">
        <f t="shared" si="2"/>
        <v>0</v>
      </c>
      <c r="T21" s="83"/>
    </row>
    <row r="22" spans="1:20" ht="21" customHeight="1" thickBot="1" x14ac:dyDescent="0.4">
      <c r="A22" s="92">
        <v>2</v>
      </c>
      <c r="B22" s="91" t="s">
        <v>135</v>
      </c>
      <c r="C22" s="2" t="s">
        <v>136</v>
      </c>
      <c r="D22" s="3" t="s">
        <v>137</v>
      </c>
      <c r="E22" s="58" t="s">
        <v>3</v>
      </c>
      <c r="F22" s="16"/>
      <c r="G22" s="38"/>
      <c r="H22" s="38">
        <v>1</v>
      </c>
      <c r="I22" s="38"/>
      <c r="J22" s="38">
        <v>1</v>
      </c>
      <c r="K22" s="38"/>
      <c r="L22" s="38"/>
      <c r="M22" s="38"/>
      <c r="N22" s="38"/>
      <c r="O22" s="38"/>
      <c r="P22" s="30">
        <f t="shared" si="1"/>
        <v>226</v>
      </c>
      <c r="Q22" s="4">
        <v>226</v>
      </c>
      <c r="R22" s="5"/>
      <c r="S22" s="12">
        <f t="shared" si="2"/>
        <v>0</v>
      </c>
      <c r="T22" s="83"/>
    </row>
    <row r="23" spans="1:20" ht="21" customHeight="1" thickBot="1" x14ac:dyDescent="0.4">
      <c r="A23" s="92">
        <v>2</v>
      </c>
      <c r="B23" s="91" t="s">
        <v>135</v>
      </c>
      <c r="C23" s="2" t="s">
        <v>138</v>
      </c>
      <c r="D23" s="3" t="s">
        <v>139</v>
      </c>
      <c r="E23" s="58" t="s">
        <v>3</v>
      </c>
      <c r="F23" s="16"/>
      <c r="G23" s="38"/>
      <c r="H23" s="38">
        <v>1</v>
      </c>
      <c r="I23" s="38"/>
      <c r="J23" s="38">
        <v>1</v>
      </c>
      <c r="K23" s="38"/>
      <c r="L23" s="38"/>
      <c r="M23" s="38"/>
      <c r="N23" s="38"/>
      <c r="O23" s="38"/>
      <c r="P23" s="30">
        <f t="shared" si="1"/>
        <v>226</v>
      </c>
      <c r="Q23" s="4">
        <v>226</v>
      </c>
      <c r="R23" s="5"/>
      <c r="S23" s="12">
        <f t="shared" si="2"/>
        <v>0</v>
      </c>
      <c r="T23" s="83"/>
    </row>
    <row r="24" spans="1:20" ht="21" customHeight="1" thickBot="1" x14ac:dyDescent="0.4">
      <c r="A24" s="92">
        <v>2</v>
      </c>
      <c r="B24" s="91" t="s">
        <v>140</v>
      </c>
      <c r="C24" s="2" t="s">
        <v>290</v>
      </c>
      <c r="D24" s="3" t="s">
        <v>141</v>
      </c>
      <c r="E24" s="58" t="s">
        <v>57</v>
      </c>
      <c r="F24" s="80" t="s">
        <v>276</v>
      </c>
      <c r="G24" s="38">
        <v>1</v>
      </c>
      <c r="H24" s="38">
        <v>1</v>
      </c>
      <c r="I24" s="38">
        <v>1</v>
      </c>
      <c r="J24" s="38">
        <v>1</v>
      </c>
      <c r="K24" s="38">
        <v>1</v>
      </c>
      <c r="L24" s="38">
        <v>1</v>
      </c>
      <c r="M24" s="38"/>
      <c r="N24" s="38"/>
      <c r="O24" s="38"/>
      <c r="P24" s="30">
        <f t="shared" si="1"/>
        <v>499</v>
      </c>
      <c r="Q24" s="4">
        <v>499</v>
      </c>
      <c r="R24" s="5"/>
      <c r="S24" s="12">
        <f t="shared" si="2"/>
        <v>0</v>
      </c>
      <c r="T24" s="83"/>
    </row>
    <row r="25" spans="1:20" ht="21" customHeight="1" thickBot="1" x14ac:dyDescent="0.4">
      <c r="A25" s="92">
        <v>2</v>
      </c>
      <c r="B25" s="91" t="s">
        <v>140</v>
      </c>
      <c r="C25" s="2" t="s">
        <v>291</v>
      </c>
      <c r="D25" s="3" t="s">
        <v>142</v>
      </c>
      <c r="E25" s="58" t="s">
        <v>57</v>
      </c>
      <c r="F25" s="80" t="s">
        <v>276</v>
      </c>
      <c r="G25" s="38"/>
      <c r="H25" s="38">
        <v>1</v>
      </c>
      <c r="I25" s="38">
        <v>1</v>
      </c>
      <c r="J25" s="38">
        <v>1</v>
      </c>
      <c r="K25" s="38">
        <v>1</v>
      </c>
      <c r="L25" s="38">
        <v>1</v>
      </c>
      <c r="M25" s="38"/>
      <c r="N25" s="38"/>
      <c r="O25" s="38"/>
      <c r="P25" s="30">
        <f t="shared" si="1"/>
        <v>420</v>
      </c>
      <c r="Q25" s="4">
        <v>420</v>
      </c>
      <c r="R25" s="5"/>
      <c r="S25" s="12">
        <f t="shared" si="2"/>
        <v>0</v>
      </c>
      <c r="T25" s="83"/>
    </row>
    <row r="26" spans="1:20" ht="21" customHeight="1" thickBot="1" x14ac:dyDescent="0.4">
      <c r="A26" s="92">
        <v>2</v>
      </c>
      <c r="B26" s="91" t="s">
        <v>143</v>
      </c>
      <c r="C26" s="2" t="s">
        <v>121</v>
      </c>
      <c r="D26" s="3" t="s">
        <v>122</v>
      </c>
      <c r="E26" s="58" t="s">
        <v>57</v>
      </c>
      <c r="F26" s="16" t="s">
        <v>97</v>
      </c>
      <c r="G26" s="38">
        <v>1</v>
      </c>
      <c r="H26" s="38">
        <v>1</v>
      </c>
      <c r="I26" s="38">
        <v>1</v>
      </c>
      <c r="J26" s="38">
        <v>1</v>
      </c>
      <c r="K26" s="38">
        <v>1</v>
      </c>
      <c r="L26" s="38">
        <v>1</v>
      </c>
      <c r="M26" s="38"/>
      <c r="N26" s="38"/>
      <c r="O26" s="38"/>
      <c r="P26" s="30">
        <f t="shared" si="1"/>
        <v>499</v>
      </c>
      <c r="Q26" s="4">
        <v>499</v>
      </c>
      <c r="R26" s="5"/>
      <c r="S26" s="12">
        <f t="shared" si="2"/>
        <v>0</v>
      </c>
      <c r="T26" s="83"/>
    </row>
    <row r="27" spans="1:20" ht="21" customHeight="1" thickBot="1" x14ac:dyDescent="0.4">
      <c r="A27" s="92">
        <v>2</v>
      </c>
      <c r="B27" s="91" t="s">
        <v>144</v>
      </c>
      <c r="C27" s="2" t="s">
        <v>147</v>
      </c>
      <c r="D27" s="3" t="s">
        <v>148</v>
      </c>
      <c r="E27" s="58" t="s">
        <v>3</v>
      </c>
      <c r="F27" s="16"/>
      <c r="G27" s="38">
        <v>1</v>
      </c>
      <c r="H27" s="38">
        <v>1</v>
      </c>
      <c r="I27" s="38">
        <v>1</v>
      </c>
      <c r="J27" s="38">
        <v>1</v>
      </c>
      <c r="K27" s="38">
        <v>1</v>
      </c>
      <c r="L27" s="38">
        <v>1</v>
      </c>
      <c r="M27" s="38"/>
      <c r="N27" s="38"/>
      <c r="O27" s="38"/>
      <c r="P27" s="30">
        <f t="shared" si="1"/>
        <v>499</v>
      </c>
      <c r="Q27" s="4">
        <v>499</v>
      </c>
      <c r="R27" s="5"/>
      <c r="S27" s="12">
        <f t="shared" si="2"/>
        <v>0</v>
      </c>
      <c r="T27" s="83"/>
    </row>
    <row r="28" spans="1:20" ht="21" customHeight="1" thickBot="1" x14ac:dyDescent="0.4">
      <c r="A28" s="92">
        <v>2</v>
      </c>
      <c r="B28" s="91" t="s">
        <v>149</v>
      </c>
      <c r="C28" s="79" t="s">
        <v>100</v>
      </c>
      <c r="D28" s="3" t="s">
        <v>101</v>
      </c>
      <c r="E28" s="58" t="s">
        <v>57</v>
      </c>
      <c r="F28" s="16" t="s">
        <v>97</v>
      </c>
      <c r="G28" s="38">
        <v>1</v>
      </c>
      <c r="H28" s="38">
        <v>1</v>
      </c>
      <c r="I28" s="38">
        <v>1</v>
      </c>
      <c r="J28" s="38">
        <v>1</v>
      </c>
      <c r="K28" s="38">
        <v>1</v>
      </c>
      <c r="L28" s="38">
        <v>1</v>
      </c>
      <c r="M28" s="38"/>
      <c r="N28" s="38"/>
      <c r="O28" s="38"/>
      <c r="P28" s="30">
        <f t="shared" si="1"/>
        <v>499</v>
      </c>
      <c r="Q28" s="4">
        <v>499</v>
      </c>
      <c r="R28" s="5"/>
      <c r="S28" s="12">
        <f t="shared" si="2"/>
        <v>0</v>
      </c>
    </row>
    <row r="29" spans="1:20" ht="21" customHeight="1" thickBot="1" x14ac:dyDescent="0.4">
      <c r="A29" s="92">
        <v>2</v>
      </c>
      <c r="B29" s="91" t="s">
        <v>149</v>
      </c>
      <c r="C29" s="79" t="s">
        <v>100</v>
      </c>
      <c r="D29" s="3" t="s">
        <v>102</v>
      </c>
      <c r="E29" s="58" t="s">
        <v>57</v>
      </c>
      <c r="F29" s="16" t="s">
        <v>97</v>
      </c>
      <c r="G29" s="38">
        <v>1</v>
      </c>
      <c r="H29" s="38">
        <v>1</v>
      </c>
      <c r="I29" s="38">
        <v>1</v>
      </c>
      <c r="J29" s="38">
        <v>1</v>
      </c>
      <c r="K29" s="38">
        <v>1</v>
      </c>
      <c r="L29" s="38">
        <v>1</v>
      </c>
      <c r="M29" s="38"/>
      <c r="N29" s="38"/>
      <c r="O29" s="38"/>
      <c r="P29" s="30">
        <f t="shared" si="1"/>
        <v>499</v>
      </c>
      <c r="Q29" s="4">
        <v>499</v>
      </c>
      <c r="R29" s="5"/>
      <c r="S29" s="12">
        <f t="shared" si="2"/>
        <v>0</v>
      </c>
    </row>
    <row r="30" spans="1:20" ht="21" customHeight="1" thickBot="1" x14ac:dyDescent="0.4">
      <c r="A30" s="92">
        <v>2</v>
      </c>
      <c r="B30" s="91" t="s">
        <v>150</v>
      </c>
      <c r="C30" s="2" t="s">
        <v>151</v>
      </c>
      <c r="D30" s="3" t="s">
        <v>152</v>
      </c>
      <c r="E30" s="58" t="s">
        <v>3</v>
      </c>
      <c r="F30" s="16"/>
      <c r="G30" s="38">
        <v>1</v>
      </c>
      <c r="H30" s="38">
        <v>1</v>
      </c>
      <c r="I30" s="38">
        <v>1</v>
      </c>
      <c r="J30" s="38">
        <v>1</v>
      </c>
      <c r="K30" s="38">
        <v>1</v>
      </c>
      <c r="L30" s="38">
        <v>1</v>
      </c>
      <c r="M30" s="38"/>
      <c r="N30" s="38"/>
      <c r="O30" s="38"/>
      <c r="P30" s="30">
        <f t="shared" si="1"/>
        <v>499</v>
      </c>
      <c r="Q30" s="4">
        <v>499</v>
      </c>
      <c r="R30" s="5"/>
      <c r="S30" s="12">
        <f t="shared" si="2"/>
        <v>0</v>
      </c>
    </row>
    <row r="31" spans="1:20" ht="21" customHeight="1" thickBot="1" x14ac:dyDescent="0.4">
      <c r="A31" s="92">
        <v>2</v>
      </c>
      <c r="B31" s="91" t="s">
        <v>155</v>
      </c>
      <c r="C31" s="2" t="s">
        <v>156</v>
      </c>
      <c r="D31" s="3" t="s">
        <v>157</v>
      </c>
      <c r="E31" s="58" t="s">
        <v>3</v>
      </c>
      <c r="F31" s="16"/>
      <c r="G31" s="38">
        <v>1</v>
      </c>
      <c r="H31" s="38">
        <v>1</v>
      </c>
      <c r="I31" s="38">
        <v>1</v>
      </c>
      <c r="J31" s="38">
        <v>1</v>
      </c>
      <c r="K31" s="38">
        <v>1</v>
      </c>
      <c r="L31" s="38">
        <v>1</v>
      </c>
      <c r="M31" s="38"/>
      <c r="N31" s="38"/>
      <c r="O31" s="38"/>
      <c r="P31" s="30">
        <f t="shared" si="1"/>
        <v>499</v>
      </c>
      <c r="Q31" s="4">
        <v>499</v>
      </c>
      <c r="R31" s="5"/>
      <c r="S31" s="12">
        <f t="shared" si="2"/>
        <v>0</v>
      </c>
    </row>
    <row r="32" spans="1:20" ht="21" customHeight="1" thickBot="1" x14ac:dyDescent="0.4">
      <c r="A32" s="92">
        <v>2</v>
      </c>
      <c r="B32" s="91" t="s">
        <v>155</v>
      </c>
      <c r="C32" s="2" t="s">
        <v>158</v>
      </c>
      <c r="D32" s="3" t="s">
        <v>159</v>
      </c>
      <c r="E32" s="58" t="s">
        <v>3</v>
      </c>
      <c r="F32" s="16"/>
      <c r="G32" s="38">
        <v>1</v>
      </c>
      <c r="H32" s="38">
        <v>1</v>
      </c>
      <c r="I32" s="38">
        <v>1</v>
      </c>
      <c r="J32" s="38">
        <v>1</v>
      </c>
      <c r="K32" s="38">
        <v>1</v>
      </c>
      <c r="L32" s="38">
        <v>1</v>
      </c>
      <c r="M32" s="38"/>
      <c r="N32" s="38"/>
      <c r="O32" s="38"/>
      <c r="P32" s="30">
        <f t="shared" si="1"/>
        <v>499</v>
      </c>
      <c r="Q32" s="4">
        <v>499</v>
      </c>
      <c r="R32" s="5"/>
      <c r="S32" s="12">
        <f t="shared" si="2"/>
        <v>0</v>
      </c>
    </row>
    <row r="33" spans="1:19" ht="21" customHeight="1" thickBot="1" x14ac:dyDescent="0.4">
      <c r="A33" s="92">
        <v>2</v>
      </c>
      <c r="B33" s="91" t="s">
        <v>160</v>
      </c>
      <c r="C33" s="2" t="s">
        <v>161</v>
      </c>
      <c r="D33" s="3" t="s">
        <v>162</v>
      </c>
      <c r="E33" s="58" t="s">
        <v>4</v>
      </c>
      <c r="F33" s="16"/>
      <c r="G33" s="78">
        <v>1</v>
      </c>
      <c r="H33" s="78">
        <v>1</v>
      </c>
      <c r="I33" s="38"/>
      <c r="J33" s="78">
        <v>1</v>
      </c>
      <c r="K33" s="38"/>
      <c r="L33" s="38"/>
      <c r="M33" s="38"/>
      <c r="N33" s="38"/>
      <c r="O33" s="38"/>
      <c r="P33" s="30">
        <f t="shared" si="1"/>
        <v>305</v>
      </c>
      <c r="Q33" s="4">
        <v>0</v>
      </c>
      <c r="R33" s="5"/>
      <c r="S33" s="12">
        <f t="shared" si="2"/>
        <v>305</v>
      </c>
    </row>
    <row r="34" spans="1:19" ht="21" customHeight="1" thickBot="1" x14ac:dyDescent="0.4">
      <c r="A34" s="92">
        <v>2</v>
      </c>
      <c r="B34" s="91" t="s">
        <v>160</v>
      </c>
      <c r="C34" s="2" t="s">
        <v>163</v>
      </c>
      <c r="D34" s="3" t="s">
        <v>164</v>
      </c>
      <c r="E34" s="58" t="s">
        <v>4</v>
      </c>
      <c r="F34" s="16"/>
      <c r="G34" s="78">
        <v>1</v>
      </c>
      <c r="H34" s="78">
        <v>1</v>
      </c>
      <c r="I34" s="38"/>
      <c r="J34" s="78">
        <v>1</v>
      </c>
      <c r="K34" s="38"/>
      <c r="L34" s="38"/>
      <c r="M34" s="38"/>
      <c r="N34" s="38"/>
      <c r="O34" s="38"/>
      <c r="P34" s="30">
        <f t="shared" si="1"/>
        <v>305</v>
      </c>
      <c r="Q34" s="4">
        <v>0</v>
      </c>
      <c r="R34" s="5"/>
      <c r="S34" s="12">
        <f t="shared" si="2"/>
        <v>305</v>
      </c>
    </row>
    <row r="35" spans="1:19" ht="21" customHeight="1" thickBot="1" x14ac:dyDescent="0.4">
      <c r="A35" s="92">
        <v>2</v>
      </c>
      <c r="B35" s="91" t="s">
        <v>165</v>
      </c>
      <c r="C35" s="2" t="s">
        <v>166</v>
      </c>
      <c r="D35" s="3" t="s">
        <v>167</v>
      </c>
      <c r="E35" s="58" t="s">
        <v>4</v>
      </c>
      <c r="F35" s="16"/>
      <c r="G35" s="78">
        <v>1</v>
      </c>
      <c r="H35" s="78">
        <v>1</v>
      </c>
      <c r="I35" s="38"/>
      <c r="J35" s="78">
        <v>1</v>
      </c>
      <c r="K35" s="38"/>
      <c r="L35" s="38"/>
      <c r="M35" s="38"/>
      <c r="N35" s="38"/>
      <c r="O35" s="38"/>
      <c r="P35" s="30">
        <f t="shared" si="1"/>
        <v>305</v>
      </c>
      <c r="Q35" s="4">
        <v>0</v>
      </c>
      <c r="R35" s="5"/>
      <c r="S35" s="12">
        <f t="shared" si="2"/>
        <v>305</v>
      </c>
    </row>
    <row r="36" spans="1:19" ht="21" customHeight="1" thickBot="1" x14ac:dyDescent="0.4">
      <c r="A36" s="92">
        <v>2</v>
      </c>
      <c r="B36" s="91" t="s">
        <v>165</v>
      </c>
      <c r="C36" s="2" t="s">
        <v>168</v>
      </c>
      <c r="D36" s="3" t="s">
        <v>169</v>
      </c>
      <c r="E36" s="58" t="s">
        <v>4</v>
      </c>
      <c r="F36" s="16"/>
      <c r="G36" s="78">
        <v>1</v>
      </c>
      <c r="H36" s="78">
        <v>1</v>
      </c>
      <c r="I36" s="38"/>
      <c r="J36" s="78">
        <v>1</v>
      </c>
      <c r="K36" s="38"/>
      <c r="L36" s="38"/>
      <c r="M36" s="38"/>
      <c r="N36" s="38"/>
      <c r="O36" s="38"/>
      <c r="P36" s="30">
        <f t="shared" si="1"/>
        <v>305</v>
      </c>
      <c r="Q36" s="4">
        <v>0</v>
      </c>
      <c r="R36" s="5"/>
      <c r="S36" s="12">
        <f t="shared" si="2"/>
        <v>305</v>
      </c>
    </row>
    <row r="37" spans="1:19" ht="21" customHeight="1" thickBot="1" x14ac:dyDescent="0.4">
      <c r="A37" s="92">
        <v>2</v>
      </c>
      <c r="B37" s="91" t="s">
        <v>170</v>
      </c>
      <c r="C37" s="6" t="s">
        <v>174</v>
      </c>
      <c r="D37" s="3" t="s">
        <v>175</v>
      </c>
      <c r="E37" s="58" t="s">
        <v>3</v>
      </c>
      <c r="F37" s="16"/>
      <c r="G37" s="38">
        <v>1</v>
      </c>
      <c r="H37" s="38">
        <v>1</v>
      </c>
      <c r="I37" s="78">
        <v>1</v>
      </c>
      <c r="J37" s="38">
        <v>1</v>
      </c>
      <c r="K37" s="38">
        <v>1</v>
      </c>
      <c r="L37" s="78">
        <v>1</v>
      </c>
      <c r="M37" s="38"/>
      <c r="N37" s="38"/>
      <c r="O37" s="38"/>
      <c r="P37" s="30">
        <f t="shared" si="1"/>
        <v>499</v>
      </c>
      <c r="Q37" s="4">
        <v>384</v>
      </c>
      <c r="R37" s="5"/>
      <c r="S37" s="12">
        <f t="shared" si="2"/>
        <v>115</v>
      </c>
    </row>
    <row r="38" spans="1:19" ht="21" customHeight="1" thickBot="1" x14ac:dyDescent="0.4">
      <c r="A38" s="92">
        <v>2</v>
      </c>
      <c r="B38" s="91" t="s">
        <v>171</v>
      </c>
      <c r="C38" s="2" t="s">
        <v>172</v>
      </c>
      <c r="D38" s="3" t="s">
        <v>173</v>
      </c>
      <c r="E38" s="58" t="s">
        <v>3</v>
      </c>
      <c r="F38" s="16"/>
      <c r="G38" s="38">
        <v>1</v>
      </c>
      <c r="H38" s="38">
        <v>1</v>
      </c>
      <c r="I38" s="78">
        <v>1</v>
      </c>
      <c r="J38" s="38">
        <v>1</v>
      </c>
      <c r="K38" s="38">
        <v>1</v>
      </c>
      <c r="L38" s="78">
        <v>1</v>
      </c>
      <c r="M38" s="38"/>
      <c r="N38" s="38"/>
      <c r="O38" s="38"/>
      <c r="P38" s="30">
        <f t="shared" si="1"/>
        <v>499</v>
      </c>
      <c r="Q38" s="4">
        <v>384</v>
      </c>
      <c r="R38" s="5"/>
      <c r="S38" s="12">
        <f t="shared" si="2"/>
        <v>115</v>
      </c>
    </row>
    <row r="39" spans="1:19" ht="21" customHeight="1" thickBot="1" x14ac:dyDescent="0.4">
      <c r="A39" s="92">
        <v>2</v>
      </c>
      <c r="B39" s="91" t="s">
        <v>176</v>
      </c>
      <c r="C39" s="2" t="s">
        <v>292</v>
      </c>
      <c r="D39" s="3" t="s">
        <v>177</v>
      </c>
      <c r="E39" s="58" t="s">
        <v>58</v>
      </c>
      <c r="F39" s="80" t="s">
        <v>276</v>
      </c>
      <c r="G39" s="38">
        <v>1</v>
      </c>
      <c r="H39" s="38">
        <v>1</v>
      </c>
      <c r="I39" s="38">
        <v>1</v>
      </c>
      <c r="J39" s="38">
        <v>1</v>
      </c>
      <c r="K39" s="38">
        <v>1</v>
      </c>
      <c r="L39" s="38">
        <v>1</v>
      </c>
      <c r="M39" s="38"/>
      <c r="N39" s="38"/>
      <c r="O39" s="38"/>
      <c r="P39" s="30">
        <f t="shared" si="1"/>
        <v>499</v>
      </c>
      <c r="Q39" s="4">
        <v>499</v>
      </c>
      <c r="R39" s="5"/>
      <c r="S39" s="12">
        <f t="shared" si="2"/>
        <v>0</v>
      </c>
    </row>
    <row r="40" spans="1:19" ht="21" customHeight="1" thickBot="1" x14ac:dyDescent="0.4">
      <c r="A40" s="92">
        <v>2</v>
      </c>
      <c r="B40" s="91" t="s">
        <v>176</v>
      </c>
      <c r="C40" s="2" t="s">
        <v>292</v>
      </c>
      <c r="D40" s="3" t="s">
        <v>178</v>
      </c>
      <c r="E40" s="58" t="s">
        <v>58</v>
      </c>
      <c r="F40" s="80" t="s">
        <v>276</v>
      </c>
      <c r="G40" s="38">
        <v>1</v>
      </c>
      <c r="H40" s="38">
        <v>1</v>
      </c>
      <c r="I40" s="38">
        <v>1</v>
      </c>
      <c r="J40" s="38">
        <v>1</v>
      </c>
      <c r="K40" s="38">
        <v>1</v>
      </c>
      <c r="L40" s="38">
        <v>1</v>
      </c>
      <c r="M40" s="38"/>
      <c r="N40" s="38"/>
      <c r="O40" s="38"/>
      <c r="P40" s="30">
        <f t="shared" ref="P40:P71" si="3">$G$6*G40+$N$6*N40+$H$6*H40+$O$6*O40+$I$6*I40+$M$6*M40+$K$6*K40+$J$6*J40+$L$6*L40</f>
        <v>499</v>
      </c>
      <c r="Q40" s="4">
        <v>499</v>
      </c>
      <c r="R40" s="5"/>
      <c r="S40" s="12">
        <f t="shared" si="2"/>
        <v>0</v>
      </c>
    </row>
    <row r="41" spans="1:19" ht="21" customHeight="1" thickBot="1" x14ac:dyDescent="0.4">
      <c r="A41" s="92">
        <v>2</v>
      </c>
      <c r="B41" s="91" t="s">
        <v>179</v>
      </c>
      <c r="C41" s="2" t="s">
        <v>180</v>
      </c>
      <c r="D41" s="3" t="s">
        <v>181</v>
      </c>
      <c r="E41" s="58" t="s">
        <v>57</v>
      </c>
      <c r="F41" s="16" t="s">
        <v>97</v>
      </c>
      <c r="G41" s="38"/>
      <c r="H41" s="38"/>
      <c r="I41" s="38"/>
      <c r="J41" s="38"/>
      <c r="K41" s="38"/>
      <c r="L41" s="38"/>
      <c r="M41" s="38"/>
      <c r="N41" s="38"/>
      <c r="O41" s="38"/>
      <c r="P41" s="30">
        <f t="shared" si="3"/>
        <v>0</v>
      </c>
      <c r="Q41" s="4">
        <v>0</v>
      </c>
      <c r="R41" s="5"/>
      <c r="S41" s="12">
        <f t="shared" si="2"/>
        <v>0</v>
      </c>
    </row>
    <row r="42" spans="1:19" ht="21" customHeight="1" thickBot="1" x14ac:dyDescent="0.4">
      <c r="A42" s="92">
        <v>2</v>
      </c>
      <c r="B42" s="91" t="s">
        <v>179</v>
      </c>
      <c r="C42" s="2" t="s">
        <v>180</v>
      </c>
      <c r="D42" s="3" t="s">
        <v>182</v>
      </c>
      <c r="E42" s="58" t="s">
        <v>57</v>
      </c>
      <c r="F42" s="16" t="s">
        <v>97</v>
      </c>
      <c r="G42" s="38"/>
      <c r="H42" s="38"/>
      <c r="I42" s="38"/>
      <c r="J42" s="38"/>
      <c r="K42" s="38"/>
      <c r="L42" s="38"/>
      <c r="M42" s="38"/>
      <c r="N42" s="38"/>
      <c r="O42" s="38"/>
      <c r="P42" s="30">
        <f t="shared" si="3"/>
        <v>0</v>
      </c>
      <c r="Q42" s="30">
        <v>0</v>
      </c>
      <c r="R42" s="5"/>
      <c r="S42" s="12">
        <f t="shared" si="2"/>
        <v>0</v>
      </c>
    </row>
    <row r="43" spans="1:19" ht="21" customHeight="1" thickBot="1" x14ac:dyDescent="0.4">
      <c r="A43" s="92">
        <v>2</v>
      </c>
      <c r="B43" s="91" t="s">
        <v>183</v>
      </c>
      <c r="C43" s="2" t="s">
        <v>184</v>
      </c>
      <c r="D43" s="3" t="s">
        <v>185</v>
      </c>
      <c r="E43" s="58" t="s">
        <v>57</v>
      </c>
      <c r="F43" s="16" t="s">
        <v>97</v>
      </c>
      <c r="G43" s="38">
        <v>1</v>
      </c>
      <c r="H43" s="38">
        <v>1</v>
      </c>
      <c r="I43" s="38">
        <v>1</v>
      </c>
      <c r="J43" s="38">
        <v>1</v>
      </c>
      <c r="K43" s="38">
        <v>1</v>
      </c>
      <c r="L43" s="38">
        <v>1</v>
      </c>
      <c r="M43" s="38"/>
      <c r="N43" s="38"/>
      <c r="O43" s="38"/>
      <c r="P43" s="30">
        <f t="shared" si="3"/>
        <v>499</v>
      </c>
      <c r="Q43" s="4">
        <v>499</v>
      </c>
      <c r="R43" s="5"/>
      <c r="S43" s="12">
        <f t="shared" si="2"/>
        <v>0</v>
      </c>
    </row>
    <row r="44" spans="1:19" ht="21" customHeight="1" thickBot="1" x14ac:dyDescent="0.4">
      <c r="A44" s="92">
        <v>2</v>
      </c>
      <c r="B44" s="91" t="s">
        <v>183</v>
      </c>
      <c r="C44" s="2" t="s">
        <v>186</v>
      </c>
      <c r="D44" s="3" t="s">
        <v>187</v>
      </c>
      <c r="E44" s="58" t="s">
        <v>57</v>
      </c>
      <c r="F44" s="16" t="s">
        <v>97</v>
      </c>
      <c r="G44" s="38">
        <v>1</v>
      </c>
      <c r="H44" s="38">
        <v>1</v>
      </c>
      <c r="I44" s="38">
        <v>1</v>
      </c>
      <c r="J44" s="38">
        <v>1</v>
      </c>
      <c r="K44" s="38">
        <v>1</v>
      </c>
      <c r="L44" s="38">
        <v>1</v>
      </c>
      <c r="M44" s="38"/>
      <c r="N44" s="38"/>
      <c r="O44" s="38"/>
      <c r="P44" s="30">
        <f t="shared" si="3"/>
        <v>499</v>
      </c>
      <c r="Q44" s="4">
        <v>499</v>
      </c>
      <c r="R44" s="5"/>
      <c r="S44" s="12">
        <f t="shared" si="2"/>
        <v>0</v>
      </c>
    </row>
    <row r="45" spans="1:19" ht="21" customHeight="1" thickBot="1" x14ac:dyDescent="0.4">
      <c r="A45" s="92">
        <v>2</v>
      </c>
      <c r="B45" s="91" t="s">
        <v>188</v>
      </c>
      <c r="C45" s="6" t="s">
        <v>293</v>
      </c>
      <c r="D45" s="3" t="s">
        <v>189</v>
      </c>
      <c r="E45" s="58" t="s">
        <v>58</v>
      </c>
      <c r="F45" s="80" t="s">
        <v>276</v>
      </c>
      <c r="G45" s="38">
        <v>1</v>
      </c>
      <c r="H45" s="38">
        <v>1</v>
      </c>
      <c r="I45" s="38">
        <v>1</v>
      </c>
      <c r="J45" s="38">
        <v>1</v>
      </c>
      <c r="K45" s="38">
        <v>1</v>
      </c>
      <c r="L45" s="38">
        <v>1</v>
      </c>
      <c r="M45" s="38"/>
      <c r="N45" s="38"/>
      <c r="O45" s="38"/>
      <c r="P45" s="30">
        <f t="shared" si="3"/>
        <v>499</v>
      </c>
      <c r="Q45" s="4">
        <v>499</v>
      </c>
      <c r="R45" s="5"/>
      <c r="S45" s="12">
        <f t="shared" si="2"/>
        <v>0</v>
      </c>
    </row>
    <row r="46" spans="1:19" ht="21" customHeight="1" thickBot="1" x14ac:dyDescent="0.4">
      <c r="A46" s="92">
        <v>1</v>
      </c>
      <c r="B46" s="91" t="s">
        <v>188</v>
      </c>
      <c r="C46" s="2" t="s">
        <v>294</v>
      </c>
      <c r="D46" s="2" t="s">
        <v>190</v>
      </c>
      <c r="E46" s="58" t="s">
        <v>58</v>
      </c>
      <c r="F46" s="80" t="s">
        <v>276</v>
      </c>
      <c r="G46" s="38">
        <v>1</v>
      </c>
      <c r="H46" s="38">
        <v>1</v>
      </c>
      <c r="I46" s="38">
        <v>1</v>
      </c>
      <c r="J46" s="38">
        <v>1</v>
      </c>
      <c r="K46" s="38">
        <v>1</v>
      </c>
      <c r="L46" s="38">
        <v>1</v>
      </c>
      <c r="M46" s="38"/>
      <c r="N46" s="38"/>
      <c r="O46" s="38"/>
      <c r="P46" s="30">
        <f t="shared" si="3"/>
        <v>499</v>
      </c>
      <c r="Q46" s="4">
        <v>499</v>
      </c>
      <c r="R46" s="5"/>
      <c r="S46" s="12">
        <f t="shared" ref="S46:S80" si="4">P46-(Q46+R46)</f>
        <v>0</v>
      </c>
    </row>
    <row r="47" spans="1:19" ht="21" customHeight="1" thickBot="1" x14ac:dyDescent="0.4">
      <c r="A47" s="92">
        <v>1</v>
      </c>
      <c r="B47" s="91" t="s">
        <v>191</v>
      </c>
      <c r="C47" s="2" t="s">
        <v>192</v>
      </c>
      <c r="D47" s="2" t="s">
        <v>193</v>
      </c>
      <c r="E47" s="58" t="s">
        <v>57</v>
      </c>
      <c r="F47" s="16" t="s">
        <v>97</v>
      </c>
      <c r="G47" s="38">
        <v>1</v>
      </c>
      <c r="H47" s="38">
        <v>1</v>
      </c>
      <c r="I47" s="38">
        <v>1</v>
      </c>
      <c r="J47" s="38">
        <v>1</v>
      </c>
      <c r="K47" s="38">
        <v>1</v>
      </c>
      <c r="L47" s="38">
        <v>1</v>
      </c>
      <c r="M47" s="38"/>
      <c r="N47" s="38"/>
      <c r="O47" s="38"/>
      <c r="P47" s="30">
        <f t="shared" si="3"/>
        <v>499</v>
      </c>
      <c r="Q47" s="4">
        <v>499</v>
      </c>
      <c r="R47" s="5"/>
      <c r="S47" s="12">
        <f t="shared" si="4"/>
        <v>0</v>
      </c>
    </row>
    <row r="48" spans="1:19" ht="21" customHeight="1" thickBot="1" x14ac:dyDescent="0.4">
      <c r="A48" s="92">
        <v>1</v>
      </c>
      <c r="B48" s="91" t="s">
        <v>191</v>
      </c>
      <c r="C48" s="2" t="s">
        <v>194</v>
      </c>
      <c r="D48" s="2" t="s">
        <v>195</v>
      </c>
      <c r="E48" s="58" t="s">
        <v>57</v>
      </c>
      <c r="F48" s="16" t="s">
        <v>97</v>
      </c>
      <c r="G48" s="38">
        <v>1</v>
      </c>
      <c r="H48" s="38">
        <v>1</v>
      </c>
      <c r="I48" s="38">
        <v>1</v>
      </c>
      <c r="J48" s="38">
        <v>1</v>
      </c>
      <c r="K48" s="38">
        <v>1</v>
      </c>
      <c r="L48" s="38">
        <v>1</v>
      </c>
      <c r="M48" s="38"/>
      <c r="N48" s="38"/>
      <c r="O48" s="38"/>
      <c r="P48" s="30">
        <f t="shared" si="3"/>
        <v>499</v>
      </c>
      <c r="Q48" s="4">
        <v>499</v>
      </c>
      <c r="R48" s="5"/>
      <c r="S48" s="12">
        <f t="shared" si="4"/>
        <v>0</v>
      </c>
    </row>
    <row r="49" spans="1:19" ht="21" customHeight="1" thickBot="1" x14ac:dyDescent="0.4">
      <c r="A49" s="92">
        <v>1</v>
      </c>
      <c r="B49" s="91" t="s">
        <v>196</v>
      </c>
      <c r="C49" s="2" t="s">
        <v>197</v>
      </c>
      <c r="D49" s="2" t="s">
        <v>198</v>
      </c>
      <c r="E49" s="58" t="s">
        <v>57</v>
      </c>
      <c r="F49" s="16" t="s">
        <v>97</v>
      </c>
      <c r="G49" s="38">
        <v>1</v>
      </c>
      <c r="H49" s="38">
        <v>1</v>
      </c>
      <c r="I49" s="38">
        <v>1</v>
      </c>
      <c r="J49" s="38">
        <v>1</v>
      </c>
      <c r="K49" s="38">
        <v>1</v>
      </c>
      <c r="L49" s="38">
        <v>1</v>
      </c>
      <c r="M49" s="38"/>
      <c r="N49" s="38"/>
      <c r="O49" s="38"/>
      <c r="P49" s="30">
        <f t="shared" si="3"/>
        <v>499</v>
      </c>
      <c r="Q49" s="4">
        <v>499</v>
      </c>
      <c r="R49" s="5"/>
      <c r="S49" s="12">
        <f t="shared" si="4"/>
        <v>0</v>
      </c>
    </row>
    <row r="50" spans="1:19" ht="21" customHeight="1" thickBot="1" x14ac:dyDescent="0.4">
      <c r="A50" s="92">
        <v>1</v>
      </c>
      <c r="B50" s="91" t="s">
        <v>196</v>
      </c>
      <c r="C50" s="2" t="s">
        <v>199</v>
      </c>
      <c r="D50" s="2" t="s">
        <v>200</v>
      </c>
      <c r="E50" s="58" t="s">
        <v>57</v>
      </c>
      <c r="F50" s="16" t="s">
        <v>97</v>
      </c>
      <c r="G50" s="38">
        <v>1</v>
      </c>
      <c r="H50" s="38">
        <v>1</v>
      </c>
      <c r="I50" s="38">
        <v>1</v>
      </c>
      <c r="J50" s="38">
        <v>1</v>
      </c>
      <c r="K50" s="38">
        <v>1</v>
      </c>
      <c r="L50" s="38">
        <v>1</v>
      </c>
      <c r="M50" s="38"/>
      <c r="N50" s="38"/>
      <c r="O50" s="38"/>
      <c r="P50" s="30">
        <f t="shared" si="3"/>
        <v>499</v>
      </c>
      <c r="Q50" s="4">
        <v>499</v>
      </c>
      <c r="R50" s="5"/>
      <c r="S50" s="12">
        <f t="shared" si="4"/>
        <v>0</v>
      </c>
    </row>
    <row r="51" spans="1:19" ht="21" customHeight="1" thickBot="1" x14ac:dyDescent="0.4">
      <c r="A51" s="92">
        <v>1</v>
      </c>
      <c r="B51" s="91" t="s">
        <v>201</v>
      </c>
      <c r="C51" s="2" t="s">
        <v>202</v>
      </c>
      <c r="D51" s="2" t="s">
        <v>203</v>
      </c>
      <c r="E51" s="58" t="s">
        <v>57</v>
      </c>
      <c r="F51" s="16" t="s">
        <v>97</v>
      </c>
      <c r="G51" s="38">
        <v>1</v>
      </c>
      <c r="H51" s="38">
        <v>1</v>
      </c>
      <c r="I51" s="38">
        <v>1</v>
      </c>
      <c r="J51" s="38">
        <v>1</v>
      </c>
      <c r="K51" s="38">
        <v>1</v>
      </c>
      <c r="L51" s="38">
        <v>1</v>
      </c>
      <c r="M51" s="38"/>
      <c r="N51" s="38"/>
      <c r="O51" s="38"/>
      <c r="P51" s="30">
        <f t="shared" si="3"/>
        <v>499</v>
      </c>
      <c r="Q51" s="4">
        <v>499</v>
      </c>
      <c r="R51" s="5"/>
      <c r="S51" s="12">
        <f t="shared" si="4"/>
        <v>0</v>
      </c>
    </row>
    <row r="52" spans="1:19" ht="21" customHeight="1" thickBot="1" x14ac:dyDescent="0.4">
      <c r="A52" s="92">
        <v>1</v>
      </c>
      <c r="B52" s="91" t="s">
        <v>201</v>
      </c>
      <c r="C52" s="2" t="s">
        <v>202</v>
      </c>
      <c r="D52" s="2" t="s">
        <v>204</v>
      </c>
      <c r="E52" s="58" t="s">
        <v>57</v>
      </c>
      <c r="F52" s="16" t="s">
        <v>97</v>
      </c>
      <c r="G52" s="38">
        <v>1</v>
      </c>
      <c r="H52" s="38">
        <v>1</v>
      </c>
      <c r="I52" s="38">
        <v>1</v>
      </c>
      <c r="J52" s="38">
        <v>1</v>
      </c>
      <c r="K52" s="38">
        <v>1</v>
      </c>
      <c r="L52" s="38">
        <v>1</v>
      </c>
      <c r="M52" s="38"/>
      <c r="N52" s="38"/>
      <c r="O52" s="38"/>
      <c r="P52" s="30">
        <f t="shared" si="3"/>
        <v>499</v>
      </c>
      <c r="Q52" s="4">
        <v>499</v>
      </c>
      <c r="R52" s="5"/>
      <c r="S52" s="12">
        <f t="shared" si="4"/>
        <v>0</v>
      </c>
    </row>
    <row r="53" spans="1:19" ht="21" customHeight="1" thickBot="1" x14ac:dyDescent="0.4">
      <c r="A53" s="92">
        <v>1</v>
      </c>
      <c r="B53" s="91" t="s">
        <v>205</v>
      </c>
      <c r="C53" s="2" t="s">
        <v>206</v>
      </c>
      <c r="D53" s="2" t="s">
        <v>207</v>
      </c>
      <c r="E53" s="58" t="s">
        <v>4</v>
      </c>
      <c r="F53" s="16" t="s">
        <v>97</v>
      </c>
      <c r="G53" s="38"/>
      <c r="H53" s="38"/>
      <c r="I53" s="38">
        <v>1</v>
      </c>
      <c r="J53" s="38"/>
      <c r="K53" s="38"/>
      <c r="L53" s="38"/>
      <c r="M53" s="38"/>
      <c r="N53" s="38"/>
      <c r="O53" s="38"/>
      <c r="P53" s="30">
        <f t="shared" si="3"/>
        <v>62</v>
      </c>
      <c r="Q53" s="4">
        <v>62</v>
      </c>
      <c r="R53" s="5"/>
      <c r="S53" s="12">
        <f t="shared" si="4"/>
        <v>0</v>
      </c>
    </row>
    <row r="54" spans="1:19" ht="21" customHeight="1" thickBot="1" x14ac:dyDescent="0.4">
      <c r="A54" s="92">
        <v>1</v>
      </c>
      <c r="B54" s="91" t="s">
        <v>205</v>
      </c>
      <c r="C54" s="2" t="s">
        <v>206</v>
      </c>
      <c r="D54" s="2" t="s">
        <v>208</v>
      </c>
      <c r="E54" s="58" t="s">
        <v>57</v>
      </c>
      <c r="F54" s="16" t="s">
        <v>97</v>
      </c>
      <c r="G54" s="38"/>
      <c r="H54" s="38"/>
      <c r="I54" s="38">
        <v>1</v>
      </c>
      <c r="J54" s="38"/>
      <c r="K54" s="38"/>
      <c r="L54" s="38"/>
      <c r="M54" s="38"/>
      <c r="N54" s="38"/>
      <c r="O54" s="38"/>
      <c r="P54" s="30">
        <f t="shared" si="3"/>
        <v>62</v>
      </c>
      <c r="Q54" s="4">
        <v>62</v>
      </c>
      <c r="R54" s="5"/>
      <c r="S54" s="12">
        <f t="shared" si="4"/>
        <v>0</v>
      </c>
    </row>
    <row r="55" spans="1:19" ht="21" customHeight="1" thickBot="1" x14ac:dyDescent="0.4">
      <c r="A55" s="92">
        <v>1</v>
      </c>
      <c r="B55" s="91" t="s">
        <v>209</v>
      </c>
      <c r="C55" s="2" t="s">
        <v>210</v>
      </c>
      <c r="D55" s="2" t="s">
        <v>211</v>
      </c>
      <c r="E55" s="58" t="s">
        <v>57</v>
      </c>
      <c r="F55" s="16" t="s">
        <v>97</v>
      </c>
      <c r="G55" s="38"/>
      <c r="H55" s="38"/>
      <c r="I55" s="38">
        <v>1</v>
      </c>
      <c r="J55" s="38"/>
      <c r="K55" s="38"/>
      <c r="L55" s="38"/>
      <c r="M55" s="38"/>
      <c r="N55" s="38"/>
      <c r="O55" s="38"/>
      <c r="P55" s="30">
        <f t="shared" si="3"/>
        <v>62</v>
      </c>
      <c r="Q55" s="4">
        <v>62</v>
      </c>
      <c r="R55" s="5"/>
      <c r="S55" s="12">
        <f t="shared" si="4"/>
        <v>0</v>
      </c>
    </row>
    <row r="56" spans="1:19" ht="21" customHeight="1" thickBot="1" x14ac:dyDescent="0.4">
      <c r="A56" s="92">
        <v>1</v>
      </c>
      <c r="B56" s="91" t="s">
        <v>209</v>
      </c>
      <c r="C56" s="2" t="s">
        <v>210</v>
      </c>
      <c r="D56" s="3" t="s">
        <v>212</v>
      </c>
      <c r="E56" s="58" t="s">
        <v>57</v>
      </c>
      <c r="F56" s="16" t="s">
        <v>97</v>
      </c>
      <c r="G56" s="38"/>
      <c r="H56" s="38"/>
      <c r="I56" s="38">
        <v>1</v>
      </c>
      <c r="J56" s="38"/>
      <c r="K56" s="38"/>
      <c r="L56" s="38"/>
      <c r="M56" s="38"/>
      <c r="N56" s="38"/>
      <c r="O56" s="38"/>
      <c r="P56" s="30">
        <f t="shared" si="3"/>
        <v>62</v>
      </c>
      <c r="Q56" s="4">
        <v>62</v>
      </c>
      <c r="R56" s="5"/>
      <c r="S56" s="12">
        <f t="shared" si="4"/>
        <v>0</v>
      </c>
    </row>
    <row r="57" spans="1:19" ht="21" customHeight="1" thickBot="1" x14ac:dyDescent="0.4">
      <c r="A57" s="92">
        <v>1</v>
      </c>
      <c r="B57" s="91" t="s">
        <v>213</v>
      </c>
      <c r="C57" s="6" t="s">
        <v>110</v>
      </c>
      <c r="D57" s="3" t="s">
        <v>214</v>
      </c>
      <c r="E57" s="58" t="s">
        <v>57</v>
      </c>
      <c r="F57" s="16" t="s">
        <v>97</v>
      </c>
      <c r="G57" s="38"/>
      <c r="H57" s="38"/>
      <c r="I57" s="38">
        <v>1</v>
      </c>
      <c r="J57" s="38"/>
      <c r="K57" s="38"/>
      <c r="L57" s="38"/>
      <c r="M57" s="38"/>
      <c r="N57" s="38"/>
      <c r="O57" s="38"/>
      <c r="P57" s="30">
        <f t="shared" si="3"/>
        <v>62</v>
      </c>
      <c r="Q57" s="4">
        <v>62</v>
      </c>
      <c r="R57" s="5"/>
      <c r="S57" s="12">
        <f t="shared" si="4"/>
        <v>0</v>
      </c>
    </row>
    <row r="58" spans="1:19" ht="21" customHeight="1" thickBot="1" x14ac:dyDescent="0.4">
      <c r="A58" s="92">
        <v>1</v>
      </c>
      <c r="B58" s="91" t="s">
        <v>213</v>
      </c>
      <c r="C58" s="2" t="s">
        <v>110</v>
      </c>
      <c r="D58" s="3" t="s">
        <v>215</v>
      </c>
      <c r="E58" s="58" t="s">
        <v>57</v>
      </c>
      <c r="F58" s="16" t="s">
        <v>97</v>
      </c>
      <c r="G58" s="38"/>
      <c r="H58" s="38"/>
      <c r="I58" s="38">
        <v>1</v>
      </c>
      <c r="J58" s="38"/>
      <c r="K58" s="38"/>
      <c r="L58" s="38"/>
      <c r="M58" s="38"/>
      <c r="N58" s="38"/>
      <c r="O58" s="38"/>
      <c r="P58" s="30">
        <f t="shared" si="3"/>
        <v>62</v>
      </c>
      <c r="Q58" s="4">
        <v>62</v>
      </c>
      <c r="R58" s="5"/>
      <c r="S58" s="12">
        <f t="shared" si="4"/>
        <v>0</v>
      </c>
    </row>
    <row r="59" spans="1:19" ht="21" customHeight="1" thickBot="1" x14ac:dyDescent="0.4">
      <c r="A59" s="92">
        <v>1</v>
      </c>
      <c r="B59" s="91" t="s">
        <v>216</v>
      </c>
      <c r="C59" s="79" t="s">
        <v>217</v>
      </c>
      <c r="D59" s="3" t="s">
        <v>218</v>
      </c>
      <c r="E59" s="58" t="s">
        <v>57</v>
      </c>
      <c r="F59" s="16" t="s">
        <v>97</v>
      </c>
      <c r="G59" s="38">
        <v>1</v>
      </c>
      <c r="H59" s="38">
        <v>1</v>
      </c>
      <c r="I59" s="38">
        <v>1</v>
      </c>
      <c r="J59" s="38">
        <v>1</v>
      </c>
      <c r="K59" s="38">
        <v>1</v>
      </c>
      <c r="L59" s="38">
        <v>1</v>
      </c>
      <c r="M59" s="38"/>
      <c r="N59" s="38"/>
      <c r="O59" s="38"/>
      <c r="P59" s="30">
        <f t="shared" si="3"/>
        <v>499</v>
      </c>
      <c r="Q59" s="4">
        <v>499</v>
      </c>
      <c r="R59" s="5"/>
      <c r="S59" s="12">
        <f t="shared" si="4"/>
        <v>0</v>
      </c>
    </row>
    <row r="60" spans="1:19" ht="21" customHeight="1" thickBot="1" x14ac:dyDescent="0.4">
      <c r="A60" s="92">
        <v>1</v>
      </c>
      <c r="B60" s="91" t="s">
        <v>216</v>
      </c>
      <c r="C60" s="79" t="s">
        <v>219</v>
      </c>
      <c r="D60" s="3" t="s">
        <v>220</v>
      </c>
      <c r="E60" s="58" t="s">
        <v>57</v>
      </c>
      <c r="F60" s="16" t="s">
        <v>97</v>
      </c>
      <c r="G60" s="38">
        <v>1</v>
      </c>
      <c r="H60" s="38">
        <v>1</v>
      </c>
      <c r="I60" s="38">
        <v>1</v>
      </c>
      <c r="J60" s="38">
        <v>1</v>
      </c>
      <c r="K60" s="38">
        <v>1</v>
      </c>
      <c r="L60" s="38">
        <v>1</v>
      </c>
      <c r="M60" s="38"/>
      <c r="N60" s="38"/>
      <c r="O60" s="38"/>
      <c r="P60" s="30">
        <f t="shared" si="3"/>
        <v>499</v>
      </c>
      <c r="Q60" s="4">
        <v>499</v>
      </c>
      <c r="R60" s="5"/>
      <c r="S60" s="12">
        <f t="shared" si="4"/>
        <v>0</v>
      </c>
    </row>
    <row r="61" spans="1:19" ht="21" customHeight="1" thickBot="1" x14ac:dyDescent="0.4">
      <c r="A61" s="92">
        <v>1</v>
      </c>
      <c r="B61" s="91" t="s">
        <v>221</v>
      </c>
      <c r="C61" s="79" t="s">
        <v>222</v>
      </c>
      <c r="D61" s="3" t="s">
        <v>223</v>
      </c>
      <c r="E61" s="58" t="s">
        <v>57</v>
      </c>
      <c r="F61" s="16" t="s">
        <v>97</v>
      </c>
      <c r="G61" s="38">
        <v>1</v>
      </c>
      <c r="H61" s="38">
        <v>1</v>
      </c>
      <c r="I61" s="38">
        <v>1</v>
      </c>
      <c r="J61" s="38">
        <v>1</v>
      </c>
      <c r="K61" s="38">
        <v>1</v>
      </c>
      <c r="L61" s="38">
        <v>1</v>
      </c>
      <c r="M61" s="38"/>
      <c r="N61" s="38"/>
      <c r="O61" s="38"/>
      <c r="P61" s="30">
        <f t="shared" si="3"/>
        <v>499</v>
      </c>
      <c r="Q61" s="4">
        <v>499</v>
      </c>
      <c r="R61" s="5"/>
      <c r="S61" s="12">
        <f t="shared" si="4"/>
        <v>0</v>
      </c>
    </row>
    <row r="62" spans="1:19" ht="21" customHeight="1" thickBot="1" x14ac:dyDescent="0.4">
      <c r="A62" s="92">
        <v>1</v>
      </c>
      <c r="B62" s="91" t="s">
        <v>221</v>
      </c>
      <c r="C62" s="79" t="s">
        <v>224</v>
      </c>
      <c r="D62" s="3" t="s">
        <v>225</v>
      </c>
      <c r="E62" s="58" t="s">
        <v>57</v>
      </c>
      <c r="F62" s="16" t="s">
        <v>97</v>
      </c>
      <c r="G62" s="38">
        <v>1</v>
      </c>
      <c r="H62" s="38">
        <v>1</v>
      </c>
      <c r="I62" s="38">
        <v>1</v>
      </c>
      <c r="J62" s="38">
        <v>1</v>
      </c>
      <c r="K62" s="38">
        <v>1</v>
      </c>
      <c r="L62" s="38">
        <v>1</v>
      </c>
      <c r="M62" s="38"/>
      <c r="N62" s="38"/>
      <c r="O62" s="38"/>
      <c r="P62" s="30">
        <f t="shared" si="3"/>
        <v>499</v>
      </c>
      <c r="Q62" s="4">
        <v>499</v>
      </c>
      <c r="R62" s="5"/>
      <c r="S62" s="12">
        <f t="shared" si="4"/>
        <v>0</v>
      </c>
    </row>
    <row r="63" spans="1:19" ht="21" customHeight="1" thickBot="1" x14ac:dyDescent="0.4">
      <c r="A63" s="92">
        <v>1</v>
      </c>
      <c r="B63" s="91" t="s">
        <v>226</v>
      </c>
      <c r="C63" s="2" t="s">
        <v>295</v>
      </c>
      <c r="D63" s="3" t="s">
        <v>227</v>
      </c>
      <c r="E63" s="58" t="s">
        <v>58</v>
      </c>
      <c r="F63" s="80" t="s">
        <v>276</v>
      </c>
      <c r="G63" s="38"/>
      <c r="H63" s="38"/>
      <c r="I63" s="38"/>
      <c r="J63" s="38"/>
      <c r="K63" s="38"/>
      <c r="L63" s="38"/>
      <c r="M63" s="38"/>
      <c r="N63" s="38"/>
      <c r="O63" s="38"/>
      <c r="P63" s="30">
        <f t="shared" si="3"/>
        <v>0</v>
      </c>
      <c r="Q63" s="4">
        <v>0</v>
      </c>
      <c r="R63" s="5"/>
      <c r="S63" s="12">
        <f t="shared" si="4"/>
        <v>0</v>
      </c>
    </row>
    <row r="64" spans="1:19" ht="21" customHeight="1" thickBot="1" x14ac:dyDescent="0.4">
      <c r="A64" s="92">
        <v>1</v>
      </c>
      <c r="B64" s="91" t="s">
        <v>226</v>
      </c>
      <c r="C64" s="2" t="s">
        <v>296</v>
      </c>
      <c r="D64" s="3" t="s">
        <v>228</v>
      </c>
      <c r="E64" s="58" t="s">
        <v>58</v>
      </c>
      <c r="F64" s="80" t="s">
        <v>276</v>
      </c>
      <c r="G64" s="38">
        <v>1</v>
      </c>
      <c r="H64" s="38">
        <v>1</v>
      </c>
      <c r="I64" s="38">
        <v>1</v>
      </c>
      <c r="J64" s="38">
        <v>1</v>
      </c>
      <c r="K64" s="38">
        <v>1</v>
      </c>
      <c r="L64" s="38">
        <v>1</v>
      </c>
      <c r="M64" s="38"/>
      <c r="N64" s="38"/>
      <c r="O64" s="38"/>
      <c r="P64" s="30">
        <f t="shared" si="3"/>
        <v>499</v>
      </c>
      <c r="Q64" s="4">
        <v>499</v>
      </c>
      <c r="R64" s="5"/>
      <c r="S64" s="12">
        <f t="shared" si="4"/>
        <v>0</v>
      </c>
    </row>
    <row r="65" spans="1:19" ht="21" customHeight="1" thickBot="1" x14ac:dyDescent="0.4">
      <c r="A65" s="92">
        <v>1</v>
      </c>
      <c r="B65" s="91" t="s">
        <v>229</v>
      </c>
      <c r="C65" s="79" t="s">
        <v>230</v>
      </c>
      <c r="D65" s="3" t="s">
        <v>231</v>
      </c>
      <c r="E65" s="58" t="s">
        <v>57</v>
      </c>
      <c r="F65" s="16" t="s">
        <v>97</v>
      </c>
      <c r="G65" s="38">
        <v>1</v>
      </c>
      <c r="H65" s="38">
        <v>1</v>
      </c>
      <c r="I65" s="38">
        <v>1</v>
      </c>
      <c r="J65" s="38">
        <v>1</v>
      </c>
      <c r="K65" s="38">
        <v>1</v>
      </c>
      <c r="L65" s="38">
        <v>1</v>
      </c>
      <c r="M65" s="38"/>
      <c r="N65" s="38"/>
      <c r="O65" s="38"/>
      <c r="P65" s="30">
        <f t="shared" si="3"/>
        <v>499</v>
      </c>
      <c r="Q65" s="4">
        <v>499</v>
      </c>
      <c r="R65" s="5"/>
      <c r="S65" s="12">
        <f t="shared" si="4"/>
        <v>0</v>
      </c>
    </row>
    <row r="66" spans="1:19" ht="21" customHeight="1" thickBot="1" x14ac:dyDescent="0.4">
      <c r="A66" s="92">
        <v>1</v>
      </c>
      <c r="B66" s="91" t="s">
        <v>229</v>
      </c>
      <c r="C66" s="79" t="s">
        <v>230</v>
      </c>
      <c r="D66" s="3" t="s">
        <v>232</v>
      </c>
      <c r="E66" s="58" t="s">
        <v>57</v>
      </c>
      <c r="F66" s="16" t="s">
        <v>97</v>
      </c>
      <c r="G66" s="38">
        <v>1</v>
      </c>
      <c r="H66" s="38">
        <v>1</v>
      </c>
      <c r="I66" s="38">
        <v>1</v>
      </c>
      <c r="J66" s="38">
        <v>1</v>
      </c>
      <c r="K66" s="38">
        <v>1</v>
      </c>
      <c r="L66" s="38">
        <v>1</v>
      </c>
      <c r="M66" s="38"/>
      <c r="N66" s="38"/>
      <c r="O66" s="38"/>
      <c r="P66" s="30">
        <f t="shared" si="3"/>
        <v>499</v>
      </c>
      <c r="Q66" s="4">
        <v>499</v>
      </c>
      <c r="R66" s="5"/>
      <c r="S66" s="12">
        <f t="shared" si="4"/>
        <v>0</v>
      </c>
    </row>
    <row r="67" spans="1:19" ht="21" customHeight="1" thickBot="1" x14ac:dyDescent="0.4">
      <c r="A67" s="92">
        <v>1</v>
      </c>
      <c r="B67" s="91" t="s">
        <v>233</v>
      </c>
      <c r="C67" s="79" t="s">
        <v>234</v>
      </c>
      <c r="D67" s="3" t="s">
        <v>235</v>
      </c>
      <c r="E67" s="58" t="s">
        <v>57</v>
      </c>
      <c r="F67" s="16" t="s">
        <v>97</v>
      </c>
      <c r="G67" s="38"/>
      <c r="H67" s="38">
        <v>1</v>
      </c>
      <c r="I67" s="38">
        <v>1</v>
      </c>
      <c r="J67" s="38">
        <v>1</v>
      </c>
      <c r="K67" s="38">
        <v>1</v>
      </c>
      <c r="L67" s="38"/>
      <c r="M67" s="38"/>
      <c r="N67" s="38"/>
      <c r="O67" s="38"/>
      <c r="P67" s="30">
        <f t="shared" si="3"/>
        <v>367</v>
      </c>
      <c r="Q67" s="4">
        <v>367</v>
      </c>
      <c r="R67" s="5"/>
      <c r="S67" s="12">
        <f t="shared" si="4"/>
        <v>0</v>
      </c>
    </row>
    <row r="68" spans="1:19" ht="21" customHeight="1" thickBot="1" x14ac:dyDescent="0.4">
      <c r="A68" s="92">
        <v>1</v>
      </c>
      <c r="B68" s="91" t="s">
        <v>233</v>
      </c>
      <c r="C68" s="79" t="s">
        <v>236</v>
      </c>
      <c r="D68" s="3" t="s">
        <v>204</v>
      </c>
      <c r="E68" s="58" t="s">
        <v>57</v>
      </c>
      <c r="F68" s="16" t="s">
        <v>97</v>
      </c>
      <c r="G68" s="38"/>
      <c r="H68" s="38">
        <v>1</v>
      </c>
      <c r="I68" s="38">
        <v>1</v>
      </c>
      <c r="J68" s="38">
        <v>1</v>
      </c>
      <c r="K68" s="38">
        <v>1</v>
      </c>
      <c r="L68" s="38"/>
      <c r="M68" s="38"/>
      <c r="N68" s="38"/>
      <c r="O68" s="38"/>
      <c r="P68" s="30">
        <f t="shared" si="3"/>
        <v>367</v>
      </c>
      <c r="Q68" s="4">
        <v>367</v>
      </c>
      <c r="R68" s="5"/>
      <c r="S68" s="12">
        <f t="shared" si="4"/>
        <v>0</v>
      </c>
    </row>
    <row r="69" spans="1:19" ht="21" customHeight="1" thickBot="1" x14ac:dyDescent="0.4">
      <c r="A69" s="92">
        <v>1</v>
      </c>
      <c r="B69" s="91" t="s">
        <v>237</v>
      </c>
      <c r="C69" s="2" t="s">
        <v>238</v>
      </c>
      <c r="D69" s="3" t="s">
        <v>239</v>
      </c>
      <c r="E69" s="58" t="s">
        <v>3</v>
      </c>
      <c r="F69" s="16"/>
      <c r="G69" s="38">
        <v>1</v>
      </c>
      <c r="H69" s="38">
        <v>1</v>
      </c>
      <c r="I69" s="38">
        <v>1</v>
      </c>
      <c r="J69" s="38">
        <v>1</v>
      </c>
      <c r="K69" s="38">
        <v>1</v>
      </c>
      <c r="L69" s="38">
        <v>1</v>
      </c>
      <c r="M69" s="38"/>
      <c r="N69" s="38"/>
      <c r="O69" s="38"/>
      <c r="P69" s="30">
        <f t="shared" si="3"/>
        <v>499</v>
      </c>
      <c r="Q69" s="4">
        <v>499</v>
      </c>
      <c r="R69" s="5"/>
      <c r="S69" s="12">
        <f t="shared" si="4"/>
        <v>0</v>
      </c>
    </row>
    <row r="70" spans="1:19" ht="21" customHeight="1" thickBot="1" x14ac:dyDescent="0.4">
      <c r="A70" s="92">
        <v>1</v>
      </c>
      <c r="B70" s="91" t="s">
        <v>237</v>
      </c>
      <c r="C70" s="2" t="s">
        <v>240</v>
      </c>
      <c r="D70" s="3" t="s">
        <v>241</v>
      </c>
      <c r="E70" s="58" t="s">
        <v>3</v>
      </c>
      <c r="F70" s="16"/>
      <c r="G70" s="38">
        <v>1</v>
      </c>
      <c r="H70" s="38">
        <v>1</v>
      </c>
      <c r="I70" s="38">
        <v>1</v>
      </c>
      <c r="J70" s="38">
        <v>1</v>
      </c>
      <c r="K70" s="38">
        <v>1</v>
      </c>
      <c r="L70" s="38">
        <v>1</v>
      </c>
      <c r="M70" s="38"/>
      <c r="N70" s="38"/>
      <c r="O70" s="38"/>
      <c r="P70" s="30">
        <f t="shared" si="3"/>
        <v>499</v>
      </c>
      <c r="Q70" s="4">
        <v>499</v>
      </c>
      <c r="R70" s="5"/>
      <c r="S70" s="12">
        <f t="shared" si="4"/>
        <v>0</v>
      </c>
    </row>
    <row r="71" spans="1:19" ht="21" customHeight="1" thickBot="1" x14ac:dyDescent="0.4">
      <c r="A71" s="92">
        <v>1</v>
      </c>
      <c r="B71" s="91" t="s">
        <v>242</v>
      </c>
      <c r="C71" s="2" t="s">
        <v>243</v>
      </c>
      <c r="D71" s="3" t="s">
        <v>244</v>
      </c>
      <c r="E71" s="58" t="s">
        <v>3</v>
      </c>
      <c r="F71" s="16"/>
      <c r="G71" s="38">
        <v>1</v>
      </c>
      <c r="H71" s="38">
        <v>1</v>
      </c>
      <c r="I71" s="38">
        <v>1</v>
      </c>
      <c r="J71" s="38">
        <v>1</v>
      </c>
      <c r="K71" s="38">
        <v>1</v>
      </c>
      <c r="L71" s="38">
        <v>1</v>
      </c>
      <c r="M71" s="38"/>
      <c r="N71" s="38"/>
      <c r="O71" s="38"/>
      <c r="P71" s="30">
        <f t="shared" si="3"/>
        <v>499</v>
      </c>
      <c r="Q71" s="4">
        <v>499</v>
      </c>
      <c r="R71" s="5"/>
      <c r="S71" s="12">
        <f t="shared" si="4"/>
        <v>0</v>
      </c>
    </row>
    <row r="72" spans="1:19" ht="21" customHeight="1" thickBot="1" x14ac:dyDescent="0.4">
      <c r="A72" s="92">
        <v>1</v>
      </c>
      <c r="B72" s="91" t="s">
        <v>242</v>
      </c>
      <c r="C72" s="2" t="s">
        <v>243</v>
      </c>
      <c r="D72" s="3" t="s">
        <v>245</v>
      </c>
      <c r="E72" s="58" t="s">
        <v>3</v>
      </c>
      <c r="F72" s="16"/>
      <c r="G72" s="38">
        <v>1</v>
      </c>
      <c r="H72" s="38">
        <v>1</v>
      </c>
      <c r="I72" s="38">
        <v>1</v>
      </c>
      <c r="J72" s="38">
        <v>1</v>
      </c>
      <c r="K72" s="38">
        <v>1</v>
      </c>
      <c r="L72" s="38">
        <v>1</v>
      </c>
      <c r="M72" s="38"/>
      <c r="N72" s="38"/>
      <c r="O72" s="38"/>
      <c r="P72" s="30">
        <f t="shared" ref="P72:P103" si="5">$G$6*G72+$N$6*N72+$H$6*H72+$O$6*O72+$I$6*I72+$M$6*M72+$K$6*K72+$J$6*J72+$L$6*L72</f>
        <v>499</v>
      </c>
      <c r="Q72" s="4">
        <v>499</v>
      </c>
      <c r="R72" s="5"/>
      <c r="S72" s="12">
        <f t="shared" si="4"/>
        <v>0</v>
      </c>
    </row>
    <row r="73" spans="1:19" ht="21" customHeight="1" thickBot="1" x14ac:dyDescent="0.4">
      <c r="A73" s="92">
        <v>1</v>
      </c>
      <c r="B73" s="91" t="s">
        <v>246</v>
      </c>
      <c r="C73" s="6" t="s">
        <v>247</v>
      </c>
      <c r="D73" s="3" t="s">
        <v>245</v>
      </c>
      <c r="E73" s="58" t="s">
        <v>3</v>
      </c>
      <c r="F73" s="16"/>
      <c r="G73" s="38">
        <v>1</v>
      </c>
      <c r="H73" s="38">
        <v>1</v>
      </c>
      <c r="I73" s="38">
        <v>1</v>
      </c>
      <c r="J73" s="38">
        <v>1</v>
      </c>
      <c r="K73" s="38">
        <v>1</v>
      </c>
      <c r="L73" s="38">
        <v>1</v>
      </c>
      <c r="M73" s="38"/>
      <c r="N73" s="38"/>
      <c r="O73" s="38"/>
      <c r="P73" s="30">
        <f t="shared" si="5"/>
        <v>499</v>
      </c>
      <c r="Q73" s="4">
        <v>499</v>
      </c>
      <c r="R73" s="5"/>
      <c r="S73" s="12">
        <f t="shared" si="4"/>
        <v>0</v>
      </c>
    </row>
    <row r="74" spans="1:19" ht="21" customHeight="1" thickBot="1" x14ac:dyDescent="0.4">
      <c r="A74" s="92">
        <v>1</v>
      </c>
      <c r="B74" s="91" t="s">
        <v>246</v>
      </c>
      <c r="C74" s="2" t="s">
        <v>247</v>
      </c>
      <c r="D74" s="3" t="s">
        <v>248</v>
      </c>
      <c r="E74" s="58" t="s">
        <v>3</v>
      </c>
      <c r="F74" s="16"/>
      <c r="G74" s="38">
        <v>1</v>
      </c>
      <c r="H74" s="38">
        <v>1</v>
      </c>
      <c r="I74" s="38">
        <v>1</v>
      </c>
      <c r="J74" s="38">
        <v>1</v>
      </c>
      <c r="K74" s="38">
        <v>1</v>
      </c>
      <c r="L74" s="38">
        <v>1</v>
      </c>
      <c r="M74" s="38"/>
      <c r="N74" s="38"/>
      <c r="O74" s="38"/>
      <c r="P74" s="30">
        <f t="shared" si="5"/>
        <v>499</v>
      </c>
      <c r="Q74" s="4">
        <v>499</v>
      </c>
      <c r="R74" s="5"/>
      <c r="S74" s="12">
        <f t="shared" si="4"/>
        <v>0</v>
      </c>
    </row>
    <row r="75" spans="1:19" ht="21" customHeight="1" thickBot="1" x14ac:dyDescent="0.4">
      <c r="A75" s="92">
        <v>1</v>
      </c>
      <c r="B75" s="91" t="s">
        <v>249</v>
      </c>
      <c r="C75" s="2" t="s">
        <v>145</v>
      </c>
      <c r="D75" s="3" t="s">
        <v>146</v>
      </c>
      <c r="E75" s="58" t="s">
        <v>3</v>
      </c>
      <c r="F75" s="16"/>
      <c r="G75" s="38">
        <v>1</v>
      </c>
      <c r="H75" s="38">
        <v>1</v>
      </c>
      <c r="I75" s="38">
        <v>1</v>
      </c>
      <c r="J75" s="38">
        <v>1</v>
      </c>
      <c r="K75" s="38">
        <v>1</v>
      </c>
      <c r="L75" s="38">
        <v>1</v>
      </c>
      <c r="M75" s="38"/>
      <c r="N75" s="38"/>
      <c r="O75" s="38"/>
      <c r="P75" s="30">
        <f t="shared" si="5"/>
        <v>499</v>
      </c>
      <c r="Q75" s="4">
        <v>499</v>
      </c>
      <c r="R75" s="5"/>
      <c r="S75" s="12">
        <f t="shared" si="4"/>
        <v>0</v>
      </c>
    </row>
    <row r="76" spans="1:19" ht="21" customHeight="1" thickBot="1" x14ac:dyDescent="0.4">
      <c r="A76" s="92">
        <v>1</v>
      </c>
      <c r="B76" s="91" t="s">
        <v>250</v>
      </c>
      <c r="C76" s="2" t="s">
        <v>251</v>
      </c>
      <c r="D76" s="3" t="s">
        <v>159</v>
      </c>
      <c r="E76" s="58" t="s">
        <v>3</v>
      </c>
      <c r="F76" s="16"/>
      <c r="G76" s="38">
        <v>1</v>
      </c>
      <c r="H76" s="38">
        <v>1</v>
      </c>
      <c r="I76" s="38">
        <v>1</v>
      </c>
      <c r="J76" s="38">
        <v>1</v>
      </c>
      <c r="K76" s="38">
        <v>1</v>
      </c>
      <c r="L76" s="38">
        <v>1</v>
      </c>
      <c r="M76" s="38"/>
      <c r="N76" s="38"/>
      <c r="O76" s="38"/>
      <c r="P76" s="30">
        <f t="shared" si="5"/>
        <v>499</v>
      </c>
      <c r="Q76" s="4">
        <v>499</v>
      </c>
      <c r="R76" s="5"/>
      <c r="S76" s="12">
        <f t="shared" si="4"/>
        <v>0</v>
      </c>
    </row>
    <row r="77" spans="1:19" ht="21" customHeight="1" thickBot="1" x14ac:dyDescent="0.4">
      <c r="A77" s="92">
        <v>1</v>
      </c>
      <c r="B77" s="91" t="s">
        <v>250</v>
      </c>
      <c r="C77" s="2" t="s">
        <v>251</v>
      </c>
      <c r="D77" s="3" t="s">
        <v>252</v>
      </c>
      <c r="E77" s="58" t="s">
        <v>3</v>
      </c>
      <c r="F77" s="16"/>
      <c r="G77" s="38">
        <v>1</v>
      </c>
      <c r="H77" s="38">
        <v>1</v>
      </c>
      <c r="I77" s="38">
        <v>1</v>
      </c>
      <c r="J77" s="38">
        <v>1</v>
      </c>
      <c r="K77" s="38">
        <v>1</v>
      </c>
      <c r="L77" s="38">
        <v>1</v>
      </c>
      <c r="M77" s="38"/>
      <c r="N77" s="38"/>
      <c r="O77" s="38"/>
      <c r="P77" s="30">
        <f t="shared" si="5"/>
        <v>499</v>
      </c>
      <c r="Q77" s="4">
        <v>499</v>
      </c>
      <c r="R77" s="5"/>
      <c r="S77" s="12">
        <f t="shared" si="4"/>
        <v>0</v>
      </c>
    </row>
    <row r="78" spans="1:19" ht="21" customHeight="1" thickBot="1" x14ac:dyDescent="0.4">
      <c r="A78" s="92">
        <v>1</v>
      </c>
      <c r="B78" s="91" t="s">
        <v>253</v>
      </c>
      <c r="C78" s="2" t="s">
        <v>153</v>
      </c>
      <c r="D78" s="3" t="s">
        <v>154</v>
      </c>
      <c r="E78" s="58" t="s">
        <v>3</v>
      </c>
      <c r="F78" s="16"/>
      <c r="G78" s="38">
        <v>1</v>
      </c>
      <c r="H78" s="38">
        <v>1</v>
      </c>
      <c r="I78" s="38">
        <v>1</v>
      </c>
      <c r="J78" s="38">
        <v>1</v>
      </c>
      <c r="K78" s="38">
        <v>1</v>
      </c>
      <c r="L78" s="38">
        <v>1</v>
      </c>
      <c r="M78" s="38"/>
      <c r="N78" s="38"/>
      <c r="O78" s="38"/>
      <c r="P78" s="30">
        <f t="shared" si="5"/>
        <v>499</v>
      </c>
      <c r="Q78" s="30">
        <v>499</v>
      </c>
      <c r="R78" s="5"/>
      <c r="S78" s="12">
        <f t="shared" si="4"/>
        <v>0</v>
      </c>
    </row>
    <row r="79" spans="1:19" ht="21" customHeight="1" thickBot="1" x14ac:dyDescent="0.4">
      <c r="A79" s="92">
        <v>1</v>
      </c>
      <c r="B79" s="91" t="s">
        <v>254</v>
      </c>
      <c r="C79" s="2" t="s">
        <v>255</v>
      </c>
      <c r="D79" s="3" t="s">
        <v>256</v>
      </c>
      <c r="E79" s="58" t="s">
        <v>3</v>
      </c>
      <c r="F79" s="16"/>
      <c r="G79" s="38">
        <v>1</v>
      </c>
      <c r="H79" s="38">
        <v>1</v>
      </c>
      <c r="I79" s="38">
        <v>1</v>
      </c>
      <c r="J79" s="38">
        <v>1</v>
      </c>
      <c r="K79" s="38">
        <v>1</v>
      </c>
      <c r="L79" s="38">
        <v>1</v>
      </c>
      <c r="M79" s="38"/>
      <c r="N79" s="38"/>
      <c r="O79" s="38"/>
      <c r="P79" s="30">
        <f t="shared" si="5"/>
        <v>499</v>
      </c>
      <c r="Q79" s="4">
        <v>499</v>
      </c>
      <c r="R79" s="5"/>
      <c r="S79" s="12">
        <f t="shared" si="4"/>
        <v>0</v>
      </c>
    </row>
    <row r="80" spans="1:19" ht="21" customHeight="1" thickBot="1" x14ac:dyDescent="0.4">
      <c r="A80" s="92">
        <v>1</v>
      </c>
      <c r="B80" s="91" t="s">
        <v>254</v>
      </c>
      <c r="C80" s="2" t="s">
        <v>255</v>
      </c>
      <c r="D80" s="3" t="s">
        <v>257</v>
      </c>
      <c r="E80" s="58" t="s">
        <v>3</v>
      </c>
      <c r="F80" s="16"/>
      <c r="G80" s="38">
        <v>1</v>
      </c>
      <c r="H80" s="38">
        <v>1</v>
      </c>
      <c r="I80" s="38">
        <v>1</v>
      </c>
      <c r="J80" s="38">
        <v>1</v>
      </c>
      <c r="K80" s="38">
        <v>1</v>
      </c>
      <c r="L80" s="38">
        <v>1</v>
      </c>
      <c r="M80" s="38"/>
      <c r="N80" s="38"/>
      <c r="O80" s="38"/>
      <c r="P80" s="30">
        <f t="shared" si="5"/>
        <v>499</v>
      </c>
      <c r="Q80" s="4">
        <v>499</v>
      </c>
      <c r="R80" s="5"/>
      <c r="S80" s="12">
        <f t="shared" si="4"/>
        <v>0</v>
      </c>
    </row>
    <row r="81" spans="1:19" ht="21" customHeight="1" thickBot="1" x14ac:dyDescent="0.4">
      <c r="A81" s="92">
        <v>1</v>
      </c>
      <c r="B81" s="91" t="s">
        <v>258</v>
      </c>
      <c r="C81" s="2" t="s">
        <v>259</v>
      </c>
      <c r="D81" s="3" t="s">
        <v>139</v>
      </c>
      <c r="E81" s="58" t="s">
        <v>0</v>
      </c>
      <c r="F81" s="16"/>
      <c r="G81" s="38">
        <v>1</v>
      </c>
      <c r="H81" s="38">
        <v>1</v>
      </c>
      <c r="I81" s="38">
        <v>1</v>
      </c>
      <c r="J81" s="38">
        <v>1</v>
      </c>
      <c r="K81" s="38">
        <v>1</v>
      </c>
      <c r="L81" s="38">
        <v>1</v>
      </c>
      <c r="M81" s="38"/>
      <c r="N81" s="38"/>
      <c r="O81" s="38"/>
      <c r="P81" s="30">
        <f t="shared" si="5"/>
        <v>499</v>
      </c>
      <c r="Q81" s="4">
        <v>499</v>
      </c>
      <c r="R81" s="5"/>
      <c r="S81" s="12">
        <f t="shared" si="2"/>
        <v>0</v>
      </c>
    </row>
    <row r="82" spans="1:19" ht="21" customHeight="1" thickBot="1" x14ac:dyDescent="0.4">
      <c r="A82" s="92">
        <v>1</v>
      </c>
      <c r="B82" s="91" t="s">
        <v>260</v>
      </c>
      <c r="C82" s="2" t="s">
        <v>261</v>
      </c>
      <c r="D82" s="3" t="s">
        <v>262</v>
      </c>
      <c r="E82" s="58" t="s">
        <v>57</v>
      </c>
      <c r="F82" s="16" t="s">
        <v>97</v>
      </c>
      <c r="G82" s="38">
        <v>1</v>
      </c>
      <c r="H82" s="38">
        <v>1</v>
      </c>
      <c r="I82" s="38">
        <v>1</v>
      </c>
      <c r="J82" s="38">
        <v>1</v>
      </c>
      <c r="K82" s="38">
        <v>1</v>
      </c>
      <c r="L82" s="38">
        <v>1</v>
      </c>
      <c r="M82" s="38"/>
      <c r="N82" s="38"/>
      <c r="O82" s="38"/>
      <c r="P82" s="30">
        <f t="shared" si="5"/>
        <v>499</v>
      </c>
      <c r="Q82" s="4">
        <v>499</v>
      </c>
      <c r="R82" s="5"/>
      <c r="S82" s="12">
        <f t="shared" si="2"/>
        <v>0</v>
      </c>
    </row>
    <row r="83" spans="1:19" ht="21" customHeight="1" thickBot="1" x14ac:dyDescent="0.4">
      <c r="A83" s="92">
        <v>1</v>
      </c>
      <c r="B83" s="91" t="s">
        <v>260</v>
      </c>
      <c r="C83" s="2" t="s">
        <v>261</v>
      </c>
      <c r="D83" s="3" t="s">
        <v>263</v>
      </c>
      <c r="E83" s="58" t="s">
        <v>57</v>
      </c>
      <c r="F83" s="16" t="s">
        <v>97</v>
      </c>
      <c r="G83" s="38">
        <v>1</v>
      </c>
      <c r="H83" s="38">
        <v>1</v>
      </c>
      <c r="I83" s="38">
        <v>1</v>
      </c>
      <c r="J83" s="38">
        <v>1</v>
      </c>
      <c r="K83" s="38">
        <v>1</v>
      </c>
      <c r="L83" s="38">
        <v>1</v>
      </c>
      <c r="M83" s="38"/>
      <c r="N83" s="38"/>
      <c r="O83" s="38"/>
      <c r="P83" s="30">
        <f t="shared" si="5"/>
        <v>499</v>
      </c>
      <c r="Q83" s="4">
        <v>499</v>
      </c>
      <c r="R83" s="5"/>
      <c r="S83" s="12">
        <f t="shared" si="2"/>
        <v>0</v>
      </c>
    </row>
    <row r="84" spans="1:19" ht="21" customHeight="1" thickBot="1" x14ac:dyDescent="0.4">
      <c r="A84" s="92">
        <v>1</v>
      </c>
      <c r="B84" s="91" t="s">
        <v>264</v>
      </c>
      <c r="C84" s="2" t="s">
        <v>265</v>
      </c>
      <c r="D84" s="3" t="s">
        <v>266</v>
      </c>
      <c r="E84" s="58" t="s">
        <v>0</v>
      </c>
      <c r="F84" s="16"/>
      <c r="G84" s="38">
        <v>1</v>
      </c>
      <c r="H84" s="38">
        <v>1</v>
      </c>
      <c r="I84" s="38">
        <v>1</v>
      </c>
      <c r="J84" s="38">
        <v>1</v>
      </c>
      <c r="K84" s="38">
        <v>1</v>
      </c>
      <c r="L84" s="38">
        <v>1</v>
      </c>
      <c r="M84" s="38"/>
      <c r="N84" s="38"/>
      <c r="O84" s="38"/>
      <c r="P84" s="30">
        <f t="shared" si="5"/>
        <v>499</v>
      </c>
      <c r="Q84" s="4">
        <v>499</v>
      </c>
      <c r="R84" s="5"/>
      <c r="S84" s="12">
        <f t="shared" si="2"/>
        <v>0</v>
      </c>
    </row>
    <row r="85" spans="1:19" ht="21" customHeight="1" thickBot="1" x14ac:dyDescent="0.4">
      <c r="A85" s="92">
        <v>1</v>
      </c>
      <c r="B85" s="91" t="s">
        <v>267</v>
      </c>
      <c r="C85" s="2" t="s">
        <v>268</v>
      </c>
      <c r="D85" s="3" t="s">
        <v>269</v>
      </c>
      <c r="E85" s="58" t="s">
        <v>3</v>
      </c>
      <c r="F85" s="16"/>
      <c r="G85" s="38"/>
      <c r="H85" s="38">
        <v>1</v>
      </c>
      <c r="I85" s="78">
        <v>1</v>
      </c>
      <c r="J85" s="38"/>
      <c r="K85" s="38">
        <v>1</v>
      </c>
      <c r="L85" s="38">
        <v>1</v>
      </c>
      <c r="M85" s="38"/>
      <c r="N85" s="38"/>
      <c r="O85" s="38"/>
      <c r="P85" s="30">
        <f t="shared" si="5"/>
        <v>334</v>
      </c>
      <c r="Q85" s="4">
        <v>272</v>
      </c>
      <c r="R85" s="5"/>
      <c r="S85" s="12">
        <f t="shared" si="2"/>
        <v>62</v>
      </c>
    </row>
    <row r="86" spans="1:19" ht="21" customHeight="1" thickBot="1" x14ac:dyDescent="0.4">
      <c r="A86" s="92">
        <v>1</v>
      </c>
      <c r="B86" s="91" t="s">
        <v>267</v>
      </c>
      <c r="C86" s="2" t="s">
        <v>270</v>
      </c>
      <c r="D86" s="2" t="s">
        <v>271</v>
      </c>
      <c r="E86" s="58" t="s">
        <v>3</v>
      </c>
      <c r="F86" s="16"/>
      <c r="G86" s="38"/>
      <c r="H86" s="38">
        <v>1</v>
      </c>
      <c r="I86" s="78">
        <v>1</v>
      </c>
      <c r="J86" s="38"/>
      <c r="K86" s="38">
        <v>1</v>
      </c>
      <c r="L86" s="38">
        <v>1</v>
      </c>
      <c r="M86" s="38"/>
      <c r="N86" s="38"/>
      <c r="O86" s="38"/>
      <c r="P86" s="30">
        <f t="shared" si="5"/>
        <v>334</v>
      </c>
      <c r="Q86" s="4">
        <v>272</v>
      </c>
      <c r="R86" s="5"/>
      <c r="S86" s="12">
        <f t="shared" si="2"/>
        <v>62</v>
      </c>
    </row>
    <row r="87" spans="1:19" ht="21" customHeight="1" thickBot="1" x14ac:dyDescent="0.4">
      <c r="A87" s="92">
        <v>1</v>
      </c>
      <c r="B87" s="91" t="s">
        <v>272</v>
      </c>
      <c r="C87" s="2" t="s">
        <v>273</v>
      </c>
      <c r="D87" s="2" t="s">
        <v>274</v>
      </c>
      <c r="E87" s="58" t="s">
        <v>3</v>
      </c>
      <c r="F87" s="16"/>
      <c r="G87" s="38">
        <v>1</v>
      </c>
      <c r="H87" s="38">
        <v>1</v>
      </c>
      <c r="I87" s="38">
        <v>1</v>
      </c>
      <c r="J87" s="38">
        <v>1</v>
      </c>
      <c r="K87" s="38">
        <v>1</v>
      </c>
      <c r="L87" s="38">
        <v>1</v>
      </c>
      <c r="M87" s="38"/>
      <c r="N87" s="38"/>
      <c r="O87" s="38"/>
      <c r="P87" s="30">
        <f t="shared" si="5"/>
        <v>499</v>
      </c>
      <c r="Q87" s="4">
        <v>499</v>
      </c>
      <c r="R87" s="5"/>
      <c r="S87" s="12">
        <f t="shared" si="2"/>
        <v>0</v>
      </c>
    </row>
    <row r="88" spans="1:19" ht="21" customHeight="1" thickBot="1" x14ac:dyDescent="0.4">
      <c r="A88" s="92">
        <v>1</v>
      </c>
      <c r="B88" s="91" t="s">
        <v>272</v>
      </c>
      <c r="C88" s="2" t="s">
        <v>273</v>
      </c>
      <c r="D88" s="2" t="s">
        <v>239</v>
      </c>
      <c r="E88" s="58" t="s">
        <v>3</v>
      </c>
      <c r="F88" s="16"/>
      <c r="G88" s="38">
        <v>1</v>
      </c>
      <c r="H88" s="38">
        <v>1</v>
      </c>
      <c r="I88" s="38">
        <v>1</v>
      </c>
      <c r="J88" s="38">
        <v>1</v>
      </c>
      <c r="K88" s="38">
        <v>1</v>
      </c>
      <c r="L88" s="38">
        <v>1</v>
      </c>
      <c r="M88" s="38"/>
      <c r="N88" s="38"/>
      <c r="O88" s="38"/>
      <c r="P88" s="30">
        <f t="shared" si="5"/>
        <v>499</v>
      </c>
      <c r="Q88" s="4">
        <v>499</v>
      </c>
      <c r="R88" s="5"/>
      <c r="S88" s="12">
        <f t="shared" si="2"/>
        <v>0</v>
      </c>
    </row>
    <row r="89" spans="1:19" ht="21" customHeight="1" thickBot="1" x14ac:dyDescent="0.4">
      <c r="A89" s="92">
        <v>1</v>
      </c>
      <c r="B89" s="91"/>
      <c r="C89" s="2"/>
      <c r="D89" s="3"/>
      <c r="E89" s="58"/>
      <c r="F89" s="16"/>
      <c r="G89" s="38"/>
      <c r="H89" s="38"/>
      <c r="I89" s="38"/>
      <c r="J89" s="38"/>
      <c r="K89" s="38"/>
      <c r="L89" s="38"/>
      <c r="M89" s="38"/>
      <c r="N89" s="38"/>
      <c r="O89" s="38"/>
      <c r="P89" s="30">
        <f t="shared" si="5"/>
        <v>0</v>
      </c>
      <c r="Q89" s="4">
        <v>0</v>
      </c>
      <c r="R89" s="5"/>
      <c r="S89" s="12">
        <f t="shared" ref="S89:S96" si="6">P89-(Q89+R89)</f>
        <v>0</v>
      </c>
    </row>
    <row r="90" spans="1:19" ht="21" customHeight="1" thickBot="1" x14ac:dyDescent="0.4">
      <c r="A90" s="92">
        <v>1</v>
      </c>
      <c r="B90" s="91"/>
      <c r="C90" s="2"/>
      <c r="D90" s="3"/>
      <c r="E90" s="58"/>
      <c r="F90" s="16"/>
      <c r="G90" s="38"/>
      <c r="H90" s="38"/>
      <c r="I90" s="38"/>
      <c r="J90" s="38"/>
      <c r="K90" s="38"/>
      <c r="L90" s="38"/>
      <c r="M90" s="38"/>
      <c r="N90" s="38"/>
      <c r="O90" s="38"/>
      <c r="P90" s="30">
        <f t="shared" si="5"/>
        <v>0</v>
      </c>
      <c r="Q90" s="4">
        <v>0</v>
      </c>
      <c r="R90" s="5"/>
      <c r="S90" s="12">
        <f t="shared" si="6"/>
        <v>0</v>
      </c>
    </row>
    <row r="91" spans="1:19" ht="21" customHeight="1" thickBot="1" x14ac:dyDescent="0.4">
      <c r="A91" s="92">
        <v>1</v>
      </c>
      <c r="B91" s="91"/>
      <c r="C91" s="79"/>
      <c r="D91" s="3"/>
      <c r="E91" s="58"/>
      <c r="F91" s="16"/>
      <c r="G91" s="38"/>
      <c r="H91" s="38"/>
      <c r="I91" s="38"/>
      <c r="J91" s="38"/>
      <c r="K91" s="38"/>
      <c r="L91" s="38"/>
      <c r="M91" s="38"/>
      <c r="N91" s="38"/>
      <c r="O91" s="38"/>
      <c r="P91" s="30">
        <f t="shared" si="5"/>
        <v>0</v>
      </c>
      <c r="Q91" s="4">
        <v>0</v>
      </c>
      <c r="R91" s="5"/>
      <c r="S91" s="12">
        <f t="shared" si="6"/>
        <v>0</v>
      </c>
    </row>
    <row r="92" spans="1:19" ht="21" customHeight="1" thickBot="1" x14ac:dyDescent="0.4">
      <c r="A92" s="92">
        <v>1</v>
      </c>
      <c r="B92" s="91"/>
      <c r="C92" s="79"/>
      <c r="D92" s="3"/>
      <c r="E92" s="58"/>
      <c r="F92" s="16"/>
      <c r="G92" s="38"/>
      <c r="H92" s="38"/>
      <c r="I92" s="38"/>
      <c r="J92" s="38"/>
      <c r="K92" s="38"/>
      <c r="L92" s="38"/>
      <c r="M92" s="38"/>
      <c r="N92" s="38"/>
      <c r="O92" s="38"/>
      <c r="P92" s="30">
        <f t="shared" si="5"/>
        <v>0</v>
      </c>
      <c r="Q92" s="4">
        <v>0</v>
      </c>
      <c r="R92" s="5"/>
      <c r="S92" s="12">
        <f t="shared" si="6"/>
        <v>0</v>
      </c>
    </row>
    <row r="93" spans="1:19" ht="21" customHeight="1" thickBot="1" x14ac:dyDescent="0.4">
      <c r="A93" s="92">
        <v>1</v>
      </c>
      <c r="B93" s="91"/>
      <c r="C93" s="79"/>
      <c r="D93" s="2"/>
      <c r="E93" s="58"/>
      <c r="F93" s="16"/>
      <c r="G93" s="38"/>
      <c r="H93" s="38"/>
      <c r="I93" s="38"/>
      <c r="J93" s="38"/>
      <c r="K93" s="38"/>
      <c r="L93" s="38"/>
      <c r="M93" s="38"/>
      <c r="N93" s="38"/>
      <c r="O93" s="38"/>
      <c r="P93" s="30">
        <f t="shared" si="5"/>
        <v>0</v>
      </c>
      <c r="Q93" s="4">
        <v>0</v>
      </c>
      <c r="R93" s="5"/>
      <c r="S93" s="12">
        <f t="shared" si="6"/>
        <v>0</v>
      </c>
    </row>
    <row r="94" spans="1:19" ht="21" customHeight="1" thickBot="1" x14ac:dyDescent="0.4">
      <c r="A94" s="92">
        <v>1</v>
      </c>
      <c r="B94" s="91"/>
      <c r="C94" s="79"/>
      <c r="D94" s="2"/>
      <c r="E94" s="58"/>
      <c r="F94" s="16"/>
      <c r="G94" s="38"/>
      <c r="H94" s="38"/>
      <c r="I94" s="38"/>
      <c r="J94" s="38"/>
      <c r="K94" s="38"/>
      <c r="L94" s="38"/>
      <c r="M94" s="38"/>
      <c r="N94" s="38"/>
      <c r="O94" s="38"/>
      <c r="P94" s="30">
        <f t="shared" si="5"/>
        <v>0</v>
      </c>
      <c r="Q94" s="4">
        <v>0</v>
      </c>
      <c r="R94" s="5"/>
      <c r="S94" s="12">
        <f t="shared" si="6"/>
        <v>0</v>
      </c>
    </row>
    <row r="95" spans="1:19" ht="21" customHeight="1" thickBot="1" x14ac:dyDescent="0.4">
      <c r="A95" s="92">
        <v>1</v>
      </c>
      <c r="B95" s="91"/>
      <c r="C95" s="2"/>
      <c r="D95" s="2"/>
      <c r="E95" s="58"/>
      <c r="F95" s="16"/>
      <c r="G95" s="38"/>
      <c r="H95" s="38"/>
      <c r="I95" s="38"/>
      <c r="J95" s="38"/>
      <c r="K95" s="38"/>
      <c r="L95" s="38"/>
      <c r="M95" s="38"/>
      <c r="N95" s="38"/>
      <c r="O95" s="38"/>
      <c r="P95" s="30">
        <f t="shared" si="5"/>
        <v>0</v>
      </c>
      <c r="Q95" s="4"/>
      <c r="R95" s="5"/>
      <c r="S95" s="12">
        <f t="shared" si="6"/>
        <v>0</v>
      </c>
    </row>
    <row r="96" spans="1:19" ht="21" customHeight="1" thickBot="1" x14ac:dyDescent="0.4">
      <c r="A96" s="92">
        <v>1</v>
      </c>
      <c r="B96" s="91"/>
      <c r="C96" s="2"/>
      <c r="D96" s="2"/>
      <c r="E96" s="58"/>
      <c r="F96" s="80"/>
      <c r="G96" s="38"/>
      <c r="H96" s="38"/>
      <c r="I96" s="38"/>
      <c r="J96" s="38"/>
      <c r="K96" s="38"/>
      <c r="L96" s="38"/>
      <c r="M96" s="38"/>
      <c r="N96" s="38"/>
      <c r="O96" s="38"/>
      <c r="P96" s="30">
        <f t="shared" si="5"/>
        <v>0</v>
      </c>
      <c r="Q96" s="4"/>
      <c r="R96" s="5"/>
      <c r="S96" s="12">
        <f t="shared" si="6"/>
        <v>0</v>
      </c>
    </row>
    <row r="97" spans="1:19" ht="21" customHeight="1" thickBot="1" x14ac:dyDescent="0.4">
      <c r="A97" s="92">
        <v>1</v>
      </c>
      <c r="B97" s="91"/>
      <c r="C97" s="2"/>
      <c r="D97" s="2"/>
      <c r="E97" s="58"/>
      <c r="F97" s="80"/>
      <c r="G97" s="38"/>
      <c r="H97" s="38"/>
      <c r="I97" s="38"/>
      <c r="J97" s="38"/>
      <c r="K97" s="38"/>
      <c r="L97" s="38"/>
      <c r="M97" s="38"/>
      <c r="N97" s="38"/>
      <c r="O97" s="38"/>
      <c r="P97" s="30">
        <f t="shared" si="5"/>
        <v>0</v>
      </c>
      <c r="Q97" s="4"/>
      <c r="R97" s="5"/>
      <c r="S97" s="12">
        <f t="shared" ref="S97:S144" si="7">P97-(Q97+R97)</f>
        <v>0</v>
      </c>
    </row>
    <row r="98" spans="1:19" ht="21" customHeight="1" thickBot="1" x14ac:dyDescent="0.4">
      <c r="A98" s="92">
        <v>1</v>
      </c>
      <c r="B98" s="91"/>
      <c r="C98" s="79"/>
      <c r="D98" s="2"/>
      <c r="E98" s="58"/>
      <c r="F98" s="16"/>
      <c r="G98" s="38"/>
      <c r="H98" s="38"/>
      <c r="I98" s="38"/>
      <c r="J98" s="38"/>
      <c r="K98" s="38"/>
      <c r="L98" s="38"/>
      <c r="M98" s="38"/>
      <c r="N98" s="38"/>
      <c r="O98" s="38"/>
      <c r="P98" s="30">
        <f t="shared" si="5"/>
        <v>0</v>
      </c>
      <c r="Q98" s="4"/>
      <c r="R98" s="4"/>
      <c r="S98" s="12">
        <f t="shared" si="7"/>
        <v>0</v>
      </c>
    </row>
    <row r="99" spans="1:19" ht="21" customHeight="1" thickBot="1" x14ac:dyDescent="0.4">
      <c r="A99" s="92">
        <v>1</v>
      </c>
      <c r="B99" s="91"/>
      <c r="C99" s="79"/>
      <c r="D99" s="2"/>
      <c r="E99" s="58"/>
      <c r="F99" s="16"/>
      <c r="G99" s="38"/>
      <c r="H99" s="38"/>
      <c r="I99" s="38"/>
      <c r="J99" s="38"/>
      <c r="K99" s="38"/>
      <c r="L99" s="38"/>
      <c r="M99" s="38"/>
      <c r="N99" s="38"/>
      <c r="O99" s="38"/>
      <c r="P99" s="30">
        <f t="shared" si="5"/>
        <v>0</v>
      </c>
      <c r="Q99" s="4"/>
      <c r="R99" s="5"/>
      <c r="S99" s="12">
        <f t="shared" si="7"/>
        <v>0</v>
      </c>
    </row>
    <row r="100" spans="1:19" ht="21" customHeight="1" thickBot="1" x14ac:dyDescent="0.4">
      <c r="A100" s="92">
        <v>1</v>
      </c>
      <c r="B100" s="91"/>
      <c r="C100" s="79"/>
      <c r="D100" s="2"/>
      <c r="E100" s="58"/>
      <c r="F100" s="16"/>
      <c r="G100" s="38"/>
      <c r="H100" s="38"/>
      <c r="I100" s="38"/>
      <c r="J100" s="38"/>
      <c r="K100" s="38"/>
      <c r="L100" s="38"/>
      <c r="M100" s="38"/>
      <c r="N100" s="38"/>
      <c r="O100" s="38"/>
      <c r="P100" s="30">
        <f t="shared" si="5"/>
        <v>0</v>
      </c>
      <c r="Q100" s="4"/>
      <c r="R100" s="5"/>
      <c r="S100" s="12">
        <f t="shared" si="7"/>
        <v>0</v>
      </c>
    </row>
    <row r="101" spans="1:19" ht="21" customHeight="1" thickBot="1" x14ac:dyDescent="0.4">
      <c r="A101" s="92">
        <v>1</v>
      </c>
      <c r="B101" s="91"/>
      <c r="C101" s="79"/>
      <c r="D101" s="2"/>
      <c r="E101" s="58"/>
      <c r="F101" s="16"/>
      <c r="G101" s="38"/>
      <c r="H101" s="38"/>
      <c r="I101" s="38"/>
      <c r="J101" s="38"/>
      <c r="K101" s="38"/>
      <c r="L101" s="38"/>
      <c r="M101" s="38"/>
      <c r="N101" s="38"/>
      <c r="O101" s="38"/>
      <c r="P101" s="30">
        <f t="shared" si="5"/>
        <v>0</v>
      </c>
      <c r="Q101" s="4"/>
      <c r="R101" s="5"/>
      <c r="S101" s="12">
        <f t="shared" si="7"/>
        <v>0</v>
      </c>
    </row>
    <row r="102" spans="1:19" ht="21" customHeight="1" thickBot="1" x14ac:dyDescent="0.4">
      <c r="A102" s="92">
        <v>1</v>
      </c>
      <c r="B102" s="91"/>
      <c r="C102" s="2"/>
      <c r="D102" s="2"/>
      <c r="E102" s="58"/>
      <c r="F102" s="16"/>
      <c r="G102" s="38"/>
      <c r="H102" s="38"/>
      <c r="I102" s="38"/>
      <c r="J102" s="38"/>
      <c r="K102" s="38"/>
      <c r="L102" s="38"/>
      <c r="M102" s="38"/>
      <c r="N102" s="38"/>
      <c r="O102" s="38"/>
      <c r="P102" s="30">
        <f t="shared" si="5"/>
        <v>0</v>
      </c>
      <c r="Q102" s="4"/>
      <c r="R102" s="5"/>
      <c r="S102" s="12">
        <f t="shared" si="7"/>
        <v>0</v>
      </c>
    </row>
    <row r="103" spans="1:19" ht="21" customHeight="1" thickBot="1" x14ac:dyDescent="0.4">
      <c r="A103" s="92">
        <v>1</v>
      </c>
      <c r="B103" s="91"/>
      <c r="C103" s="2"/>
      <c r="D103" s="2"/>
      <c r="E103" s="58"/>
      <c r="F103" s="16"/>
      <c r="G103" s="38"/>
      <c r="H103" s="38"/>
      <c r="I103" s="38"/>
      <c r="J103" s="38"/>
      <c r="K103" s="38"/>
      <c r="L103" s="38"/>
      <c r="M103" s="38"/>
      <c r="N103" s="38"/>
      <c r="O103" s="38"/>
      <c r="P103" s="30">
        <f t="shared" si="5"/>
        <v>0</v>
      </c>
      <c r="Q103" s="4"/>
      <c r="R103" s="5"/>
      <c r="S103" s="12">
        <f t="shared" si="7"/>
        <v>0</v>
      </c>
    </row>
    <row r="104" spans="1:19" ht="21" customHeight="1" thickBot="1" x14ac:dyDescent="0.4">
      <c r="A104" s="92">
        <v>1</v>
      </c>
      <c r="B104" s="91"/>
      <c r="C104" s="2"/>
      <c r="D104" s="2"/>
      <c r="E104" s="58"/>
      <c r="F104" s="16"/>
      <c r="G104" s="38"/>
      <c r="H104" s="38"/>
      <c r="I104" s="38"/>
      <c r="J104" s="38"/>
      <c r="K104" s="38"/>
      <c r="L104" s="38"/>
      <c r="M104" s="38"/>
      <c r="N104" s="38"/>
      <c r="O104" s="38"/>
      <c r="P104" s="30">
        <f t="shared" ref="P104:P135" si="8">$G$6*G104+$N$6*N104+$H$6*H104+$O$6*O104+$I$6*I104+$M$6*M104+$K$6*K104+$J$6*J104+$L$6*L104</f>
        <v>0</v>
      </c>
      <c r="Q104" s="4"/>
      <c r="R104" s="5"/>
      <c r="S104" s="12">
        <f t="shared" si="7"/>
        <v>0</v>
      </c>
    </row>
    <row r="105" spans="1:19" ht="21" customHeight="1" thickBot="1" x14ac:dyDescent="0.4">
      <c r="A105" s="92">
        <v>1</v>
      </c>
      <c r="B105" s="91"/>
      <c r="C105" s="2"/>
      <c r="D105" s="2"/>
      <c r="E105" s="58"/>
      <c r="F105" s="16"/>
      <c r="G105" s="38"/>
      <c r="H105" s="38"/>
      <c r="I105" s="38"/>
      <c r="J105" s="38"/>
      <c r="K105" s="38"/>
      <c r="L105" s="38"/>
      <c r="M105" s="38"/>
      <c r="N105" s="38"/>
      <c r="O105" s="38"/>
      <c r="P105" s="30">
        <f t="shared" si="8"/>
        <v>0</v>
      </c>
      <c r="Q105" s="4"/>
      <c r="R105" s="5"/>
      <c r="S105" s="12">
        <f t="shared" si="7"/>
        <v>0</v>
      </c>
    </row>
    <row r="106" spans="1:19" ht="21" customHeight="1" thickBot="1" x14ac:dyDescent="0.4">
      <c r="A106" s="92">
        <v>1</v>
      </c>
      <c r="B106" s="91"/>
      <c r="C106" s="2"/>
      <c r="D106" s="3"/>
      <c r="E106" s="58"/>
      <c r="F106" s="16"/>
      <c r="G106" s="38"/>
      <c r="H106" s="38"/>
      <c r="I106" s="38"/>
      <c r="J106" s="38"/>
      <c r="K106" s="38"/>
      <c r="L106" s="38"/>
      <c r="M106" s="38"/>
      <c r="N106" s="38"/>
      <c r="O106" s="38"/>
      <c r="P106" s="30">
        <f t="shared" si="8"/>
        <v>0</v>
      </c>
      <c r="Q106" s="4"/>
      <c r="R106" s="5"/>
      <c r="S106" s="12">
        <f t="shared" si="7"/>
        <v>0</v>
      </c>
    </row>
    <row r="107" spans="1:19" ht="21" customHeight="1" thickBot="1" x14ac:dyDescent="0.4">
      <c r="A107" s="92">
        <v>1</v>
      </c>
      <c r="B107" s="91"/>
      <c r="C107" s="2"/>
      <c r="D107" s="3"/>
      <c r="E107" s="58"/>
      <c r="F107" s="16"/>
      <c r="G107" s="38"/>
      <c r="H107" s="38"/>
      <c r="I107" s="38"/>
      <c r="J107" s="38"/>
      <c r="K107" s="38"/>
      <c r="L107" s="38"/>
      <c r="M107" s="38"/>
      <c r="N107" s="38"/>
      <c r="O107" s="38"/>
      <c r="P107" s="30">
        <f t="shared" si="8"/>
        <v>0</v>
      </c>
      <c r="Q107" s="4"/>
      <c r="R107" s="5"/>
      <c r="S107" s="12">
        <f t="shared" si="7"/>
        <v>0</v>
      </c>
    </row>
    <row r="108" spans="1:19" ht="21" customHeight="1" thickBot="1" x14ac:dyDescent="0.4">
      <c r="A108" s="92">
        <v>1</v>
      </c>
      <c r="B108" s="91"/>
      <c r="C108" s="2"/>
      <c r="D108" s="3"/>
      <c r="E108" s="58"/>
      <c r="F108" s="16"/>
      <c r="G108" s="38"/>
      <c r="H108" s="38"/>
      <c r="I108" s="38"/>
      <c r="J108" s="38"/>
      <c r="K108" s="38"/>
      <c r="L108" s="38"/>
      <c r="M108" s="38"/>
      <c r="N108" s="38"/>
      <c r="O108" s="38"/>
      <c r="P108" s="30">
        <f t="shared" si="8"/>
        <v>0</v>
      </c>
      <c r="Q108" s="4"/>
      <c r="R108" s="5"/>
      <c r="S108" s="12">
        <f t="shared" si="7"/>
        <v>0</v>
      </c>
    </row>
    <row r="109" spans="1:19" ht="21" customHeight="1" thickBot="1" x14ac:dyDescent="0.4">
      <c r="A109" s="92">
        <v>1</v>
      </c>
      <c r="B109" s="91"/>
      <c r="C109" s="2"/>
      <c r="D109" s="3"/>
      <c r="E109" s="58"/>
      <c r="F109" s="16"/>
      <c r="G109" s="38"/>
      <c r="H109" s="38"/>
      <c r="I109" s="38"/>
      <c r="J109" s="38"/>
      <c r="K109" s="38"/>
      <c r="L109" s="38"/>
      <c r="M109" s="38"/>
      <c r="N109" s="38"/>
      <c r="O109" s="38"/>
      <c r="P109" s="30">
        <f t="shared" si="8"/>
        <v>0</v>
      </c>
      <c r="Q109" s="4"/>
      <c r="R109" s="5"/>
      <c r="S109" s="12">
        <f t="shared" si="7"/>
        <v>0</v>
      </c>
    </row>
    <row r="110" spans="1:19" ht="21" customHeight="1" thickBot="1" x14ac:dyDescent="0.4">
      <c r="A110" s="92">
        <v>1</v>
      </c>
      <c r="B110" s="91"/>
      <c r="C110" s="2"/>
      <c r="D110" s="3"/>
      <c r="E110" s="58"/>
      <c r="F110" s="16"/>
      <c r="G110" s="38"/>
      <c r="H110" s="38"/>
      <c r="I110" s="38"/>
      <c r="J110" s="38"/>
      <c r="K110" s="38"/>
      <c r="L110" s="38"/>
      <c r="M110" s="38"/>
      <c r="N110" s="38"/>
      <c r="O110" s="38"/>
      <c r="P110" s="30">
        <f t="shared" si="8"/>
        <v>0</v>
      </c>
      <c r="Q110" s="4"/>
      <c r="R110" s="5"/>
      <c r="S110" s="12">
        <f t="shared" si="7"/>
        <v>0</v>
      </c>
    </row>
    <row r="111" spans="1:19" ht="24" thickBot="1" x14ac:dyDescent="0.4">
      <c r="A111" s="92">
        <v>1</v>
      </c>
      <c r="B111" s="91"/>
      <c r="C111" s="2"/>
      <c r="D111" s="3"/>
      <c r="E111" s="58"/>
      <c r="F111" s="16"/>
      <c r="G111" s="38"/>
      <c r="H111" s="38"/>
      <c r="I111" s="38"/>
      <c r="J111" s="38"/>
      <c r="K111" s="38"/>
      <c r="L111" s="38"/>
      <c r="M111" s="38"/>
      <c r="N111" s="38"/>
      <c r="O111" s="38"/>
      <c r="P111" s="30">
        <f t="shared" si="8"/>
        <v>0</v>
      </c>
      <c r="Q111" s="4"/>
      <c r="R111" s="5"/>
      <c r="S111" s="12">
        <f t="shared" si="7"/>
        <v>0</v>
      </c>
    </row>
    <row r="112" spans="1:19" ht="23.25" customHeight="1" thickBot="1" x14ac:dyDescent="0.4">
      <c r="A112" s="92">
        <v>1</v>
      </c>
      <c r="B112" s="91"/>
      <c r="C112" s="2"/>
      <c r="D112" s="3"/>
      <c r="E112" s="58"/>
      <c r="F112" s="16"/>
      <c r="G112" s="38"/>
      <c r="H112" s="38"/>
      <c r="I112" s="38"/>
      <c r="J112" s="38"/>
      <c r="K112" s="38"/>
      <c r="L112" s="38"/>
      <c r="M112" s="38"/>
      <c r="N112" s="38"/>
      <c r="O112" s="38"/>
      <c r="P112" s="30">
        <f t="shared" si="8"/>
        <v>0</v>
      </c>
      <c r="Q112" s="4"/>
      <c r="R112" s="5"/>
      <c r="S112" s="12">
        <f t="shared" si="7"/>
        <v>0</v>
      </c>
    </row>
    <row r="113" spans="1:19" ht="23.25" customHeight="1" thickBot="1" x14ac:dyDescent="0.4">
      <c r="A113" s="92">
        <v>1</v>
      </c>
      <c r="B113" s="91"/>
      <c r="C113" s="2"/>
      <c r="D113" s="3"/>
      <c r="E113" s="58"/>
      <c r="F113" s="16"/>
      <c r="G113" s="38"/>
      <c r="H113" s="38"/>
      <c r="I113" s="38"/>
      <c r="J113" s="38"/>
      <c r="K113" s="38"/>
      <c r="L113" s="38"/>
      <c r="M113" s="38"/>
      <c r="N113" s="38"/>
      <c r="O113" s="38"/>
      <c r="P113" s="30">
        <f t="shared" si="8"/>
        <v>0</v>
      </c>
      <c r="Q113" s="4"/>
      <c r="R113" s="5"/>
      <c r="S113" s="12">
        <f t="shared" si="7"/>
        <v>0</v>
      </c>
    </row>
    <row r="114" spans="1:19" ht="24" thickBot="1" x14ac:dyDescent="0.4">
      <c r="A114" s="92">
        <v>1</v>
      </c>
      <c r="B114" s="91"/>
      <c r="C114" s="2"/>
      <c r="D114" s="3"/>
      <c r="E114" s="58"/>
      <c r="F114" s="16"/>
      <c r="G114" s="38"/>
      <c r="H114" s="38"/>
      <c r="I114" s="38"/>
      <c r="J114" s="38"/>
      <c r="K114" s="38"/>
      <c r="L114" s="38"/>
      <c r="M114" s="38"/>
      <c r="N114" s="38"/>
      <c r="O114" s="38"/>
      <c r="P114" s="30">
        <f t="shared" si="8"/>
        <v>0</v>
      </c>
      <c r="Q114" s="4"/>
      <c r="R114" s="5"/>
      <c r="S114" s="12">
        <f t="shared" si="7"/>
        <v>0</v>
      </c>
    </row>
    <row r="115" spans="1:19" ht="24" thickBot="1" x14ac:dyDescent="0.4">
      <c r="A115" s="92">
        <v>1</v>
      </c>
      <c r="B115" s="91"/>
      <c r="C115" s="2"/>
      <c r="D115" s="3"/>
      <c r="E115" s="58"/>
      <c r="F115" s="16"/>
      <c r="G115" s="38"/>
      <c r="H115" s="38"/>
      <c r="I115" s="38"/>
      <c r="J115" s="38"/>
      <c r="K115" s="38"/>
      <c r="L115" s="38"/>
      <c r="M115" s="38"/>
      <c r="N115" s="38"/>
      <c r="O115" s="38"/>
      <c r="P115" s="30">
        <f t="shared" si="8"/>
        <v>0</v>
      </c>
      <c r="Q115" s="4"/>
      <c r="R115" s="5"/>
      <c r="S115" s="12">
        <f t="shared" si="7"/>
        <v>0</v>
      </c>
    </row>
    <row r="116" spans="1:19" ht="24" thickBot="1" x14ac:dyDescent="0.4">
      <c r="A116" s="92">
        <v>1</v>
      </c>
      <c r="B116" s="91"/>
      <c r="C116" s="2"/>
      <c r="D116" s="3"/>
      <c r="E116" s="58"/>
      <c r="F116" s="16"/>
      <c r="G116" s="38"/>
      <c r="H116" s="38"/>
      <c r="I116" s="38"/>
      <c r="J116" s="38"/>
      <c r="K116" s="38"/>
      <c r="L116" s="38"/>
      <c r="M116" s="38"/>
      <c r="N116" s="38"/>
      <c r="O116" s="38"/>
      <c r="P116" s="30">
        <f t="shared" si="8"/>
        <v>0</v>
      </c>
      <c r="Q116" s="4"/>
      <c r="R116" s="5"/>
      <c r="S116" s="12">
        <f t="shared" si="7"/>
        <v>0</v>
      </c>
    </row>
    <row r="117" spans="1:19" ht="24" thickBot="1" x14ac:dyDescent="0.4">
      <c r="A117" s="92">
        <v>1</v>
      </c>
      <c r="B117" s="91"/>
      <c r="C117" s="2"/>
      <c r="D117" s="3"/>
      <c r="E117" s="58"/>
      <c r="F117" s="16"/>
      <c r="G117" s="38"/>
      <c r="H117" s="38"/>
      <c r="I117" s="38"/>
      <c r="J117" s="38"/>
      <c r="K117" s="38"/>
      <c r="L117" s="38"/>
      <c r="M117" s="38"/>
      <c r="N117" s="38"/>
      <c r="O117" s="38"/>
      <c r="P117" s="30">
        <f t="shared" si="8"/>
        <v>0</v>
      </c>
      <c r="Q117" s="4"/>
      <c r="R117" s="5"/>
      <c r="S117" s="12">
        <f t="shared" si="7"/>
        <v>0</v>
      </c>
    </row>
    <row r="118" spans="1:19" ht="24" thickBot="1" x14ac:dyDescent="0.4">
      <c r="A118" s="92">
        <v>1</v>
      </c>
      <c r="B118" s="91"/>
      <c r="C118" s="2"/>
      <c r="D118" s="3"/>
      <c r="E118" s="58"/>
      <c r="F118" s="16"/>
      <c r="G118" s="38"/>
      <c r="H118" s="38"/>
      <c r="I118" s="78"/>
      <c r="J118" s="38"/>
      <c r="K118" s="38"/>
      <c r="L118" s="38"/>
      <c r="M118" s="38"/>
      <c r="N118" s="38"/>
      <c r="O118" s="38"/>
      <c r="P118" s="30">
        <f t="shared" si="8"/>
        <v>0</v>
      </c>
      <c r="Q118" s="4"/>
      <c r="R118" s="5"/>
      <c r="S118" s="12">
        <f t="shared" si="7"/>
        <v>0</v>
      </c>
    </row>
    <row r="119" spans="1:19" ht="24" thickBot="1" x14ac:dyDescent="0.4">
      <c r="A119" s="92">
        <v>1</v>
      </c>
      <c r="B119" s="91"/>
      <c r="C119" s="2"/>
      <c r="D119" s="3"/>
      <c r="E119" s="58"/>
      <c r="F119" s="16"/>
      <c r="G119" s="38"/>
      <c r="H119" s="38"/>
      <c r="I119" s="78"/>
      <c r="J119" s="38"/>
      <c r="K119" s="38"/>
      <c r="L119" s="38"/>
      <c r="M119" s="38"/>
      <c r="N119" s="38"/>
      <c r="O119" s="38"/>
      <c r="P119" s="30">
        <f t="shared" si="8"/>
        <v>0</v>
      </c>
      <c r="Q119" s="4"/>
      <c r="R119" s="5"/>
      <c r="S119" s="12">
        <f t="shared" si="7"/>
        <v>0</v>
      </c>
    </row>
    <row r="120" spans="1:19" ht="24" thickBot="1" x14ac:dyDescent="0.4">
      <c r="A120" s="92">
        <v>1</v>
      </c>
      <c r="B120" s="91"/>
      <c r="C120" s="2"/>
      <c r="D120" s="3"/>
      <c r="E120" s="58"/>
      <c r="F120" s="16"/>
      <c r="G120" s="38"/>
      <c r="H120" s="38"/>
      <c r="I120" s="38"/>
      <c r="J120" s="38"/>
      <c r="K120" s="38"/>
      <c r="L120" s="38"/>
      <c r="M120" s="38"/>
      <c r="N120" s="38"/>
      <c r="O120" s="38"/>
      <c r="P120" s="30">
        <f t="shared" si="8"/>
        <v>0</v>
      </c>
      <c r="Q120" s="4"/>
      <c r="R120" s="5"/>
      <c r="S120" s="12">
        <f t="shared" si="7"/>
        <v>0</v>
      </c>
    </row>
    <row r="121" spans="1:19" ht="24" thickBot="1" x14ac:dyDescent="0.4">
      <c r="A121" s="92">
        <v>1</v>
      </c>
      <c r="B121" s="91"/>
      <c r="C121" s="2"/>
      <c r="D121" s="3"/>
      <c r="E121" s="58"/>
      <c r="F121" s="16"/>
      <c r="G121" s="38"/>
      <c r="H121" s="38"/>
      <c r="I121" s="38"/>
      <c r="J121" s="38"/>
      <c r="K121" s="38"/>
      <c r="L121" s="38"/>
      <c r="M121" s="38"/>
      <c r="N121" s="38"/>
      <c r="O121" s="38"/>
      <c r="P121" s="30">
        <f t="shared" si="8"/>
        <v>0</v>
      </c>
      <c r="Q121" s="4"/>
      <c r="R121" s="5"/>
      <c r="S121" s="12">
        <f t="shared" ref="S121:S125" si="9">P121-(Q121+R121)</f>
        <v>0</v>
      </c>
    </row>
    <row r="122" spans="1:19" ht="24" thickBot="1" x14ac:dyDescent="0.4">
      <c r="A122" s="92">
        <v>1</v>
      </c>
      <c r="B122" s="91"/>
      <c r="C122" s="6"/>
      <c r="D122" s="3"/>
      <c r="E122" s="58"/>
      <c r="F122" s="16"/>
      <c r="G122" s="38"/>
      <c r="H122" s="38"/>
      <c r="I122" s="38"/>
      <c r="J122" s="38"/>
      <c r="K122" s="38"/>
      <c r="L122" s="38"/>
      <c r="M122" s="38"/>
      <c r="N122" s="38"/>
      <c r="O122" s="38"/>
      <c r="P122" s="30">
        <f t="shared" si="8"/>
        <v>0</v>
      </c>
      <c r="Q122" s="4"/>
      <c r="R122" s="5"/>
      <c r="S122" s="12">
        <f t="shared" si="9"/>
        <v>0</v>
      </c>
    </row>
    <row r="123" spans="1:19" ht="24" thickBot="1" x14ac:dyDescent="0.4">
      <c r="A123" s="92">
        <v>1</v>
      </c>
      <c r="B123" s="91"/>
      <c r="C123" s="2"/>
      <c r="D123" s="3"/>
      <c r="E123" s="58"/>
      <c r="F123" s="16"/>
      <c r="G123" s="38"/>
      <c r="H123" s="38"/>
      <c r="I123" s="38"/>
      <c r="J123" s="38"/>
      <c r="K123" s="38"/>
      <c r="L123" s="38"/>
      <c r="M123" s="38"/>
      <c r="N123" s="38"/>
      <c r="O123" s="38"/>
      <c r="P123" s="30">
        <f t="shared" si="8"/>
        <v>0</v>
      </c>
      <c r="Q123" s="4"/>
      <c r="R123" s="5"/>
      <c r="S123" s="12">
        <f t="shared" si="9"/>
        <v>0</v>
      </c>
    </row>
    <row r="124" spans="1:19" ht="24" thickBot="1" x14ac:dyDescent="0.4">
      <c r="A124" s="92">
        <v>1</v>
      </c>
      <c r="B124" s="91"/>
      <c r="C124" s="2"/>
      <c r="D124" s="3"/>
      <c r="E124" s="58"/>
      <c r="F124" s="16"/>
      <c r="G124" s="38"/>
      <c r="H124" s="38"/>
      <c r="I124" s="38"/>
      <c r="J124" s="38"/>
      <c r="K124" s="38"/>
      <c r="L124" s="38"/>
      <c r="M124" s="38"/>
      <c r="N124" s="38"/>
      <c r="O124" s="38"/>
      <c r="P124" s="30">
        <f t="shared" si="8"/>
        <v>0</v>
      </c>
      <c r="Q124" s="4"/>
      <c r="R124" s="5"/>
      <c r="S124" s="12">
        <f t="shared" si="9"/>
        <v>0</v>
      </c>
    </row>
    <row r="125" spans="1:19" ht="24" thickBot="1" x14ac:dyDescent="0.4">
      <c r="A125" s="92">
        <v>1</v>
      </c>
      <c r="B125" s="91"/>
      <c r="C125" s="2"/>
      <c r="D125" s="3"/>
      <c r="E125" s="58"/>
      <c r="F125" s="16"/>
      <c r="G125" s="38"/>
      <c r="H125" s="38"/>
      <c r="I125" s="38"/>
      <c r="J125" s="38"/>
      <c r="K125" s="38"/>
      <c r="L125" s="38"/>
      <c r="M125" s="38"/>
      <c r="N125" s="38"/>
      <c r="O125" s="38"/>
      <c r="P125" s="30">
        <f t="shared" si="8"/>
        <v>0</v>
      </c>
      <c r="Q125" s="4"/>
      <c r="R125" s="5"/>
      <c r="S125" s="12">
        <f t="shared" si="9"/>
        <v>0</v>
      </c>
    </row>
    <row r="126" spans="1:19" ht="24" thickBot="1" x14ac:dyDescent="0.4">
      <c r="A126" s="92">
        <v>1</v>
      </c>
      <c r="B126" s="91"/>
      <c r="C126" s="2"/>
      <c r="D126" s="3"/>
      <c r="E126" s="58"/>
      <c r="F126" s="16"/>
      <c r="G126" s="38"/>
      <c r="H126" s="38"/>
      <c r="I126" s="38"/>
      <c r="J126" s="38"/>
      <c r="K126" s="38"/>
      <c r="L126" s="38"/>
      <c r="M126" s="38"/>
      <c r="N126" s="38"/>
      <c r="O126" s="38"/>
      <c r="P126" s="30">
        <f t="shared" si="8"/>
        <v>0</v>
      </c>
      <c r="Q126" s="4"/>
      <c r="R126" s="5"/>
      <c r="S126" s="12">
        <f t="shared" si="7"/>
        <v>0</v>
      </c>
    </row>
    <row r="127" spans="1:19" ht="24" thickBot="1" x14ac:dyDescent="0.4">
      <c r="A127" s="92">
        <v>1</v>
      </c>
      <c r="B127" s="91"/>
      <c r="C127" s="2"/>
      <c r="D127" s="3"/>
      <c r="E127" s="58"/>
      <c r="F127" s="16"/>
      <c r="G127" s="38"/>
      <c r="H127" s="38"/>
      <c r="I127" s="38"/>
      <c r="J127" s="38"/>
      <c r="K127" s="38"/>
      <c r="L127" s="38"/>
      <c r="M127" s="38"/>
      <c r="N127" s="38"/>
      <c r="O127" s="38"/>
      <c r="P127" s="30">
        <f t="shared" si="8"/>
        <v>0</v>
      </c>
      <c r="Q127" s="4">
        <v>0</v>
      </c>
      <c r="R127" s="5"/>
      <c r="S127" s="12">
        <f t="shared" si="7"/>
        <v>0</v>
      </c>
    </row>
    <row r="128" spans="1:19" ht="27.75" customHeight="1" thickBot="1" x14ac:dyDescent="0.4">
      <c r="A128" s="92">
        <v>1</v>
      </c>
      <c r="B128" s="91"/>
      <c r="C128" s="2"/>
      <c r="D128" s="3"/>
      <c r="E128" s="58"/>
      <c r="F128" s="16"/>
      <c r="G128" s="38"/>
      <c r="H128" s="38"/>
      <c r="I128" s="38"/>
      <c r="J128" s="38"/>
      <c r="K128" s="38"/>
      <c r="L128" s="38"/>
      <c r="M128" s="38"/>
      <c r="N128" s="38"/>
      <c r="O128" s="38"/>
      <c r="P128" s="30">
        <f t="shared" si="8"/>
        <v>0</v>
      </c>
      <c r="Q128" s="4">
        <v>0</v>
      </c>
      <c r="R128" s="5"/>
      <c r="S128" s="12">
        <f t="shared" si="7"/>
        <v>0</v>
      </c>
    </row>
    <row r="129" spans="1:19" ht="21" customHeight="1" thickBot="1" x14ac:dyDescent="0.4">
      <c r="A129" s="92">
        <v>1</v>
      </c>
      <c r="B129" s="91"/>
      <c r="C129" s="2"/>
      <c r="D129" s="3"/>
      <c r="E129" s="58"/>
      <c r="F129" s="16"/>
      <c r="G129" s="38"/>
      <c r="H129" s="38"/>
      <c r="I129" s="38"/>
      <c r="J129" s="38"/>
      <c r="K129" s="38"/>
      <c r="L129" s="38"/>
      <c r="M129" s="38"/>
      <c r="N129" s="38"/>
      <c r="O129" s="38"/>
      <c r="P129" s="30">
        <f t="shared" si="8"/>
        <v>0</v>
      </c>
      <c r="Q129" s="4">
        <v>0</v>
      </c>
      <c r="R129" s="5"/>
      <c r="S129" s="12">
        <f t="shared" si="7"/>
        <v>0</v>
      </c>
    </row>
    <row r="130" spans="1:19" ht="24" thickBot="1" x14ac:dyDescent="0.4">
      <c r="A130" s="92">
        <v>1</v>
      </c>
      <c r="B130" s="91"/>
      <c r="C130" s="2"/>
      <c r="D130" s="3"/>
      <c r="E130" s="58"/>
      <c r="F130" s="16"/>
      <c r="G130" s="38"/>
      <c r="H130" s="38"/>
      <c r="I130" s="38"/>
      <c r="J130" s="38"/>
      <c r="K130" s="38"/>
      <c r="L130" s="38"/>
      <c r="M130" s="38"/>
      <c r="N130" s="38"/>
      <c r="O130" s="38"/>
      <c r="P130" s="30">
        <f t="shared" si="8"/>
        <v>0</v>
      </c>
      <c r="Q130" s="4">
        <v>0</v>
      </c>
      <c r="R130" s="5"/>
      <c r="S130" s="12">
        <f t="shared" si="7"/>
        <v>0</v>
      </c>
    </row>
    <row r="131" spans="1:19" ht="24" thickBot="1" x14ac:dyDescent="0.4">
      <c r="A131" s="92">
        <v>1</v>
      </c>
      <c r="B131" s="91"/>
      <c r="C131" s="2"/>
      <c r="D131" s="3"/>
      <c r="E131" s="58"/>
      <c r="F131" s="16"/>
      <c r="G131" s="38"/>
      <c r="H131" s="38"/>
      <c r="I131" s="38"/>
      <c r="J131" s="38"/>
      <c r="K131" s="38"/>
      <c r="L131" s="38"/>
      <c r="M131" s="38"/>
      <c r="N131" s="38"/>
      <c r="O131" s="38"/>
      <c r="P131" s="30">
        <f t="shared" si="8"/>
        <v>0</v>
      </c>
      <c r="Q131" s="4">
        <v>0</v>
      </c>
      <c r="R131" s="5"/>
      <c r="S131" s="12">
        <f t="shared" si="7"/>
        <v>0</v>
      </c>
    </row>
    <row r="132" spans="1:19" ht="24" thickBot="1" x14ac:dyDescent="0.4">
      <c r="A132" s="92">
        <v>1</v>
      </c>
      <c r="B132" s="91"/>
      <c r="C132" s="2"/>
      <c r="D132" s="3"/>
      <c r="E132" s="58"/>
      <c r="F132" s="16"/>
      <c r="G132" s="38"/>
      <c r="H132" s="38"/>
      <c r="I132" s="38"/>
      <c r="J132" s="38"/>
      <c r="K132" s="38"/>
      <c r="L132" s="38"/>
      <c r="M132" s="38"/>
      <c r="N132" s="38"/>
      <c r="O132" s="38"/>
      <c r="P132" s="30">
        <f t="shared" si="8"/>
        <v>0</v>
      </c>
      <c r="Q132" s="4">
        <v>0</v>
      </c>
      <c r="R132" s="5"/>
      <c r="S132" s="12">
        <f t="shared" si="7"/>
        <v>0</v>
      </c>
    </row>
    <row r="133" spans="1:19" ht="26.25" customHeight="1" thickBot="1" x14ac:dyDescent="0.4">
      <c r="A133" s="92">
        <v>1</v>
      </c>
      <c r="B133" s="91"/>
      <c r="C133" s="2"/>
      <c r="D133" s="3"/>
      <c r="E133" s="58"/>
      <c r="F133" s="16"/>
      <c r="G133" s="38"/>
      <c r="H133" s="38"/>
      <c r="I133" s="38"/>
      <c r="J133" s="38"/>
      <c r="K133" s="38"/>
      <c r="L133" s="38"/>
      <c r="M133" s="38"/>
      <c r="N133" s="38"/>
      <c r="O133" s="38"/>
      <c r="P133" s="30">
        <f t="shared" si="8"/>
        <v>0</v>
      </c>
      <c r="Q133" s="4">
        <v>0</v>
      </c>
      <c r="R133" s="5"/>
      <c r="S133" s="12">
        <f t="shared" ref="S133:S142" si="10">P133-(Q133+R133)</f>
        <v>0</v>
      </c>
    </row>
    <row r="134" spans="1:19" ht="26.25" customHeight="1" thickBot="1" x14ac:dyDescent="0.4">
      <c r="A134" s="92">
        <v>1</v>
      </c>
      <c r="B134" s="91"/>
      <c r="C134" s="6"/>
      <c r="D134" s="3"/>
      <c r="E134" s="58"/>
      <c r="F134" s="16"/>
      <c r="G134" s="38"/>
      <c r="H134" s="38"/>
      <c r="I134" s="38"/>
      <c r="J134" s="38"/>
      <c r="K134" s="38"/>
      <c r="L134" s="38"/>
      <c r="M134" s="38"/>
      <c r="N134" s="38"/>
      <c r="O134" s="38"/>
      <c r="P134" s="30">
        <f t="shared" si="8"/>
        <v>0</v>
      </c>
      <c r="Q134" s="4">
        <v>0</v>
      </c>
      <c r="R134" s="5"/>
      <c r="S134" s="12">
        <f t="shared" si="10"/>
        <v>0</v>
      </c>
    </row>
    <row r="135" spans="1:19" ht="26.25" customHeight="1" thickBot="1" x14ac:dyDescent="0.4">
      <c r="A135" s="92">
        <v>1</v>
      </c>
      <c r="B135" s="91"/>
      <c r="C135" s="2"/>
      <c r="D135" s="3"/>
      <c r="E135" s="58"/>
      <c r="F135" s="16"/>
      <c r="G135" s="38"/>
      <c r="H135" s="38"/>
      <c r="I135" s="38"/>
      <c r="J135" s="38"/>
      <c r="K135" s="38"/>
      <c r="L135" s="38"/>
      <c r="M135" s="38"/>
      <c r="N135" s="38"/>
      <c r="O135" s="38"/>
      <c r="P135" s="30">
        <f t="shared" si="8"/>
        <v>0</v>
      </c>
      <c r="Q135" s="4">
        <v>0</v>
      </c>
      <c r="R135" s="5"/>
      <c r="S135" s="12">
        <f t="shared" si="10"/>
        <v>0</v>
      </c>
    </row>
    <row r="136" spans="1:19" ht="26.25" customHeight="1" thickBot="1" x14ac:dyDescent="0.35">
      <c r="A136" s="93"/>
      <c r="B136" s="91"/>
      <c r="C136" s="2"/>
      <c r="D136" s="3"/>
      <c r="E136" s="58"/>
      <c r="F136" s="16"/>
      <c r="G136" s="38"/>
      <c r="H136" s="38"/>
      <c r="I136" s="38"/>
      <c r="J136" s="38"/>
      <c r="K136" s="38"/>
      <c r="L136" s="38"/>
      <c r="M136" s="38"/>
      <c r="N136" s="38"/>
      <c r="O136" s="38"/>
      <c r="P136" s="30">
        <f t="shared" ref="P136:P149" si="11">$G$6*G136+$N$6*N136+$H$6*H136+$O$6*O136+$I$6*I136+$M$6*M136+$K$6*K136+$J$6*J136+$L$6*L136</f>
        <v>0</v>
      </c>
      <c r="Q136" s="4">
        <v>0</v>
      </c>
      <c r="R136" s="5"/>
      <c r="S136" s="12">
        <f t="shared" si="10"/>
        <v>0</v>
      </c>
    </row>
    <row r="137" spans="1:19" ht="26.25" customHeight="1" thickBot="1" x14ac:dyDescent="0.35">
      <c r="A137" s="93"/>
      <c r="B137" s="91"/>
      <c r="C137" s="2"/>
      <c r="D137" s="3"/>
      <c r="E137" s="58"/>
      <c r="F137" s="16"/>
      <c r="G137" s="38"/>
      <c r="H137" s="38"/>
      <c r="I137" s="38"/>
      <c r="J137" s="38"/>
      <c r="K137" s="38"/>
      <c r="L137" s="38"/>
      <c r="M137" s="38"/>
      <c r="N137" s="38"/>
      <c r="O137" s="38"/>
      <c r="P137" s="30">
        <f t="shared" si="11"/>
        <v>0</v>
      </c>
      <c r="Q137" s="4">
        <v>0</v>
      </c>
      <c r="R137" s="5"/>
      <c r="S137" s="12">
        <f t="shared" si="10"/>
        <v>0</v>
      </c>
    </row>
    <row r="138" spans="1:19" ht="26.25" customHeight="1" thickBot="1" x14ac:dyDescent="0.35">
      <c r="A138" s="93"/>
      <c r="B138" s="91"/>
      <c r="C138" s="2"/>
      <c r="D138" s="3"/>
      <c r="E138" s="58"/>
      <c r="F138" s="16"/>
      <c r="G138" s="38"/>
      <c r="H138" s="38"/>
      <c r="I138" s="38"/>
      <c r="J138" s="38"/>
      <c r="K138" s="38"/>
      <c r="L138" s="38"/>
      <c r="M138" s="38"/>
      <c r="N138" s="38"/>
      <c r="O138" s="38"/>
      <c r="P138" s="30">
        <f t="shared" si="11"/>
        <v>0</v>
      </c>
      <c r="Q138" s="4">
        <v>0</v>
      </c>
      <c r="R138" s="5"/>
      <c r="S138" s="12">
        <f t="shared" si="10"/>
        <v>0</v>
      </c>
    </row>
    <row r="139" spans="1:19" ht="23.25" thickBot="1" x14ac:dyDescent="0.35">
      <c r="A139" s="93"/>
      <c r="B139" s="91"/>
      <c r="C139" s="2"/>
      <c r="D139" s="3"/>
      <c r="E139" s="58"/>
      <c r="F139" s="16"/>
      <c r="G139" s="38"/>
      <c r="H139" s="38"/>
      <c r="I139" s="38"/>
      <c r="J139" s="38"/>
      <c r="K139" s="38"/>
      <c r="L139" s="38"/>
      <c r="M139" s="38"/>
      <c r="N139" s="38"/>
      <c r="O139" s="38"/>
      <c r="P139" s="30">
        <f t="shared" si="11"/>
        <v>0</v>
      </c>
      <c r="Q139" s="4">
        <v>0</v>
      </c>
      <c r="R139" s="5"/>
      <c r="S139" s="12">
        <f t="shared" si="10"/>
        <v>0</v>
      </c>
    </row>
    <row r="140" spans="1:19" ht="23.25" thickBot="1" x14ac:dyDescent="0.35">
      <c r="A140" s="93"/>
      <c r="B140" s="91"/>
      <c r="C140" s="2"/>
      <c r="D140" s="3"/>
      <c r="E140" s="58"/>
      <c r="F140" s="16"/>
      <c r="G140" s="38"/>
      <c r="H140" s="38"/>
      <c r="I140" s="38"/>
      <c r="J140" s="38"/>
      <c r="K140" s="38"/>
      <c r="L140" s="38"/>
      <c r="M140" s="38"/>
      <c r="N140" s="38"/>
      <c r="O140" s="38"/>
      <c r="P140" s="30">
        <f t="shared" si="11"/>
        <v>0</v>
      </c>
      <c r="Q140" s="4">
        <v>0</v>
      </c>
      <c r="R140" s="5"/>
      <c r="S140" s="12">
        <f t="shared" si="10"/>
        <v>0</v>
      </c>
    </row>
    <row r="141" spans="1:19" ht="23.25" thickBot="1" x14ac:dyDescent="0.35">
      <c r="A141" s="93"/>
      <c r="B141" s="91"/>
      <c r="C141" s="2"/>
      <c r="D141" s="3"/>
      <c r="E141" s="58"/>
      <c r="F141" s="16"/>
      <c r="G141" s="38"/>
      <c r="H141" s="38"/>
      <c r="I141" s="38"/>
      <c r="J141" s="38"/>
      <c r="K141" s="38"/>
      <c r="L141" s="38"/>
      <c r="M141" s="38"/>
      <c r="N141" s="38"/>
      <c r="O141" s="38"/>
      <c r="P141" s="30">
        <f t="shared" si="11"/>
        <v>0</v>
      </c>
      <c r="Q141" s="4">
        <v>0</v>
      </c>
      <c r="R141" s="5"/>
      <c r="S141" s="12">
        <f t="shared" si="10"/>
        <v>0</v>
      </c>
    </row>
    <row r="142" spans="1:19" ht="23.25" thickBot="1" x14ac:dyDescent="0.35">
      <c r="A142" s="93"/>
      <c r="B142" s="91"/>
      <c r="C142" s="2"/>
      <c r="D142" s="3"/>
      <c r="E142" s="58"/>
      <c r="F142" s="16"/>
      <c r="G142" s="38"/>
      <c r="H142" s="38"/>
      <c r="I142" s="38"/>
      <c r="J142" s="38"/>
      <c r="K142" s="38"/>
      <c r="L142" s="38"/>
      <c r="M142" s="38"/>
      <c r="N142" s="38"/>
      <c r="O142" s="38"/>
      <c r="P142" s="30">
        <f t="shared" si="11"/>
        <v>0</v>
      </c>
      <c r="Q142" s="4">
        <v>0</v>
      </c>
      <c r="R142" s="5"/>
      <c r="S142" s="12">
        <f t="shared" si="10"/>
        <v>0</v>
      </c>
    </row>
    <row r="143" spans="1:19" ht="23.25" thickBot="1" x14ac:dyDescent="0.35">
      <c r="A143" s="93"/>
      <c r="B143" s="91"/>
      <c r="C143" s="2"/>
      <c r="D143" s="3"/>
      <c r="E143" s="58"/>
      <c r="F143" s="16"/>
      <c r="G143" s="38"/>
      <c r="H143" s="38"/>
      <c r="I143" s="38"/>
      <c r="J143" s="38"/>
      <c r="K143" s="38"/>
      <c r="L143" s="38"/>
      <c r="M143" s="38"/>
      <c r="N143" s="38"/>
      <c r="O143" s="38"/>
      <c r="P143" s="30">
        <f t="shared" si="11"/>
        <v>0</v>
      </c>
      <c r="Q143" s="4">
        <v>0</v>
      </c>
      <c r="R143" s="5"/>
      <c r="S143" s="12">
        <f t="shared" si="7"/>
        <v>0</v>
      </c>
    </row>
    <row r="144" spans="1:19" ht="23.25" thickBot="1" x14ac:dyDescent="0.35">
      <c r="A144" s="93"/>
      <c r="B144" s="91"/>
      <c r="C144" s="2"/>
      <c r="D144" s="3"/>
      <c r="E144" s="58"/>
      <c r="F144" s="16"/>
      <c r="G144" s="38"/>
      <c r="H144" s="38"/>
      <c r="I144" s="38"/>
      <c r="J144" s="38"/>
      <c r="K144" s="38"/>
      <c r="L144" s="38"/>
      <c r="M144" s="38"/>
      <c r="N144" s="38"/>
      <c r="O144" s="38"/>
      <c r="P144" s="30">
        <f t="shared" si="11"/>
        <v>0</v>
      </c>
      <c r="Q144" s="4">
        <v>0</v>
      </c>
      <c r="R144" s="5"/>
      <c r="S144" s="12">
        <f t="shared" si="7"/>
        <v>0</v>
      </c>
    </row>
    <row r="145" spans="1:19" ht="23.25" thickBot="1" x14ac:dyDescent="0.35">
      <c r="A145" s="93"/>
      <c r="B145" s="91"/>
      <c r="C145" s="2"/>
      <c r="D145" s="3"/>
      <c r="E145" s="58"/>
      <c r="F145" s="16"/>
      <c r="G145" s="38"/>
      <c r="H145" s="38"/>
      <c r="I145" s="38"/>
      <c r="J145" s="38"/>
      <c r="K145" s="38"/>
      <c r="L145" s="38"/>
      <c r="M145" s="38"/>
      <c r="N145" s="38"/>
      <c r="O145" s="38"/>
      <c r="P145" s="30">
        <f t="shared" si="11"/>
        <v>0</v>
      </c>
      <c r="Q145" s="4">
        <v>0</v>
      </c>
      <c r="R145" s="5"/>
      <c r="S145" s="12">
        <f t="shared" ref="S145:S149" si="12">P145-(Q145+R145)</f>
        <v>0</v>
      </c>
    </row>
    <row r="146" spans="1:19" ht="23.25" thickBot="1" x14ac:dyDescent="0.35">
      <c r="A146" s="93"/>
      <c r="B146" s="91"/>
      <c r="C146" s="2"/>
      <c r="D146" s="3"/>
      <c r="E146" s="58"/>
      <c r="F146" s="16"/>
      <c r="G146" s="38"/>
      <c r="H146" s="38"/>
      <c r="I146" s="38"/>
      <c r="J146" s="38"/>
      <c r="K146" s="38"/>
      <c r="L146" s="38"/>
      <c r="M146" s="38"/>
      <c r="N146" s="38"/>
      <c r="O146" s="38"/>
      <c r="P146" s="30">
        <f t="shared" si="11"/>
        <v>0</v>
      </c>
      <c r="Q146" s="4">
        <v>0</v>
      </c>
      <c r="R146" s="5"/>
      <c r="S146" s="12">
        <f t="shared" si="12"/>
        <v>0</v>
      </c>
    </row>
    <row r="147" spans="1:19" ht="23.25" thickBot="1" x14ac:dyDescent="0.35">
      <c r="A147" s="93"/>
      <c r="B147" s="91"/>
      <c r="C147" s="2"/>
      <c r="D147" s="3"/>
      <c r="E147" s="58"/>
      <c r="F147" s="16"/>
      <c r="G147" s="38"/>
      <c r="H147" s="38"/>
      <c r="I147" s="38"/>
      <c r="J147" s="38"/>
      <c r="K147" s="38"/>
      <c r="L147" s="38"/>
      <c r="M147" s="38"/>
      <c r="N147" s="38"/>
      <c r="O147" s="38"/>
      <c r="P147" s="30">
        <f t="shared" si="11"/>
        <v>0</v>
      </c>
      <c r="Q147" s="4">
        <v>0</v>
      </c>
      <c r="R147" s="5"/>
      <c r="S147" s="12">
        <f t="shared" si="12"/>
        <v>0</v>
      </c>
    </row>
    <row r="148" spans="1:19" ht="23.25" thickBot="1" x14ac:dyDescent="0.35">
      <c r="A148" s="93"/>
      <c r="B148" s="91"/>
      <c r="C148" s="2"/>
      <c r="D148" s="3"/>
      <c r="E148" s="58"/>
      <c r="F148" s="16"/>
      <c r="G148" s="38"/>
      <c r="H148" s="38"/>
      <c r="I148" s="38"/>
      <c r="J148" s="38"/>
      <c r="K148" s="38"/>
      <c r="L148" s="38"/>
      <c r="M148" s="38"/>
      <c r="N148" s="38"/>
      <c r="O148" s="38"/>
      <c r="P148" s="30">
        <f t="shared" si="11"/>
        <v>0</v>
      </c>
      <c r="Q148" s="4">
        <v>0</v>
      </c>
      <c r="R148" s="5"/>
      <c r="S148" s="12">
        <f t="shared" si="12"/>
        <v>0</v>
      </c>
    </row>
    <row r="149" spans="1:19" ht="21.75" customHeight="1" thickBot="1" x14ac:dyDescent="0.35">
      <c r="A149" s="94"/>
      <c r="B149" s="91"/>
      <c r="C149" s="2"/>
      <c r="D149" s="3"/>
      <c r="E149" s="58"/>
      <c r="F149" s="16"/>
      <c r="G149" s="38"/>
      <c r="H149" s="38"/>
      <c r="I149" s="38"/>
      <c r="J149" s="38"/>
      <c r="K149" s="38"/>
      <c r="L149" s="38"/>
      <c r="M149" s="38"/>
      <c r="N149" s="38"/>
      <c r="O149" s="38"/>
      <c r="P149" s="30">
        <f t="shared" si="11"/>
        <v>0</v>
      </c>
      <c r="Q149" s="4">
        <v>0</v>
      </c>
      <c r="R149" s="5"/>
      <c r="S149" s="12">
        <f t="shared" si="12"/>
        <v>0</v>
      </c>
    </row>
    <row r="150" spans="1:19" ht="23.25" x14ac:dyDescent="0.3">
      <c r="G150" s="8"/>
      <c r="P150" s="27"/>
      <c r="Q150" s="28"/>
      <c r="R150" s="29"/>
    </row>
    <row r="151" spans="1:19" ht="21.75" customHeight="1" x14ac:dyDescent="0.3">
      <c r="P151" s="27"/>
      <c r="Q151" s="28"/>
      <c r="R151" s="29"/>
    </row>
    <row r="152" spans="1:19" ht="21.75" customHeight="1" x14ac:dyDescent="0.3"/>
    <row r="153" spans="1:19" ht="21" customHeight="1" x14ac:dyDescent="0.3"/>
    <row r="154" spans="1:19" ht="21" customHeight="1" thickBot="1" x14ac:dyDescent="0.35">
      <c r="H154" s="95"/>
      <c r="I154" s="95"/>
      <c r="J154" s="95"/>
      <c r="K154" s="95"/>
      <c r="L154" s="95"/>
      <c r="M154" s="95"/>
      <c r="N154" s="95"/>
    </row>
    <row r="155" spans="1:19" ht="21.75" thickTop="1" thickBot="1" x14ac:dyDescent="0.35"/>
    <row r="156" spans="1:19" ht="24" thickBot="1" x14ac:dyDescent="0.35">
      <c r="C156" s="102" t="s">
        <v>13</v>
      </c>
      <c r="D156" s="103"/>
      <c r="E156" s="13" t="s">
        <v>3</v>
      </c>
      <c r="F156" s="10"/>
      <c r="G156" s="39">
        <f>SUMIF($E$8:$E$149,$E156,G$8:G$149)</f>
        <v>20</v>
      </c>
      <c r="H156" s="39">
        <f t="shared" ref="H156:L157" si="13">SUMIF($E$8:$E$149,$E156,H$8:H$149)</f>
        <v>24</v>
      </c>
      <c r="I156" s="39">
        <f t="shared" si="13"/>
        <v>22</v>
      </c>
      <c r="J156" s="39">
        <f t="shared" si="13"/>
        <v>22</v>
      </c>
      <c r="K156" s="39">
        <f t="shared" si="13"/>
        <v>22</v>
      </c>
      <c r="L156" s="39">
        <f t="shared" si="13"/>
        <v>22</v>
      </c>
      <c r="M156" s="39">
        <f t="shared" ref="M156:N160" si="14">SUMIF($E$8:$E$149,$E156,M$8:M$149)</f>
        <v>0</v>
      </c>
      <c r="N156" s="39">
        <f t="shared" si="14"/>
        <v>0</v>
      </c>
    </row>
    <row r="157" spans="1:19" ht="24" thickBot="1" x14ac:dyDescent="0.35">
      <c r="C157" s="102" t="s">
        <v>23</v>
      </c>
      <c r="D157" s="103"/>
      <c r="E157" s="13" t="s">
        <v>0</v>
      </c>
      <c r="F157" s="10"/>
      <c r="G157" s="39">
        <f>SUMIF($E$8:$E$149,$E157,G$8:G$149)</f>
        <v>2</v>
      </c>
      <c r="H157" s="39">
        <f t="shared" si="13"/>
        <v>2</v>
      </c>
      <c r="I157" s="39">
        <f t="shared" si="13"/>
        <v>2</v>
      </c>
      <c r="J157" s="39">
        <f t="shared" si="13"/>
        <v>2</v>
      </c>
      <c r="K157" s="39">
        <f t="shared" si="13"/>
        <v>2</v>
      </c>
      <c r="L157" s="39">
        <f t="shared" si="13"/>
        <v>2</v>
      </c>
      <c r="M157" s="39">
        <f t="shared" si="14"/>
        <v>0</v>
      </c>
      <c r="N157" s="39">
        <f t="shared" si="14"/>
        <v>0</v>
      </c>
    </row>
    <row r="158" spans="1:19" ht="24" thickBot="1" x14ac:dyDescent="0.35">
      <c r="C158" s="102" t="s">
        <v>24</v>
      </c>
      <c r="D158" s="103"/>
      <c r="E158" s="13" t="s">
        <v>18</v>
      </c>
      <c r="F158" s="10"/>
      <c r="G158" s="39">
        <f t="shared" ref="G158:L160" si="15">SUMIF($E$8:$E$149,$E158,G$8:G$149)</f>
        <v>0</v>
      </c>
      <c r="H158" s="39">
        <f t="shared" si="15"/>
        <v>0</v>
      </c>
      <c r="I158" s="39">
        <f t="shared" si="15"/>
        <v>0</v>
      </c>
      <c r="J158" s="39">
        <f t="shared" si="15"/>
        <v>0</v>
      </c>
      <c r="K158" s="39">
        <f t="shared" si="15"/>
        <v>0</v>
      </c>
      <c r="L158" s="39">
        <f t="shared" si="15"/>
        <v>0</v>
      </c>
      <c r="M158" s="39">
        <f t="shared" si="14"/>
        <v>0</v>
      </c>
      <c r="N158" s="39">
        <f t="shared" si="14"/>
        <v>0</v>
      </c>
    </row>
    <row r="159" spans="1:19" ht="24" thickBot="1" x14ac:dyDescent="0.35">
      <c r="C159" s="102" t="s">
        <v>33</v>
      </c>
      <c r="D159" s="103"/>
      <c r="E159" s="13" t="s">
        <v>1</v>
      </c>
      <c r="F159" s="10"/>
      <c r="G159" s="39">
        <f t="shared" si="15"/>
        <v>0</v>
      </c>
      <c r="H159" s="39">
        <f t="shared" si="15"/>
        <v>0</v>
      </c>
      <c r="I159" s="39">
        <f t="shared" si="15"/>
        <v>0</v>
      </c>
      <c r="J159" s="39">
        <f t="shared" si="15"/>
        <v>0</v>
      </c>
      <c r="K159" s="39">
        <f t="shared" si="15"/>
        <v>0</v>
      </c>
      <c r="L159" s="39">
        <f t="shared" si="15"/>
        <v>0</v>
      </c>
      <c r="M159" s="39">
        <f t="shared" si="14"/>
        <v>0</v>
      </c>
      <c r="N159" s="39">
        <f t="shared" si="14"/>
        <v>0</v>
      </c>
    </row>
    <row r="160" spans="1:19" ht="24" thickBot="1" x14ac:dyDescent="0.35">
      <c r="C160" s="102" t="s">
        <v>65</v>
      </c>
      <c r="D160" s="103"/>
      <c r="E160" s="13" t="s">
        <v>66</v>
      </c>
      <c r="F160" s="10"/>
      <c r="G160" s="39">
        <f t="shared" si="15"/>
        <v>0</v>
      </c>
      <c r="H160" s="39">
        <f t="shared" si="15"/>
        <v>0</v>
      </c>
      <c r="I160" s="39">
        <f t="shared" si="15"/>
        <v>0</v>
      </c>
      <c r="J160" s="39">
        <f t="shared" si="15"/>
        <v>0</v>
      </c>
      <c r="K160" s="39">
        <f t="shared" si="15"/>
        <v>0</v>
      </c>
      <c r="L160" s="39">
        <f t="shared" si="15"/>
        <v>0</v>
      </c>
      <c r="M160" s="39">
        <f t="shared" si="14"/>
        <v>0</v>
      </c>
      <c r="N160" s="39">
        <f t="shared" si="14"/>
        <v>0</v>
      </c>
    </row>
    <row r="161" spans="3:14" ht="24.75" thickTop="1" thickBot="1" x14ac:dyDescent="0.35">
      <c r="C161" s="106" t="s">
        <v>36</v>
      </c>
      <c r="D161" s="106"/>
      <c r="E161" s="14"/>
      <c r="F161" s="10"/>
      <c r="G161" s="40">
        <f>SUM(G156:G160)</f>
        <v>22</v>
      </c>
      <c r="H161" s="40">
        <f t="shared" ref="H161:L161" si="16">SUM(H156:H160)</f>
        <v>26</v>
      </c>
      <c r="I161" s="40">
        <f t="shared" si="16"/>
        <v>24</v>
      </c>
      <c r="J161" s="40">
        <f t="shared" si="16"/>
        <v>24</v>
      </c>
      <c r="K161" s="40">
        <f t="shared" si="16"/>
        <v>24</v>
      </c>
      <c r="L161" s="40">
        <f t="shared" si="16"/>
        <v>24</v>
      </c>
      <c r="M161" s="40">
        <f t="shared" ref="M161" si="17">SUM(M156:M160)</f>
        <v>0</v>
      </c>
      <c r="N161" s="40">
        <f t="shared" ref="N161" si="18">SUM(N156:N160)</f>
        <v>0</v>
      </c>
    </row>
    <row r="162" spans="3:14" ht="24.75" thickTop="1" thickBot="1" x14ac:dyDescent="0.35">
      <c r="D162" s="10"/>
      <c r="E162" s="11"/>
      <c r="F162" s="10"/>
      <c r="G162" s="8"/>
      <c r="H162" s="8"/>
      <c r="I162" s="8"/>
      <c r="J162" s="8"/>
      <c r="K162" s="8"/>
      <c r="L162" s="8"/>
      <c r="M162" s="8"/>
      <c r="N162" s="8"/>
    </row>
    <row r="163" spans="3:14" ht="24" thickBot="1" x14ac:dyDescent="0.35">
      <c r="C163" s="97" t="s">
        <v>17</v>
      </c>
      <c r="D163" s="98"/>
      <c r="E163" s="13" t="s">
        <v>2</v>
      </c>
      <c r="F163" s="10"/>
      <c r="G163" s="39">
        <f t="shared" ref="G163:L176" si="19">SUMIF($E$8:$E$149,$E163,G$8:G$149)</f>
        <v>0</v>
      </c>
      <c r="H163" s="39">
        <f t="shared" si="19"/>
        <v>0</v>
      </c>
      <c r="I163" s="39">
        <f t="shared" si="19"/>
        <v>0</v>
      </c>
      <c r="J163" s="39">
        <f t="shared" si="19"/>
        <v>0</v>
      </c>
      <c r="K163" s="39">
        <f t="shared" si="19"/>
        <v>0</v>
      </c>
      <c r="L163" s="39">
        <f t="shared" si="19"/>
        <v>0</v>
      </c>
      <c r="M163" s="39">
        <f t="shared" ref="M163:N176" si="20">SUMIF($E$8:$E$149,$E163,M$8:M$149)</f>
        <v>0</v>
      </c>
      <c r="N163" s="39">
        <f t="shared" si="20"/>
        <v>0</v>
      </c>
    </row>
    <row r="164" spans="3:14" ht="24" thickBot="1" x14ac:dyDescent="0.35">
      <c r="C164" s="97" t="s">
        <v>14</v>
      </c>
      <c r="D164" s="98"/>
      <c r="E164" s="13" t="s">
        <v>4</v>
      </c>
      <c r="F164" s="10"/>
      <c r="G164" s="39">
        <f t="shared" si="19"/>
        <v>4</v>
      </c>
      <c r="H164" s="39">
        <f t="shared" si="19"/>
        <v>4</v>
      </c>
      <c r="I164" s="39">
        <f t="shared" si="19"/>
        <v>1</v>
      </c>
      <c r="J164" s="39">
        <f t="shared" si="19"/>
        <v>4</v>
      </c>
      <c r="K164" s="39">
        <f t="shared" si="19"/>
        <v>0</v>
      </c>
      <c r="L164" s="39">
        <f t="shared" si="19"/>
        <v>0</v>
      </c>
      <c r="M164" s="39">
        <f t="shared" si="20"/>
        <v>0</v>
      </c>
      <c r="N164" s="39">
        <f t="shared" si="20"/>
        <v>0</v>
      </c>
    </row>
    <row r="165" spans="3:14" ht="24" thickBot="1" x14ac:dyDescent="0.35">
      <c r="C165" s="97" t="s">
        <v>26</v>
      </c>
      <c r="D165" s="98"/>
      <c r="E165" s="13" t="s">
        <v>27</v>
      </c>
      <c r="F165" s="10"/>
      <c r="G165" s="39">
        <f t="shared" si="19"/>
        <v>0</v>
      </c>
      <c r="H165" s="39">
        <f t="shared" si="19"/>
        <v>0</v>
      </c>
      <c r="I165" s="39">
        <f t="shared" si="19"/>
        <v>0</v>
      </c>
      <c r="J165" s="39">
        <f t="shared" si="19"/>
        <v>0</v>
      </c>
      <c r="K165" s="39">
        <f t="shared" si="19"/>
        <v>0</v>
      </c>
      <c r="L165" s="39">
        <f t="shared" si="19"/>
        <v>0</v>
      </c>
      <c r="M165" s="39">
        <f t="shared" si="20"/>
        <v>0</v>
      </c>
      <c r="N165" s="39">
        <f t="shared" si="20"/>
        <v>0</v>
      </c>
    </row>
    <row r="166" spans="3:14" ht="24" thickBot="1" x14ac:dyDescent="0.35">
      <c r="C166" s="97" t="s">
        <v>16</v>
      </c>
      <c r="D166" s="98"/>
      <c r="E166" s="13" t="s">
        <v>19</v>
      </c>
      <c r="F166" s="10"/>
      <c r="G166" s="39">
        <f t="shared" si="19"/>
        <v>0</v>
      </c>
      <c r="H166" s="39">
        <f t="shared" si="19"/>
        <v>0</v>
      </c>
      <c r="I166" s="39">
        <f t="shared" si="19"/>
        <v>0</v>
      </c>
      <c r="J166" s="39">
        <f t="shared" si="19"/>
        <v>0</v>
      </c>
      <c r="K166" s="39">
        <f t="shared" si="19"/>
        <v>0</v>
      </c>
      <c r="L166" s="39">
        <f t="shared" si="19"/>
        <v>0</v>
      </c>
      <c r="M166" s="39">
        <f t="shared" si="20"/>
        <v>0</v>
      </c>
      <c r="N166" s="39">
        <f t="shared" si="20"/>
        <v>0</v>
      </c>
    </row>
    <row r="167" spans="3:14" ht="24" thickBot="1" x14ac:dyDescent="0.35">
      <c r="C167" s="97" t="s">
        <v>40</v>
      </c>
      <c r="D167" s="98"/>
      <c r="E167" s="13" t="s">
        <v>41</v>
      </c>
      <c r="F167" s="10"/>
      <c r="G167" s="39">
        <f t="shared" si="19"/>
        <v>0</v>
      </c>
      <c r="H167" s="39">
        <f t="shared" si="19"/>
        <v>0</v>
      </c>
      <c r="I167" s="39">
        <f t="shared" si="19"/>
        <v>0</v>
      </c>
      <c r="J167" s="39">
        <f t="shared" si="19"/>
        <v>0</v>
      </c>
      <c r="K167" s="39">
        <f t="shared" si="19"/>
        <v>0</v>
      </c>
      <c r="L167" s="39">
        <f t="shared" si="19"/>
        <v>0</v>
      </c>
      <c r="M167" s="39">
        <f t="shared" si="20"/>
        <v>0</v>
      </c>
      <c r="N167" s="39">
        <f t="shared" si="20"/>
        <v>0</v>
      </c>
    </row>
    <row r="168" spans="3:14" ht="24" thickBot="1" x14ac:dyDescent="0.35">
      <c r="C168" s="97" t="s">
        <v>43</v>
      </c>
      <c r="D168" s="98"/>
      <c r="E168" s="13" t="s">
        <v>42</v>
      </c>
      <c r="F168" s="10"/>
      <c r="G168" s="39">
        <f t="shared" si="19"/>
        <v>0</v>
      </c>
      <c r="H168" s="39">
        <f t="shared" si="19"/>
        <v>0</v>
      </c>
      <c r="I168" s="39">
        <f t="shared" si="19"/>
        <v>0</v>
      </c>
      <c r="J168" s="39">
        <f t="shared" si="19"/>
        <v>0</v>
      </c>
      <c r="K168" s="39">
        <f t="shared" si="19"/>
        <v>0</v>
      </c>
      <c r="L168" s="39">
        <f t="shared" si="19"/>
        <v>0</v>
      </c>
      <c r="M168" s="39">
        <f t="shared" si="20"/>
        <v>0</v>
      </c>
      <c r="N168" s="39">
        <f t="shared" si="20"/>
        <v>0</v>
      </c>
    </row>
    <row r="169" spans="3:14" ht="24" thickBot="1" x14ac:dyDescent="0.35">
      <c r="C169" s="114" t="s">
        <v>52</v>
      </c>
      <c r="D169" s="115"/>
      <c r="E169" s="13" t="s">
        <v>25</v>
      </c>
      <c r="F169" s="10"/>
      <c r="G169" s="39">
        <f t="shared" si="19"/>
        <v>0</v>
      </c>
      <c r="H169" s="39">
        <f t="shared" si="19"/>
        <v>0</v>
      </c>
      <c r="I169" s="39">
        <f t="shared" si="19"/>
        <v>0</v>
      </c>
      <c r="J169" s="39">
        <f t="shared" si="19"/>
        <v>0</v>
      </c>
      <c r="K169" s="39">
        <f t="shared" si="19"/>
        <v>0</v>
      </c>
      <c r="L169" s="39">
        <f t="shared" si="19"/>
        <v>0</v>
      </c>
      <c r="M169" s="39">
        <f t="shared" si="20"/>
        <v>0</v>
      </c>
      <c r="N169" s="39">
        <f t="shared" si="20"/>
        <v>0</v>
      </c>
    </row>
    <row r="170" spans="3:14" ht="24" thickBot="1" x14ac:dyDescent="0.35">
      <c r="C170" s="97" t="s">
        <v>45</v>
      </c>
      <c r="D170" s="98"/>
      <c r="E170" s="13" t="s">
        <v>44</v>
      </c>
      <c r="F170" s="10"/>
      <c r="G170" s="39">
        <f t="shared" si="19"/>
        <v>0</v>
      </c>
      <c r="H170" s="39">
        <f t="shared" si="19"/>
        <v>0</v>
      </c>
      <c r="I170" s="39">
        <f t="shared" si="19"/>
        <v>0</v>
      </c>
      <c r="J170" s="39">
        <f t="shared" si="19"/>
        <v>0</v>
      </c>
      <c r="K170" s="39">
        <f t="shared" si="19"/>
        <v>0</v>
      </c>
      <c r="L170" s="39">
        <f t="shared" si="19"/>
        <v>0</v>
      </c>
      <c r="M170" s="39">
        <f t="shared" si="20"/>
        <v>0</v>
      </c>
      <c r="N170" s="39">
        <f t="shared" si="20"/>
        <v>0</v>
      </c>
    </row>
    <row r="171" spans="3:14" ht="24" thickBot="1" x14ac:dyDescent="0.35">
      <c r="C171" s="97" t="s">
        <v>46</v>
      </c>
      <c r="D171" s="98"/>
      <c r="E171" s="13" t="s">
        <v>47</v>
      </c>
      <c r="F171" s="10"/>
      <c r="G171" s="39">
        <f t="shared" si="19"/>
        <v>0</v>
      </c>
      <c r="H171" s="39">
        <f t="shared" si="19"/>
        <v>0</v>
      </c>
      <c r="I171" s="39">
        <f t="shared" si="19"/>
        <v>0</v>
      </c>
      <c r="J171" s="39">
        <f t="shared" si="19"/>
        <v>0</v>
      </c>
      <c r="K171" s="39">
        <f t="shared" si="19"/>
        <v>0</v>
      </c>
      <c r="L171" s="39">
        <f t="shared" si="19"/>
        <v>0</v>
      </c>
      <c r="M171" s="39">
        <f t="shared" si="20"/>
        <v>0</v>
      </c>
      <c r="N171" s="39">
        <f t="shared" si="20"/>
        <v>0</v>
      </c>
    </row>
    <row r="172" spans="3:14" ht="24" thickBot="1" x14ac:dyDescent="0.35">
      <c r="C172" s="114" t="s">
        <v>54</v>
      </c>
      <c r="D172" s="115"/>
      <c r="E172" s="13" t="s">
        <v>57</v>
      </c>
      <c r="F172" s="10"/>
      <c r="G172" s="39">
        <f t="shared" si="19"/>
        <v>30</v>
      </c>
      <c r="H172" s="39">
        <f t="shared" si="19"/>
        <v>33</v>
      </c>
      <c r="I172" s="39">
        <f t="shared" si="19"/>
        <v>36</v>
      </c>
      <c r="J172" s="39">
        <f t="shared" si="19"/>
        <v>33</v>
      </c>
      <c r="K172" s="39">
        <f t="shared" si="19"/>
        <v>29</v>
      </c>
      <c r="L172" s="39">
        <f t="shared" si="19"/>
        <v>27</v>
      </c>
      <c r="M172" s="39">
        <f t="shared" si="20"/>
        <v>0</v>
      </c>
      <c r="N172" s="39">
        <f t="shared" si="20"/>
        <v>0</v>
      </c>
    </row>
    <row r="173" spans="3:14" ht="24" thickBot="1" x14ac:dyDescent="0.35">
      <c r="C173" s="97" t="s">
        <v>55</v>
      </c>
      <c r="D173" s="98"/>
      <c r="E173" s="13" t="s">
        <v>58</v>
      </c>
      <c r="F173" s="10"/>
      <c r="G173" s="39">
        <f t="shared" si="19"/>
        <v>6</v>
      </c>
      <c r="H173" s="39">
        <f t="shared" si="19"/>
        <v>6</v>
      </c>
      <c r="I173" s="39">
        <f t="shared" si="19"/>
        <v>6</v>
      </c>
      <c r="J173" s="39">
        <f t="shared" si="19"/>
        <v>6</v>
      </c>
      <c r="K173" s="39">
        <f t="shared" si="19"/>
        <v>7</v>
      </c>
      <c r="L173" s="39">
        <f t="shared" si="19"/>
        <v>7</v>
      </c>
      <c r="M173" s="39">
        <f t="shared" si="20"/>
        <v>0</v>
      </c>
      <c r="N173" s="39">
        <f t="shared" si="20"/>
        <v>0</v>
      </c>
    </row>
    <row r="174" spans="3:14" ht="24" thickBot="1" x14ac:dyDescent="0.35">
      <c r="C174" s="97" t="s">
        <v>56</v>
      </c>
      <c r="D174" s="98"/>
      <c r="E174" s="13" t="s">
        <v>64</v>
      </c>
      <c r="F174" s="10"/>
      <c r="G174" s="39">
        <f t="shared" si="19"/>
        <v>0</v>
      </c>
      <c r="H174" s="39">
        <f t="shared" si="19"/>
        <v>0</v>
      </c>
      <c r="I174" s="39">
        <f t="shared" si="19"/>
        <v>0</v>
      </c>
      <c r="J174" s="39">
        <f t="shared" si="19"/>
        <v>0</v>
      </c>
      <c r="K174" s="39">
        <f t="shared" si="19"/>
        <v>0</v>
      </c>
      <c r="L174" s="39">
        <f t="shared" si="19"/>
        <v>0</v>
      </c>
      <c r="M174" s="39">
        <f t="shared" si="20"/>
        <v>0</v>
      </c>
      <c r="N174" s="39">
        <f t="shared" si="20"/>
        <v>0</v>
      </c>
    </row>
    <row r="175" spans="3:14" ht="24" thickBot="1" x14ac:dyDescent="0.35">
      <c r="C175" s="97" t="s">
        <v>61</v>
      </c>
      <c r="D175" s="98"/>
      <c r="E175" s="13" t="s">
        <v>60</v>
      </c>
      <c r="F175" s="10"/>
      <c r="G175" s="39">
        <f t="shared" si="19"/>
        <v>0</v>
      </c>
      <c r="H175" s="39">
        <f t="shared" si="19"/>
        <v>0</v>
      </c>
      <c r="I175" s="39">
        <f t="shared" si="19"/>
        <v>0</v>
      </c>
      <c r="J175" s="39">
        <f t="shared" si="19"/>
        <v>0</v>
      </c>
      <c r="K175" s="39">
        <f t="shared" si="19"/>
        <v>0</v>
      </c>
      <c r="L175" s="39">
        <f t="shared" si="19"/>
        <v>0</v>
      </c>
      <c r="M175" s="39">
        <f t="shared" si="20"/>
        <v>0</v>
      </c>
      <c r="N175" s="39">
        <f t="shared" si="20"/>
        <v>0</v>
      </c>
    </row>
    <row r="176" spans="3:14" ht="24" thickBot="1" x14ac:dyDescent="0.35">
      <c r="C176" s="97" t="s">
        <v>62</v>
      </c>
      <c r="D176" s="98"/>
      <c r="E176" s="13" t="s">
        <v>63</v>
      </c>
      <c r="F176" s="10"/>
      <c r="G176" s="39">
        <f t="shared" si="19"/>
        <v>0</v>
      </c>
      <c r="H176" s="39">
        <f t="shared" si="19"/>
        <v>0</v>
      </c>
      <c r="I176" s="39">
        <f t="shared" si="19"/>
        <v>0</v>
      </c>
      <c r="J176" s="39">
        <f t="shared" si="19"/>
        <v>0</v>
      </c>
      <c r="K176" s="39">
        <f t="shared" si="19"/>
        <v>0</v>
      </c>
      <c r="L176" s="39">
        <f t="shared" si="19"/>
        <v>0</v>
      </c>
      <c r="M176" s="39">
        <f t="shared" si="20"/>
        <v>0</v>
      </c>
      <c r="N176" s="39">
        <f t="shared" si="20"/>
        <v>0</v>
      </c>
    </row>
    <row r="177" spans="3:15" ht="24" thickBot="1" x14ac:dyDescent="0.35">
      <c r="C177" s="106" t="s">
        <v>38</v>
      </c>
      <c r="D177" s="106"/>
      <c r="E177" s="14"/>
      <c r="G177" s="41">
        <f t="shared" ref="G177:L177" si="21">SUM(G163:G176)</f>
        <v>40</v>
      </c>
      <c r="H177" s="41">
        <f t="shared" si="21"/>
        <v>43</v>
      </c>
      <c r="I177" s="41">
        <f t="shared" si="21"/>
        <v>43</v>
      </c>
      <c r="J177" s="41">
        <f t="shared" si="21"/>
        <v>43</v>
      </c>
      <c r="K177" s="41">
        <f t="shared" si="21"/>
        <v>36</v>
      </c>
      <c r="L177" s="41">
        <f t="shared" si="21"/>
        <v>34</v>
      </c>
      <c r="M177" s="41">
        <f t="shared" ref="M177" si="22">SUM(M163:M176)</f>
        <v>0</v>
      </c>
      <c r="N177" s="41">
        <f t="shared" ref="N177" si="23">SUM(N163:N176)</f>
        <v>0</v>
      </c>
    </row>
    <row r="178" spans="3:15" ht="24.75" thickTop="1" thickBot="1" x14ac:dyDescent="0.35">
      <c r="E178" s="11"/>
      <c r="G178" s="8"/>
      <c r="H178" s="8"/>
      <c r="I178" s="8"/>
      <c r="J178" s="8"/>
      <c r="K178" s="8"/>
      <c r="L178" s="8"/>
      <c r="M178" s="8"/>
      <c r="N178" s="8"/>
    </row>
    <row r="179" spans="3:15" ht="24" thickBot="1" x14ac:dyDescent="0.35">
      <c r="C179" s="128" t="s">
        <v>15</v>
      </c>
      <c r="D179" s="129"/>
      <c r="E179" s="13" t="s">
        <v>20</v>
      </c>
      <c r="F179" s="10"/>
      <c r="G179" s="39">
        <f t="shared" ref="G179:N181" si="24">SUMIF($E$8:$E$149,$E179,G$8:G$149)</f>
        <v>0</v>
      </c>
      <c r="H179" s="39">
        <f t="shared" si="24"/>
        <v>0</v>
      </c>
      <c r="I179" s="39">
        <f t="shared" si="24"/>
        <v>0</v>
      </c>
      <c r="J179" s="39">
        <f t="shared" si="24"/>
        <v>0</v>
      </c>
      <c r="K179" s="39">
        <f t="shared" si="24"/>
        <v>0</v>
      </c>
      <c r="L179" s="39">
        <f t="shared" si="24"/>
        <v>0</v>
      </c>
      <c r="M179" s="39">
        <f t="shared" si="24"/>
        <v>0</v>
      </c>
      <c r="N179" s="39">
        <f t="shared" si="24"/>
        <v>0</v>
      </c>
      <c r="O179" s="39">
        <f>SUMIF($E$8:$E$149,$E179,O$8:O$149)</f>
        <v>0</v>
      </c>
    </row>
    <row r="180" spans="3:15" ht="24" thickBot="1" x14ac:dyDescent="0.35">
      <c r="C180" s="128" t="s">
        <v>68</v>
      </c>
      <c r="D180" s="129"/>
      <c r="E180" s="13" t="s">
        <v>59</v>
      </c>
      <c r="F180" s="10"/>
      <c r="G180" s="39">
        <f t="shared" si="24"/>
        <v>0</v>
      </c>
      <c r="H180" s="39">
        <f t="shared" si="24"/>
        <v>0</v>
      </c>
      <c r="I180" s="39">
        <f t="shared" si="24"/>
        <v>0</v>
      </c>
      <c r="J180" s="39">
        <f t="shared" si="24"/>
        <v>0</v>
      </c>
      <c r="K180" s="39">
        <f t="shared" si="24"/>
        <v>0</v>
      </c>
      <c r="L180" s="39">
        <f t="shared" si="24"/>
        <v>0</v>
      </c>
      <c r="M180" s="39">
        <f t="shared" si="24"/>
        <v>0</v>
      </c>
      <c r="N180" s="39">
        <f t="shared" si="24"/>
        <v>0</v>
      </c>
      <c r="O180" s="39">
        <f>SUMIF($E$8:$E$149,$E180,O$8:O$149)</f>
        <v>0</v>
      </c>
    </row>
    <row r="181" spans="3:15" ht="24" thickBot="1" x14ac:dyDescent="0.35">
      <c r="C181" s="128" t="s">
        <v>69</v>
      </c>
      <c r="D181" s="129"/>
      <c r="E181" s="13" t="s">
        <v>67</v>
      </c>
      <c r="F181" s="10"/>
      <c r="G181" s="39">
        <f t="shared" si="24"/>
        <v>0</v>
      </c>
      <c r="H181" s="39">
        <f t="shared" si="24"/>
        <v>0</v>
      </c>
      <c r="I181" s="39">
        <f t="shared" si="24"/>
        <v>0</v>
      </c>
      <c r="J181" s="39">
        <f t="shared" si="24"/>
        <v>0</v>
      </c>
      <c r="K181" s="39">
        <f t="shared" si="24"/>
        <v>0</v>
      </c>
      <c r="L181" s="39">
        <f t="shared" si="24"/>
        <v>0</v>
      </c>
      <c r="M181" s="39">
        <f t="shared" si="24"/>
        <v>0</v>
      </c>
      <c r="N181" s="39">
        <f t="shared" si="24"/>
        <v>0</v>
      </c>
      <c r="O181" s="39">
        <f>SUMIF($E$8:$E$149,$E181,O$8:O$149)</f>
        <v>0</v>
      </c>
    </row>
    <row r="182" spans="3:15" ht="24" thickBot="1" x14ac:dyDescent="0.35">
      <c r="C182" s="106" t="s">
        <v>70</v>
      </c>
      <c r="D182" s="106"/>
      <c r="E182" s="14"/>
      <c r="F182" s="10"/>
      <c r="G182" s="42">
        <f t="shared" ref="G182:O182" si="25">SUM(G179:G181)</f>
        <v>0</v>
      </c>
      <c r="H182" s="42">
        <f t="shared" ref="H182:L182" si="26">SUM(H179:H181)</f>
        <v>0</v>
      </c>
      <c r="I182" s="42">
        <f t="shared" si="26"/>
        <v>0</v>
      </c>
      <c r="J182" s="42">
        <f t="shared" si="26"/>
        <v>0</v>
      </c>
      <c r="K182" s="42">
        <f t="shared" si="26"/>
        <v>0</v>
      </c>
      <c r="L182" s="42">
        <f t="shared" si="26"/>
        <v>0</v>
      </c>
      <c r="M182" s="42">
        <f t="shared" si="25"/>
        <v>0</v>
      </c>
      <c r="N182" s="42">
        <f t="shared" si="25"/>
        <v>0</v>
      </c>
      <c r="O182" s="42">
        <f t="shared" si="25"/>
        <v>0</v>
      </c>
    </row>
    <row r="183" spans="3:15" ht="24.75" thickTop="1" thickBot="1" x14ac:dyDescent="0.35">
      <c r="D183" s="10"/>
      <c r="E183" s="11"/>
      <c r="F183" s="10"/>
      <c r="G183" s="8"/>
      <c r="H183" s="8"/>
      <c r="I183" s="8"/>
      <c r="J183" s="8"/>
      <c r="K183" s="8"/>
      <c r="L183" s="8"/>
      <c r="M183" s="8"/>
      <c r="N183" s="8"/>
      <c r="O183" s="8"/>
    </row>
    <row r="184" spans="3:15" ht="24" thickBot="1" x14ac:dyDescent="0.35">
      <c r="C184" s="104" t="s">
        <v>48</v>
      </c>
      <c r="D184" s="105"/>
      <c r="E184" s="13" t="s">
        <v>50</v>
      </c>
      <c r="F184" s="10"/>
      <c r="G184" s="39">
        <f t="shared" ref="G184:N185" si="27">SUMIF($E$8:$E$149,$E184,G$8:G$149)</f>
        <v>0</v>
      </c>
      <c r="H184" s="39">
        <f t="shared" si="27"/>
        <v>0</v>
      </c>
      <c r="I184" s="39">
        <f t="shared" si="27"/>
        <v>0</v>
      </c>
      <c r="J184" s="39">
        <f t="shared" si="27"/>
        <v>0</v>
      </c>
      <c r="K184" s="39">
        <f t="shared" si="27"/>
        <v>0</v>
      </c>
      <c r="L184" s="39">
        <f t="shared" si="27"/>
        <v>0</v>
      </c>
      <c r="M184" s="39">
        <f t="shared" si="27"/>
        <v>0</v>
      </c>
      <c r="N184" s="39">
        <f t="shared" si="27"/>
        <v>0</v>
      </c>
      <c r="O184" s="39">
        <f>SUMIF($E$8:$E$149,$E184,O$8:O$149)</f>
        <v>0</v>
      </c>
    </row>
    <row r="185" spans="3:15" ht="24" thickBot="1" x14ac:dyDescent="0.35">
      <c r="C185" s="104" t="s">
        <v>49</v>
      </c>
      <c r="D185" s="105"/>
      <c r="E185" s="13" t="s">
        <v>51</v>
      </c>
      <c r="F185" s="10"/>
      <c r="G185" s="39">
        <f t="shared" si="27"/>
        <v>0</v>
      </c>
      <c r="H185" s="39">
        <f t="shared" si="27"/>
        <v>0</v>
      </c>
      <c r="I185" s="39">
        <f t="shared" si="27"/>
        <v>0</v>
      </c>
      <c r="J185" s="39">
        <f t="shared" si="27"/>
        <v>0</v>
      </c>
      <c r="K185" s="39">
        <f t="shared" si="27"/>
        <v>0</v>
      </c>
      <c r="L185" s="39">
        <f t="shared" si="27"/>
        <v>0</v>
      </c>
      <c r="M185" s="39">
        <f t="shared" si="27"/>
        <v>0</v>
      </c>
      <c r="N185" s="39">
        <f t="shared" si="27"/>
        <v>0</v>
      </c>
      <c r="O185" s="39">
        <f>SUMIF($E$8:$E$149,$E185,O$8:O$149)</f>
        <v>0</v>
      </c>
    </row>
    <row r="186" spans="3:15" ht="24" thickBot="1" x14ac:dyDescent="0.35">
      <c r="C186" s="106" t="s">
        <v>53</v>
      </c>
      <c r="D186" s="106"/>
      <c r="E186" s="14"/>
      <c r="G186" s="43">
        <f t="shared" ref="G186:O186" si="28">SUM(G184:G185)</f>
        <v>0</v>
      </c>
      <c r="H186" s="43">
        <f t="shared" ref="H186:L186" si="29">SUM(H184:H185)</f>
        <v>0</v>
      </c>
      <c r="I186" s="43">
        <f t="shared" si="29"/>
        <v>0</v>
      </c>
      <c r="J186" s="43">
        <f t="shared" si="29"/>
        <v>0</v>
      </c>
      <c r="K186" s="43">
        <f t="shared" si="29"/>
        <v>0</v>
      </c>
      <c r="L186" s="43">
        <f t="shared" si="29"/>
        <v>0</v>
      </c>
      <c r="M186" s="43">
        <f t="shared" si="28"/>
        <v>0</v>
      </c>
      <c r="N186" s="43">
        <f t="shared" si="28"/>
        <v>0</v>
      </c>
      <c r="O186" s="43">
        <f t="shared" si="28"/>
        <v>0</v>
      </c>
    </row>
    <row r="187" spans="3:15" ht="24" thickTop="1" thickBot="1" x14ac:dyDescent="0.35">
      <c r="D187" s="10"/>
      <c r="E187" s="11"/>
      <c r="F187" s="10"/>
      <c r="O187" s="1"/>
    </row>
    <row r="188" spans="3:15" ht="24" thickBot="1" x14ac:dyDescent="0.35">
      <c r="C188" s="118" t="s">
        <v>31</v>
      </c>
      <c r="D188" s="119"/>
      <c r="E188" s="13" t="s">
        <v>21</v>
      </c>
      <c r="F188" s="10"/>
      <c r="G188" s="39">
        <f t="shared" ref="G188:N191" si="30">SUMIF($E$8:$E$149,$E188,G$8:G$149)</f>
        <v>0</v>
      </c>
      <c r="H188" s="39">
        <f t="shared" si="30"/>
        <v>0</v>
      </c>
      <c r="I188" s="39">
        <f t="shared" si="30"/>
        <v>0</v>
      </c>
      <c r="J188" s="39">
        <f t="shared" si="30"/>
        <v>0</v>
      </c>
      <c r="K188" s="39">
        <f t="shared" si="30"/>
        <v>0</v>
      </c>
      <c r="L188" s="39">
        <f t="shared" si="30"/>
        <v>0</v>
      </c>
      <c r="M188" s="39">
        <f t="shared" si="30"/>
        <v>0</v>
      </c>
      <c r="N188" s="39">
        <f t="shared" si="30"/>
        <v>0</v>
      </c>
      <c r="O188" s="39">
        <f>SUMIF($E$8:$E$149,$E188,O$8:O$149)</f>
        <v>0</v>
      </c>
    </row>
    <row r="189" spans="3:15" ht="24" thickBot="1" x14ac:dyDescent="0.35">
      <c r="C189" s="118" t="s">
        <v>30</v>
      </c>
      <c r="D189" s="119"/>
      <c r="E189" s="13" t="s">
        <v>28</v>
      </c>
      <c r="F189" s="10"/>
      <c r="G189" s="39">
        <f t="shared" si="30"/>
        <v>0</v>
      </c>
      <c r="H189" s="39">
        <f t="shared" si="30"/>
        <v>0</v>
      </c>
      <c r="I189" s="39">
        <f t="shared" si="30"/>
        <v>0</v>
      </c>
      <c r="J189" s="39">
        <f t="shared" si="30"/>
        <v>0</v>
      </c>
      <c r="K189" s="39">
        <f t="shared" si="30"/>
        <v>0</v>
      </c>
      <c r="L189" s="39">
        <f t="shared" si="30"/>
        <v>0</v>
      </c>
      <c r="M189" s="39">
        <f t="shared" si="30"/>
        <v>0</v>
      </c>
      <c r="N189" s="39">
        <f t="shared" si="30"/>
        <v>0</v>
      </c>
      <c r="O189" s="39">
        <f>SUMIF($E$8:$E$149,$E189,O$8:O$149)</f>
        <v>0</v>
      </c>
    </row>
    <row r="190" spans="3:15" ht="24" thickBot="1" x14ac:dyDescent="0.35">
      <c r="C190" s="118" t="s">
        <v>32</v>
      </c>
      <c r="D190" s="119"/>
      <c r="E190" s="13" t="s">
        <v>29</v>
      </c>
      <c r="F190" s="10"/>
      <c r="G190" s="39">
        <f t="shared" si="30"/>
        <v>0</v>
      </c>
      <c r="H190" s="39">
        <f t="shared" si="30"/>
        <v>0</v>
      </c>
      <c r="I190" s="39">
        <f t="shared" si="30"/>
        <v>0</v>
      </c>
      <c r="J190" s="39">
        <f t="shared" si="30"/>
        <v>0</v>
      </c>
      <c r="K190" s="39">
        <f t="shared" si="30"/>
        <v>0</v>
      </c>
      <c r="L190" s="39">
        <f t="shared" si="30"/>
        <v>0</v>
      </c>
      <c r="M190" s="39">
        <f t="shared" si="30"/>
        <v>0</v>
      </c>
      <c r="N190" s="39">
        <f t="shared" si="30"/>
        <v>0</v>
      </c>
      <c r="O190" s="39">
        <f>SUMIF($E$8:$E$149,$E190,O$8:O$149)</f>
        <v>0</v>
      </c>
    </row>
    <row r="191" spans="3:15" ht="24" thickBot="1" x14ac:dyDescent="0.35">
      <c r="C191" s="118" t="s">
        <v>34</v>
      </c>
      <c r="D191" s="119"/>
      <c r="E191" s="13" t="s">
        <v>35</v>
      </c>
      <c r="F191" s="10"/>
      <c r="G191" s="39">
        <f t="shared" si="30"/>
        <v>0</v>
      </c>
      <c r="H191" s="39">
        <f t="shared" si="30"/>
        <v>0</v>
      </c>
      <c r="I191" s="39">
        <f t="shared" si="30"/>
        <v>0</v>
      </c>
      <c r="J191" s="39">
        <f t="shared" si="30"/>
        <v>0</v>
      </c>
      <c r="K191" s="39">
        <f t="shared" si="30"/>
        <v>0</v>
      </c>
      <c r="L191" s="39">
        <f t="shared" si="30"/>
        <v>0</v>
      </c>
      <c r="M191" s="39">
        <f t="shared" si="30"/>
        <v>0</v>
      </c>
      <c r="N191" s="39">
        <f t="shared" si="30"/>
        <v>0</v>
      </c>
      <c r="O191" s="39">
        <f>SUMIF($E$8:$E$149,$E191,O$8:O$149)</f>
        <v>0</v>
      </c>
    </row>
    <row r="192" spans="3:15" ht="24.75" thickTop="1" thickBot="1" x14ac:dyDescent="0.35">
      <c r="C192" s="106" t="s">
        <v>37</v>
      </c>
      <c r="D192" s="106"/>
      <c r="E192" s="14"/>
      <c r="G192" s="44">
        <f t="shared" ref="G192:O192" si="31">SUM(G188:G191)</f>
        <v>0</v>
      </c>
      <c r="H192" s="44">
        <f t="shared" ref="H192:L192" si="32">SUM(H188:H191)</f>
        <v>0</v>
      </c>
      <c r="I192" s="44">
        <f t="shared" si="32"/>
        <v>0</v>
      </c>
      <c r="J192" s="44">
        <f t="shared" si="32"/>
        <v>0</v>
      </c>
      <c r="K192" s="44">
        <f t="shared" si="32"/>
        <v>0</v>
      </c>
      <c r="L192" s="44">
        <f t="shared" si="32"/>
        <v>0</v>
      </c>
      <c r="M192" s="44">
        <f t="shared" si="31"/>
        <v>0</v>
      </c>
      <c r="N192" s="44">
        <f t="shared" si="31"/>
        <v>0</v>
      </c>
      <c r="O192" s="44">
        <f t="shared" si="31"/>
        <v>0</v>
      </c>
    </row>
    <row r="193" spans="3:18" ht="24" thickTop="1" thickBot="1" x14ac:dyDescent="0.35">
      <c r="E193" s="11"/>
      <c r="O193" s="1"/>
    </row>
    <row r="194" spans="3:18" ht="24" thickBot="1" x14ac:dyDescent="0.35">
      <c r="C194" s="122" t="s">
        <v>39</v>
      </c>
      <c r="D194" s="123"/>
      <c r="E194" s="13" t="s">
        <v>22</v>
      </c>
      <c r="F194" s="10"/>
      <c r="G194" s="39">
        <f>SUMIF($E$8:$E$149,$E194,G$8:G$149)</f>
        <v>0</v>
      </c>
      <c r="H194" s="39">
        <f t="shared" ref="H194:L194" si="33">SUMIF($E$8:$E$149,$E194,H$8:H$149)</f>
        <v>0</v>
      </c>
      <c r="I194" s="39">
        <f t="shared" si="33"/>
        <v>0</v>
      </c>
      <c r="J194" s="39">
        <f t="shared" si="33"/>
        <v>0</v>
      </c>
      <c r="K194" s="39">
        <f t="shared" si="33"/>
        <v>0</v>
      </c>
      <c r="L194" s="39">
        <f t="shared" si="33"/>
        <v>0</v>
      </c>
      <c r="M194" s="39">
        <f t="shared" ref="M194:N194" si="34">SUMIF($E$8:$E$149,$E194,M$8:M$149)</f>
        <v>0</v>
      </c>
      <c r="N194" s="39">
        <f t="shared" si="34"/>
        <v>0</v>
      </c>
      <c r="O194" s="39">
        <f>SUMIF($E$8:$E$149,$E194,O$8:O$149)</f>
        <v>0</v>
      </c>
    </row>
    <row r="195" spans="3:18" x14ac:dyDescent="0.3">
      <c r="C195" s="15"/>
      <c r="D195"/>
      <c r="E195"/>
      <c r="G195" s="9"/>
      <c r="H195" s="9"/>
      <c r="I195" s="9"/>
      <c r="J195" s="9"/>
      <c r="K195" s="9"/>
      <c r="O195" s="1"/>
      <c r="P195" s="1"/>
      <c r="Q195" s="1"/>
      <c r="R195" s="1"/>
    </row>
    <row r="197" spans="3:18" ht="21" thickBot="1" x14ac:dyDescent="0.35"/>
    <row r="198" spans="3:18" ht="21.75" customHeight="1" thickTop="1" x14ac:dyDescent="0.3">
      <c r="C198" s="124" t="s">
        <v>71</v>
      </c>
      <c r="D198" s="125"/>
      <c r="G198" s="120">
        <f>SUM($G$161,$G$177,$G$182,$G$186,$G$192,$G$194)</f>
        <v>62</v>
      </c>
      <c r="H198" s="120">
        <f>SUM(H161,H177,H182,H186,H192,H194)</f>
        <v>69</v>
      </c>
      <c r="I198" s="120">
        <f t="shared" ref="I198:N198" si="35">SUM(I161,I177,I182,I186,I192,I194)</f>
        <v>67</v>
      </c>
      <c r="J198" s="120">
        <f t="shared" si="35"/>
        <v>67</v>
      </c>
      <c r="K198" s="120">
        <f t="shared" si="35"/>
        <v>60</v>
      </c>
      <c r="L198" s="120">
        <f t="shared" si="35"/>
        <v>58</v>
      </c>
      <c r="M198" s="120">
        <f t="shared" si="35"/>
        <v>0</v>
      </c>
      <c r="N198" s="120">
        <f t="shared" si="35"/>
        <v>0</v>
      </c>
    </row>
    <row r="199" spans="3:18" ht="21.75" customHeight="1" thickBot="1" x14ac:dyDescent="0.35">
      <c r="C199" s="126"/>
      <c r="D199" s="127"/>
      <c r="G199" s="121"/>
      <c r="H199" s="121"/>
      <c r="I199" s="121"/>
      <c r="J199" s="121"/>
      <c r="K199" s="121"/>
      <c r="L199" s="121"/>
      <c r="M199" s="121"/>
      <c r="N199" s="121"/>
    </row>
    <row r="200" spans="3:18" ht="21" thickTop="1" x14ac:dyDescent="0.3"/>
  </sheetData>
  <mergeCells count="55">
    <mergeCell ref="C170:D170"/>
    <mergeCell ref="C171:D171"/>
    <mergeCell ref="C176:D176"/>
    <mergeCell ref="C189:D189"/>
    <mergeCell ref="C190:D190"/>
    <mergeCell ref="C181:D181"/>
    <mergeCell ref="C182:D182"/>
    <mergeCell ref="C185:D185"/>
    <mergeCell ref="C186:D186"/>
    <mergeCell ref="C172:D172"/>
    <mergeCell ref="C173:D173"/>
    <mergeCell ref="C174:D174"/>
    <mergeCell ref="C180:D180"/>
    <mergeCell ref="C179:D179"/>
    <mergeCell ref="C175:D175"/>
    <mergeCell ref="C177:D177"/>
    <mergeCell ref="M198:M199"/>
    <mergeCell ref="N198:N199"/>
    <mergeCell ref="C194:D194"/>
    <mergeCell ref="C191:D191"/>
    <mergeCell ref="C198:D199"/>
    <mergeCell ref="L198:L199"/>
    <mergeCell ref="C188:D188"/>
    <mergeCell ref="G198:G199"/>
    <mergeCell ref="H198:H199"/>
    <mergeCell ref="I198:I199"/>
    <mergeCell ref="K198:K199"/>
    <mergeCell ref="J198:J199"/>
    <mergeCell ref="C184:D184"/>
    <mergeCell ref="C192:D192"/>
    <mergeCell ref="S1:S3"/>
    <mergeCell ref="P1:P6"/>
    <mergeCell ref="S4:S6"/>
    <mergeCell ref="R4:R6"/>
    <mergeCell ref="Q1:Q6"/>
    <mergeCell ref="C166:D166"/>
    <mergeCell ref="C169:D169"/>
    <mergeCell ref="B3:F3"/>
    <mergeCell ref="B1:F1"/>
    <mergeCell ref="R1:R3"/>
    <mergeCell ref="B4:F4"/>
    <mergeCell ref="B2:F2"/>
    <mergeCell ref="C167:D167"/>
    <mergeCell ref="C168:D168"/>
    <mergeCell ref="C165:D165"/>
    <mergeCell ref="C164:D164"/>
    <mergeCell ref="B5:F5"/>
    <mergeCell ref="C157:D157"/>
    <mergeCell ref="C158:D158"/>
    <mergeCell ref="C163:D163"/>
    <mergeCell ref="C159:D159"/>
    <mergeCell ref="C161:D161"/>
    <mergeCell ref="C156:D156"/>
    <mergeCell ref="C160:D160"/>
    <mergeCell ref="B6:F6"/>
  </mergeCells>
  <phoneticPr fontId="24" type="noConversion"/>
  <conditionalFormatting sqref="Q1 Q99:Q105 Q126:Q128 P150:P151 Q143:Q149">
    <cfRule type="cellIs" dxfId="183" priority="708" stopIfTrue="1" operator="greaterThan">
      <formula>1</formula>
    </cfRule>
  </conditionalFormatting>
  <conditionalFormatting sqref="Q7:Q12 Q43:Q45 Q81:Q98">
    <cfRule type="cellIs" dxfId="182" priority="709" stopIfTrue="1" operator="greaterThan">
      <formula>1</formula>
    </cfRule>
  </conditionalFormatting>
  <conditionalFormatting sqref="S1 S102:S105 S126:S128 S9:S12 S42:S45 S81:S98 R150:R151 S143:S149">
    <cfRule type="cellIs" dxfId="181" priority="706" stopIfTrue="1" operator="greaterThan">
      <formula>1</formula>
    </cfRule>
  </conditionalFormatting>
  <conditionalFormatting sqref="S7:S8">
    <cfRule type="cellIs" dxfId="180" priority="707" stopIfTrue="1" operator="greaterThan">
      <formula>1</formula>
    </cfRule>
  </conditionalFormatting>
  <conditionalFormatting sqref="E167:E169 E177:E178 E187:E194 E182:E183 E161:E165">
    <cfRule type="cellIs" dxfId="179" priority="663" stopIfTrue="1" operator="equal">
      <formula>"IT"</formula>
    </cfRule>
    <cfRule type="expression" dxfId="178" priority="664" stopIfTrue="1">
      <formula>OR(E161="ES",E161="MX",E161="AR",E161="CL")</formula>
    </cfRule>
    <cfRule type="cellIs" dxfId="177" priority="665" stopIfTrue="1" operator="equal">
      <formula>"DE"</formula>
    </cfRule>
    <cfRule type="expression" dxfId="176" priority="666" stopIfTrue="1">
      <formula>OR(E161="US",E161="GB",E161="UK",E161="AU",E161="CA",E161="ZA")</formula>
    </cfRule>
    <cfRule type="expression" dxfId="175" priority="667" stopIfTrue="1">
      <formula>OR(E161="FR",E161="CH",E161="BE",E161="LU")</formula>
    </cfRule>
  </conditionalFormatting>
  <conditionalFormatting sqref="E163:E176">
    <cfRule type="cellIs" dxfId="174" priority="658" stopIfTrue="1" operator="equal">
      <formula>"IT"</formula>
    </cfRule>
    <cfRule type="expression" dxfId="173" priority="659" stopIfTrue="1">
      <formula>OR(E163="ES",E163="MX",E163="AR",E163="CL")</formula>
    </cfRule>
    <cfRule type="cellIs" dxfId="172" priority="660" stopIfTrue="1" operator="equal">
      <formula>"DE"</formula>
    </cfRule>
    <cfRule type="expression" dxfId="171" priority="661" stopIfTrue="1">
      <formula>OR(E163="US",E163="GB",E163="UK",E163="AU",E163="CA",E163="NZ")</formula>
    </cfRule>
    <cfRule type="expression" dxfId="170" priority="662" stopIfTrue="1">
      <formula>OR(E163="FR",E163="CH",E163="BE",E163="LU")</formula>
    </cfRule>
  </conditionalFormatting>
  <conditionalFormatting sqref="S83:S86">
    <cfRule type="cellIs" dxfId="169" priority="653" stopIfTrue="1" operator="greaterThan">
      <formula>1</formula>
    </cfRule>
  </conditionalFormatting>
  <conditionalFormatting sqref="B89:B92">
    <cfRule type="duplicateValues" dxfId="168" priority="780" stopIfTrue="1"/>
  </conditionalFormatting>
  <conditionalFormatting sqref="B93:B97 B7">
    <cfRule type="duplicateValues" dxfId="167" priority="827" stopIfTrue="1"/>
  </conditionalFormatting>
  <conditionalFormatting sqref="E170">
    <cfRule type="cellIs" dxfId="166" priority="607" stopIfTrue="1" operator="equal">
      <formula>"IT"</formula>
    </cfRule>
    <cfRule type="expression" dxfId="165" priority="608" stopIfTrue="1">
      <formula>OR(E170="ES",E170="MX",E170="AR",E170="CL")</formula>
    </cfRule>
    <cfRule type="cellIs" dxfId="164" priority="609" stopIfTrue="1" operator="equal">
      <formula>"DE"</formula>
    </cfRule>
    <cfRule type="expression" dxfId="163" priority="610" stopIfTrue="1">
      <formula>OR(E170="US",E170="GB",E170="UK",E170="AU",E170="CA",E170="ZA",E170="MA")</formula>
    </cfRule>
    <cfRule type="expression" dxfId="162" priority="611" stopIfTrue="1">
      <formula>OR(E170="FR",E170="CH",E170="BE",E170="LU")</formula>
    </cfRule>
  </conditionalFormatting>
  <conditionalFormatting sqref="E184">
    <cfRule type="expression" dxfId="161" priority="576" stopIfTrue="1">
      <formula>OR(E184="PT",E184="BR")</formula>
    </cfRule>
    <cfRule type="cellIs" dxfId="160" priority="583" stopIfTrue="1" operator="equal">
      <formula>"IT"</formula>
    </cfRule>
    <cfRule type="expression" dxfId="159" priority="584" stopIfTrue="1">
      <formula>OR(E184="ES",E184="MX",E184="AR",E184="CL")</formula>
    </cfRule>
    <cfRule type="cellIs" dxfId="158" priority="585" stopIfTrue="1" operator="equal">
      <formula>"DE"</formula>
    </cfRule>
    <cfRule type="expression" dxfId="157" priority="586" stopIfTrue="1">
      <formula>OR(E184="US",E184="GB",E184="UK",E184="AU",E184="CA",E184="ZA",E184="NL")</formula>
    </cfRule>
    <cfRule type="expression" dxfId="156" priority="587" stopIfTrue="1">
      <formula>OR(E184="FR",E184="CH",E184="BE",E184="LU")</formula>
    </cfRule>
  </conditionalFormatting>
  <conditionalFormatting sqref="E185">
    <cfRule type="expression" dxfId="155" priority="570" stopIfTrue="1">
      <formula>OR(E185="PT",E185="BR")</formula>
    </cfRule>
    <cfRule type="cellIs" dxfId="154" priority="571" stopIfTrue="1" operator="equal">
      <formula>"IT"</formula>
    </cfRule>
    <cfRule type="expression" dxfId="153" priority="572" stopIfTrue="1">
      <formula>OR(E185="ES",E185="MX",E185="AR",E185="CL")</formula>
    </cfRule>
    <cfRule type="cellIs" dxfId="152" priority="573" stopIfTrue="1" operator="equal">
      <formula>"DE"</formula>
    </cfRule>
    <cfRule type="expression" dxfId="151" priority="574" stopIfTrue="1">
      <formula>OR(E185="US",E185="GB",E185="UK",E185="AU",E185="CA",E185="ZA",E185="NL")</formula>
    </cfRule>
    <cfRule type="expression" dxfId="150" priority="575" stopIfTrue="1">
      <formula>OR(E185="FR",E185="CH",E185="BE",E185="LU")</formula>
    </cfRule>
  </conditionalFormatting>
  <conditionalFormatting sqref="E171">
    <cfRule type="expression" dxfId="149" priority="557" stopIfTrue="1">
      <formula>OR(E171="PT",E171="BR")</formula>
    </cfRule>
    <cfRule type="cellIs" dxfId="148" priority="558" stopIfTrue="1" operator="equal">
      <formula>"IT"</formula>
    </cfRule>
    <cfRule type="expression" dxfId="147" priority="559" stopIfTrue="1">
      <formula>OR(E171="ES",E171="MX",E171="AR",E171="CL")</formula>
    </cfRule>
    <cfRule type="cellIs" dxfId="146" priority="560" stopIfTrue="1" operator="equal">
      <formula>"DE"</formula>
    </cfRule>
    <cfRule type="expression" dxfId="145" priority="561" stopIfTrue="1">
      <formula>OR(E171="US",E171="GB",E171="UK",E171="AU",E171="CA",E171="ZA",E171="NL")</formula>
    </cfRule>
    <cfRule type="expression" dxfId="144" priority="562" stopIfTrue="1">
      <formula>OR(E171="FR",E171="CH",E171="BE",E171="LU")</formula>
    </cfRule>
  </conditionalFormatting>
  <conditionalFormatting sqref="E186">
    <cfRule type="cellIs" dxfId="143" priority="550" stopIfTrue="1" operator="equal">
      <formula>"IT"</formula>
    </cfRule>
    <cfRule type="expression" dxfId="142" priority="551" stopIfTrue="1">
      <formula>OR(E186="ES",E186="MX",E186="AR",E186="CL")</formula>
    </cfRule>
    <cfRule type="cellIs" dxfId="141" priority="552" stopIfTrue="1" operator="equal">
      <formula>"DE"</formula>
    </cfRule>
    <cfRule type="expression" dxfId="140" priority="553" stopIfTrue="1">
      <formula>OR(E186="US",E186="GB",E186="UK",E186="AU",E186="CA",E186="ZA")</formula>
    </cfRule>
    <cfRule type="expression" dxfId="139" priority="554" stopIfTrue="1">
      <formula>OR(E186="FR",E186="CH",E186="BE",E186="LU")</formula>
    </cfRule>
  </conditionalFormatting>
  <conditionalFormatting sqref="E174">
    <cfRule type="expression" dxfId="138" priority="530" stopIfTrue="1">
      <formula>OR(E174="PT",E174="BR")</formula>
    </cfRule>
    <cfRule type="cellIs" dxfId="137" priority="531" stopIfTrue="1" operator="equal">
      <formula>"IT"</formula>
    </cfRule>
    <cfRule type="expression" dxfId="136" priority="532" stopIfTrue="1">
      <formula>OR(E174="ES",E174="MX",E174="AR",E174="CL")</formula>
    </cfRule>
    <cfRule type="cellIs" dxfId="135" priority="533" stopIfTrue="1" operator="equal">
      <formula>OR(E174="DE",E174="DK",E174="AT")</formula>
    </cfRule>
    <cfRule type="expression" dxfId="134" priority="534" stopIfTrue="1">
      <formula>OR(E174="US",E174="GB",E174="UK",E174="AU",E174="CA",E174="ZA",E174="NL",E174="NO",E174="SE",E174="FI",E174="JP",E174="RU")</formula>
    </cfRule>
    <cfRule type="expression" dxfId="133" priority="535" stopIfTrue="1">
      <formula>OR(E174="FR",E174="CH",E174="BE",E174="LU")</formula>
    </cfRule>
  </conditionalFormatting>
  <conditionalFormatting sqref="E160">
    <cfRule type="cellIs" dxfId="132" priority="490" stopIfTrue="1" operator="equal">
      <formula>"IT"</formula>
    </cfRule>
    <cfRule type="expression" dxfId="131" priority="491" stopIfTrue="1">
      <formula>OR(E160="ES",E160="MX",E160="AR",E160="CL")</formula>
    </cfRule>
    <cfRule type="cellIs" dxfId="130" priority="492" stopIfTrue="1" operator="equal">
      <formula>"DE"</formula>
    </cfRule>
    <cfRule type="expression" dxfId="129" priority="493" stopIfTrue="1">
      <formula>OR(E160="US",E160="GB",E160="UK",E160="AU",E160="CA",E160="ZA")</formula>
    </cfRule>
    <cfRule type="expression" dxfId="128" priority="494" stopIfTrue="1">
      <formula>OR(E160="FR",E160="CH",E160="BE",E160="LU",E160="MC")</formula>
    </cfRule>
  </conditionalFormatting>
  <conditionalFormatting sqref="E156:E159">
    <cfRule type="cellIs" dxfId="127" priority="477" stopIfTrue="1" operator="equal">
      <formula>"IT"</formula>
    </cfRule>
    <cfRule type="expression" dxfId="126" priority="478" stopIfTrue="1">
      <formula>OR(E156="ES",E156="MX",E156="AR",E156="CL")</formula>
    </cfRule>
    <cfRule type="cellIs" dxfId="125" priority="479" stopIfTrue="1" operator="equal">
      <formula>"DE"</formula>
    </cfRule>
    <cfRule type="expression" dxfId="124" priority="480" stopIfTrue="1">
      <formula>OR(E156="US",E156="GB",E156="UK",E156="AU",E156="CA",E156="ZA")</formula>
    </cfRule>
    <cfRule type="expression" dxfId="123" priority="481" stopIfTrue="1">
      <formula>OR(E156="FR",E156="CH",E156="BE",E156="LU",E156="MC")</formula>
    </cfRule>
  </conditionalFormatting>
  <conditionalFormatting sqref="E175:E176 E172:E173">
    <cfRule type="expression" dxfId="122" priority="471" stopIfTrue="1">
      <formula>OR(E172="PT",E172="BR")</formula>
    </cfRule>
    <cfRule type="cellIs" dxfId="121" priority="472" stopIfTrue="1" operator="equal">
      <formula>"IT"</formula>
    </cfRule>
    <cfRule type="expression" dxfId="120" priority="473" stopIfTrue="1">
      <formula>OR(E172="ES",E172="MX",E172="AR",E172="CL")</formula>
    </cfRule>
    <cfRule type="cellIs" dxfId="119" priority="474" stopIfTrue="1" operator="equal">
      <formula>"DE"=OR(E172="DE",E172="DK",E172="AT")</formula>
    </cfRule>
    <cfRule type="expression" dxfId="118" priority="475" stopIfTrue="1">
      <formula>OR(E172="US",E172="GB",E172="UK",E172="AU",E172="CA",E172="ZA",E172="NL",E172="NO",E172="SE",E172="FI",E172="JP",E172="RU")</formula>
    </cfRule>
    <cfRule type="expression" dxfId="117" priority="476" stopIfTrue="1">
      <formula>OR(E172="FR",E172="CH",E172="BE",E172="LU")</formula>
    </cfRule>
  </conditionalFormatting>
  <conditionalFormatting sqref="E179:E181">
    <cfRule type="expression" dxfId="116" priority="454" stopIfTrue="1">
      <formula>OR(E179="PT",E179="BR")</formula>
    </cfRule>
    <cfRule type="cellIs" dxfId="115" priority="455" stopIfTrue="1" operator="equal">
      <formula>"IT"</formula>
    </cfRule>
    <cfRule type="expression" dxfId="114" priority="456" stopIfTrue="1">
      <formula>OR(E179="ES",E179="MX",E179="AR",E179="CL")</formula>
    </cfRule>
    <cfRule type="expression" dxfId="113" priority="458" stopIfTrue="1">
      <formula>OR(E179="US",E179="GB",E179="UK",E179="AU",E179="CA",E179="ZA",E179="NL",E179="NO",E179="SE",E179="FI",E179="JP",E179="RU")</formula>
    </cfRule>
    <cfRule type="expression" dxfId="112" priority="459" stopIfTrue="1">
      <formula>OR(E179="FR",E179="CH",E179="BE",E179="LU")</formula>
    </cfRule>
  </conditionalFormatting>
  <conditionalFormatting sqref="E179">
    <cfRule type="expression" dxfId="111" priority="453" stopIfTrue="1">
      <formula>OR(E179="DE",E179="DK",E179="AT")</formula>
    </cfRule>
  </conditionalFormatting>
  <conditionalFormatting sqref="E180:E181">
    <cfRule type="expression" dxfId="110" priority="452" stopIfTrue="1">
      <formula>OR(E180="DE",E180="DK",E180="AT")</formula>
    </cfRule>
  </conditionalFormatting>
  <conditionalFormatting sqref="E7">
    <cfRule type="expression" dxfId="109" priority="350" stopIfTrue="1">
      <formula>OR(E7="PT",E7="BR")</formula>
    </cfRule>
    <cfRule type="cellIs" dxfId="108" priority="351" stopIfTrue="1" operator="equal">
      <formula>"IT"</formula>
    </cfRule>
    <cfRule type="expression" dxfId="107" priority="352" stopIfTrue="1">
      <formula>OR(E7="ES",E7="MX",E7="AR",E7="CL")</formula>
    </cfRule>
    <cfRule type="expression" dxfId="106" priority="353" stopIfTrue="1">
      <formula>OR(E7="US",E7="GB",E7="UK",E7="AU",E7="CA",E7="ZA",E7="NL",E7="NO",E7="SE",E7="FI",E7="JP",E7="RU")</formula>
    </cfRule>
    <cfRule type="expression" dxfId="105" priority="354" stopIfTrue="1">
      <formula>OR(E7="FR",E7="CH",E7="BE",E7="LU")</formula>
    </cfRule>
  </conditionalFormatting>
  <conditionalFormatting sqref="E7">
    <cfRule type="expression" dxfId="104" priority="349" stopIfTrue="1">
      <formula>OR(E7="DE",E7="DK",E7="AT")</formula>
    </cfRule>
  </conditionalFormatting>
  <conditionalFormatting sqref="Q2">
    <cfRule type="cellIs" dxfId="103" priority="240" stopIfTrue="1" operator="greaterThan">
      <formula>1</formula>
    </cfRule>
  </conditionalFormatting>
  <conditionalFormatting sqref="S2">
    <cfRule type="cellIs" dxfId="102" priority="239" stopIfTrue="1" operator="greaterThan">
      <formula>1</formula>
    </cfRule>
  </conditionalFormatting>
  <conditionalFormatting sqref="S99:S101">
    <cfRule type="cellIs" dxfId="101" priority="236" stopIfTrue="1" operator="greaterThan">
      <formula>1</formula>
    </cfRule>
  </conditionalFormatting>
  <conditionalFormatting sqref="B101">
    <cfRule type="duplicateValues" dxfId="100" priority="238" stopIfTrue="1"/>
  </conditionalFormatting>
  <conditionalFormatting sqref="B99:B100">
    <cfRule type="duplicateValues" dxfId="99" priority="235" stopIfTrue="1"/>
  </conditionalFormatting>
  <conditionalFormatting sqref="Q129:Q134">
    <cfRule type="cellIs" dxfId="98" priority="180" stopIfTrue="1" operator="greaterThan">
      <formula>1</formula>
    </cfRule>
  </conditionalFormatting>
  <conditionalFormatting sqref="S129:S134">
    <cfRule type="cellIs" dxfId="97" priority="179" stopIfTrue="1" operator="greaterThan">
      <formula>1</formula>
    </cfRule>
  </conditionalFormatting>
  <conditionalFormatting sqref="B129:B133">
    <cfRule type="duplicateValues" dxfId="96" priority="181" stopIfTrue="1"/>
  </conditionalFormatting>
  <conditionalFormatting sqref="Q135:Q142">
    <cfRule type="cellIs" dxfId="95" priority="177" stopIfTrue="1" operator="greaterThan">
      <formula>1</formula>
    </cfRule>
  </conditionalFormatting>
  <conditionalFormatting sqref="S135:S137">
    <cfRule type="cellIs" dxfId="94" priority="176" stopIfTrue="1" operator="greaterThan">
      <formula>1</formula>
    </cfRule>
  </conditionalFormatting>
  <conditionalFormatting sqref="B137">
    <cfRule type="duplicateValues" dxfId="93" priority="178" stopIfTrue="1"/>
  </conditionalFormatting>
  <conditionalFormatting sqref="B135:B136">
    <cfRule type="duplicateValues" dxfId="92" priority="175" stopIfTrue="1"/>
  </conditionalFormatting>
  <conditionalFormatting sqref="S138:S142">
    <cfRule type="cellIs" dxfId="91" priority="173" stopIfTrue="1" operator="greaterThan">
      <formula>1</formula>
    </cfRule>
  </conditionalFormatting>
  <conditionalFormatting sqref="B138:B142">
    <cfRule type="duplicateValues" dxfId="90" priority="174" stopIfTrue="1"/>
  </conditionalFormatting>
  <conditionalFormatting sqref="B134">
    <cfRule type="duplicateValues" dxfId="89" priority="182" stopIfTrue="1"/>
  </conditionalFormatting>
  <conditionalFormatting sqref="E150">
    <cfRule type="cellIs" dxfId="88" priority="168" stopIfTrue="1" operator="equal">
      <formula>"IT"</formula>
    </cfRule>
    <cfRule type="expression" dxfId="87" priority="169" stopIfTrue="1">
      <formula>OR(E150="ES",E150="MX",E150="AR",E150="CL")</formula>
    </cfRule>
    <cfRule type="cellIs" dxfId="86" priority="170" stopIfTrue="1" operator="equal">
      <formula>"DE"</formula>
    </cfRule>
    <cfRule type="expression" dxfId="85" priority="171" stopIfTrue="1">
      <formula>OR(E150="US",E150="GB",E150="UK",E150="AU",E150="CA",E150="ZA", E150="NZ", E150="MA", E150="NL", E150="NO", E150="SE", E150="FI", E150="JP", E150="RU")</formula>
    </cfRule>
    <cfRule type="expression" dxfId="84" priority="172" stopIfTrue="1">
      <formula>OR(E150="FR",E150="CH",E150="BE",E150="LU",E150="MC")</formula>
    </cfRule>
  </conditionalFormatting>
  <conditionalFormatting sqref="Q123:Q125">
    <cfRule type="cellIs" dxfId="83" priority="163" stopIfTrue="1" operator="greaterThan">
      <formula>1</formula>
    </cfRule>
  </conditionalFormatting>
  <conditionalFormatting sqref="Q106:Q122">
    <cfRule type="cellIs" dxfId="82" priority="164" stopIfTrue="1" operator="greaterThan">
      <formula>1</formula>
    </cfRule>
  </conditionalFormatting>
  <conditionalFormatting sqref="S106:S122">
    <cfRule type="cellIs" dxfId="81" priority="162" stopIfTrue="1" operator="greaterThan">
      <formula>1</formula>
    </cfRule>
  </conditionalFormatting>
  <conditionalFormatting sqref="S107:S110">
    <cfRule type="cellIs" dxfId="80" priority="161" stopIfTrue="1" operator="greaterThan">
      <formula>1</formula>
    </cfRule>
  </conditionalFormatting>
  <conditionalFormatting sqref="B106:B116">
    <cfRule type="duplicateValues" dxfId="79" priority="165" stopIfTrue="1"/>
  </conditionalFormatting>
  <conditionalFormatting sqref="B117:B121">
    <cfRule type="duplicateValues" dxfId="78" priority="166" stopIfTrue="1"/>
  </conditionalFormatting>
  <conditionalFormatting sqref="S123:S125">
    <cfRule type="cellIs" dxfId="77" priority="159" stopIfTrue="1" operator="greaterThan">
      <formula>1</formula>
    </cfRule>
  </conditionalFormatting>
  <conditionalFormatting sqref="B125">
    <cfRule type="duplicateValues" dxfId="76" priority="160" stopIfTrue="1"/>
  </conditionalFormatting>
  <conditionalFormatting sqref="B123:B124">
    <cfRule type="duplicateValues" dxfId="75" priority="158" stopIfTrue="1"/>
  </conditionalFormatting>
  <conditionalFormatting sqref="B122">
    <cfRule type="duplicateValues" dxfId="74" priority="167" stopIfTrue="1"/>
  </conditionalFormatting>
  <conditionalFormatting sqref="B102:B105 B126:B128 B143:B149">
    <cfRule type="duplicateValues" dxfId="73" priority="855" stopIfTrue="1"/>
  </conditionalFormatting>
  <conditionalFormatting sqref="B98">
    <cfRule type="duplicateValues" dxfId="72" priority="858" stopIfTrue="1"/>
  </conditionalFormatting>
  <conditionalFormatting sqref="Q20:Q22 Q37:Q41">
    <cfRule type="cellIs" dxfId="71" priority="138" stopIfTrue="1" operator="greaterThan">
      <formula>1</formula>
    </cfRule>
  </conditionalFormatting>
  <conditionalFormatting sqref="S20:S22 S37:S41">
    <cfRule type="cellIs" dxfId="70" priority="137" stopIfTrue="1" operator="greaterThan">
      <formula>1</formula>
    </cfRule>
  </conditionalFormatting>
  <conditionalFormatting sqref="Q23:Q28">
    <cfRule type="cellIs" dxfId="69" priority="134" stopIfTrue="1" operator="greaterThan">
      <formula>1</formula>
    </cfRule>
  </conditionalFormatting>
  <conditionalFormatting sqref="S23:S28">
    <cfRule type="cellIs" dxfId="68" priority="133" stopIfTrue="1" operator="greaterThan">
      <formula>1</formula>
    </cfRule>
  </conditionalFormatting>
  <conditionalFormatting sqref="Q29:Q36">
    <cfRule type="cellIs" dxfId="67" priority="131" stopIfTrue="1" operator="greaterThan">
      <formula>1</formula>
    </cfRule>
  </conditionalFormatting>
  <conditionalFormatting sqref="S29:S31">
    <cfRule type="cellIs" dxfId="66" priority="130" stopIfTrue="1" operator="greaterThan">
      <formula>1</formula>
    </cfRule>
  </conditionalFormatting>
  <conditionalFormatting sqref="S32:S36">
    <cfRule type="cellIs" dxfId="65" priority="127" stopIfTrue="1" operator="greaterThan">
      <formula>1</formula>
    </cfRule>
  </conditionalFormatting>
  <conditionalFormatting sqref="Q17:Q19">
    <cfRule type="cellIs" dxfId="64" priority="118" stopIfTrue="1" operator="greaterThan">
      <formula>1</formula>
    </cfRule>
  </conditionalFormatting>
  <conditionalFormatting sqref="Q13:Q16">
    <cfRule type="cellIs" dxfId="63" priority="119" stopIfTrue="1" operator="greaterThan">
      <formula>1</formula>
    </cfRule>
  </conditionalFormatting>
  <conditionalFormatting sqref="S13:S16">
    <cfRule type="cellIs" dxfId="62" priority="117" stopIfTrue="1" operator="greaterThan">
      <formula>1</formula>
    </cfRule>
  </conditionalFormatting>
  <conditionalFormatting sqref="S17:S19">
    <cfRule type="cellIs" dxfId="61" priority="115" stopIfTrue="1" operator="greaterThan">
      <formula>1</formula>
    </cfRule>
  </conditionalFormatting>
  <conditionalFormatting sqref="Q46:Q48 Q79:Q80">
    <cfRule type="cellIs" dxfId="60" priority="105" stopIfTrue="1" operator="greaterThan">
      <formula>1</formula>
    </cfRule>
  </conditionalFormatting>
  <conditionalFormatting sqref="S46:S48 S78:S80">
    <cfRule type="cellIs" dxfId="59" priority="104" stopIfTrue="1" operator="greaterThan">
      <formula>1</formula>
    </cfRule>
  </conditionalFormatting>
  <conditionalFormatting sqref="Q56:Q58 Q73:Q77">
    <cfRule type="cellIs" dxfId="58" priority="97" stopIfTrue="1" operator="greaterThan">
      <formula>1</formula>
    </cfRule>
  </conditionalFormatting>
  <conditionalFormatting sqref="S56:S58 S73:S77">
    <cfRule type="cellIs" dxfId="57" priority="96" stopIfTrue="1" operator="greaterThan">
      <formula>1</formula>
    </cfRule>
  </conditionalFormatting>
  <conditionalFormatting sqref="Q59:Q64">
    <cfRule type="cellIs" dxfId="56" priority="93" stopIfTrue="1" operator="greaterThan">
      <formula>1</formula>
    </cfRule>
  </conditionalFormatting>
  <conditionalFormatting sqref="S59:S64">
    <cfRule type="cellIs" dxfId="55" priority="92" stopIfTrue="1" operator="greaterThan">
      <formula>1</formula>
    </cfRule>
  </conditionalFormatting>
  <conditionalFormatting sqref="Q65:Q72">
    <cfRule type="cellIs" dxfId="54" priority="90" stopIfTrue="1" operator="greaterThan">
      <formula>1</formula>
    </cfRule>
  </conditionalFormatting>
  <conditionalFormatting sqref="S65:S67">
    <cfRule type="cellIs" dxfId="53" priority="89" stopIfTrue="1" operator="greaterThan">
      <formula>1</formula>
    </cfRule>
  </conditionalFormatting>
  <conditionalFormatting sqref="S68:S72">
    <cfRule type="cellIs" dxfId="52" priority="86" stopIfTrue="1" operator="greaterThan">
      <formula>1</formula>
    </cfRule>
  </conditionalFormatting>
  <conditionalFormatting sqref="Q53:Q55">
    <cfRule type="cellIs" dxfId="51" priority="77" stopIfTrue="1" operator="greaterThan">
      <formula>1</formula>
    </cfRule>
  </conditionalFormatting>
  <conditionalFormatting sqref="Q49:Q52">
    <cfRule type="cellIs" dxfId="50" priority="78" stopIfTrue="1" operator="greaterThan">
      <formula>1</formula>
    </cfRule>
  </conditionalFormatting>
  <conditionalFormatting sqref="S49:S52">
    <cfRule type="cellIs" dxfId="49" priority="76" stopIfTrue="1" operator="greaterThan">
      <formula>1</formula>
    </cfRule>
  </conditionalFormatting>
  <conditionalFormatting sqref="S53:S55">
    <cfRule type="cellIs" dxfId="48" priority="74" stopIfTrue="1" operator="greaterThan">
      <formula>1</formula>
    </cfRule>
  </conditionalFormatting>
  <conditionalFormatting sqref="E89:E149">
    <cfRule type="expression" dxfId="47" priority="44">
      <formula>OR(E89="DE",E89="AT",E89="DK")</formula>
    </cfRule>
  </conditionalFormatting>
  <conditionalFormatting sqref="E89:E149">
    <cfRule type="cellIs" dxfId="46" priority="53" stopIfTrue="1" operator="equal">
      <formula>"IT"</formula>
    </cfRule>
    <cfRule type="expression" dxfId="45" priority="54" stopIfTrue="1">
      <formula>OR(E89="ES",E89="MX",E89="AR",E89="CL")</formula>
    </cfRule>
    <cfRule type="expression" dxfId="44" priority="56" stopIfTrue="1">
      <formula>OR(E89="US",E89="GB",E89="UK",E89="AU",E89="CA",E89="ZA", E89="NZ", E89="MA", E89="NL", E89="NO", E89="SE", E89="FI", E89="JP", E89="RU")</formula>
    </cfRule>
    <cfRule type="expression" dxfId="43" priority="57" stopIfTrue="1">
      <formula>OR(E89="FR",E89="CH",E89="BE",E89="LU",E89="MC")</formula>
    </cfRule>
  </conditionalFormatting>
  <conditionalFormatting sqref="E89:E149">
    <cfRule type="expression" dxfId="42" priority="52">
      <formula>OR(E89="PT",E89="BR)+$C$8")</formula>
    </cfRule>
  </conditionalFormatting>
  <conditionalFormatting sqref="G179:O181">
    <cfRule type="cellIs" dxfId="41" priority="46" stopIfTrue="1" operator="greaterThan">
      <formula>0</formula>
    </cfRule>
  </conditionalFormatting>
  <conditionalFormatting sqref="G178:N178 G183:O183 G163:N176">
    <cfRule type="cellIs" dxfId="40" priority="49" stopIfTrue="1" operator="greaterThan">
      <formula>0</formula>
    </cfRule>
  </conditionalFormatting>
  <conditionalFormatting sqref="G184:O185">
    <cfRule type="cellIs" dxfId="39" priority="48" stopIfTrue="1" operator="greaterThan">
      <formula>0</formula>
    </cfRule>
  </conditionalFormatting>
  <conditionalFormatting sqref="G156:N160">
    <cfRule type="cellIs" dxfId="38" priority="47" stopIfTrue="1" operator="greaterThan">
      <formula>0</formula>
    </cfRule>
  </conditionalFormatting>
  <conditionalFormatting sqref="G188:O191">
    <cfRule type="cellIs" dxfId="37" priority="45" stopIfTrue="1" operator="greaterThan">
      <formula>0</formula>
    </cfRule>
  </conditionalFormatting>
  <conditionalFormatting sqref="G89:O149 M8:O88">
    <cfRule type="expression" dxfId="36" priority="41">
      <formula>AND(G8="",$C8&lt;&gt;"")</formula>
    </cfRule>
  </conditionalFormatting>
  <conditionalFormatting sqref="B37:B38 B74:B85">
    <cfRule type="duplicateValues" dxfId="35" priority="31" stopIfTrue="1"/>
  </conditionalFormatting>
  <conditionalFormatting sqref="B86:B88">
    <cfRule type="duplicateValues" dxfId="34" priority="32" stopIfTrue="1"/>
  </conditionalFormatting>
  <conditionalFormatting sqref="B35:B36">
    <cfRule type="duplicateValues" dxfId="33" priority="33" stopIfTrue="1"/>
  </conditionalFormatting>
  <conditionalFormatting sqref="B15:B16 B18:B20">
    <cfRule type="duplicateValues" dxfId="32" priority="28" stopIfTrue="1"/>
  </conditionalFormatting>
  <conditionalFormatting sqref="B24">
    <cfRule type="duplicateValues" dxfId="31" priority="27" stopIfTrue="1"/>
  </conditionalFormatting>
  <conditionalFormatting sqref="B22:B23">
    <cfRule type="duplicateValues" dxfId="30" priority="26" stopIfTrue="1"/>
  </conditionalFormatting>
  <conditionalFormatting sqref="B25:B29">
    <cfRule type="duplicateValues" dxfId="29" priority="25" stopIfTrue="1"/>
  </conditionalFormatting>
  <conditionalFormatting sqref="B21">
    <cfRule type="duplicateValues" dxfId="28" priority="29" stopIfTrue="1"/>
  </conditionalFormatting>
  <conditionalFormatting sqref="B8:B149">
    <cfRule type="duplicateValues" dxfId="27" priority="24" stopIfTrue="1"/>
  </conditionalFormatting>
  <conditionalFormatting sqref="B9:B10">
    <cfRule type="duplicateValues" dxfId="26" priority="23" stopIfTrue="1"/>
  </conditionalFormatting>
  <conditionalFormatting sqref="B13:B14 B30:B34">
    <cfRule type="duplicateValues" dxfId="25" priority="30" stopIfTrue="1"/>
  </conditionalFormatting>
  <conditionalFormatting sqref="B73">
    <cfRule type="duplicateValues" dxfId="24" priority="20" stopIfTrue="1"/>
  </conditionalFormatting>
  <conditionalFormatting sqref="B39">
    <cfRule type="duplicateValues" dxfId="23" priority="21" stopIfTrue="1"/>
  </conditionalFormatting>
  <conditionalFormatting sqref="B40:B41 B71:B72">
    <cfRule type="duplicateValues" dxfId="22" priority="22" stopIfTrue="1"/>
  </conditionalFormatting>
  <conditionalFormatting sqref="B52:B56">
    <cfRule type="duplicateValues" dxfId="21" priority="17" stopIfTrue="1"/>
  </conditionalFormatting>
  <conditionalFormatting sqref="B60">
    <cfRule type="duplicateValues" dxfId="20" priority="16" stopIfTrue="1"/>
  </conditionalFormatting>
  <conditionalFormatting sqref="B58:B59">
    <cfRule type="duplicateValues" dxfId="19" priority="15" stopIfTrue="1"/>
  </conditionalFormatting>
  <conditionalFormatting sqref="B61:B65">
    <cfRule type="duplicateValues" dxfId="18" priority="14" stopIfTrue="1"/>
  </conditionalFormatting>
  <conditionalFormatting sqref="B57">
    <cfRule type="duplicateValues" dxfId="17" priority="18" stopIfTrue="1"/>
  </conditionalFormatting>
  <conditionalFormatting sqref="B42:B44">
    <cfRule type="duplicateValues" dxfId="16" priority="12" stopIfTrue="1"/>
  </conditionalFormatting>
  <conditionalFormatting sqref="B48">
    <cfRule type="duplicateValues" dxfId="15" priority="11" stopIfTrue="1"/>
  </conditionalFormatting>
  <conditionalFormatting sqref="B46:B47">
    <cfRule type="duplicateValues" dxfId="14" priority="10" stopIfTrue="1"/>
  </conditionalFormatting>
  <conditionalFormatting sqref="B45">
    <cfRule type="duplicateValues" dxfId="13" priority="13" stopIfTrue="1"/>
  </conditionalFormatting>
  <conditionalFormatting sqref="B49:B51 B66:B70">
    <cfRule type="duplicateValues" dxfId="12" priority="19" stopIfTrue="1"/>
  </conditionalFormatting>
  <conditionalFormatting sqref="E8:E88">
    <cfRule type="expression" dxfId="11" priority="4">
      <formula>OR(E8="DE",E8="AT",E8="DK")</formula>
    </cfRule>
  </conditionalFormatting>
  <conditionalFormatting sqref="E8:E88">
    <cfRule type="cellIs" dxfId="10" priority="6" stopIfTrue="1" operator="equal">
      <formula>"IT"</formula>
    </cfRule>
    <cfRule type="expression" dxfId="9" priority="7" stopIfTrue="1">
      <formula>OR(E8="ES",E8="MX",E8="AR",E8="CL")</formula>
    </cfRule>
    <cfRule type="expression" dxfId="8" priority="8" stopIfTrue="1">
      <formula>OR(E8="US",E8="GB",E8="UK",E8="AU",E8="CA",E8="ZA", E8="NZ", E8="MA", E8="NL", E8="NO", E8="SE", E8="FI", E8="JP", E8="RU")</formula>
    </cfRule>
    <cfRule type="expression" dxfId="7" priority="9" stopIfTrue="1">
      <formula>OR(E8="FR",E8="CH",E8="BE",E8="LU",E8="MC")</formula>
    </cfRule>
  </conditionalFormatting>
  <conditionalFormatting sqref="E8:E88">
    <cfRule type="expression" dxfId="6" priority="5">
      <formula>OR(E8="PT",E8="BR)+$C$8")</formula>
    </cfRule>
  </conditionalFormatting>
  <conditionalFormatting sqref="G8:L88">
    <cfRule type="expression" dxfId="5" priority="3">
      <formula>AND(G8="",$C8&lt;&gt;"")</formula>
    </cfRule>
  </conditionalFormatting>
  <conditionalFormatting sqref="B8">
    <cfRule type="duplicateValues" dxfId="4" priority="2" stopIfTrue="1"/>
  </conditionalFormatting>
  <conditionalFormatting sqref="B17">
    <cfRule type="duplicateValues" dxfId="3" priority="34" stopIfTrue="1"/>
  </conditionalFormatting>
  <conditionalFormatting sqref="A7">
    <cfRule type="duplicateValues" dxfId="2" priority="1" stopIfTrue="1"/>
  </conditionalFormatting>
  <pageMargins left="0.78740157499999996" right="0.78740157499999996" top="0.984251969" bottom="0.984251969" header="0.4921259845" footer="0.492125984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12D8D-815B-4E1A-8E7F-D1B2E5FCCBC9}">
  <dimension ref="B1:H51"/>
  <sheetViews>
    <sheetView showGridLines="0" tabSelected="1" workbookViewId="0">
      <selection activeCell="F2" sqref="F2"/>
    </sheetView>
  </sheetViews>
  <sheetFormatPr baseColWidth="10" defaultRowHeight="12.75" x14ac:dyDescent="0.2"/>
  <cols>
    <col min="2" max="8" width="11.42578125" style="143"/>
  </cols>
  <sheetData>
    <row r="1" spans="2:8" ht="15.75" x14ac:dyDescent="0.25">
      <c r="B1" s="145" t="s">
        <v>305</v>
      </c>
      <c r="F1" s="145" t="s">
        <v>307</v>
      </c>
    </row>
    <row r="2" spans="2:8" x14ac:dyDescent="0.2">
      <c r="B2" s="144" t="s">
        <v>306</v>
      </c>
      <c r="F2" s="144" t="s">
        <v>308</v>
      </c>
    </row>
    <row r="3" spans="2:8" x14ac:dyDescent="0.2">
      <c r="B3" s="144"/>
    </row>
    <row r="4" spans="2:8" x14ac:dyDescent="0.2">
      <c r="B4" s="143" t="s">
        <v>302</v>
      </c>
      <c r="C4" s="143" t="s">
        <v>303</v>
      </c>
      <c r="D4" s="143" t="s">
        <v>304</v>
      </c>
      <c r="F4" s="143" t="str" cm="1">
        <f t="array" ref="F4:H51">_xlfn.LET(
_xlpm.pr_,_xlfn.UNIQUE(Resa!B8:B88*1),
_xlfn.VSTACK(_xlfn.HSTACK("Room","Quantité","Groupe"),_xlfn.HSTACK(_xlpm.pr_,_xlfn.BYROW(_xlpm.pr_,_xlfn.LAMBDA(_xlpm.r,SUMIFS(Resa!$G$8:$G$88,Resa!$B$8:$B$88,_xlpm.r))),_xlfn.BYROW(_xlpm.pr_,_xlfn.LAMBDA(_xlpm.r,"Groupe " &amp; _xlfn.TEXTJOIN(" - ",1,_xlfn.UNIQUE(_xlfn._xlws.FILTER(Resa!$A$8:$A$88,Resa!$B$8:$B$88*1=_xlpm.r)))))))
)</f>
        <v>Room</v>
      </c>
      <c r="G4" s="143" t="str">
        <v>Quantité</v>
      </c>
      <c r="H4" s="143" t="str">
        <v>Groupe</v>
      </c>
    </row>
    <row r="5" spans="2:8" x14ac:dyDescent="0.2">
      <c r="B5" s="143" cm="1">
        <f t="array" ref="B5:B51">_xlfn.UNIQUE(Resa!B8:B88*1)</f>
        <v>111</v>
      </c>
      <c r="C5" s="143" cm="1">
        <f t="array" ref="C5:C51">SUMIFS(Resa!$G$8:$G$88,Resa!$B$8:$B$88,_xlfn.ANCHORARRAY(B5))</f>
        <v>2</v>
      </c>
      <c r="D5" s="143" t="str" cm="1">
        <f t="array" ref="D5">"Groupe " &amp; _xlfn.TEXTJOIN(" - ",1,_xlfn.UNIQUE(_xlfn._xlws.FILTER(Resa!$A$8:$A$88,Resa!$B$8:$B$88*1=B5)))</f>
        <v>Groupe 1</v>
      </c>
      <c r="F5" s="143">
        <v>111</v>
      </c>
      <c r="G5" s="143">
        <v>2</v>
      </c>
      <c r="H5" s="143" t="str">
        <v>Groupe 1</v>
      </c>
    </row>
    <row r="6" spans="2:8" x14ac:dyDescent="0.2">
      <c r="B6" s="143">
        <v>113</v>
      </c>
      <c r="C6" s="143">
        <v>1</v>
      </c>
      <c r="D6" s="143" t="str" cm="1">
        <f t="array" ref="D6">"Groupe " &amp; _xlfn.TEXTJOIN(" - ",1,_xlfn.UNIQUE(_xlfn._xlws.FILTER(Resa!$A$8:$A$88,Resa!$B$8:$B$88*1=B6)))</f>
        <v>Groupe 1</v>
      </c>
      <c r="F6" s="143">
        <v>113</v>
      </c>
      <c r="G6" s="143">
        <v>1</v>
      </c>
      <c r="H6" s="143" t="str">
        <v>Groupe 1</v>
      </c>
    </row>
    <row r="7" spans="2:8" x14ac:dyDescent="0.2">
      <c r="B7" s="143">
        <v>115</v>
      </c>
      <c r="C7" s="143">
        <v>2</v>
      </c>
      <c r="D7" s="143" t="str" cm="1">
        <f t="array" ref="D7">"Groupe " &amp; _xlfn.TEXTJOIN(" - ",1,_xlfn.UNIQUE(_xlfn._xlws.FILTER(Resa!$A$8:$A$88,Resa!$B$8:$B$88*1=B7)))</f>
        <v>Groupe 1</v>
      </c>
      <c r="F7" s="143">
        <v>115</v>
      </c>
      <c r="G7" s="143">
        <v>2</v>
      </c>
      <c r="H7" s="143" t="str">
        <v>Groupe 1</v>
      </c>
    </row>
    <row r="8" spans="2:8" x14ac:dyDescent="0.2">
      <c r="B8" s="143">
        <v>116</v>
      </c>
      <c r="C8" s="143">
        <v>2</v>
      </c>
      <c r="D8" s="143" t="str" cm="1">
        <f t="array" ref="D8">"Groupe " &amp; _xlfn.TEXTJOIN(" - ",1,_xlfn.UNIQUE(_xlfn._xlws.FILTER(Resa!$A$8:$A$88,Resa!$B$8:$B$88*1=B8)))</f>
        <v>Groupe 1</v>
      </c>
      <c r="F8" s="143">
        <v>116</v>
      </c>
      <c r="G8" s="143">
        <v>2</v>
      </c>
      <c r="H8" s="143" t="str">
        <v>Groupe 1</v>
      </c>
    </row>
    <row r="9" spans="2:8" x14ac:dyDescent="0.2">
      <c r="B9" s="143">
        <v>117</v>
      </c>
      <c r="C9" s="143">
        <v>2</v>
      </c>
      <c r="D9" s="143" t="str" cm="1">
        <f t="array" ref="D9">"Groupe " &amp; _xlfn.TEXTJOIN(" - ",1,_xlfn.UNIQUE(_xlfn._xlws.FILTER(Resa!$A$8:$A$88,Resa!$B$8:$B$88*1=B9)))</f>
        <v>Groupe 1</v>
      </c>
      <c r="F9" s="143">
        <v>117</v>
      </c>
      <c r="G9" s="143">
        <v>2</v>
      </c>
      <c r="H9" s="143" t="str">
        <v>Groupe 1</v>
      </c>
    </row>
    <row r="10" spans="2:8" x14ac:dyDescent="0.2">
      <c r="B10" s="143">
        <v>118</v>
      </c>
      <c r="C10" s="143">
        <v>0</v>
      </c>
      <c r="D10" s="143" t="str" cm="1">
        <f t="array" ref="D10">"Groupe " &amp; _xlfn.TEXTJOIN(" - ",1,_xlfn.UNIQUE(_xlfn._xlws.FILTER(Resa!$A$8:$A$88,Resa!$B$8:$B$88*1=B10)))</f>
        <v>Groupe 2</v>
      </c>
      <c r="F10" s="143">
        <v>118</v>
      </c>
      <c r="G10" s="143">
        <v>0</v>
      </c>
      <c r="H10" s="143" t="str">
        <v>Groupe 2</v>
      </c>
    </row>
    <row r="11" spans="2:8" x14ac:dyDescent="0.2">
      <c r="B11" s="143">
        <v>121</v>
      </c>
      <c r="C11" s="143">
        <v>0</v>
      </c>
      <c r="D11" s="143" t="str" cm="1">
        <f t="array" ref="D11">"Groupe " &amp; _xlfn.TEXTJOIN(" - ",1,_xlfn.UNIQUE(_xlfn._xlws.FILTER(Resa!$A$8:$A$88,Resa!$B$8:$B$88*1=B11)))</f>
        <v>Groupe 2</v>
      </c>
      <c r="F11" s="143">
        <v>121</v>
      </c>
      <c r="G11" s="143">
        <v>0</v>
      </c>
      <c r="H11" s="143" t="str">
        <v>Groupe 2</v>
      </c>
    </row>
    <row r="12" spans="2:8" x14ac:dyDescent="0.2">
      <c r="B12" s="143">
        <v>122</v>
      </c>
      <c r="C12" s="143">
        <v>1</v>
      </c>
      <c r="D12" s="143" t="str" cm="1">
        <f t="array" ref="D12">"Groupe " &amp; _xlfn.TEXTJOIN(" - ",1,_xlfn.UNIQUE(_xlfn._xlws.FILTER(Resa!$A$8:$A$88,Resa!$B$8:$B$88*1=B12)))</f>
        <v>Groupe 2</v>
      </c>
      <c r="F12" s="143">
        <v>122</v>
      </c>
      <c r="G12" s="143">
        <v>1</v>
      </c>
      <c r="H12" s="143" t="str">
        <v>Groupe 2</v>
      </c>
    </row>
    <row r="13" spans="2:8" x14ac:dyDescent="0.2">
      <c r="B13" s="143">
        <v>123</v>
      </c>
      <c r="C13" s="143">
        <v>1</v>
      </c>
      <c r="D13" s="143" t="str" cm="1">
        <f t="array" ref="D13">"Groupe " &amp; _xlfn.TEXTJOIN(" - ",1,_xlfn.UNIQUE(_xlfn._xlws.FILTER(Resa!$A$8:$A$88,Resa!$B$8:$B$88*1=B13)))</f>
        <v>Groupe 2</v>
      </c>
      <c r="F13" s="143">
        <v>123</v>
      </c>
      <c r="G13" s="143">
        <v>1</v>
      </c>
      <c r="H13" s="143" t="str">
        <v>Groupe 2</v>
      </c>
    </row>
    <row r="14" spans="2:8" x14ac:dyDescent="0.2">
      <c r="B14" s="143">
        <v>124</v>
      </c>
      <c r="C14" s="143">
        <v>0</v>
      </c>
      <c r="D14" s="143" t="str" cm="1">
        <f t="array" ref="D14">"Groupe " &amp; _xlfn.TEXTJOIN(" - ",1,_xlfn.UNIQUE(_xlfn._xlws.FILTER(Resa!$A$8:$A$88,Resa!$B$8:$B$88*1=B14)))</f>
        <v>Groupe 2</v>
      </c>
      <c r="F14" s="143">
        <v>124</v>
      </c>
      <c r="G14" s="143">
        <v>0</v>
      </c>
      <c r="H14" s="143" t="str">
        <v>Groupe 2</v>
      </c>
    </row>
    <row r="15" spans="2:8" x14ac:dyDescent="0.2">
      <c r="B15" s="143">
        <v>125</v>
      </c>
      <c r="C15" s="143">
        <v>1</v>
      </c>
      <c r="D15" s="143" t="str" cm="1">
        <f t="array" ref="D15">"Groupe " &amp; _xlfn.TEXTJOIN(" - ",1,_xlfn.UNIQUE(_xlfn._xlws.FILTER(Resa!$A$8:$A$88,Resa!$B$8:$B$88*1=B15)))</f>
        <v>Groupe 2</v>
      </c>
      <c r="F15" s="143">
        <v>125</v>
      </c>
      <c r="G15" s="143">
        <v>1</v>
      </c>
      <c r="H15" s="143" t="str">
        <v>Groupe 2</v>
      </c>
    </row>
    <row r="16" spans="2:8" x14ac:dyDescent="0.2">
      <c r="B16" s="143">
        <v>127</v>
      </c>
      <c r="C16" s="143">
        <v>1</v>
      </c>
      <c r="D16" s="143" t="str" cm="1">
        <f t="array" ref="D16">"Groupe " &amp; _xlfn.TEXTJOIN(" - ",1,_xlfn.UNIQUE(_xlfn._xlws.FILTER(Resa!$A$8:$A$88,Resa!$B$8:$B$88*1=B16)))</f>
        <v>Groupe 2</v>
      </c>
      <c r="F16" s="143">
        <v>127</v>
      </c>
      <c r="G16" s="143">
        <v>1</v>
      </c>
      <c r="H16" s="143" t="str">
        <v>Groupe 2</v>
      </c>
    </row>
    <row r="17" spans="2:8" x14ac:dyDescent="0.2">
      <c r="B17" s="143">
        <v>128</v>
      </c>
      <c r="C17" s="143">
        <v>1</v>
      </c>
      <c r="D17" s="143" t="str" cm="1">
        <f t="array" ref="D17">"Groupe " &amp; _xlfn.TEXTJOIN(" - ",1,_xlfn.UNIQUE(_xlfn._xlws.FILTER(Resa!$A$8:$A$88,Resa!$B$8:$B$88*1=B17)))</f>
        <v>Groupe 2</v>
      </c>
      <c r="F17" s="143">
        <v>128</v>
      </c>
      <c r="G17" s="143">
        <v>1</v>
      </c>
      <c r="H17" s="143" t="str">
        <v>Groupe 2</v>
      </c>
    </row>
    <row r="18" spans="2:8" x14ac:dyDescent="0.2">
      <c r="B18" s="143">
        <v>129</v>
      </c>
      <c r="C18" s="143">
        <v>2</v>
      </c>
      <c r="D18" s="143" t="str" cm="1">
        <f t="array" ref="D18">"Groupe " &amp; _xlfn.TEXTJOIN(" - ",1,_xlfn.UNIQUE(_xlfn._xlws.FILTER(Resa!$A$8:$A$88,Resa!$B$8:$B$88*1=B18)))</f>
        <v>Groupe 2</v>
      </c>
      <c r="F18" s="143">
        <v>129</v>
      </c>
      <c r="G18" s="143">
        <v>2</v>
      </c>
      <c r="H18" s="143" t="str">
        <v>Groupe 2</v>
      </c>
    </row>
    <row r="19" spans="2:8" x14ac:dyDescent="0.2">
      <c r="B19" s="143">
        <v>130</v>
      </c>
      <c r="C19" s="143">
        <v>1</v>
      </c>
      <c r="D19" s="143" t="str" cm="1">
        <f t="array" ref="D19">"Groupe " &amp; _xlfn.TEXTJOIN(" - ",1,_xlfn.UNIQUE(_xlfn._xlws.FILTER(Resa!$A$8:$A$88,Resa!$B$8:$B$88*1=B19)))</f>
        <v>Groupe 2</v>
      </c>
      <c r="F19" s="143">
        <v>130</v>
      </c>
      <c r="G19" s="143">
        <v>1</v>
      </c>
      <c r="H19" s="143" t="str">
        <v>Groupe 2</v>
      </c>
    </row>
    <row r="20" spans="2:8" x14ac:dyDescent="0.2">
      <c r="B20" s="143">
        <v>132</v>
      </c>
      <c r="C20" s="143">
        <v>2</v>
      </c>
      <c r="D20" s="143" t="str" cm="1">
        <f t="array" ref="D20">"Groupe " &amp; _xlfn.TEXTJOIN(" - ",1,_xlfn.UNIQUE(_xlfn._xlws.FILTER(Resa!$A$8:$A$88,Resa!$B$8:$B$88*1=B20)))</f>
        <v>Groupe 2</v>
      </c>
      <c r="F20" s="143">
        <v>132</v>
      </c>
      <c r="G20" s="143">
        <v>2</v>
      </c>
      <c r="H20" s="143" t="str">
        <v>Groupe 2</v>
      </c>
    </row>
    <row r="21" spans="2:8" x14ac:dyDescent="0.2">
      <c r="B21" s="143">
        <v>135</v>
      </c>
      <c r="C21" s="143">
        <v>2</v>
      </c>
      <c r="D21" s="143" t="str" cm="1">
        <f t="array" ref="D21">"Groupe " &amp; _xlfn.TEXTJOIN(" - ",1,_xlfn.UNIQUE(_xlfn._xlws.FILTER(Resa!$A$8:$A$88,Resa!$B$8:$B$88*1=B21)))</f>
        <v>Groupe 2</v>
      </c>
      <c r="F21" s="143">
        <v>135</v>
      </c>
      <c r="G21" s="143">
        <v>2</v>
      </c>
      <c r="H21" s="143" t="str">
        <v>Groupe 2</v>
      </c>
    </row>
    <row r="22" spans="2:8" x14ac:dyDescent="0.2">
      <c r="B22" s="143">
        <v>137</v>
      </c>
      <c r="C22" s="143">
        <v>2</v>
      </c>
      <c r="D22" s="143" t="str" cm="1">
        <f t="array" ref="D22">"Groupe " &amp; _xlfn.TEXTJOIN(" - ",1,_xlfn.UNIQUE(_xlfn._xlws.FILTER(Resa!$A$8:$A$88,Resa!$B$8:$B$88*1=B22)))</f>
        <v>Groupe 2</v>
      </c>
      <c r="F22" s="143">
        <v>137</v>
      </c>
      <c r="G22" s="143">
        <v>2</v>
      </c>
      <c r="H22" s="143" t="str">
        <v>Groupe 2</v>
      </c>
    </row>
    <row r="23" spans="2:8" x14ac:dyDescent="0.2">
      <c r="B23" s="143">
        <v>140</v>
      </c>
      <c r="C23" s="143">
        <v>1</v>
      </c>
      <c r="D23" s="143" t="str" cm="1">
        <f t="array" ref="D23">"Groupe " &amp; _xlfn.TEXTJOIN(" - ",1,_xlfn.UNIQUE(_xlfn._xlws.FILTER(Resa!$A$8:$A$88,Resa!$B$8:$B$88*1=B23)))</f>
        <v>Groupe 2</v>
      </c>
      <c r="F23" s="143">
        <v>140</v>
      </c>
      <c r="G23" s="143">
        <v>1</v>
      </c>
      <c r="H23" s="143" t="str">
        <v>Groupe 2</v>
      </c>
    </row>
    <row r="24" spans="2:8" x14ac:dyDescent="0.2">
      <c r="B24" s="143">
        <v>141</v>
      </c>
      <c r="C24" s="143">
        <v>1</v>
      </c>
      <c r="D24" s="143" t="str" cm="1">
        <f t="array" ref="D24">"Groupe " &amp; _xlfn.TEXTJOIN(" - ",1,_xlfn.UNIQUE(_xlfn._xlws.FILTER(Resa!$A$8:$A$88,Resa!$B$8:$B$88*1=B24)))</f>
        <v>Groupe 2</v>
      </c>
      <c r="F24" s="143">
        <v>141</v>
      </c>
      <c r="G24" s="143">
        <v>1</v>
      </c>
      <c r="H24" s="143" t="str">
        <v>Groupe 2</v>
      </c>
    </row>
    <row r="25" spans="2:8" x14ac:dyDescent="0.2">
      <c r="B25" s="143">
        <v>250</v>
      </c>
      <c r="C25" s="143">
        <v>2</v>
      </c>
      <c r="D25" s="143" t="str" cm="1">
        <f t="array" ref="D25">"Groupe " &amp; _xlfn.TEXTJOIN(" - ",1,_xlfn.UNIQUE(_xlfn._xlws.FILTER(Resa!$A$8:$A$88,Resa!$B$8:$B$88*1=B25)))</f>
        <v>Groupe 2</v>
      </c>
      <c r="F25" s="143">
        <v>250</v>
      </c>
      <c r="G25" s="143">
        <v>2</v>
      </c>
      <c r="H25" s="143" t="str">
        <v>Groupe 2</v>
      </c>
    </row>
    <row r="26" spans="2:8" x14ac:dyDescent="0.2">
      <c r="B26" s="143">
        <v>251</v>
      </c>
      <c r="C26" s="143">
        <v>0</v>
      </c>
      <c r="D26" s="143" t="str" cm="1">
        <f t="array" ref="D26">"Groupe " &amp; _xlfn.TEXTJOIN(" - ",1,_xlfn.UNIQUE(_xlfn._xlws.FILTER(Resa!$A$8:$A$88,Resa!$B$8:$B$88*1=B26)))</f>
        <v>Groupe 2</v>
      </c>
      <c r="F26" s="143">
        <v>251</v>
      </c>
      <c r="G26" s="143">
        <v>0</v>
      </c>
      <c r="H26" s="143" t="str">
        <v>Groupe 2</v>
      </c>
    </row>
    <row r="27" spans="2:8" x14ac:dyDescent="0.2">
      <c r="B27" s="143">
        <v>252</v>
      </c>
      <c r="C27" s="143">
        <v>2</v>
      </c>
      <c r="D27" s="143" t="str" cm="1">
        <f t="array" ref="D27">"Groupe " &amp; _xlfn.TEXTJOIN(" - ",1,_xlfn.UNIQUE(_xlfn._xlws.FILTER(Resa!$A$8:$A$88,Resa!$B$8:$B$88*1=B27)))</f>
        <v>Groupe 2</v>
      </c>
      <c r="F27" s="143">
        <v>252</v>
      </c>
      <c r="G27" s="143">
        <v>2</v>
      </c>
      <c r="H27" s="143" t="str">
        <v>Groupe 2</v>
      </c>
    </row>
    <row r="28" spans="2:8" x14ac:dyDescent="0.2">
      <c r="B28" s="143">
        <v>253</v>
      </c>
      <c r="C28" s="143">
        <v>2</v>
      </c>
      <c r="D28" s="143" t="str" cm="1">
        <f t="array" ref="D28">"Groupe " &amp; _xlfn.TEXTJOIN(" - ",1,_xlfn.UNIQUE(_xlfn._xlws.FILTER(Resa!$A$8:$A$88,Resa!$B$8:$B$88*1=B28)))</f>
        <v>Groupe 2 - 1</v>
      </c>
      <c r="F28" s="143">
        <v>253</v>
      </c>
      <c r="G28" s="143">
        <v>2</v>
      </c>
      <c r="H28" s="143" t="str">
        <v>Groupe 2 - 1</v>
      </c>
    </row>
    <row r="29" spans="2:8" x14ac:dyDescent="0.2">
      <c r="B29" s="143">
        <v>254</v>
      </c>
      <c r="C29" s="143">
        <v>2</v>
      </c>
      <c r="D29" s="143" t="str" cm="1">
        <f t="array" ref="D29">"Groupe " &amp; _xlfn.TEXTJOIN(" - ",1,_xlfn.UNIQUE(_xlfn._xlws.FILTER(Resa!$A$8:$A$88,Resa!$B$8:$B$88*1=B29)))</f>
        <v>Groupe 1</v>
      </c>
      <c r="F29" s="143">
        <v>254</v>
      </c>
      <c r="G29" s="143">
        <v>2</v>
      </c>
      <c r="H29" s="143" t="str">
        <v>Groupe 1</v>
      </c>
    </row>
    <row r="30" spans="2:8" x14ac:dyDescent="0.2">
      <c r="B30" s="143">
        <v>255</v>
      </c>
      <c r="C30" s="143">
        <v>2</v>
      </c>
      <c r="D30" s="143" t="str" cm="1">
        <f t="array" ref="D30">"Groupe " &amp; _xlfn.TEXTJOIN(" - ",1,_xlfn.UNIQUE(_xlfn._xlws.FILTER(Resa!$A$8:$A$88,Resa!$B$8:$B$88*1=B30)))</f>
        <v>Groupe 1</v>
      </c>
      <c r="F30" s="143">
        <v>255</v>
      </c>
      <c r="G30" s="143">
        <v>2</v>
      </c>
      <c r="H30" s="143" t="str">
        <v>Groupe 1</v>
      </c>
    </row>
    <row r="31" spans="2:8" x14ac:dyDescent="0.2">
      <c r="B31" s="143">
        <v>256</v>
      </c>
      <c r="C31" s="143">
        <v>2</v>
      </c>
      <c r="D31" s="143" t="str" cm="1">
        <f t="array" ref="D31">"Groupe " &amp; _xlfn.TEXTJOIN(" - ",1,_xlfn.UNIQUE(_xlfn._xlws.FILTER(Resa!$A$8:$A$88,Resa!$B$8:$B$88*1=B31)))</f>
        <v>Groupe 1</v>
      </c>
      <c r="F31" s="143">
        <v>256</v>
      </c>
      <c r="G31" s="143">
        <v>2</v>
      </c>
      <c r="H31" s="143" t="str">
        <v>Groupe 1</v>
      </c>
    </row>
    <row r="32" spans="2:8" x14ac:dyDescent="0.2">
      <c r="B32" s="143">
        <v>257</v>
      </c>
      <c r="C32" s="143">
        <v>0</v>
      </c>
      <c r="D32" s="143" t="str" cm="1">
        <f t="array" ref="D32">"Groupe " &amp; _xlfn.TEXTJOIN(" - ",1,_xlfn.UNIQUE(_xlfn._xlws.FILTER(Resa!$A$8:$A$88,Resa!$B$8:$B$88*1=B32)))</f>
        <v>Groupe 1</v>
      </c>
      <c r="F32" s="143">
        <v>257</v>
      </c>
      <c r="G32" s="143">
        <v>0</v>
      </c>
      <c r="H32" s="143" t="str">
        <v>Groupe 1</v>
      </c>
    </row>
    <row r="33" spans="2:8" x14ac:dyDescent="0.2">
      <c r="B33" s="143">
        <v>258</v>
      </c>
      <c r="C33" s="143">
        <v>0</v>
      </c>
      <c r="D33" s="143" t="str" cm="1">
        <f t="array" ref="D33">"Groupe " &amp; _xlfn.TEXTJOIN(" - ",1,_xlfn.UNIQUE(_xlfn._xlws.FILTER(Resa!$A$8:$A$88,Resa!$B$8:$B$88*1=B33)))</f>
        <v>Groupe 1</v>
      </c>
      <c r="F33" s="143">
        <v>258</v>
      </c>
      <c r="G33" s="143">
        <v>0</v>
      </c>
      <c r="H33" s="143" t="str">
        <v>Groupe 1</v>
      </c>
    </row>
    <row r="34" spans="2:8" x14ac:dyDescent="0.2">
      <c r="B34" s="143">
        <v>259</v>
      </c>
      <c r="C34" s="143">
        <v>0</v>
      </c>
      <c r="D34" s="143" t="str" cm="1">
        <f t="array" ref="D34">"Groupe " &amp; _xlfn.TEXTJOIN(" - ",1,_xlfn.UNIQUE(_xlfn._xlws.FILTER(Resa!$A$8:$A$88,Resa!$B$8:$B$88*1=B34)))</f>
        <v>Groupe 1</v>
      </c>
      <c r="F34" s="143">
        <v>259</v>
      </c>
      <c r="G34" s="143">
        <v>0</v>
      </c>
      <c r="H34" s="143" t="str">
        <v>Groupe 1</v>
      </c>
    </row>
    <row r="35" spans="2:8" x14ac:dyDescent="0.2">
      <c r="B35" s="143">
        <v>260</v>
      </c>
      <c r="C35" s="143">
        <v>2</v>
      </c>
      <c r="D35" s="143" t="str" cm="1">
        <f t="array" ref="D35">"Groupe " &amp; _xlfn.TEXTJOIN(" - ",1,_xlfn.UNIQUE(_xlfn._xlws.FILTER(Resa!$A$8:$A$88,Resa!$B$8:$B$88*1=B35)))</f>
        <v>Groupe 1</v>
      </c>
      <c r="F35" s="143">
        <v>260</v>
      </c>
      <c r="G35" s="143">
        <v>2</v>
      </c>
      <c r="H35" s="143" t="str">
        <v>Groupe 1</v>
      </c>
    </row>
    <row r="36" spans="2:8" x14ac:dyDescent="0.2">
      <c r="B36" s="143">
        <v>261</v>
      </c>
      <c r="C36" s="143">
        <v>2</v>
      </c>
      <c r="D36" s="143" t="str" cm="1">
        <f t="array" ref="D36">"Groupe " &amp; _xlfn.TEXTJOIN(" - ",1,_xlfn.UNIQUE(_xlfn._xlws.FILTER(Resa!$A$8:$A$88,Resa!$B$8:$B$88*1=B36)))</f>
        <v>Groupe 1</v>
      </c>
      <c r="F36" s="143">
        <v>261</v>
      </c>
      <c r="G36" s="143">
        <v>2</v>
      </c>
      <c r="H36" s="143" t="str">
        <v>Groupe 1</v>
      </c>
    </row>
    <row r="37" spans="2:8" x14ac:dyDescent="0.2">
      <c r="B37" s="143">
        <v>263</v>
      </c>
      <c r="C37" s="143">
        <v>1</v>
      </c>
      <c r="D37" s="143" t="str" cm="1">
        <f t="array" ref="D37">"Groupe " &amp; _xlfn.TEXTJOIN(" - ",1,_xlfn.UNIQUE(_xlfn._xlws.FILTER(Resa!$A$8:$A$88,Resa!$B$8:$B$88*1=B37)))</f>
        <v>Groupe 1</v>
      </c>
      <c r="F37" s="143">
        <v>263</v>
      </c>
      <c r="G37" s="143">
        <v>1</v>
      </c>
      <c r="H37" s="143" t="str">
        <v>Groupe 1</v>
      </c>
    </row>
    <row r="38" spans="2:8" x14ac:dyDescent="0.2">
      <c r="B38" s="143">
        <v>264</v>
      </c>
      <c r="C38" s="143">
        <v>2</v>
      </c>
      <c r="D38" s="143" t="str" cm="1">
        <f t="array" ref="D38">"Groupe " &amp; _xlfn.TEXTJOIN(" - ",1,_xlfn.UNIQUE(_xlfn._xlws.FILTER(Resa!$A$8:$A$88,Resa!$B$8:$B$88*1=B38)))</f>
        <v>Groupe 1</v>
      </c>
      <c r="F38" s="143">
        <v>264</v>
      </c>
      <c r="G38" s="143">
        <v>2</v>
      </c>
      <c r="H38" s="143" t="str">
        <v>Groupe 1</v>
      </c>
    </row>
    <row r="39" spans="2:8" x14ac:dyDescent="0.2">
      <c r="B39" s="143">
        <v>265</v>
      </c>
      <c r="C39" s="143">
        <v>0</v>
      </c>
      <c r="D39" s="143" t="str" cm="1">
        <f t="array" ref="D39">"Groupe " &amp; _xlfn.TEXTJOIN(" - ",1,_xlfn.UNIQUE(_xlfn._xlws.FILTER(Resa!$A$8:$A$88,Resa!$B$8:$B$88*1=B39)))</f>
        <v>Groupe 1</v>
      </c>
      <c r="F39" s="143">
        <v>265</v>
      </c>
      <c r="G39" s="143">
        <v>0</v>
      </c>
      <c r="H39" s="143" t="str">
        <v>Groupe 1</v>
      </c>
    </row>
    <row r="40" spans="2:8" x14ac:dyDescent="0.2">
      <c r="B40" s="143">
        <v>266</v>
      </c>
      <c r="C40" s="143">
        <v>2</v>
      </c>
      <c r="D40" s="143" t="str" cm="1">
        <f t="array" ref="D40">"Groupe " &amp; _xlfn.TEXTJOIN(" - ",1,_xlfn.UNIQUE(_xlfn._xlws.FILTER(Resa!$A$8:$A$88,Resa!$B$8:$B$88*1=B40)))</f>
        <v>Groupe 1</v>
      </c>
      <c r="F40" s="143">
        <v>266</v>
      </c>
      <c r="G40" s="143">
        <v>2</v>
      </c>
      <c r="H40" s="143" t="str">
        <v>Groupe 1</v>
      </c>
    </row>
    <row r="41" spans="2:8" x14ac:dyDescent="0.2">
      <c r="B41" s="143">
        <v>267</v>
      </c>
      <c r="C41" s="143">
        <v>2</v>
      </c>
      <c r="D41" s="143" t="str" cm="1">
        <f t="array" ref="D41">"Groupe " &amp; _xlfn.TEXTJOIN(" - ",1,_xlfn.UNIQUE(_xlfn._xlws.FILTER(Resa!$A$8:$A$88,Resa!$B$8:$B$88*1=B41)))</f>
        <v>Groupe 1</v>
      </c>
      <c r="F41" s="143">
        <v>267</v>
      </c>
      <c r="G41" s="143">
        <v>2</v>
      </c>
      <c r="H41" s="143" t="str">
        <v>Groupe 1</v>
      </c>
    </row>
    <row r="42" spans="2:8" x14ac:dyDescent="0.2">
      <c r="B42" s="143">
        <v>268</v>
      </c>
      <c r="C42" s="143">
        <v>2</v>
      </c>
      <c r="D42" s="143" t="str" cm="1">
        <f t="array" ref="D42">"Groupe " &amp; _xlfn.TEXTJOIN(" - ",1,_xlfn.UNIQUE(_xlfn._xlws.FILTER(Resa!$A$8:$A$88,Resa!$B$8:$B$88*1=B42)))</f>
        <v>Groupe 1</v>
      </c>
      <c r="F42" s="143">
        <v>268</v>
      </c>
      <c r="G42" s="143">
        <v>2</v>
      </c>
      <c r="H42" s="143" t="str">
        <v>Groupe 1</v>
      </c>
    </row>
    <row r="43" spans="2:8" x14ac:dyDescent="0.2">
      <c r="B43" s="143">
        <v>269</v>
      </c>
      <c r="C43" s="143">
        <v>1</v>
      </c>
      <c r="D43" s="143" t="str" cm="1">
        <f t="array" ref="D43">"Groupe " &amp; _xlfn.TEXTJOIN(" - ",1,_xlfn.UNIQUE(_xlfn._xlws.FILTER(Resa!$A$8:$A$88,Resa!$B$8:$B$88*1=B43)))</f>
        <v>Groupe 1</v>
      </c>
      <c r="F43" s="143">
        <v>269</v>
      </c>
      <c r="G43" s="143">
        <v>1</v>
      </c>
      <c r="H43" s="143" t="str">
        <v>Groupe 1</v>
      </c>
    </row>
    <row r="44" spans="2:8" x14ac:dyDescent="0.2">
      <c r="B44" s="143">
        <v>270</v>
      </c>
      <c r="C44" s="143">
        <v>2</v>
      </c>
      <c r="D44" s="143" t="str" cm="1">
        <f t="array" ref="D44">"Groupe " &amp; _xlfn.TEXTJOIN(" - ",1,_xlfn.UNIQUE(_xlfn._xlws.FILTER(Resa!$A$8:$A$88,Resa!$B$8:$B$88*1=B44)))</f>
        <v>Groupe 1</v>
      </c>
      <c r="F44" s="143">
        <v>270</v>
      </c>
      <c r="G44" s="143">
        <v>2</v>
      </c>
      <c r="H44" s="143" t="str">
        <v>Groupe 1</v>
      </c>
    </row>
    <row r="45" spans="2:8" x14ac:dyDescent="0.2">
      <c r="B45" s="143">
        <v>271</v>
      </c>
      <c r="C45" s="143">
        <v>1</v>
      </c>
      <c r="D45" s="143" t="str" cm="1">
        <f t="array" ref="D45">"Groupe " &amp; _xlfn.TEXTJOIN(" - ",1,_xlfn.UNIQUE(_xlfn._xlws.FILTER(Resa!$A$8:$A$88,Resa!$B$8:$B$88*1=B45)))</f>
        <v>Groupe 1</v>
      </c>
      <c r="F45" s="143">
        <v>271</v>
      </c>
      <c r="G45" s="143">
        <v>1</v>
      </c>
      <c r="H45" s="143" t="str">
        <v>Groupe 1</v>
      </c>
    </row>
    <row r="46" spans="2:8" x14ac:dyDescent="0.2">
      <c r="B46" s="143">
        <v>272</v>
      </c>
      <c r="C46" s="143">
        <v>2</v>
      </c>
      <c r="D46" s="143" t="str" cm="1">
        <f t="array" ref="D46">"Groupe " &amp; _xlfn.TEXTJOIN(" - ",1,_xlfn.UNIQUE(_xlfn._xlws.FILTER(Resa!$A$8:$A$88,Resa!$B$8:$B$88*1=B46)))</f>
        <v>Groupe 1</v>
      </c>
      <c r="F46" s="143">
        <v>272</v>
      </c>
      <c r="G46" s="143">
        <v>2</v>
      </c>
      <c r="H46" s="143" t="str">
        <v>Groupe 1</v>
      </c>
    </row>
    <row r="47" spans="2:8" x14ac:dyDescent="0.2">
      <c r="B47" s="143">
        <v>273</v>
      </c>
      <c r="C47" s="143">
        <v>1</v>
      </c>
      <c r="D47" s="143" t="str" cm="1">
        <f t="array" ref="D47">"Groupe " &amp; _xlfn.TEXTJOIN(" - ",1,_xlfn.UNIQUE(_xlfn._xlws.FILTER(Resa!$A$8:$A$88,Resa!$B$8:$B$88*1=B47)))</f>
        <v>Groupe 1</v>
      </c>
      <c r="F47" s="143">
        <v>273</v>
      </c>
      <c r="G47" s="143">
        <v>1</v>
      </c>
      <c r="H47" s="143" t="str">
        <v>Groupe 1</v>
      </c>
    </row>
    <row r="48" spans="2:8" x14ac:dyDescent="0.2">
      <c r="B48" s="143">
        <v>274</v>
      </c>
      <c r="C48" s="143">
        <v>2</v>
      </c>
      <c r="D48" s="143" t="str" cm="1">
        <f t="array" ref="D48">"Groupe " &amp; _xlfn.TEXTJOIN(" - ",1,_xlfn.UNIQUE(_xlfn._xlws.FILTER(Resa!$A$8:$A$88,Resa!$B$8:$B$88*1=B48)))</f>
        <v>Groupe 1</v>
      </c>
      <c r="F48" s="143">
        <v>274</v>
      </c>
      <c r="G48" s="143">
        <v>2</v>
      </c>
      <c r="H48" s="143" t="str">
        <v>Groupe 1</v>
      </c>
    </row>
    <row r="49" spans="2:8" x14ac:dyDescent="0.2">
      <c r="B49" s="143">
        <v>275</v>
      </c>
      <c r="C49" s="143">
        <v>1</v>
      </c>
      <c r="D49" s="143" t="str" cm="1">
        <f t="array" ref="D49">"Groupe " &amp; _xlfn.TEXTJOIN(" - ",1,_xlfn.UNIQUE(_xlfn._xlws.FILTER(Resa!$A$8:$A$88,Resa!$B$8:$B$88*1=B49)))</f>
        <v>Groupe 1</v>
      </c>
      <c r="F49" s="143">
        <v>275</v>
      </c>
      <c r="G49" s="143">
        <v>1</v>
      </c>
      <c r="H49" s="143" t="str">
        <v>Groupe 1</v>
      </c>
    </row>
    <row r="50" spans="2:8" x14ac:dyDescent="0.2">
      <c r="B50" s="143">
        <v>277</v>
      </c>
      <c r="C50" s="143">
        <v>0</v>
      </c>
      <c r="D50" s="143" t="str" cm="1">
        <f t="array" ref="D50">"Groupe " &amp; _xlfn.TEXTJOIN(" - ",1,_xlfn.UNIQUE(_xlfn._xlws.FILTER(Resa!$A$8:$A$88,Resa!$B$8:$B$88*1=B50)))</f>
        <v>Groupe 1</v>
      </c>
      <c r="F50" s="143">
        <v>277</v>
      </c>
      <c r="G50" s="143">
        <v>0</v>
      </c>
      <c r="H50" s="143" t="str">
        <v>Groupe 1</v>
      </c>
    </row>
    <row r="51" spans="2:8" x14ac:dyDescent="0.2">
      <c r="B51" s="143">
        <v>300</v>
      </c>
      <c r="C51" s="143">
        <v>2</v>
      </c>
      <c r="D51" s="143" t="str" cm="1">
        <f t="array" ref="D51">"Groupe " &amp; _xlfn.TEXTJOIN(" - ",1,_xlfn.UNIQUE(_xlfn._xlws.FILTER(Resa!$A$8:$A$88,Resa!$B$8:$B$88*1=B51)))</f>
        <v>Groupe 1</v>
      </c>
      <c r="F51" s="143">
        <v>300</v>
      </c>
      <c r="G51" s="143">
        <v>2</v>
      </c>
      <c r="H51" s="143" t="str">
        <v>Groupe 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A7AFA-DE0C-4F4F-B344-8512630E2C5C}">
  <dimension ref="A1:K29"/>
  <sheetViews>
    <sheetView workbookViewId="0">
      <selection activeCell="C2" sqref="C2"/>
    </sheetView>
  </sheetViews>
  <sheetFormatPr baseColWidth="10" defaultRowHeight="12.75" x14ac:dyDescent="0.2"/>
  <cols>
    <col min="3" max="3" width="13.28515625" customWidth="1"/>
  </cols>
  <sheetData>
    <row r="1" spans="1:11" ht="13.5" thickBot="1" x14ac:dyDescent="0.25">
      <c r="A1" s="67" t="s">
        <v>72</v>
      </c>
      <c r="B1" s="68" t="s">
        <v>287</v>
      </c>
      <c r="C1" s="68" t="s">
        <v>299</v>
      </c>
      <c r="D1" s="31"/>
      <c r="E1" s="69" t="s">
        <v>72</v>
      </c>
      <c r="F1" s="68" t="s">
        <v>287</v>
      </c>
      <c r="G1" s="68" t="s">
        <v>299</v>
      </c>
      <c r="H1" s="31"/>
      <c r="I1" s="69" t="s">
        <v>72</v>
      </c>
      <c r="J1" s="68" t="s">
        <v>287</v>
      </c>
      <c r="K1" s="68" t="s">
        <v>299</v>
      </c>
    </row>
    <row r="2" spans="1:11" ht="18" x14ac:dyDescent="0.25">
      <c r="A2" s="33">
        <v>101</v>
      </c>
      <c r="B2" s="89">
        <f ca="1">IF(A2="","",SUMIF(Resa!$B$8:$B$165,A2,Resa!$H$8:$H$149))</f>
        <v>0</v>
      </c>
      <c r="C2" s="88" t="e">
        <f>IF(A2="","",VLOOKUP(A2,Resa!A8:D149,4,0))</f>
        <v>#N/A</v>
      </c>
      <c r="D2" s="31"/>
      <c r="E2" s="33">
        <v>125</v>
      </c>
      <c r="F2" s="89">
        <f ca="1">IF(E2="","",SUMIF(Resa!$B$8:$B$165,E2,Resa!$H$8:$H$149))</f>
        <v>2</v>
      </c>
      <c r="G2" s="88" t="e">
        <f>IF(E2="","",VLOOKUP(E2,Resa!E8:J149,4,0))</f>
        <v>#N/A</v>
      </c>
      <c r="H2" s="31"/>
      <c r="I2" s="34">
        <v>250</v>
      </c>
      <c r="J2" s="89">
        <f ca="1">IF(I2="","",SUMIF(Resa!$B$8:$B$165,I2,Resa!$H$8:$H$149))</f>
        <v>2</v>
      </c>
      <c r="K2" s="88" t="e">
        <f>IF(I2="","",VLOOKUP(I2,Resa!I8:N149,4,0))</f>
        <v>#N/A</v>
      </c>
    </row>
    <row r="3" spans="1:11" ht="18" x14ac:dyDescent="0.25">
      <c r="A3" s="35">
        <v>102</v>
      </c>
      <c r="B3" s="89">
        <f ca="1">IF(A3="","",SUMIF(Resa!$B$8:$B$165,A3,Resa!$H$8:$H$149))</f>
        <v>0</v>
      </c>
      <c r="C3" s="88" t="e">
        <f>IF(A3="","",VLOOKUP(A3,Resa!A9:D150,4,0))</f>
        <v>#N/A</v>
      </c>
      <c r="D3" s="31"/>
      <c r="E3" s="33">
        <v>126</v>
      </c>
      <c r="F3" s="89">
        <f ca="1">IF(E3="","",SUMIF(Resa!$B$8:$B$165,E3,Resa!$H$8:$H$149))</f>
        <v>0</v>
      </c>
      <c r="G3" s="88" t="e">
        <f>IF(E3="","",VLOOKUP(E3,Resa!E9:J150,4,0))</f>
        <v>#N/A</v>
      </c>
      <c r="H3" s="31"/>
      <c r="I3" s="34">
        <v>251</v>
      </c>
      <c r="J3" s="89">
        <f ca="1">IF(I3="","",SUMIF(Resa!$B$8:$B$165,I3,Resa!$H$8:$H$149))</f>
        <v>0</v>
      </c>
      <c r="K3" s="88" t="e">
        <f>IF(I3="","",VLOOKUP(I3,Resa!I9:N150,4,0))</f>
        <v>#N/A</v>
      </c>
    </row>
    <row r="4" spans="1:11" ht="18" x14ac:dyDescent="0.25">
      <c r="A4" s="33">
        <v>103</v>
      </c>
      <c r="B4" s="89">
        <f ca="1">IF(A4="","",SUMIF(Resa!$B$8:$B$165,A4,Resa!$H$8:$H$149))</f>
        <v>0</v>
      </c>
      <c r="C4" s="88" t="e">
        <f>IF(A4="","",VLOOKUP(A4,Resa!A10:D151,4,0))</f>
        <v>#N/A</v>
      </c>
      <c r="D4" s="31"/>
      <c r="E4" s="33">
        <v>127</v>
      </c>
      <c r="F4" s="89">
        <f ca="1">IF(E4="","",SUMIF(Resa!$B$8:$B$165,E4,Resa!$H$8:$H$149))</f>
        <v>1</v>
      </c>
      <c r="G4" s="88" t="e">
        <f>IF(E4="","",VLOOKUP(E4,Resa!E10:J151,4,0))</f>
        <v>#N/A</v>
      </c>
      <c r="H4" s="31"/>
      <c r="I4" s="34">
        <v>252</v>
      </c>
      <c r="J4" s="89">
        <f ca="1">IF(I4="","",SUMIF(Resa!$B$8:$B$165,I4,Resa!$H$8:$H$149))</f>
        <v>2</v>
      </c>
      <c r="K4" s="88" t="e">
        <f>IF(I4="","",VLOOKUP(I4,Resa!I10:N151,4,0))</f>
        <v>#N/A</v>
      </c>
    </row>
    <row r="5" spans="1:11" ht="18" x14ac:dyDescent="0.25">
      <c r="A5" s="35">
        <v>104</v>
      </c>
      <c r="B5" s="89">
        <f ca="1">IF(A5="","",SUMIF(Resa!$B$8:$B$165,A5,Resa!$H$8:$H$149))</f>
        <v>0</v>
      </c>
      <c r="C5" s="88" t="e">
        <f>IF(A5="","",VLOOKUP(A5,Resa!A11:D152,4,0))</f>
        <v>#N/A</v>
      </c>
      <c r="D5" s="31"/>
      <c r="E5" s="33">
        <v>128</v>
      </c>
      <c r="F5" s="89">
        <f ca="1">IF(E5="","",SUMIF(Resa!$B$8:$B$165,E5,Resa!$H$8:$H$149))</f>
        <v>1</v>
      </c>
      <c r="G5" s="88" t="e">
        <f>IF(E5="","",VLOOKUP(E5,Resa!E11:J152,4,0))</f>
        <v>#N/A</v>
      </c>
      <c r="H5" s="31"/>
      <c r="I5" s="34">
        <v>253</v>
      </c>
      <c r="J5" s="89">
        <f ca="1">IF(I5="","",SUMIF(Resa!$B$8:$B$165,I5,Resa!$H$8:$H$149))</f>
        <v>2</v>
      </c>
      <c r="K5" s="88" t="e">
        <f>IF(I5="","",VLOOKUP(I5,Resa!I11:N152,4,0))</f>
        <v>#N/A</v>
      </c>
    </row>
    <row r="6" spans="1:11" ht="18" x14ac:dyDescent="0.25">
      <c r="A6" s="33">
        <v>105</v>
      </c>
      <c r="B6" s="89">
        <f ca="1">IF(A6="","",SUMIF(Resa!$B$8:$B$165,A6,Resa!$H$8:$H$149))</f>
        <v>0</v>
      </c>
      <c r="C6" s="88" t="e">
        <f>IF(A6="","",VLOOKUP(A6,Resa!A12:D153,4,0))</f>
        <v>#N/A</v>
      </c>
      <c r="D6" s="31"/>
      <c r="E6" s="33">
        <v>129</v>
      </c>
      <c r="F6" s="89">
        <f ca="1">IF(E6="","",SUMIF(Resa!$B$8:$B$165,E6,Resa!$H$8:$H$149))</f>
        <v>2</v>
      </c>
      <c r="G6" s="88" t="e">
        <f>IF(E6="","",VLOOKUP(E6,Resa!E12:J153,4,0))</f>
        <v>#N/A</v>
      </c>
      <c r="H6" s="31"/>
      <c r="I6" s="34">
        <v>254</v>
      </c>
      <c r="J6" s="89">
        <f ca="1">IF(I6="","",SUMIF(Resa!$B$8:$B$165,I6,Resa!$H$8:$H$149))</f>
        <v>2</v>
      </c>
      <c r="K6" s="88" t="e">
        <f>IF(I6="","",VLOOKUP(I6,Resa!I12:N153,4,0))</f>
        <v>#N/A</v>
      </c>
    </row>
    <row r="7" spans="1:11" ht="18" x14ac:dyDescent="0.25">
      <c r="A7" s="35">
        <v>106</v>
      </c>
      <c r="B7" s="89">
        <f ca="1">IF(A7="","",SUMIF(Resa!$B$8:$B$165,A7,Resa!$H$8:$H$149))</f>
        <v>0</v>
      </c>
      <c r="C7" s="88" t="e">
        <f>IF(A7="","",VLOOKUP(A7,Resa!A13:D154,4,0))</f>
        <v>#N/A</v>
      </c>
      <c r="D7" s="31"/>
      <c r="E7" s="33">
        <v>130</v>
      </c>
      <c r="F7" s="89">
        <f ca="1">IF(E7="","",SUMIF(Resa!$B$8:$B$165,E7,Resa!$H$8:$H$149))</f>
        <v>1</v>
      </c>
      <c r="G7" s="88" t="e">
        <f>IF(E7="","",VLOOKUP(E7,Resa!E13:J154,4,0))</f>
        <v>#N/A</v>
      </c>
      <c r="H7" s="31"/>
      <c r="I7" s="34">
        <v>255</v>
      </c>
      <c r="J7" s="89">
        <f ca="1">IF(I7="","",SUMIF(Resa!$B$8:$B$165,I7,Resa!$H$8:$H$149))</f>
        <v>2</v>
      </c>
      <c r="K7" s="88" t="e">
        <f>IF(I7="","",VLOOKUP(I7,Resa!I13:N154,4,0))</f>
        <v>#N/A</v>
      </c>
    </row>
    <row r="8" spans="1:11" ht="18" x14ac:dyDescent="0.25">
      <c r="A8" s="33">
        <v>107</v>
      </c>
      <c r="B8" s="89">
        <f ca="1">IF(A8="","",SUMIF(Resa!$B$8:$B$165,A8,Resa!$H$8:$H$149))</f>
        <v>0</v>
      </c>
      <c r="C8" s="88" t="e">
        <f>IF(A8="","",VLOOKUP(A8,Resa!A14:D155,4,0))</f>
        <v>#N/A</v>
      </c>
      <c r="D8" s="31"/>
      <c r="E8" s="33">
        <v>131</v>
      </c>
      <c r="F8" s="89">
        <f ca="1">IF(E8="","",SUMIF(Resa!$B$8:$B$165,E8,Resa!$H$8:$H$149))</f>
        <v>0</v>
      </c>
      <c r="G8" s="88" t="e">
        <f>IF(E8="","",VLOOKUP(E8,Resa!E14:J155,4,0))</f>
        <v>#N/A</v>
      </c>
      <c r="H8" s="31"/>
      <c r="I8" s="34">
        <v>256</v>
      </c>
      <c r="J8" s="89">
        <f ca="1">IF(I8="","",SUMIF(Resa!$B$8:$B$165,I8,Resa!$H$8:$H$149))</f>
        <v>2</v>
      </c>
      <c r="K8" s="88" t="e">
        <f>IF(I8="","",VLOOKUP(I8,Resa!I14:N155,4,0))</f>
        <v>#N/A</v>
      </c>
    </row>
    <row r="9" spans="1:11" ht="18" x14ac:dyDescent="0.25">
      <c r="A9" s="35">
        <v>108</v>
      </c>
      <c r="B9" s="89">
        <f ca="1">IF(A9="","",SUMIF(Resa!$B$8:$B$165,A9,Resa!$H$8:$H$149))</f>
        <v>0</v>
      </c>
      <c r="C9" s="88" t="e">
        <f>IF(A9="","",VLOOKUP(A9,Resa!A15:D156,4,0))</f>
        <v>#N/A</v>
      </c>
      <c r="D9" s="31"/>
      <c r="E9" s="33">
        <v>132</v>
      </c>
      <c r="F9" s="89">
        <f ca="1">IF(E9="","",SUMIF(Resa!$B$8:$B$165,E9,Resa!$H$8:$H$149))</f>
        <v>2</v>
      </c>
      <c r="G9" s="88" t="e">
        <f>IF(E9="","",VLOOKUP(E9,Resa!E15:J156,4,0))</f>
        <v>#N/A</v>
      </c>
      <c r="H9" s="31"/>
      <c r="I9" s="34">
        <v>257</v>
      </c>
      <c r="J9" s="89">
        <f ca="1">IF(I9="","",SUMIF(Resa!$B$8:$B$165,I9,Resa!$H$8:$H$149))</f>
        <v>0</v>
      </c>
      <c r="K9" s="88" t="e">
        <f>IF(I9="","",VLOOKUP(I9,Resa!I15:N156,4,0))</f>
        <v>#N/A</v>
      </c>
    </row>
    <row r="10" spans="1:11" ht="18" x14ac:dyDescent="0.25">
      <c r="A10" s="33">
        <v>109</v>
      </c>
      <c r="B10" s="89">
        <f ca="1">IF(A10="","",SUMIF(Resa!$B$8:$B$165,A10,Resa!$H$8:$H$149))</f>
        <v>0</v>
      </c>
      <c r="C10" s="88" t="e">
        <f>IF(A10="","",VLOOKUP(A10,Resa!A16:D157,4,0))</f>
        <v>#N/A</v>
      </c>
      <c r="D10" s="31"/>
      <c r="E10" s="33">
        <v>133</v>
      </c>
      <c r="F10" s="89">
        <f ca="1">IF(E10="","",SUMIF(Resa!$B$8:$B$165,E10,Resa!$H$8:$H$149))</f>
        <v>0</v>
      </c>
      <c r="G10" s="88" t="e">
        <f>IF(E10="","",VLOOKUP(E10,Resa!E16:J157,4,0))</f>
        <v>#N/A</v>
      </c>
      <c r="H10" s="31"/>
      <c r="I10" s="34">
        <v>258</v>
      </c>
      <c r="J10" s="89">
        <f ca="1">IF(I10="","",SUMIF(Resa!$B$8:$B$165,I10,Resa!$H$8:$H$149))</f>
        <v>0</v>
      </c>
      <c r="K10" s="88" t="e">
        <f>IF(I10="","",VLOOKUP(I10,Resa!I16:N157,4,0))</f>
        <v>#N/A</v>
      </c>
    </row>
    <row r="11" spans="1:11" ht="18" x14ac:dyDescent="0.25">
      <c r="A11" s="35">
        <v>110</v>
      </c>
      <c r="B11" s="89">
        <f ca="1">IF(A11="","",SUMIF(Resa!$B$8:$B$165,A11,Resa!$H$8:$H$149))</f>
        <v>0</v>
      </c>
      <c r="C11" s="88" t="e">
        <f>IF(A11="","",VLOOKUP(A11,Resa!A17:D158,4,0))</f>
        <v>#N/A</v>
      </c>
      <c r="D11" s="31"/>
      <c r="E11" s="33">
        <v>134</v>
      </c>
      <c r="F11" s="89">
        <f ca="1">IF(E11="","",SUMIF(Resa!$B$8:$B$165,E11,Resa!$H$8:$H$149))</f>
        <v>0</v>
      </c>
      <c r="G11" s="88" t="e">
        <f>IF(E11="","",VLOOKUP(E11,Resa!E17:J158,4,0))</f>
        <v>#N/A</v>
      </c>
      <c r="H11" s="31"/>
      <c r="I11" s="34">
        <v>259</v>
      </c>
      <c r="J11" s="89">
        <f ca="1">IF(I11="","",SUMIF(Resa!$B$8:$B$165,I11,Resa!$H$8:$H$149))</f>
        <v>0</v>
      </c>
      <c r="K11" s="88" t="e">
        <f>IF(I11="","",VLOOKUP(I11,Resa!I17:N158,4,0))</f>
        <v>#N/A</v>
      </c>
    </row>
    <row r="12" spans="1:11" ht="18" x14ac:dyDescent="0.25">
      <c r="A12" s="33">
        <v>111</v>
      </c>
      <c r="B12" s="89">
        <f ca="1">IF(A12="","",SUMIF(Resa!$B$8:$B$165,A12,Resa!$H$8:$H$149))</f>
        <v>2</v>
      </c>
      <c r="C12" s="88" t="e">
        <f>IF(A12="","",VLOOKUP(A12,Resa!A18:D159,4,0))</f>
        <v>#N/A</v>
      </c>
      <c r="D12" s="31"/>
      <c r="E12" s="33">
        <v>135</v>
      </c>
      <c r="F12" s="89">
        <f ca="1">IF(E12="","",SUMIF(Resa!$B$8:$B$165,E12,Resa!$H$8:$H$149))</f>
        <v>2</v>
      </c>
      <c r="G12" s="88" t="e">
        <f>IF(E12="","",VLOOKUP(E12,Resa!E18:J159,4,0))</f>
        <v>#N/A</v>
      </c>
      <c r="H12" s="31"/>
      <c r="I12" s="34">
        <v>260</v>
      </c>
      <c r="J12" s="89">
        <f ca="1">IF(I12="","",SUMIF(Resa!$B$8:$B$165,I12,Resa!$H$8:$H$149))</f>
        <v>2</v>
      </c>
      <c r="K12" s="88" t="e">
        <f>IF(I12="","",VLOOKUP(I12,Resa!I18:N159,4,0))</f>
        <v>#N/A</v>
      </c>
    </row>
    <row r="13" spans="1:11" ht="18" x14ac:dyDescent="0.25">
      <c r="A13" s="33">
        <v>112</v>
      </c>
      <c r="B13" s="89">
        <f ca="1">IF(A13="","",SUMIF(Resa!$B$8:$B$165,A13,Resa!$H$8:$H$149))</f>
        <v>0</v>
      </c>
      <c r="C13" s="88" t="e">
        <f>IF(A13="","",VLOOKUP(A13,Resa!A19:D160,4,0))</f>
        <v>#N/A</v>
      </c>
      <c r="D13" s="31"/>
      <c r="E13" s="33">
        <v>136</v>
      </c>
      <c r="F13" s="89">
        <f ca="1">IF(E13="","",SUMIF(Resa!$B$8:$B$165,E13,Resa!$H$8:$H$149))</f>
        <v>0</v>
      </c>
      <c r="G13" s="88" t="e">
        <f>IF(E13="","",VLOOKUP(E13,Resa!E19:J160,4,0))</f>
        <v>#N/A</v>
      </c>
      <c r="H13" s="31"/>
      <c r="I13" s="34">
        <v>261</v>
      </c>
      <c r="J13" s="89">
        <f ca="1">IF(I13="","",SUMIF(Resa!$B$8:$B$165,I13,Resa!$H$8:$H$149))</f>
        <v>2</v>
      </c>
      <c r="K13" s="88" t="e">
        <f>IF(I13="","",VLOOKUP(I13,Resa!I19:N160,4,0))</f>
        <v>#N/A</v>
      </c>
    </row>
    <row r="14" spans="1:11" ht="18" x14ac:dyDescent="0.25">
      <c r="A14" s="33">
        <v>113</v>
      </c>
      <c r="B14" s="89">
        <f ca="1">IF(A14="","",SUMIF(Resa!$B$8:$B$165,A14,Resa!$H$8:$H$149))</f>
        <v>1</v>
      </c>
      <c r="C14" s="88" t="e">
        <f>IF(A14="","",VLOOKUP(A14,Resa!A20:D161,4,0))</f>
        <v>#N/A</v>
      </c>
      <c r="D14" s="31"/>
      <c r="E14" s="33">
        <v>137</v>
      </c>
      <c r="F14" s="89">
        <f ca="1">IF(E14="","",SUMIF(Resa!$B$8:$B$165,E14,Resa!$H$8:$H$149))</f>
        <v>2</v>
      </c>
      <c r="G14" s="88" t="e">
        <f>IF(E14="","",VLOOKUP(E14,Resa!E20:J161,4,0))</f>
        <v>#N/A</v>
      </c>
      <c r="H14" s="31"/>
      <c r="I14" s="34">
        <v>262</v>
      </c>
      <c r="J14" s="89">
        <f ca="1">IF(I14="","",SUMIF(Resa!$B$8:$B$165,I14,Resa!$H$8:$H$149))</f>
        <v>0</v>
      </c>
      <c r="K14" s="88" t="e">
        <f>IF(I14="","",VLOOKUP(I14,Resa!I20:N161,4,0))</f>
        <v>#N/A</v>
      </c>
    </row>
    <row r="15" spans="1:11" ht="18" x14ac:dyDescent="0.25">
      <c r="A15" s="33">
        <v>114</v>
      </c>
      <c r="B15" s="89">
        <f ca="1">IF(A15="","",SUMIF(Resa!$B$8:$B$165,A15,Resa!$H$8:$H$149))</f>
        <v>0</v>
      </c>
      <c r="C15" s="88" t="e">
        <f>IF(A15="","",VLOOKUP(A15,Resa!A21:D162,4,0))</f>
        <v>#N/A</v>
      </c>
      <c r="D15" s="31"/>
      <c r="E15" s="33">
        <v>138</v>
      </c>
      <c r="F15" s="89">
        <f ca="1">IF(E15="","",SUMIF(Resa!$B$8:$B$165,E15,Resa!$H$8:$H$149))</f>
        <v>0</v>
      </c>
      <c r="G15" s="88" t="e">
        <f>IF(E15="","",VLOOKUP(E15,Resa!E21:J162,4,0))</f>
        <v>#N/A</v>
      </c>
      <c r="H15" s="31"/>
      <c r="I15" s="34">
        <v>263</v>
      </c>
      <c r="J15" s="89">
        <f ca="1">IF(I15="","",SUMIF(Resa!$B$8:$B$165,I15,Resa!$H$8:$H$149))</f>
        <v>1</v>
      </c>
      <c r="K15" s="88" t="e">
        <f>IF(I15="","",VLOOKUP(I15,Resa!I21:N162,4,0))</f>
        <v>#N/A</v>
      </c>
    </row>
    <row r="16" spans="1:11" ht="18" x14ac:dyDescent="0.25">
      <c r="A16" s="33">
        <v>115</v>
      </c>
      <c r="B16" s="89">
        <f ca="1">IF(A16="","",SUMIF(Resa!$B$8:$B$165,A16,Resa!$H$8:$H$149))</f>
        <v>2</v>
      </c>
      <c r="C16" s="88" t="e">
        <f>IF(A16="","",VLOOKUP(A16,Resa!A22:D163,4,0))</f>
        <v>#N/A</v>
      </c>
      <c r="D16" s="31"/>
      <c r="E16" s="33">
        <v>139</v>
      </c>
      <c r="F16" s="89">
        <f ca="1">IF(E16="","",SUMIF(Resa!$B$8:$B$165,E16,Resa!$H$8:$H$149))</f>
        <v>0</v>
      </c>
      <c r="G16" s="88" t="e">
        <f>IF(E16="","",VLOOKUP(E16,Resa!E22:J163,4,0))</f>
        <v>#N/A</v>
      </c>
      <c r="H16" s="31"/>
      <c r="I16" s="34">
        <v>264</v>
      </c>
      <c r="J16" s="89">
        <f ca="1">IF(I16="","",SUMIF(Resa!$B$8:$B$165,I16,Resa!$H$8:$H$149))</f>
        <v>2</v>
      </c>
      <c r="K16" s="88" t="e">
        <f>IF(I16="","",VLOOKUP(I16,Resa!I22:N163,4,0))</f>
        <v>#N/A</v>
      </c>
    </row>
    <row r="17" spans="1:11" ht="18" x14ac:dyDescent="0.25">
      <c r="A17" s="33">
        <v>116</v>
      </c>
      <c r="B17" s="89">
        <f ca="1">IF(A17="","",SUMIF(Resa!$B$8:$B$165,A17,Resa!$H$8:$H$149))</f>
        <v>2</v>
      </c>
      <c r="C17" s="88" t="e">
        <f>IF(A17="","",VLOOKUP(A17,Resa!A23:D164,4,0))</f>
        <v>#N/A</v>
      </c>
      <c r="D17" s="31"/>
      <c r="E17" s="33">
        <v>140</v>
      </c>
      <c r="F17" s="89">
        <f ca="1">IF(E17="","",SUMIF(Resa!$B$8:$B$165,E17,Resa!$H$8:$H$149))</f>
        <v>1</v>
      </c>
      <c r="G17" s="88" t="e">
        <f>IF(E17="","",VLOOKUP(E17,Resa!E23:J164,4,0))</f>
        <v>#N/A</v>
      </c>
      <c r="H17" s="31"/>
      <c r="I17" s="34">
        <v>265</v>
      </c>
      <c r="J17" s="89">
        <f ca="1">IF(I17="","",SUMIF(Resa!$B$8:$B$165,I17,Resa!$H$8:$H$149))</f>
        <v>2</v>
      </c>
      <c r="K17" s="88" t="e">
        <f>IF(I17="","",VLOOKUP(I17,Resa!I23:N164,4,0))</f>
        <v>#N/A</v>
      </c>
    </row>
    <row r="18" spans="1:11" ht="18" x14ac:dyDescent="0.25">
      <c r="A18" s="33">
        <v>117</v>
      </c>
      <c r="B18" s="89">
        <f ca="1">IF(A18="","",SUMIF(Resa!$B$8:$B$165,A18,Resa!$H$8:$H$149))</f>
        <v>2</v>
      </c>
      <c r="C18" s="88" t="e">
        <f>IF(A18="","",VLOOKUP(A18,Resa!A24:D165,4,0))</f>
        <v>#N/A</v>
      </c>
      <c r="D18" s="31"/>
      <c r="E18" s="33">
        <v>141</v>
      </c>
      <c r="F18" s="89">
        <f ca="1">IF(E18="","",SUMIF(Resa!$B$8:$B$165,E18,Resa!$H$8:$H$149))</f>
        <v>1</v>
      </c>
      <c r="G18" s="88" t="e">
        <f>IF(E18="","",VLOOKUP(E18,Resa!E24:J165,4,0))</f>
        <v>#N/A</v>
      </c>
      <c r="H18" s="31"/>
      <c r="I18" s="34">
        <v>266</v>
      </c>
      <c r="J18" s="89">
        <f ca="1">IF(I18="","",SUMIF(Resa!$B$8:$B$165,I18,Resa!$H$8:$H$149))</f>
        <v>2</v>
      </c>
      <c r="K18" s="88" t="e">
        <f>IF(I18="","",VLOOKUP(I18,Resa!I24:N165,4,0))</f>
        <v>#N/A</v>
      </c>
    </row>
    <row r="19" spans="1:11" ht="18" x14ac:dyDescent="0.25">
      <c r="A19" s="33">
        <v>118</v>
      </c>
      <c r="B19" s="89">
        <f ca="1">IF(A19="","",SUMIF(Resa!$B$8:$B$165,A19,Resa!$H$8:$H$149))</f>
        <v>0</v>
      </c>
      <c r="C19" s="88" t="e">
        <f>IF(A19="","",VLOOKUP(A19,Resa!A25:D166,4,0))</f>
        <v>#N/A</v>
      </c>
      <c r="D19" s="31"/>
      <c r="E19" s="33">
        <v>142</v>
      </c>
      <c r="F19" s="89">
        <f ca="1">IF(E19="","",SUMIF(Resa!$B$8:$B$165,E19,Resa!$H$8:$H$149))</f>
        <v>0</v>
      </c>
      <c r="G19" s="88" t="e">
        <f>IF(E19="","",VLOOKUP(E19,Resa!E25:J166,4,0))</f>
        <v>#N/A</v>
      </c>
      <c r="H19" s="31"/>
      <c r="I19" s="34">
        <v>267</v>
      </c>
      <c r="J19" s="89">
        <f ca="1">IF(I19="","",SUMIF(Resa!$B$8:$B$165,I19,Resa!$H$8:$H$149))</f>
        <v>2</v>
      </c>
      <c r="K19" s="88" t="e">
        <f>IF(I19="","",VLOOKUP(I19,Resa!I25:N166,4,0))</f>
        <v>#N/A</v>
      </c>
    </row>
    <row r="20" spans="1:11" ht="18" x14ac:dyDescent="0.25">
      <c r="A20" s="33">
        <v>119</v>
      </c>
      <c r="B20" s="89">
        <f ca="1">IF(A20="","",SUMIF(Resa!$B$8:$B$165,A20,Resa!$H$8:$H$149))</f>
        <v>0</v>
      </c>
      <c r="C20" s="88" t="e">
        <f>IF(A20="","",VLOOKUP(A20,Resa!A26:D167,4,0))</f>
        <v>#N/A</v>
      </c>
      <c r="D20" s="31"/>
      <c r="E20" s="33">
        <v>143</v>
      </c>
      <c r="F20" s="89">
        <f ca="1">IF(E20="","",SUMIF(Resa!$B$8:$B$165,E20,Resa!$H$8:$H$149))</f>
        <v>0</v>
      </c>
      <c r="G20" s="88" t="e">
        <f>IF(E20="","",VLOOKUP(E20,Resa!E26:J167,4,0))</f>
        <v>#N/A</v>
      </c>
      <c r="H20" s="31"/>
      <c r="I20" s="34">
        <v>268</v>
      </c>
      <c r="J20" s="89">
        <f ca="1">IF(I20="","",SUMIF(Resa!$B$8:$B$165,I20,Resa!$H$8:$H$149))</f>
        <v>2</v>
      </c>
      <c r="K20" s="88" t="e">
        <f>IF(I20="","",VLOOKUP(I20,Resa!I26:N167,4,0))</f>
        <v>#N/A</v>
      </c>
    </row>
    <row r="21" spans="1:11" ht="18" x14ac:dyDescent="0.25">
      <c r="A21" s="33">
        <v>120</v>
      </c>
      <c r="B21" s="89">
        <f ca="1">IF(A21="","",SUMIF(Resa!$B$8:$B$165,A21,Resa!$H$8:$H$149))</f>
        <v>0</v>
      </c>
      <c r="C21" s="88" t="e">
        <f>IF(A21="","",VLOOKUP(A21,Resa!A27:D168,4,0))</f>
        <v>#N/A</v>
      </c>
      <c r="D21" s="31"/>
      <c r="E21" s="33">
        <v>144</v>
      </c>
      <c r="F21" s="89">
        <f ca="1">IF(E21="","",SUMIF(Resa!$B$8:$B$165,E21,Resa!$H$8:$H$149))</f>
        <v>0</v>
      </c>
      <c r="G21" s="88" t="e">
        <f>IF(E21="","",VLOOKUP(E21,Resa!E27:J168,4,0))</f>
        <v>#N/A</v>
      </c>
      <c r="H21" s="31"/>
      <c r="I21" s="34">
        <v>269</v>
      </c>
      <c r="J21" s="89">
        <f ca="1">IF(I21="","",SUMIF(Resa!$B$8:$B$165,I21,Resa!$H$8:$H$149))</f>
        <v>1</v>
      </c>
      <c r="K21" s="88" t="e">
        <f>IF(I21="","",VLOOKUP(I21,Resa!I27:N168,4,0))</f>
        <v>#N/A</v>
      </c>
    </row>
    <row r="22" spans="1:11" ht="18" x14ac:dyDescent="0.25">
      <c r="A22" s="33">
        <v>121</v>
      </c>
      <c r="B22" s="89">
        <f ca="1">IF(A22="","",SUMIF(Resa!$B$8:$B$165,A22,Resa!$H$8:$H$149))</f>
        <v>0</v>
      </c>
      <c r="C22" s="88" t="e">
        <f>IF(A22="","",VLOOKUP(A22,Resa!A28:D169,4,0))</f>
        <v>#N/A</v>
      </c>
      <c r="D22" s="31"/>
      <c r="E22" s="33">
        <v>145</v>
      </c>
      <c r="F22" s="89">
        <f ca="1">IF(E22="","",SUMIF(Resa!$B$8:$B$165,E22,Resa!$H$8:$H$149))</f>
        <v>0</v>
      </c>
      <c r="G22" s="88" t="e">
        <f>IF(E22="","",VLOOKUP(E22,Resa!E28:J169,4,0))</f>
        <v>#N/A</v>
      </c>
      <c r="H22" s="31"/>
      <c r="I22" s="34">
        <v>270</v>
      </c>
      <c r="J22" s="89">
        <f ca="1">IF(I22="","",SUMIF(Resa!$B$8:$B$165,I22,Resa!$H$8:$H$149))</f>
        <v>2</v>
      </c>
      <c r="K22" s="88" t="e">
        <f>IF(I22="","",VLOOKUP(I22,Resa!I28:N169,4,0))</f>
        <v>#N/A</v>
      </c>
    </row>
    <row r="23" spans="1:11" ht="18" x14ac:dyDescent="0.25">
      <c r="A23" s="33">
        <v>122</v>
      </c>
      <c r="B23" s="89">
        <f ca="1">IF(A23="","",SUMIF(Resa!$B$8:$B$165,A23,Resa!$H$8:$H$149))</f>
        <v>1</v>
      </c>
      <c r="C23" s="88" t="e">
        <f>IF(A23="","",VLOOKUP(A23,Resa!A29:D170,4,0))</f>
        <v>#N/A</v>
      </c>
      <c r="D23" s="31"/>
      <c r="E23" s="33">
        <v>146</v>
      </c>
      <c r="F23" s="89">
        <f ca="1">IF(E23="","",SUMIF(Resa!$B$8:$B$165,E23,Resa!$H$8:$H$149))</f>
        <v>0</v>
      </c>
      <c r="G23" s="88" t="e">
        <f>IF(E23="","",VLOOKUP(E23,Resa!E29:J170,4,0))</f>
        <v>#N/A</v>
      </c>
      <c r="H23" s="31"/>
      <c r="I23" s="34">
        <v>271</v>
      </c>
      <c r="J23" s="89">
        <f ca="1">IF(I23="","",SUMIF(Resa!$B$8:$B$165,I23,Resa!$H$8:$H$149))</f>
        <v>1</v>
      </c>
      <c r="K23" s="88" t="e">
        <f>IF(I23="","",VLOOKUP(I23,Resa!I29:N170,4,0))</f>
        <v>#N/A</v>
      </c>
    </row>
    <row r="24" spans="1:11" ht="18" x14ac:dyDescent="0.25">
      <c r="A24" s="33">
        <v>123</v>
      </c>
      <c r="B24" s="89">
        <f ca="1">IF(A24="","",SUMIF(Resa!$B$8:$B$165,A24,Resa!$H$8:$H$149))</f>
        <v>1</v>
      </c>
      <c r="C24" s="88" t="e">
        <f>IF(A24="","",VLOOKUP(A24,Resa!A30:D171,4,0))</f>
        <v>#N/A</v>
      </c>
      <c r="D24" s="31"/>
      <c r="E24" s="33">
        <v>147</v>
      </c>
      <c r="F24" s="89">
        <f ca="1">IF(E24="","",SUMIF(Resa!$B$8:$B$165,E24,Resa!$H$8:$H$149))</f>
        <v>0</v>
      </c>
      <c r="G24" s="88" t="e">
        <f>IF(E24="","",VLOOKUP(E24,Resa!E30:J171,4,0))</f>
        <v>#N/A</v>
      </c>
      <c r="H24" s="31"/>
      <c r="I24" s="34">
        <v>272</v>
      </c>
      <c r="J24" s="89">
        <f ca="1">IF(I24="","",SUMIF(Resa!$B$8:$B$165,I24,Resa!$H$8:$H$149))</f>
        <v>2</v>
      </c>
      <c r="K24" s="88" t="e">
        <f>IF(I24="","",VLOOKUP(I24,Resa!I30:N171,4,0))</f>
        <v>#N/A</v>
      </c>
    </row>
    <row r="25" spans="1:11" ht="18" x14ac:dyDescent="0.25">
      <c r="A25" s="33">
        <v>124</v>
      </c>
      <c r="B25" s="89">
        <f ca="1">IF(A25="","",SUMIF(Resa!$B$8:$B$165,A25,Resa!$H$8:$H$149))</f>
        <v>2</v>
      </c>
      <c r="C25" s="88" t="e">
        <f>IF(A25="","",VLOOKUP(A25,Resa!A31:D172,4,0))</f>
        <v>#N/A</v>
      </c>
      <c r="D25" s="31"/>
      <c r="E25" s="33">
        <v>148</v>
      </c>
      <c r="F25" s="89">
        <f ca="1">IF(E25="","",SUMIF(Resa!$B$8:$B$165,E25,Resa!$H$8:$H$149))</f>
        <v>0</v>
      </c>
      <c r="G25" s="88" t="e">
        <f>IF(E25="","",VLOOKUP(E25,Resa!E31:J172,4,0))</f>
        <v>#N/A</v>
      </c>
      <c r="H25" s="31"/>
      <c r="I25" s="34">
        <v>273</v>
      </c>
      <c r="J25" s="89">
        <f ca="1">IF(I25="","",SUMIF(Resa!$B$8:$B$165,I25,Resa!$H$8:$H$149))</f>
        <v>1</v>
      </c>
      <c r="K25" s="88" t="e">
        <f>IF(I25="","",VLOOKUP(I25,Resa!I31:N172,4,0))</f>
        <v>#N/A</v>
      </c>
    </row>
    <row r="26" spans="1:11" ht="18" x14ac:dyDescent="0.25">
      <c r="A26" s="31"/>
      <c r="B26" s="86"/>
      <c r="C26" s="31"/>
      <c r="D26" s="31"/>
      <c r="E26" s="33">
        <v>150</v>
      </c>
      <c r="F26" s="89">
        <f ca="1">IF(E26="","",SUMIF(Resa!$B$8:$B$165,E26,Resa!$H$8:$H$149))</f>
        <v>0</v>
      </c>
      <c r="G26" s="88" t="e">
        <f>IF(E26="","",VLOOKUP(E26,Resa!E32:J173,4,0))</f>
        <v>#N/A</v>
      </c>
      <c r="H26" s="31"/>
      <c r="I26" s="34">
        <v>274</v>
      </c>
      <c r="J26" s="89">
        <f ca="1">IF(I26="","",SUMIF(Resa!$B$8:$B$165,I26,Resa!$H$8:$H$149))</f>
        <v>2</v>
      </c>
      <c r="K26" s="88" t="e">
        <f>IF(I26="","",VLOOKUP(I26,Resa!I32:N173,4,0))</f>
        <v>#N/A</v>
      </c>
    </row>
    <row r="27" spans="1:11" ht="18" x14ac:dyDescent="0.25">
      <c r="A27" s="31"/>
      <c r="B27" s="86"/>
      <c r="C27" s="31"/>
      <c r="D27" s="31"/>
      <c r="E27" s="33">
        <v>152</v>
      </c>
      <c r="F27" s="89">
        <f ca="1">IF(E27="","",SUMIF(Resa!$B$8:$B$165,E27,Resa!$H$8:$H$149))</f>
        <v>0</v>
      </c>
      <c r="G27" s="88" t="e">
        <f>IF(E27="","",VLOOKUP(E27,Resa!E33:J174,4,0))</f>
        <v>#N/A</v>
      </c>
      <c r="H27" s="31"/>
      <c r="I27" s="34">
        <v>275</v>
      </c>
      <c r="J27" s="89">
        <f ca="1">IF(I27="","",SUMIF(Resa!$B$8:$B$165,I27,Resa!$H$8:$H$149))</f>
        <v>1</v>
      </c>
      <c r="K27" s="88" t="e">
        <f>IF(I27="","",VLOOKUP(I27,Resa!I33:N174,4,0))</f>
        <v>#N/A</v>
      </c>
    </row>
    <row r="28" spans="1:11" ht="18" x14ac:dyDescent="0.25">
      <c r="A28" s="31"/>
      <c r="B28" s="86"/>
      <c r="C28" s="31"/>
      <c r="D28" s="31"/>
      <c r="E28" s="33">
        <v>300</v>
      </c>
      <c r="F28" s="89">
        <f ca="1">IF(E28="","",SUMIF(Resa!$B$8:$B$165,E28,Resa!$H$8:$H$149))</f>
        <v>2</v>
      </c>
      <c r="G28" s="88" t="e">
        <f>IF(E28="","",VLOOKUP(E28,Resa!E34:J175,4,0))</f>
        <v>#N/A</v>
      </c>
      <c r="H28" s="31"/>
      <c r="I28" s="34">
        <v>276</v>
      </c>
      <c r="J28" s="89">
        <f ca="1">IF(I28="","",SUMIF(Resa!$B$8:$B$165,I28,Resa!$H$8:$H$149))</f>
        <v>0</v>
      </c>
      <c r="K28" s="88" t="e">
        <f>IF(I28="","",VLOOKUP(I28,Resa!I34:N175,4,0))</f>
        <v>#N/A</v>
      </c>
    </row>
    <row r="29" spans="1:11" ht="18" x14ac:dyDescent="0.25">
      <c r="A29" s="31"/>
      <c r="B29" s="86"/>
      <c r="C29" s="31"/>
      <c r="D29" s="31"/>
      <c r="E29" s="31"/>
      <c r="F29" s="31"/>
      <c r="G29" s="31"/>
      <c r="H29" s="31"/>
      <c r="I29" s="34">
        <v>277</v>
      </c>
      <c r="J29" s="89">
        <f ca="1">IF(I29="","",SUMIF(Resa!$B$8:$B$165,I29,Resa!$H$8:$H$149))</f>
        <v>2</v>
      </c>
      <c r="K29" s="88" t="e">
        <f>IF(I29="","",VLOOKUP(I29,Resa!I35:N176,4,0))</f>
        <v>#N/A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D2D81-A871-471B-ABC4-99E2B3797569}">
  <dimension ref="A1:V17"/>
  <sheetViews>
    <sheetView workbookViewId="0">
      <selection activeCell="E21" sqref="E21"/>
    </sheetView>
  </sheetViews>
  <sheetFormatPr baseColWidth="10" defaultRowHeight="12.75" x14ac:dyDescent="0.2"/>
  <cols>
    <col min="1" max="1" width="9.85546875" customWidth="1"/>
    <col min="2" max="10" width="12" customWidth="1"/>
    <col min="12" max="12" width="9.140625" customWidth="1"/>
    <col min="13" max="13" width="17.28515625" customWidth="1"/>
  </cols>
  <sheetData>
    <row r="1" spans="1:22" x14ac:dyDescent="0.2">
      <c r="A1" s="130" t="s">
        <v>81</v>
      </c>
      <c r="B1" s="131"/>
      <c r="C1" s="131"/>
      <c r="D1" s="131"/>
      <c r="E1" s="131"/>
      <c r="F1" s="131"/>
      <c r="G1" s="131"/>
      <c r="H1" s="131"/>
      <c r="I1" s="131"/>
      <c r="J1" s="132"/>
      <c r="M1" s="130" t="s">
        <v>84</v>
      </c>
      <c r="N1" s="131"/>
      <c r="O1" s="131"/>
      <c r="P1" s="131"/>
      <c r="Q1" s="131"/>
      <c r="R1" s="131"/>
      <c r="S1" s="131"/>
      <c r="T1" s="131"/>
      <c r="U1" s="131"/>
      <c r="V1" s="132"/>
    </row>
    <row r="2" spans="1:22" x14ac:dyDescent="0.2">
      <c r="A2" s="133"/>
      <c r="B2" s="134"/>
      <c r="C2" s="134"/>
      <c r="D2" s="134"/>
      <c r="E2" s="134"/>
      <c r="F2" s="134"/>
      <c r="G2" s="134"/>
      <c r="H2" s="134"/>
      <c r="I2" s="134"/>
      <c r="J2" s="135"/>
      <c r="M2" s="133"/>
      <c r="N2" s="134"/>
      <c r="O2" s="134"/>
      <c r="P2" s="134"/>
      <c r="Q2" s="134"/>
      <c r="R2" s="134"/>
      <c r="S2" s="134"/>
      <c r="T2" s="134"/>
      <c r="U2" s="134"/>
      <c r="V2" s="135"/>
    </row>
    <row r="3" spans="1:22" x14ac:dyDescent="0.2">
      <c r="A3" s="133"/>
      <c r="B3" s="134"/>
      <c r="C3" s="134"/>
      <c r="D3" s="134"/>
      <c r="E3" s="134"/>
      <c r="F3" s="134"/>
      <c r="G3" s="134"/>
      <c r="H3" s="134"/>
      <c r="I3" s="134"/>
      <c r="J3" s="135"/>
      <c r="M3" s="133"/>
      <c r="N3" s="134"/>
      <c r="O3" s="134"/>
      <c r="P3" s="134"/>
      <c r="Q3" s="134"/>
      <c r="R3" s="134"/>
      <c r="S3" s="134"/>
      <c r="T3" s="134"/>
      <c r="U3" s="134"/>
      <c r="V3" s="135"/>
    </row>
    <row r="4" spans="1:22" x14ac:dyDescent="0.2">
      <c r="A4" s="133"/>
      <c r="B4" s="134"/>
      <c r="C4" s="134"/>
      <c r="D4" s="134"/>
      <c r="E4" s="134"/>
      <c r="F4" s="134"/>
      <c r="G4" s="134"/>
      <c r="H4" s="134"/>
      <c r="I4" s="134"/>
      <c r="J4" s="135"/>
      <c r="M4" s="133"/>
      <c r="N4" s="134"/>
      <c r="O4" s="134"/>
      <c r="P4" s="134"/>
      <c r="Q4" s="134"/>
      <c r="R4" s="134"/>
      <c r="S4" s="134"/>
      <c r="T4" s="134"/>
      <c r="U4" s="134"/>
      <c r="V4" s="135"/>
    </row>
    <row r="5" spans="1:22" x14ac:dyDescent="0.2">
      <c r="A5" s="133"/>
      <c r="B5" s="134"/>
      <c r="C5" s="134"/>
      <c r="D5" s="134"/>
      <c r="E5" s="134"/>
      <c r="F5" s="134"/>
      <c r="G5" s="134"/>
      <c r="H5" s="134"/>
      <c r="I5" s="134"/>
      <c r="J5" s="135"/>
      <c r="M5" s="133"/>
      <c r="N5" s="134"/>
      <c r="O5" s="134"/>
      <c r="P5" s="134"/>
      <c r="Q5" s="134"/>
      <c r="R5" s="134"/>
      <c r="S5" s="134"/>
      <c r="T5" s="134"/>
      <c r="U5" s="134"/>
      <c r="V5" s="135"/>
    </row>
    <row r="6" spans="1:22" x14ac:dyDescent="0.2">
      <c r="A6" s="133"/>
      <c r="B6" s="134"/>
      <c r="C6" s="134"/>
      <c r="D6" s="134"/>
      <c r="E6" s="134"/>
      <c r="F6" s="134"/>
      <c r="G6" s="134"/>
      <c r="H6" s="134"/>
      <c r="I6" s="134"/>
      <c r="J6" s="135"/>
      <c r="M6" s="133"/>
      <c r="N6" s="134"/>
      <c r="O6" s="134"/>
      <c r="P6" s="134"/>
      <c r="Q6" s="134"/>
      <c r="R6" s="134"/>
      <c r="S6" s="134"/>
      <c r="T6" s="134"/>
      <c r="U6" s="134"/>
      <c r="V6" s="135"/>
    </row>
    <row r="7" spans="1:22" x14ac:dyDescent="0.2">
      <c r="A7" s="133"/>
      <c r="B7" s="134"/>
      <c r="C7" s="134"/>
      <c r="D7" s="134"/>
      <c r="E7" s="134"/>
      <c r="F7" s="134"/>
      <c r="G7" s="134"/>
      <c r="H7" s="134"/>
      <c r="I7" s="134"/>
      <c r="J7" s="135"/>
      <c r="M7" s="133"/>
      <c r="N7" s="134"/>
      <c r="O7" s="134"/>
      <c r="P7" s="134"/>
      <c r="Q7" s="134"/>
      <c r="R7" s="134"/>
      <c r="S7" s="134"/>
      <c r="T7" s="134"/>
      <c r="U7" s="134"/>
      <c r="V7" s="135"/>
    </row>
    <row r="8" spans="1:22" ht="13.5" thickBot="1" x14ac:dyDescent="0.25">
      <c r="A8" s="136"/>
      <c r="B8" s="137"/>
      <c r="C8" s="137"/>
      <c r="D8" s="137"/>
      <c r="E8" s="137"/>
      <c r="F8" s="137"/>
      <c r="G8" s="137"/>
      <c r="H8" s="137"/>
      <c r="I8" s="137"/>
      <c r="J8" s="138"/>
      <c r="M8" s="136"/>
      <c r="N8" s="137"/>
      <c r="O8" s="137"/>
      <c r="P8" s="137"/>
      <c r="Q8" s="137"/>
      <c r="R8" s="137"/>
      <c r="S8" s="137"/>
      <c r="T8" s="137"/>
      <c r="U8" s="137"/>
      <c r="V8" s="138"/>
    </row>
    <row r="9" spans="1:22" ht="13.5" thickBot="1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ht="39" thickBot="1" x14ac:dyDescent="0.25">
      <c r="A10" s="46"/>
      <c r="B10" s="59" t="s">
        <v>89</v>
      </c>
      <c r="C10" s="59" t="s">
        <v>91</v>
      </c>
      <c r="D10" s="59" t="s">
        <v>88</v>
      </c>
      <c r="E10" s="59" t="s">
        <v>87</v>
      </c>
      <c r="F10" s="59" t="s">
        <v>85</v>
      </c>
      <c r="G10" s="47" t="s">
        <v>86</v>
      </c>
      <c r="H10" s="47" t="s">
        <v>90</v>
      </c>
      <c r="I10" s="59" t="s">
        <v>92</v>
      </c>
      <c r="J10" s="59" t="s">
        <v>93</v>
      </c>
      <c r="M10" s="46"/>
      <c r="N10" s="59" t="s">
        <v>89</v>
      </c>
      <c r="O10" s="47" t="s">
        <v>91</v>
      </c>
      <c r="P10" s="47" t="s">
        <v>88</v>
      </c>
      <c r="Q10" s="47" t="s">
        <v>88</v>
      </c>
      <c r="R10" s="47" t="s">
        <v>85</v>
      </c>
      <c r="S10" s="47" t="s">
        <v>86</v>
      </c>
      <c r="T10" s="47" t="s">
        <v>90</v>
      </c>
      <c r="U10" s="47" t="s">
        <v>92</v>
      </c>
      <c r="V10" s="47" t="s">
        <v>93</v>
      </c>
    </row>
    <row r="11" spans="1:22" ht="21" customHeight="1" x14ac:dyDescent="0.2">
      <c r="A11" s="53" t="s">
        <v>3</v>
      </c>
      <c r="B11" s="48">
        <f>Resa!G$161</f>
        <v>22</v>
      </c>
      <c r="C11" s="48">
        <f>Resa!H$161</f>
        <v>26</v>
      </c>
      <c r="D11" s="48">
        <f>Resa!I$161</f>
        <v>24</v>
      </c>
      <c r="E11" s="48">
        <f>Resa!J$161</f>
        <v>24</v>
      </c>
      <c r="F11" s="48">
        <f>Resa!K$161</f>
        <v>24</v>
      </c>
      <c r="G11" s="48">
        <f>Resa!L$161</f>
        <v>24</v>
      </c>
      <c r="H11" s="48">
        <f>Resa!M$161</f>
        <v>0</v>
      </c>
      <c r="I11" s="48">
        <f>Resa!N$161</f>
        <v>0</v>
      </c>
      <c r="J11" s="48">
        <f>Resa!O$161</f>
        <v>0</v>
      </c>
      <c r="M11" s="53" t="s">
        <v>94</v>
      </c>
      <c r="N11" s="48">
        <f>COUNTIFS(Resa!$F$8:$F$149,$M$11,Resa!K$8:K$149,"1")</f>
        <v>0</v>
      </c>
      <c r="O11" s="48">
        <f>COUNTIFS(Resa!$F$8:$F$149,$M$11,Resa!L$8:L$149,"1")</f>
        <v>0</v>
      </c>
      <c r="P11" s="48">
        <f>COUNTIFS(Resa!$F$8:$F$149,$M$11,Resa!I$8:I$149,"1")</f>
        <v>0</v>
      </c>
      <c r="Q11" s="48">
        <f>COUNTIFS(Resa!$F$8:$F$149,$M$11,Resa!J$8:J$149,"1")</f>
        <v>0</v>
      </c>
      <c r="R11" s="48">
        <f>COUNTIFS(Resa!$F$8:$F$149,$M$11,Resa!G$8:G$149,"1")</f>
        <v>0</v>
      </c>
      <c r="S11" s="48">
        <f>COUNTIFS(Resa!$F$8:$F$149,$M$11,Resa!H$8:H$149,"1")</f>
        <v>0</v>
      </c>
      <c r="T11" s="48">
        <f>COUNTIFS(Resa!$F$8:$F$149,$M$11,Resa!M$8:M$149,"1")</f>
        <v>0</v>
      </c>
      <c r="U11" s="48">
        <f>COUNTIFS(Resa!$F$8:$F$149,$M$11,Resa!N$8:N$149,"1")</f>
        <v>0</v>
      </c>
      <c r="V11" s="48">
        <f>COUNTIFS(Resa!$F$8:$F$149,$M$11,Resa!O$8:O$149,"1")</f>
        <v>0</v>
      </c>
    </row>
    <row r="12" spans="1:22" ht="21" customHeight="1" x14ac:dyDescent="0.2">
      <c r="A12" s="54" t="s">
        <v>79</v>
      </c>
      <c r="B12" s="49">
        <f>Resa!G$177</f>
        <v>40</v>
      </c>
      <c r="C12" s="49">
        <f>Resa!H$177</f>
        <v>43</v>
      </c>
      <c r="D12" s="49">
        <f>Resa!I$177</f>
        <v>43</v>
      </c>
      <c r="E12" s="49">
        <f>Resa!J$177</f>
        <v>43</v>
      </c>
      <c r="F12" s="49">
        <f>Resa!K$177</f>
        <v>36</v>
      </c>
      <c r="G12" s="49">
        <f>Resa!L$177</f>
        <v>34</v>
      </c>
      <c r="H12" s="49">
        <f>Resa!M$177</f>
        <v>0</v>
      </c>
      <c r="I12" s="49">
        <f>Resa!N$177</f>
        <v>0</v>
      </c>
      <c r="J12" s="49">
        <f>Resa!O$177</f>
        <v>0</v>
      </c>
      <c r="M12" s="60" t="s">
        <v>82</v>
      </c>
      <c r="N12" s="49">
        <f>COUNTIFS(Resa!$F$8:$F$149,$M$12,Resa!K$8:K$149,"1")</f>
        <v>0</v>
      </c>
      <c r="O12" s="49">
        <f>COUNTIFS(Resa!$F$8:$F$149,$M$12,Resa!L$8:L$149,"1")</f>
        <v>0</v>
      </c>
      <c r="P12" s="49">
        <f>COUNTIFS(Resa!$F$8:$F$149,$M$12,Resa!I$8:I$149,"1")</f>
        <v>0</v>
      </c>
      <c r="Q12" s="49">
        <f>COUNTIFS(Resa!$F$8:$F$149,$M$12,Resa!J$8:J$149,"1")</f>
        <v>0</v>
      </c>
      <c r="R12" s="49">
        <f>COUNTIFS(Resa!$F$8:$F$149,$M$12,Resa!G$8:G$149,"1")</f>
        <v>0</v>
      </c>
      <c r="S12" s="49">
        <f>COUNTIFS(Resa!$F$8:$F$149,$M$12,Resa!H$8:H$149,"1")</f>
        <v>0</v>
      </c>
      <c r="T12" s="49">
        <f>COUNTIFS(Resa!$F$8:$F$149,$M$12,Resa!M$8:M$149,"1")</f>
        <v>0</v>
      </c>
      <c r="U12" s="49">
        <f>COUNTIFS(Resa!$F$8:$F$149,$M$12,Resa!N$8:N$149,"1")</f>
        <v>0</v>
      </c>
      <c r="V12" s="49">
        <f>COUNTIFS(Resa!$F$8:$F$149,$M$12,Resa!O$8:O$149,"1")</f>
        <v>0</v>
      </c>
    </row>
    <row r="13" spans="1:22" ht="21" customHeight="1" x14ac:dyDescent="0.2">
      <c r="A13" s="55" t="s">
        <v>20</v>
      </c>
      <c r="B13" s="50">
        <f>Resa!G$182</f>
        <v>0</v>
      </c>
      <c r="C13" s="50">
        <f>Resa!H$182</f>
        <v>0</v>
      </c>
      <c r="D13" s="50">
        <f>Resa!I$182</f>
        <v>0</v>
      </c>
      <c r="E13" s="50">
        <f>Resa!J$182</f>
        <v>0</v>
      </c>
      <c r="F13" s="50">
        <f>Resa!K$182</f>
        <v>0</v>
      </c>
      <c r="G13" s="50">
        <f>Resa!L$182</f>
        <v>0</v>
      </c>
      <c r="H13" s="50">
        <f>Resa!M$182</f>
        <v>0</v>
      </c>
      <c r="I13" s="50">
        <f>Resa!N$182</f>
        <v>0</v>
      </c>
      <c r="J13" s="50">
        <f>Resa!O$182</f>
        <v>0</v>
      </c>
      <c r="M13" s="61"/>
      <c r="N13" s="50">
        <f>COUNTIFS(Resa!$F$8:$F$149,$M$13,Resa!K$8:K$149,"1")</f>
        <v>0</v>
      </c>
      <c r="O13" s="50">
        <f>COUNTIFS(Resa!$F$8:$F$149,$M$13,Resa!L$8:L$149,"1")</f>
        <v>0</v>
      </c>
      <c r="P13" s="50">
        <f>COUNTIFS(Resa!$F$8:$F$149,$M$13,Resa!I$8:I$149,"1")</f>
        <v>0</v>
      </c>
      <c r="Q13" s="50">
        <f>COUNTIFS(Resa!$F$8:$F$149,$M$13,Resa!J$8:J$149,"1")</f>
        <v>0</v>
      </c>
      <c r="R13" s="50">
        <f>COUNTIFS(Resa!$F$8:$F$149,$M$13,Resa!G$8:G$149,"1")</f>
        <v>0</v>
      </c>
      <c r="S13" s="50">
        <f>COUNTIFS(Resa!$F$8:$F$149,$M$13,Resa!H$8:H$149,"1")</f>
        <v>0</v>
      </c>
      <c r="T13" s="50">
        <f>COUNTIFS(Resa!$F$8:$F$149,$M$13,Resa!M$8:M$149,"1")</f>
        <v>0</v>
      </c>
      <c r="U13" s="50">
        <f>COUNTIFS(Resa!$F$8:$F$149,$M$13,Resa!N$8:N$149,"1")</f>
        <v>0</v>
      </c>
      <c r="V13" s="50">
        <f>COUNTIFS(Resa!$F$8:$F$149,$M$13,Resa!O$8:O$149,"1")</f>
        <v>0</v>
      </c>
    </row>
    <row r="14" spans="1:22" ht="21" customHeight="1" x14ac:dyDescent="0.2">
      <c r="A14" s="56" t="s">
        <v>80</v>
      </c>
      <c r="B14" s="51">
        <f>Resa!G$186</f>
        <v>0</v>
      </c>
      <c r="C14" s="51">
        <f>Resa!H$186</f>
        <v>0</v>
      </c>
      <c r="D14" s="51">
        <f>Resa!I$186</f>
        <v>0</v>
      </c>
      <c r="E14" s="51">
        <f>Resa!J$186</f>
        <v>0</v>
      </c>
      <c r="F14" s="51">
        <f>Resa!K$186</f>
        <v>0</v>
      </c>
      <c r="G14" s="51">
        <f>Resa!L$186</f>
        <v>0</v>
      </c>
      <c r="H14" s="51">
        <f>Resa!M$186</f>
        <v>0</v>
      </c>
      <c r="I14" s="51">
        <f>Resa!N$186</f>
        <v>0</v>
      </c>
      <c r="J14" s="51">
        <f>Resa!O$186</f>
        <v>0</v>
      </c>
      <c r="M14" s="56" t="s">
        <v>83</v>
      </c>
      <c r="N14" s="51">
        <f>COUNTIFS(Resa!$F$8:$F$149,$M$14,Resa!K$8:K$149,"1")</f>
        <v>0</v>
      </c>
      <c r="O14" s="51">
        <f>COUNTIFS(Resa!$F$8:$F$149,$M$14,Resa!L$8:L$149,"1")</f>
        <v>0</v>
      </c>
      <c r="P14" s="51">
        <f>COUNTIFS(Resa!$F$8:$F$149,$M$14,Resa!I$8:I$149,"1")</f>
        <v>0</v>
      </c>
      <c r="Q14" s="51">
        <f>COUNTIFS(Resa!$F$8:$F$149,$M$14,Resa!J$8:J$149,"1")</f>
        <v>0</v>
      </c>
      <c r="R14" s="51">
        <f>COUNTIFS(Resa!$F$8:$F$149,$M$14,Resa!G$8:G$149,"1")</f>
        <v>0</v>
      </c>
      <c r="S14" s="51">
        <f>COUNTIFS(Resa!$F$8:$F$149,$M$14,Resa!H$8:H$149,"1")</f>
        <v>0</v>
      </c>
      <c r="T14" s="51">
        <f>COUNTIFS(Resa!$F$8:$F$149,$M$14,Resa!M$8:M$149,"1")</f>
        <v>0</v>
      </c>
      <c r="U14" s="51">
        <f>COUNTIFS(Resa!$F$8:$F$149,$M$14,Resa!N$8:N$149,"1")</f>
        <v>0</v>
      </c>
      <c r="V14" s="51">
        <f>COUNTIFS(Resa!$F$8:$F$149,$M$14,Resa!O$8:O$149,"1")</f>
        <v>0</v>
      </c>
    </row>
    <row r="15" spans="1:22" ht="21" customHeight="1" x14ac:dyDescent="0.2">
      <c r="A15" s="57" t="s">
        <v>21</v>
      </c>
      <c r="B15" s="52">
        <f>Resa!G$192</f>
        <v>0</v>
      </c>
      <c r="C15" s="52">
        <f>Resa!H$192</f>
        <v>0</v>
      </c>
      <c r="D15" s="52">
        <f>Resa!I$192</f>
        <v>0</v>
      </c>
      <c r="E15" s="52">
        <f>Resa!J$192</f>
        <v>0</v>
      </c>
      <c r="F15" s="52">
        <f>Resa!K$192</f>
        <v>0</v>
      </c>
      <c r="G15" s="52">
        <f>Resa!L$192</f>
        <v>0</v>
      </c>
      <c r="H15" s="52">
        <f>Resa!M$192</f>
        <v>0</v>
      </c>
      <c r="I15" s="52">
        <f>Resa!N$192</f>
        <v>0</v>
      </c>
      <c r="J15" s="52">
        <f>Resa!O$192</f>
        <v>0</v>
      </c>
      <c r="M15" s="76"/>
      <c r="N15" s="52">
        <f>COUNTIFS(Resa!$F$8:$F$149,$M$15,Resa!K$8:K$149,"1")</f>
        <v>0</v>
      </c>
      <c r="O15" s="52">
        <f>COUNTIFS(Resa!$F$8:$F$149,$M$15,Resa!L$8:L$149,"1")</f>
        <v>0</v>
      </c>
      <c r="P15" s="52">
        <f>COUNTIFS(Resa!$F$8:$F$149,$M$15,Resa!I$8:I$149,"1")</f>
        <v>0</v>
      </c>
      <c r="Q15" s="52">
        <f>COUNTIFS(Resa!$F$8:$F$149,$M$15,Resa!J$8:J$149,"1")</f>
        <v>0</v>
      </c>
      <c r="R15" s="52">
        <f>COUNTIFS(Resa!$F$8:$F$149,$M$15,Resa!G$8:G$149,"1")</f>
        <v>0</v>
      </c>
      <c r="S15" s="52">
        <f>COUNTIFS(Resa!$F$8:$F$149,$M$15,Resa!H$8:H$149,"1")</f>
        <v>0</v>
      </c>
      <c r="T15" s="52">
        <f>COUNTIFS(Resa!$F$8:$F$149,$M$15,Resa!M$8:M$149,"1")</f>
        <v>0</v>
      </c>
      <c r="U15" s="52">
        <f>COUNTIFS(Resa!$F$8:$F$149,$M$15,Resa!N$8:N$149,"1")</f>
        <v>0</v>
      </c>
      <c r="V15" s="52">
        <f>COUNTIFS(Resa!$F$8:$F$149,$M$15,Resa!O$8:O$149,"1")</f>
        <v>0</v>
      </c>
    </row>
    <row r="16" spans="1:22" ht="21" customHeight="1" x14ac:dyDescent="0.2">
      <c r="A16" s="63" t="s">
        <v>22</v>
      </c>
      <c r="B16" s="64">
        <f>Resa!G$194</f>
        <v>0</v>
      </c>
      <c r="C16" s="64">
        <f>Resa!H$194</f>
        <v>0</v>
      </c>
      <c r="D16" s="64">
        <f>Resa!I$194</f>
        <v>0</v>
      </c>
      <c r="E16" s="64">
        <f>Resa!J$194</f>
        <v>0</v>
      </c>
      <c r="F16" s="64">
        <f>Resa!K$194</f>
        <v>0</v>
      </c>
      <c r="G16" s="64">
        <f>Resa!L$194</f>
        <v>0</v>
      </c>
      <c r="H16" s="64">
        <f>Resa!M$194</f>
        <v>0</v>
      </c>
      <c r="I16" s="64">
        <f>Resa!N$194</f>
        <v>0</v>
      </c>
      <c r="J16" s="64">
        <f>Resa!O$194</f>
        <v>0</v>
      </c>
      <c r="K16" s="45"/>
      <c r="M16" s="63" t="str">
        <f>""</f>
        <v/>
      </c>
      <c r="N16" s="64">
        <f>COUNTIFS(Resa!$F$8:$F$149,$M$16,Resa!K$8:K$149,"1")</f>
        <v>24</v>
      </c>
      <c r="O16" s="64">
        <f>COUNTIFS(Resa!$F$8:$F$149,$M$16,Resa!L$8:L$149,"1")</f>
        <v>24</v>
      </c>
      <c r="P16" s="64">
        <f>COUNTIFS(Resa!$F$8:$F$149,$M$16,Resa!I$8:I$149,"1")</f>
        <v>24</v>
      </c>
      <c r="Q16" s="64">
        <f>COUNTIFS(Resa!$F$8:$F$149,$M$16,Resa!J$8:J$149,"1")</f>
        <v>28</v>
      </c>
      <c r="R16" s="64">
        <f>COUNTIFS(Resa!$F$8:$F$149,$M$16,Resa!G$8:G$149,"1")</f>
        <v>26</v>
      </c>
      <c r="S16" s="64">
        <f>COUNTIFS(Resa!$F$8:$F$149,$M$16,Resa!H$8:H$149,"1")</f>
        <v>30</v>
      </c>
      <c r="T16" s="64">
        <f>COUNTIFS(Resa!$F$8:$F$149,$M$16,Resa!M$8:M$149,"1")</f>
        <v>0</v>
      </c>
      <c r="U16" s="64">
        <f>COUNTIFS(Resa!$F$8:$F$149,$M$16,Resa!N$8:N$149,"1")</f>
        <v>0</v>
      </c>
      <c r="V16" s="64">
        <f>COUNTIFS(Resa!$F$8:$F$149,$M$16,Resa!O$8:O$149,"1")</f>
        <v>0</v>
      </c>
    </row>
    <row r="17" spans="1:22" ht="18" x14ac:dyDescent="0.25">
      <c r="A17" s="65" t="s">
        <v>5</v>
      </c>
      <c r="B17" s="66">
        <f>SUM(B11:B16)</f>
        <v>62</v>
      </c>
      <c r="C17" s="66">
        <f>SUM(C11:C16)</f>
        <v>69</v>
      </c>
      <c r="D17" s="66">
        <f t="shared" ref="D17:J17" si="0">SUM(D11:D16)</f>
        <v>67</v>
      </c>
      <c r="E17" s="66">
        <f t="shared" si="0"/>
        <v>67</v>
      </c>
      <c r="F17" s="66">
        <f t="shared" si="0"/>
        <v>60</v>
      </c>
      <c r="G17" s="66">
        <f>SUM(G11:G16)</f>
        <v>58</v>
      </c>
      <c r="H17" s="66">
        <f t="shared" si="0"/>
        <v>0</v>
      </c>
      <c r="I17" s="66">
        <f t="shared" si="0"/>
        <v>0</v>
      </c>
      <c r="J17" s="66">
        <f t="shared" si="0"/>
        <v>0</v>
      </c>
      <c r="K17" s="62"/>
      <c r="M17" s="65" t="s">
        <v>5</v>
      </c>
      <c r="N17" s="66">
        <f t="shared" ref="N17:V17" si="1">SUM(N11:N16)</f>
        <v>24</v>
      </c>
      <c r="O17" s="66">
        <f t="shared" si="1"/>
        <v>24</v>
      </c>
      <c r="P17" s="66">
        <f t="shared" si="1"/>
        <v>24</v>
      </c>
      <c r="Q17" s="66">
        <f t="shared" si="1"/>
        <v>28</v>
      </c>
      <c r="R17" s="66">
        <f t="shared" si="1"/>
        <v>26</v>
      </c>
      <c r="S17" s="66">
        <f t="shared" si="1"/>
        <v>30</v>
      </c>
      <c r="T17" s="66">
        <f t="shared" si="1"/>
        <v>0</v>
      </c>
      <c r="U17" s="66">
        <f t="shared" si="1"/>
        <v>0</v>
      </c>
      <c r="V17" s="66">
        <f t="shared" si="1"/>
        <v>0</v>
      </c>
    </row>
  </sheetData>
  <mergeCells count="2">
    <mergeCell ref="A1:J8"/>
    <mergeCell ref="M1:V8"/>
  </mergeCells>
  <conditionalFormatting sqref="B11:J16">
    <cfRule type="cellIs" dxfId="1" priority="3" operator="equal">
      <formula>0</formula>
    </cfRule>
  </conditionalFormatting>
  <conditionalFormatting sqref="N11:V16">
    <cfRule type="cellIs" dxfId="0" priority="1" operator="equal">
      <formula>0</formula>
    </cfRule>
  </conditionalFormatting>
  <pageMargins left="0.7" right="0.7" top="0.75" bottom="0.75" header="0.3" footer="0.3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69433-653E-48AE-BD5E-9A7B03B02CDA}">
  <dimension ref="A1:AB42"/>
  <sheetViews>
    <sheetView topLeftCell="G1" workbookViewId="0">
      <selection activeCell="M4" sqref="M4"/>
    </sheetView>
  </sheetViews>
  <sheetFormatPr baseColWidth="10" defaultColWidth="11.5703125" defaultRowHeight="12.75" x14ac:dyDescent="0.2"/>
  <cols>
    <col min="3" max="3" width="12.7109375" customWidth="1"/>
    <col min="4" max="4" width="5.42578125" customWidth="1"/>
    <col min="5" max="5" width="12.7109375" customWidth="1"/>
    <col min="7" max="7" width="5.140625" customWidth="1"/>
    <col min="10" max="10" width="4.7109375" customWidth="1"/>
    <col min="11" max="11" width="4.42578125" customWidth="1"/>
    <col min="12" max="13" width="16.140625" customWidth="1"/>
    <col min="14" max="15" width="14.7109375" customWidth="1"/>
    <col min="258" max="258" width="12.7109375" customWidth="1"/>
    <col min="260" max="260" width="12.7109375" customWidth="1"/>
    <col min="514" max="514" width="12.7109375" customWidth="1"/>
    <col min="516" max="516" width="12.7109375" customWidth="1"/>
    <col min="770" max="770" width="12.7109375" customWidth="1"/>
    <col min="772" max="772" width="12.7109375" customWidth="1"/>
    <col min="1026" max="1026" width="12.7109375" customWidth="1"/>
    <col min="1028" max="1028" width="12.7109375" customWidth="1"/>
    <col min="1282" max="1282" width="12.7109375" customWidth="1"/>
    <col min="1284" max="1284" width="12.7109375" customWidth="1"/>
    <col min="1538" max="1538" width="12.7109375" customWidth="1"/>
    <col min="1540" max="1540" width="12.7109375" customWidth="1"/>
    <col min="1794" max="1794" width="12.7109375" customWidth="1"/>
    <col min="1796" max="1796" width="12.7109375" customWidth="1"/>
    <col min="2050" max="2050" width="12.7109375" customWidth="1"/>
    <col min="2052" max="2052" width="12.7109375" customWidth="1"/>
    <col min="2306" max="2306" width="12.7109375" customWidth="1"/>
    <col min="2308" max="2308" width="12.7109375" customWidth="1"/>
    <col min="2562" max="2562" width="12.7109375" customWidth="1"/>
    <col min="2564" max="2564" width="12.7109375" customWidth="1"/>
    <col min="2818" max="2818" width="12.7109375" customWidth="1"/>
    <col min="2820" max="2820" width="12.7109375" customWidth="1"/>
    <col min="3074" max="3074" width="12.7109375" customWidth="1"/>
    <col min="3076" max="3076" width="12.7109375" customWidth="1"/>
    <col min="3330" max="3330" width="12.7109375" customWidth="1"/>
    <col min="3332" max="3332" width="12.7109375" customWidth="1"/>
    <col min="3586" max="3586" width="12.7109375" customWidth="1"/>
    <col min="3588" max="3588" width="12.7109375" customWidth="1"/>
    <col min="3842" max="3842" width="12.7109375" customWidth="1"/>
    <col min="3844" max="3844" width="12.7109375" customWidth="1"/>
    <col min="4098" max="4098" width="12.7109375" customWidth="1"/>
    <col min="4100" max="4100" width="12.7109375" customWidth="1"/>
    <col min="4354" max="4354" width="12.7109375" customWidth="1"/>
    <col min="4356" max="4356" width="12.7109375" customWidth="1"/>
    <col min="4610" max="4610" width="12.7109375" customWidth="1"/>
    <col min="4612" max="4612" width="12.7109375" customWidth="1"/>
    <col min="4866" max="4866" width="12.7109375" customWidth="1"/>
    <col min="4868" max="4868" width="12.7109375" customWidth="1"/>
    <col min="5122" max="5122" width="12.7109375" customWidth="1"/>
    <col min="5124" max="5124" width="12.7109375" customWidth="1"/>
    <col min="5378" max="5378" width="12.7109375" customWidth="1"/>
    <col min="5380" max="5380" width="12.7109375" customWidth="1"/>
    <col min="5634" max="5634" width="12.7109375" customWidth="1"/>
    <col min="5636" max="5636" width="12.7109375" customWidth="1"/>
    <col min="5890" max="5890" width="12.7109375" customWidth="1"/>
    <col min="5892" max="5892" width="12.7109375" customWidth="1"/>
    <col min="6146" max="6146" width="12.7109375" customWidth="1"/>
    <col min="6148" max="6148" width="12.7109375" customWidth="1"/>
    <col min="6402" max="6402" width="12.7109375" customWidth="1"/>
    <col min="6404" max="6404" width="12.7109375" customWidth="1"/>
    <col min="6658" max="6658" width="12.7109375" customWidth="1"/>
    <col min="6660" max="6660" width="12.7109375" customWidth="1"/>
    <col min="6914" max="6914" width="12.7109375" customWidth="1"/>
    <col min="6916" max="6916" width="12.7109375" customWidth="1"/>
    <col min="7170" max="7170" width="12.7109375" customWidth="1"/>
    <col min="7172" max="7172" width="12.7109375" customWidth="1"/>
    <col min="7426" max="7426" width="12.7109375" customWidth="1"/>
    <col min="7428" max="7428" width="12.7109375" customWidth="1"/>
    <col min="7682" max="7682" width="12.7109375" customWidth="1"/>
    <col min="7684" max="7684" width="12.7109375" customWidth="1"/>
    <col min="7938" max="7938" width="12.7109375" customWidth="1"/>
    <col min="7940" max="7940" width="12.7109375" customWidth="1"/>
    <col min="8194" max="8194" width="12.7109375" customWidth="1"/>
    <col min="8196" max="8196" width="12.7109375" customWidth="1"/>
    <col min="8450" max="8450" width="12.7109375" customWidth="1"/>
    <col min="8452" max="8452" width="12.7109375" customWidth="1"/>
    <col min="8706" max="8706" width="12.7109375" customWidth="1"/>
    <col min="8708" max="8708" width="12.7109375" customWidth="1"/>
    <col min="8962" max="8962" width="12.7109375" customWidth="1"/>
    <col min="8964" max="8964" width="12.7109375" customWidth="1"/>
    <col min="9218" max="9218" width="12.7109375" customWidth="1"/>
    <col min="9220" max="9220" width="12.7109375" customWidth="1"/>
    <col min="9474" max="9474" width="12.7109375" customWidth="1"/>
    <col min="9476" max="9476" width="12.7109375" customWidth="1"/>
    <col min="9730" max="9730" width="12.7109375" customWidth="1"/>
    <col min="9732" max="9732" width="12.7109375" customWidth="1"/>
    <col min="9986" max="9986" width="12.7109375" customWidth="1"/>
    <col min="9988" max="9988" width="12.7109375" customWidth="1"/>
    <col min="10242" max="10242" width="12.7109375" customWidth="1"/>
    <col min="10244" max="10244" width="12.7109375" customWidth="1"/>
    <col min="10498" max="10498" width="12.7109375" customWidth="1"/>
    <col min="10500" max="10500" width="12.7109375" customWidth="1"/>
    <col min="10754" max="10754" width="12.7109375" customWidth="1"/>
    <col min="10756" max="10756" width="12.7109375" customWidth="1"/>
    <col min="11010" max="11010" width="12.7109375" customWidth="1"/>
    <col min="11012" max="11012" width="12.7109375" customWidth="1"/>
    <col min="11266" max="11266" width="12.7109375" customWidth="1"/>
    <col min="11268" max="11268" width="12.7109375" customWidth="1"/>
    <col min="11522" max="11522" width="12.7109375" customWidth="1"/>
    <col min="11524" max="11524" width="12.7109375" customWidth="1"/>
    <col min="11778" max="11778" width="12.7109375" customWidth="1"/>
    <col min="11780" max="11780" width="12.7109375" customWidth="1"/>
    <col min="12034" max="12034" width="12.7109375" customWidth="1"/>
    <col min="12036" max="12036" width="12.7109375" customWidth="1"/>
    <col min="12290" max="12290" width="12.7109375" customWidth="1"/>
    <col min="12292" max="12292" width="12.7109375" customWidth="1"/>
    <col min="12546" max="12546" width="12.7109375" customWidth="1"/>
    <col min="12548" max="12548" width="12.7109375" customWidth="1"/>
    <col min="12802" max="12802" width="12.7109375" customWidth="1"/>
    <col min="12804" max="12804" width="12.7109375" customWidth="1"/>
    <col min="13058" max="13058" width="12.7109375" customWidth="1"/>
    <col min="13060" max="13060" width="12.7109375" customWidth="1"/>
    <col min="13314" max="13314" width="12.7109375" customWidth="1"/>
    <col min="13316" max="13316" width="12.7109375" customWidth="1"/>
    <col min="13570" max="13570" width="12.7109375" customWidth="1"/>
    <col min="13572" max="13572" width="12.7109375" customWidth="1"/>
    <col min="13826" max="13826" width="12.7109375" customWidth="1"/>
    <col min="13828" max="13828" width="12.7109375" customWidth="1"/>
    <col min="14082" max="14082" width="12.7109375" customWidth="1"/>
    <col min="14084" max="14084" width="12.7109375" customWidth="1"/>
    <col min="14338" max="14338" width="12.7109375" customWidth="1"/>
    <col min="14340" max="14340" width="12.7109375" customWidth="1"/>
    <col min="14594" max="14594" width="12.7109375" customWidth="1"/>
    <col min="14596" max="14596" width="12.7109375" customWidth="1"/>
    <col min="14850" max="14850" width="12.7109375" customWidth="1"/>
    <col min="14852" max="14852" width="12.7109375" customWidth="1"/>
    <col min="15106" max="15106" width="12.7109375" customWidth="1"/>
    <col min="15108" max="15108" width="12.7109375" customWidth="1"/>
    <col min="15362" max="15362" width="12.7109375" customWidth="1"/>
    <col min="15364" max="15364" width="12.7109375" customWidth="1"/>
    <col min="15618" max="15618" width="12.7109375" customWidth="1"/>
    <col min="15620" max="15620" width="12.7109375" customWidth="1"/>
    <col min="15874" max="15874" width="12.7109375" customWidth="1"/>
    <col min="15876" max="15876" width="12.7109375" customWidth="1"/>
    <col min="16130" max="16130" width="12.7109375" customWidth="1"/>
    <col min="16132" max="16132" width="12.7109375" customWidth="1"/>
  </cols>
  <sheetData>
    <row r="1" spans="1:28" s="31" customFormat="1" ht="30.75" customHeight="1" x14ac:dyDescent="0.2">
      <c r="A1"/>
      <c r="B1"/>
      <c r="C1"/>
      <c r="D1"/>
      <c r="E1"/>
      <c r="F1"/>
      <c r="G1"/>
      <c r="K1" s="139" t="s">
        <v>278</v>
      </c>
      <c r="L1" s="139"/>
      <c r="M1" s="139"/>
      <c r="N1" s="139" t="s">
        <v>279</v>
      </c>
      <c r="O1" s="139"/>
      <c r="P1" s="139"/>
      <c r="Q1" s="139" t="s">
        <v>280</v>
      </c>
      <c r="R1" s="139"/>
      <c r="S1" s="139"/>
      <c r="T1" s="139" t="s">
        <v>281</v>
      </c>
      <c r="U1" s="139"/>
      <c r="V1" s="139"/>
      <c r="W1" s="139" t="s">
        <v>282</v>
      </c>
      <c r="X1" s="139"/>
      <c r="Y1" s="139"/>
      <c r="Z1" s="139" t="s">
        <v>283</v>
      </c>
      <c r="AA1" s="139"/>
      <c r="AB1" s="139"/>
    </row>
    <row r="2" spans="1:28" s="31" customFormat="1" ht="16.5" customHeight="1" x14ac:dyDescent="0.2">
      <c r="A2"/>
      <c r="B2"/>
      <c r="C2"/>
      <c r="D2"/>
      <c r="E2"/>
      <c r="F2"/>
      <c r="G2"/>
      <c r="K2" s="31" t="str">
        <f>IF(AND(Resa!$C12&lt;&gt;"",Resa!$T12=1),Resa!B12,"")</f>
        <v/>
      </c>
      <c r="L2" s="31" t="str">
        <f>IF(AND(Resa!$C12&lt;&gt;"",Resa!$T12=1),Resa!C12,"")</f>
        <v/>
      </c>
      <c r="M2" s="31" t="str">
        <f>IF(AND(Resa!$C12&lt;&gt;"",Resa!$T12=1),Resa!D12,"")</f>
        <v/>
      </c>
      <c r="N2" s="31" t="str">
        <f>IF(AND(Resa!$C12&lt;&gt;"",Resa!$T12=2),Resa!B12,"")</f>
        <v/>
      </c>
      <c r="O2" s="31" t="str">
        <f>IF(AND(Resa!$C12&lt;&gt;"",Resa!$T12=2),Resa!C12,"")</f>
        <v/>
      </c>
      <c r="P2" s="31" t="str">
        <f>IF(AND(Resa!$C12&lt;&gt;"",Resa!$T12=2),Resa!D12,"")</f>
        <v/>
      </c>
      <c r="Q2" s="31" t="str">
        <f>IF(AND(Resa!$C12&lt;&gt;"",Resa!$T12=3),Resa!B12,"")</f>
        <v/>
      </c>
      <c r="R2" s="31" t="str">
        <f>IF(AND(Resa!$C12&lt;&gt;"",Resa!$T12=3),Resa!C12,"")</f>
        <v/>
      </c>
      <c r="S2" s="31" t="str">
        <f>IF(AND(Resa!$C12&lt;&gt;"",Resa!$T12=3),Resa!D12,"")</f>
        <v/>
      </c>
      <c r="T2" s="31" t="str">
        <f>IF(AND(Resa!$C12&lt;&gt;"",Resa!$T12=4),Resa!E12,"")</f>
        <v/>
      </c>
      <c r="U2" s="31" t="str">
        <f>IF(AND(Resa!$C12&lt;&gt;"",Resa!$T12=4),Resa!F12,"")</f>
        <v/>
      </c>
      <c r="V2" s="31" t="str">
        <f>IF(AND(Resa!$C12&lt;&gt;"",Resa!$T12=4),Resa!G12,"")</f>
        <v/>
      </c>
      <c r="W2" s="31" t="str">
        <f>IF(AND(Resa!$C12&lt;&gt;"",Resa!$T12=5),Resa!H12,"")</f>
        <v/>
      </c>
      <c r="X2" s="31" t="str">
        <f>IF(AND(Resa!$C12&lt;&gt;"",Resa!$T12=5),Resa!I12,"")</f>
        <v/>
      </c>
      <c r="Y2" s="31" t="str">
        <f>IF(AND(Resa!$C12&lt;&gt;"",Resa!$T12=5),Resa!J12,"")</f>
        <v/>
      </c>
      <c r="Z2" s="31" t="str">
        <f>IF(AND(Resa!$C12&lt;&gt;"",Resa!$T12=6),Resa!K12,"")</f>
        <v/>
      </c>
      <c r="AA2" s="31" t="str">
        <f>IF(AND(Resa!$C12&lt;&gt;"",Resa!$T12=6),Resa!L12,"")</f>
        <v/>
      </c>
      <c r="AB2" s="31" t="str">
        <f>IF(AND(Resa!$C12&lt;&gt;"",Resa!$T12=6),Resa!M12,"")</f>
        <v/>
      </c>
    </row>
    <row r="3" spans="1:28" s="31" customFormat="1" ht="16.5" customHeight="1" thickBot="1" x14ac:dyDescent="0.25">
      <c r="A3"/>
      <c r="B3"/>
      <c r="C3"/>
      <c r="D3"/>
      <c r="E3"/>
      <c r="F3"/>
      <c r="G3"/>
      <c r="N3" s="31" t="str">
        <f>IF(AND(Resa!$C13&lt;&gt;"",Resa!$T13=2),Resa!B13,"")</f>
        <v/>
      </c>
      <c r="O3" s="31" t="str">
        <f>IF(AND(Resa!$C13&lt;&gt;"",Resa!$T13=2),Resa!C13,"")</f>
        <v/>
      </c>
      <c r="P3" s="31" t="str">
        <f>IF(AND(Resa!$C13&lt;&gt;"",Resa!$T13=2),Resa!D13,"")</f>
        <v/>
      </c>
    </row>
    <row r="4" spans="1:28" s="31" customFormat="1" ht="18.75" thickBot="1" x14ac:dyDescent="0.25">
      <c r="A4" s="67" t="s">
        <v>72</v>
      </c>
      <c r="B4" s="84"/>
      <c r="C4" s="68" t="s">
        <v>77</v>
      </c>
      <c r="E4" s="69" t="s">
        <v>72</v>
      </c>
      <c r="F4" s="68" t="s">
        <v>77</v>
      </c>
      <c r="G4" s="32"/>
      <c r="H4" s="69" t="s">
        <v>72</v>
      </c>
      <c r="I4" s="68" t="s">
        <v>77</v>
      </c>
      <c r="M4" s="37" t="s">
        <v>298</v>
      </c>
      <c r="N4" s="31" t="str">
        <f>IF(AND(Resa!$C14&lt;&gt;"",Resa!$T14=2),Resa!B14,"")</f>
        <v/>
      </c>
      <c r="O4" s="31" t="str">
        <f>IF(AND(Resa!$C14&lt;&gt;"",Resa!$T14=2),Resa!C14,"")</f>
        <v/>
      </c>
      <c r="P4" s="31" t="str">
        <f>IF(AND(Resa!$C14&lt;&gt;"",Resa!$T14=2),Resa!D14,"")</f>
        <v/>
      </c>
    </row>
    <row r="5" spans="1:28" s="31" customFormat="1" ht="18" x14ac:dyDescent="0.2">
      <c r="A5" s="33">
        <v>101</v>
      </c>
      <c r="B5" s="85" t="str">
        <f>IF(AND(Resa!C12&lt;&gt;"",Resa!T12=1),"GROUPE 1",IF(AND(B12&lt;&gt;"",R12=2),"GROUPE 2",IF(AND(B12&lt;&gt;"",R12=3),"GROUPE 3",IF(AND(B12&lt;&gt;"",R12=4),"GROUPE 4",IF(AND(B12&lt;&gt;"",R12=5),"GROUPE 5",IF(AND(B12&lt;&gt;"",R12=6),"GROUPE 6",""))))))</f>
        <v/>
      </c>
      <c r="C5" s="36">
        <f ca="1">SUMIF(Resa!$B$8:$B$165,A5,Resa!$G$8:$G$149)</f>
        <v>0</v>
      </c>
      <c r="E5" s="33">
        <v>125</v>
      </c>
      <c r="F5" s="36">
        <f ca="1">SUMIF(Resa!$B$8:$B$165,E5,Resa!$G$8:$G$149)</f>
        <v>1</v>
      </c>
      <c r="G5" s="32"/>
      <c r="H5" s="34">
        <v>250</v>
      </c>
      <c r="I5" s="36">
        <f ca="1">SUMIF(Resa!$B$8:$B$165,H5,Resa!$G$8:$G$149)</f>
        <v>2</v>
      </c>
      <c r="N5" s="31" t="str">
        <f>IF(AND(Resa!$C15&lt;&gt;"",Resa!$T15=2),Resa!B15,"")</f>
        <v/>
      </c>
      <c r="O5" s="31" t="str">
        <f>IF(AND(Resa!$C15&lt;&gt;"",Resa!$T15=2),Resa!C15,"")</f>
        <v/>
      </c>
      <c r="P5" s="31" t="str">
        <f>IF(AND(Resa!$C15&lt;&gt;"",Resa!$T15=2),Resa!D15,"")</f>
        <v/>
      </c>
    </row>
    <row r="6" spans="1:28" s="31" customFormat="1" ht="18" x14ac:dyDescent="0.2">
      <c r="A6" s="35">
        <v>102</v>
      </c>
      <c r="B6" s="85"/>
      <c r="C6" s="36">
        <f ca="1">SUMIF(Resa!$B$8:$B$165,A6,Resa!$G$8:$G$149)</f>
        <v>0</v>
      </c>
      <c r="E6" s="33">
        <v>126</v>
      </c>
      <c r="F6" s="36">
        <f ca="1">SUMIF(Resa!$B$8:$B$165,E6,Resa!$G$8:$G$149)</f>
        <v>0</v>
      </c>
      <c r="G6" s="32"/>
      <c r="H6" s="34">
        <v>251</v>
      </c>
      <c r="I6" s="36">
        <f ca="1">SUMIF(Resa!$B$8:$B$165,H6,Resa!$G$8:$G$149)</f>
        <v>0</v>
      </c>
      <c r="N6" s="31" t="str">
        <f>IF(AND(Resa!$C16&lt;&gt;"",Resa!$T16=2),Resa!B16,"")</f>
        <v/>
      </c>
      <c r="O6" s="31" t="str">
        <f>IF(AND(Resa!$C16&lt;&gt;"",Resa!$T16=2),Resa!C16,"")</f>
        <v/>
      </c>
      <c r="P6" s="31" t="str">
        <f>IF(AND(Resa!$C16&lt;&gt;"",Resa!$T16=2),Resa!D16,"")</f>
        <v/>
      </c>
    </row>
    <row r="7" spans="1:28" s="31" customFormat="1" ht="18" x14ac:dyDescent="0.2">
      <c r="A7" s="33">
        <v>103</v>
      </c>
      <c r="B7" s="85"/>
      <c r="C7" s="36">
        <f ca="1">SUMIF(Resa!$B$8:$B$165,A7,Resa!$G$8:$G$149)</f>
        <v>0</v>
      </c>
      <c r="E7" s="33">
        <v>127</v>
      </c>
      <c r="F7" s="36">
        <f ca="1">SUMIF(Resa!$B$8:$B$165,E7,Resa!$G$8:$G$149)</f>
        <v>1</v>
      </c>
      <c r="G7" s="32"/>
      <c r="H7" s="34">
        <v>252</v>
      </c>
      <c r="I7" s="36">
        <f ca="1">SUMIF(Resa!$B$8:$B$165,H7,Resa!$G$8:$G$149)</f>
        <v>2</v>
      </c>
      <c r="N7" s="31" t="str">
        <f>IF(AND(Resa!$C17&lt;&gt;"",Resa!$T17=2),Resa!B17,"")</f>
        <v/>
      </c>
      <c r="O7" s="31" t="str">
        <f>IF(AND(Resa!$C17&lt;&gt;"",Resa!$T17=2),Resa!C17,"")</f>
        <v/>
      </c>
      <c r="P7" s="31" t="str">
        <f>IF(AND(Resa!$C17&lt;&gt;"",Resa!$T17=2),Resa!D17,"")</f>
        <v/>
      </c>
    </row>
    <row r="8" spans="1:28" s="31" customFormat="1" ht="18" x14ac:dyDescent="0.2">
      <c r="A8" s="35">
        <v>104</v>
      </c>
      <c r="B8" s="85"/>
      <c r="C8" s="36">
        <f ca="1">SUMIF(Resa!$B$8:$B$165,A8,Resa!$G$8:$G$149)</f>
        <v>0</v>
      </c>
      <c r="D8" s="37"/>
      <c r="E8" s="33">
        <v>128</v>
      </c>
      <c r="F8" s="36">
        <f ca="1">SUMIF(Resa!$B$8:$B$165,E8,Resa!$G$8:$G$149)</f>
        <v>1</v>
      </c>
      <c r="G8" s="32"/>
      <c r="H8" s="34">
        <v>253</v>
      </c>
      <c r="I8" s="36">
        <f ca="1">SUMIF(Resa!$B$8:$B$165,H8,Resa!$G$8:$G$149)</f>
        <v>2</v>
      </c>
      <c r="N8" s="31" t="str">
        <f>IF(AND(Resa!$C18&lt;&gt;"",Resa!$T18=2),Resa!B18,"")</f>
        <v/>
      </c>
      <c r="O8" s="31" t="str">
        <f>IF(AND(Resa!$C18&lt;&gt;"",Resa!$T18=2),Resa!C18,"")</f>
        <v/>
      </c>
      <c r="P8" s="31" t="str">
        <f>IF(AND(Resa!$C18&lt;&gt;"",Resa!$T18=2),Resa!D18,"")</f>
        <v/>
      </c>
    </row>
    <row r="9" spans="1:28" s="31" customFormat="1" ht="18" x14ac:dyDescent="0.2">
      <c r="A9" s="33">
        <v>105</v>
      </c>
      <c r="B9" s="85"/>
      <c r="C9" s="36">
        <f ca="1">SUMIF(Resa!$B$8:$B$165,A9,Resa!$G$8:$G$149)</f>
        <v>0</v>
      </c>
      <c r="E9" s="33">
        <v>129</v>
      </c>
      <c r="F9" s="36">
        <f ca="1">SUMIF(Resa!$B$8:$B$165,E9,Resa!$G$8:$G$149)</f>
        <v>2</v>
      </c>
      <c r="G9" s="32"/>
      <c r="H9" s="34">
        <v>254</v>
      </c>
      <c r="I9" s="36">
        <f ca="1">SUMIF(Resa!$B$8:$B$165,H9,Resa!$G$8:$G$149)</f>
        <v>2</v>
      </c>
      <c r="N9" s="31" t="str">
        <f>IF(AND(Resa!$C19&lt;&gt;"",Resa!$T19=2),Resa!B19,"")</f>
        <v/>
      </c>
      <c r="O9" s="31" t="str">
        <f>IF(AND(Resa!$C19&lt;&gt;"",Resa!$T19=2),Resa!C19,"")</f>
        <v/>
      </c>
      <c r="P9" s="31" t="str">
        <f>IF(AND(Resa!$C19&lt;&gt;"",Resa!$T19=2),Resa!D19,"")</f>
        <v/>
      </c>
    </row>
    <row r="10" spans="1:28" s="31" customFormat="1" ht="18" x14ac:dyDescent="0.2">
      <c r="A10" s="35">
        <v>106</v>
      </c>
      <c r="B10" s="85"/>
      <c r="C10" s="36">
        <f ca="1">SUMIF(Resa!$B$8:$B$165,A10,Resa!$G$8:$G$149)</f>
        <v>0</v>
      </c>
      <c r="E10" s="33">
        <v>130</v>
      </c>
      <c r="F10" s="36">
        <f ca="1">SUMIF(Resa!$B$8:$B$165,E10,Resa!$G$8:$G$149)</f>
        <v>1</v>
      </c>
      <c r="G10" s="32"/>
      <c r="H10" s="34">
        <v>255</v>
      </c>
      <c r="I10" s="36">
        <f ca="1">SUMIF(Resa!$B$8:$B$165,H10,Resa!$G$8:$G$149)</f>
        <v>2</v>
      </c>
      <c r="N10" s="31" t="str">
        <f>IF(AND(Resa!$C20&lt;&gt;"",Resa!$T20=2),Resa!B20,"")</f>
        <v/>
      </c>
      <c r="O10" s="31" t="str">
        <f>IF(AND(Resa!$C20&lt;&gt;"",Resa!$T20=2),Resa!C20,"")</f>
        <v/>
      </c>
      <c r="P10" s="31" t="str">
        <f>IF(AND(Resa!$C20&lt;&gt;"",Resa!$T20=2),Resa!D20,"")</f>
        <v/>
      </c>
    </row>
    <row r="11" spans="1:28" s="31" customFormat="1" ht="18" x14ac:dyDescent="0.2">
      <c r="A11" s="33">
        <v>107</v>
      </c>
      <c r="B11" s="85"/>
      <c r="C11" s="36">
        <f ca="1">SUMIF(Resa!$B$8:$B$165,A11,Resa!$G$8:$G$149)</f>
        <v>0</v>
      </c>
      <c r="E11" s="33">
        <v>131</v>
      </c>
      <c r="F11" s="36">
        <f ca="1">SUMIF(Resa!$B$8:$B$165,E11,Resa!$G$8:$G$149)</f>
        <v>0</v>
      </c>
      <c r="G11" s="32"/>
      <c r="H11" s="34">
        <v>256</v>
      </c>
      <c r="I11" s="36">
        <f ca="1">SUMIF(Resa!$B$8:$B$165,H11,Resa!$G$8:$G$149)</f>
        <v>2</v>
      </c>
      <c r="N11" s="31" t="str">
        <f>IF(AND(Resa!$C21&lt;&gt;"",Resa!$T21=2),Resa!B21,"")</f>
        <v/>
      </c>
      <c r="O11" s="31" t="str">
        <f>IF(AND(Resa!$C21&lt;&gt;"",Resa!$T21=2),Resa!C21,"")</f>
        <v/>
      </c>
      <c r="P11" s="31" t="str">
        <f>IF(AND(Resa!$C21&lt;&gt;"",Resa!$T21=2),Resa!D21,"")</f>
        <v/>
      </c>
    </row>
    <row r="12" spans="1:28" s="31" customFormat="1" ht="18" x14ac:dyDescent="0.2">
      <c r="A12" s="35">
        <v>108</v>
      </c>
      <c r="B12" s="85"/>
      <c r="C12" s="36">
        <f ca="1">SUMIF(Resa!$B$8:$B$165,A12,Resa!$G$8:$G$149)</f>
        <v>0</v>
      </c>
      <c r="E12" s="33">
        <v>132</v>
      </c>
      <c r="F12" s="36">
        <f ca="1">SUMIF(Resa!$B$8:$B$165,E12,Resa!$G$8:$G$149)</f>
        <v>2</v>
      </c>
      <c r="G12" s="32"/>
      <c r="H12" s="34">
        <v>257</v>
      </c>
      <c r="I12" s="36">
        <f ca="1">SUMIF(Resa!$B$8:$B$165,H12,Resa!$G$8:$G$149)</f>
        <v>0</v>
      </c>
      <c r="N12" s="31" t="str">
        <f>IF(AND(Resa!$C22&lt;&gt;"",Resa!$T22=2),Resa!B22,"")</f>
        <v/>
      </c>
      <c r="O12" s="31" t="str">
        <f>IF(AND(Resa!$C22&lt;&gt;"",Resa!$T22=2),Resa!C22,"")</f>
        <v/>
      </c>
      <c r="P12" s="31" t="str">
        <f>IF(AND(Resa!$C22&lt;&gt;"",Resa!$T22=2),Resa!D22,"")</f>
        <v/>
      </c>
    </row>
    <row r="13" spans="1:28" s="31" customFormat="1" ht="18" x14ac:dyDescent="0.2">
      <c r="A13" s="33">
        <v>109</v>
      </c>
      <c r="B13" s="85"/>
      <c r="C13" s="36">
        <f ca="1">SUMIF(Resa!$B$8:$B$165,A13,Resa!$G$8:$G$149)</f>
        <v>0</v>
      </c>
      <c r="E13" s="33">
        <v>133</v>
      </c>
      <c r="F13" s="36">
        <f ca="1">SUMIF(Resa!$B$8:$B$165,E13,Resa!$G$8:$G$149)</f>
        <v>0</v>
      </c>
      <c r="G13" s="32"/>
      <c r="H13" s="34">
        <v>258</v>
      </c>
      <c r="I13" s="36">
        <f ca="1">SUMIF(Resa!$B$8:$B$165,H13,Resa!$G$8:$G$149)</f>
        <v>0</v>
      </c>
    </row>
    <row r="14" spans="1:28" s="31" customFormat="1" ht="18" x14ac:dyDescent="0.2">
      <c r="A14" s="35">
        <v>110</v>
      </c>
      <c r="B14" s="85"/>
      <c r="C14" s="36">
        <f ca="1">SUMIF(Resa!$B$8:$B$165,A14,Resa!$G$8:$G$149)</f>
        <v>0</v>
      </c>
      <c r="E14" s="33">
        <v>134</v>
      </c>
      <c r="F14" s="36">
        <f ca="1">SUMIF(Resa!$B$8:$B$165,E14,Resa!$G$8:$G$149)</f>
        <v>0</v>
      </c>
      <c r="G14" s="32"/>
      <c r="H14" s="34">
        <v>259</v>
      </c>
      <c r="I14" s="36">
        <f ca="1">SUMIF(Resa!$B$8:$B$165,H14,Resa!$G$8:$G$149)</f>
        <v>0</v>
      </c>
    </row>
    <row r="15" spans="1:28" s="31" customFormat="1" ht="18" x14ac:dyDescent="0.2">
      <c r="A15" s="33">
        <v>111</v>
      </c>
      <c r="B15" s="85"/>
      <c r="C15" s="36">
        <f ca="1">SUMIF(Resa!$B$8:$B$165,A15,Resa!$G$8:$G$149)</f>
        <v>2</v>
      </c>
      <c r="E15" s="33">
        <v>135</v>
      </c>
      <c r="F15" s="36">
        <f ca="1">SUMIF(Resa!$B$8:$B$165,E15,Resa!$G$8:$G$149)</f>
        <v>2</v>
      </c>
      <c r="G15" s="32"/>
      <c r="H15" s="34">
        <v>260</v>
      </c>
      <c r="I15" s="36">
        <f ca="1">SUMIF(Resa!$B$8:$B$165,H15,Resa!$G$8:$G$149)</f>
        <v>2</v>
      </c>
    </row>
    <row r="16" spans="1:28" s="31" customFormat="1" ht="18" x14ac:dyDescent="0.2">
      <c r="A16" s="33">
        <v>112</v>
      </c>
      <c r="B16" s="85"/>
      <c r="C16" s="36">
        <f ca="1">SUMIF(Resa!$B$8:$B$165,A16,Resa!$G$8:$G$149)</f>
        <v>0</v>
      </c>
      <c r="E16" s="33">
        <v>136</v>
      </c>
      <c r="F16" s="36">
        <f ca="1">SUMIF(Resa!$B$8:$B$165,E16,Resa!$G$8:$G$149)</f>
        <v>0</v>
      </c>
      <c r="G16" s="32"/>
      <c r="H16" s="34">
        <v>261</v>
      </c>
      <c r="I16" s="36">
        <f ca="1">SUMIF(Resa!$B$8:$B$165,H16,Resa!$G$8:$G$149)</f>
        <v>2</v>
      </c>
    </row>
    <row r="17" spans="1:9" s="31" customFormat="1" ht="15" x14ac:dyDescent="0.2">
      <c r="A17" s="33">
        <v>113</v>
      </c>
      <c r="B17" s="85"/>
      <c r="C17" s="36">
        <f ca="1">SUMIF(Resa!$B$8:$B$165,A17,Resa!$G$8:$G$149)</f>
        <v>1</v>
      </c>
      <c r="E17" s="33">
        <v>137</v>
      </c>
      <c r="F17" s="36">
        <f ca="1">SUMIF(Resa!$B$8:$B$165,E17,Resa!$G$8:$G$149)</f>
        <v>2</v>
      </c>
      <c r="H17" s="34">
        <v>262</v>
      </c>
      <c r="I17" s="36">
        <f ca="1">SUMIF(Resa!$B$8:$B$165,H17,Resa!$G$8:$G$149)</f>
        <v>0</v>
      </c>
    </row>
    <row r="18" spans="1:9" s="31" customFormat="1" ht="15" x14ac:dyDescent="0.2">
      <c r="A18" s="33">
        <v>114</v>
      </c>
      <c r="B18" s="85"/>
      <c r="C18" s="36">
        <f ca="1">SUMIF(Resa!$B$8:$B$165,A18,Resa!$G$8:$G$149)</f>
        <v>0</v>
      </c>
      <c r="E18" s="33">
        <v>138</v>
      </c>
      <c r="F18" s="36">
        <f ca="1">SUMIF(Resa!$B$8:$B$165,E18,Resa!$G$8:$G$149)</f>
        <v>0</v>
      </c>
      <c r="H18" s="34">
        <v>263</v>
      </c>
      <c r="I18" s="36">
        <f ca="1">SUMIF(Resa!$B$8:$B$165,H18,Resa!$G$8:$G$149)</f>
        <v>1</v>
      </c>
    </row>
    <row r="19" spans="1:9" s="31" customFormat="1" ht="15" x14ac:dyDescent="0.2">
      <c r="A19" s="33">
        <v>115</v>
      </c>
      <c r="B19" s="85"/>
      <c r="C19" s="36">
        <f ca="1">SUMIF(Resa!$B$8:$B$165,A19,Resa!$G$8:$G$149)</f>
        <v>2</v>
      </c>
      <c r="E19" s="33">
        <v>139</v>
      </c>
      <c r="F19" s="36">
        <f ca="1">SUMIF(Resa!$B$8:$B$165,E19,Resa!$G$8:$G$149)</f>
        <v>0</v>
      </c>
      <c r="H19" s="34">
        <v>264</v>
      </c>
      <c r="I19" s="36">
        <f ca="1">SUMIF(Resa!$B$8:$B$165,H19,Resa!$G$8:$G$149)</f>
        <v>2</v>
      </c>
    </row>
    <row r="20" spans="1:9" s="31" customFormat="1" ht="15" x14ac:dyDescent="0.2">
      <c r="A20" s="33">
        <v>116</v>
      </c>
      <c r="B20" s="85"/>
      <c r="C20" s="36">
        <f ca="1">SUMIF(Resa!$B$8:$B$165,A20,Resa!$G$8:$G$149)</f>
        <v>2</v>
      </c>
      <c r="E20" s="33">
        <v>140</v>
      </c>
      <c r="F20" s="36">
        <f ca="1">SUMIF(Resa!$B$8:$B$165,E20,Resa!$G$8:$G$149)</f>
        <v>1</v>
      </c>
      <c r="H20" s="34">
        <v>265</v>
      </c>
      <c r="I20" s="36">
        <f ca="1">SUMIF(Resa!$B$8:$B$165,H20,Resa!$G$8:$G$149)</f>
        <v>0</v>
      </c>
    </row>
    <row r="21" spans="1:9" s="31" customFormat="1" ht="15" x14ac:dyDescent="0.2">
      <c r="A21" s="33">
        <v>117</v>
      </c>
      <c r="B21" s="85"/>
      <c r="C21" s="36">
        <f ca="1">SUMIF(Resa!$B$8:$B$165,A21,Resa!$G$8:$G$149)</f>
        <v>2</v>
      </c>
      <c r="E21" s="33">
        <v>141</v>
      </c>
      <c r="F21" s="36">
        <f ca="1">SUMIF(Resa!$B$8:$B$165,E21,Resa!$G$8:$G$149)</f>
        <v>1</v>
      </c>
      <c r="H21" s="34">
        <v>266</v>
      </c>
      <c r="I21" s="36">
        <f ca="1">SUMIF(Resa!$B$8:$B$165,H21,Resa!$G$8:$G$149)</f>
        <v>2</v>
      </c>
    </row>
    <row r="22" spans="1:9" s="31" customFormat="1" ht="15" x14ac:dyDescent="0.2">
      <c r="A22" s="33">
        <v>118</v>
      </c>
      <c r="B22" s="85"/>
      <c r="C22" s="36">
        <f ca="1">SUMIF(Resa!$B$8:$B$165,A22,Resa!$G$8:$G$149)</f>
        <v>0</v>
      </c>
      <c r="E22" s="33">
        <v>142</v>
      </c>
      <c r="F22" s="36">
        <f ca="1">SUMIF(Resa!$B$8:$B$165,E22,Resa!$G$8:$G$149)</f>
        <v>0</v>
      </c>
      <c r="H22" s="34">
        <v>267</v>
      </c>
      <c r="I22" s="36">
        <f ca="1">SUMIF(Resa!$B$8:$B$165,H22,Resa!$G$8:$G$149)</f>
        <v>2</v>
      </c>
    </row>
    <row r="23" spans="1:9" s="31" customFormat="1" ht="15" x14ac:dyDescent="0.2">
      <c r="A23" s="33">
        <v>119</v>
      </c>
      <c r="B23" s="85"/>
      <c r="C23" s="36">
        <f ca="1">SUMIF(Resa!$B$8:$B$165,A23,Resa!$G$8:$G$149)</f>
        <v>0</v>
      </c>
      <c r="E23" s="33">
        <v>143</v>
      </c>
      <c r="F23" s="36">
        <f ca="1">SUMIF(Resa!$B$8:$B$165,E23,Resa!$G$8:$G$149)</f>
        <v>0</v>
      </c>
      <c r="H23" s="34">
        <v>268</v>
      </c>
      <c r="I23" s="36">
        <f ca="1">SUMIF(Resa!$B$8:$B$165,H23,Resa!$G$8:$G$149)</f>
        <v>2</v>
      </c>
    </row>
    <row r="24" spans="1:9" s="31" customFormat="1" ht="15" x14ac:dyDescent="0.2">
      <c r="A24" s="33">
        <v>120</v>
      </c>
      <c r="B24" s="85"/>
      <c r="C24" s="36">
        <f ca="1">SUMIF(Resa!$B$8:$B$165,A24,Resa!$G$8:$G$149)</f>
        <v>0</v>
      </c>
      <c r="E24" s="33">
        <v>144</v>
      </c>
      <c r="F24" s="36">
        <f ca="1">SUMIF(Resa!$B$8:$B$165,E24,Resa!$G$8:$G$149)</f>
        <v>0</v>
      </c>
      <c r="H24" s="34">
        <v>269</v>
      </c>
      <c r="I24" s="36">
        <f ca="1">SUMIF(Resa!$B$8:$B$165,H24,Resa!$G$8:$G$149)</f>
        <v>1</v>
      </c>
    </row>
    <row r="25" spans="1:9" s="31" customFormat="1" ht="15" x14ac:dyDescent="0.2">
      <c r="A25" s="33">
        <v>121</v>
      </c>
      <c r="B25" s="85"/>
      <c r="C25" s="36">
        <f ca="1">SUMIF(Resa!$B$8:$B$165,A25,Resa!$G$8:$G$149)</f>
        <v>0</v>
      </c>
      <c r="E25" s="33">
        <v>145</v>
      </c>
      <c r="F25" s="36">
        <f ca="1">SUMIF(Resa!$B$8:$B$165,E25,Resa!$G$8:$G$149)</f>
        <v>0</v>
      </c>
      <c r="H25" s="34">
        <v>270</v>
      </c>
      <c r="I25" s="36">
        <f ca="1">SUMIF(Resa!$B$8:$B$165,H25,Resa!$G$8:$G$149)</f>
        <v>2</v>
      </c>
    </row>
    <row r="26" spans="1:9" s="31" customFormat="1" ht="15" x14ac:dyDescent="0.2">
      <c r="A26" s="33">
        <v>122</v>
      </c>
      <c r="B26" s="85"/>
      <c r="C26" s="36">
        <f ca="1">SUMIF(Resa!$B$8:$B$165,A26,Resa!$G$8:$G$149)</f>
        <v>1</v>
      </c>
      <c r="E26" s="33">
        <v>146</v>
      </c>
      <c r="F26" s="36">
        <f ca="1">SUMIF(Resa!$B$8:$B$165,E26,Resa!$G$8:$G$149)</f>
        <v>0</v>
      </c>
      <c r="H26" s="34">
        <v>271</v>
      </c>
      <c r="I26" s="36">
        <f ca="1">SUMIF(Resa!$B$8:$B$165,H26,Resa!$G$8:$G$149)</f>
        <v>1</v>
      </c>
    </row>
    <row r="27" spans="1:9" s="31" customFormat="1" ht="15" x14ac:dyDescent="0.2">
      <c r="A27" s="33">
        <v>123</v>
      </c>
      <c r="B27" s="85"/>
      <c r="C27" s="36">
        <f ca="1">SUMIF(Resa!$B$8:$B$165,A27,Resa!$G$8:$G$149)</f>
        <v>1</v>
      </c>
      <c r="E27" s="33">
        <v>147</v>
      </c>
      <c r="F27" s="36">
        <f ca="1">SUMIF(Resa!$B$8:$B$165,E27,Resa!$G$8:$G$149)</f>
        <v>0</v>
      </c>
      <c r="H27" s="34">
        <v>272</v>
      </c>
      <c r="I27" s="36">
        <f ca="1">SUMIF(Resa!$B$8:$B$165,H27,Resa!$G$8:$G$149)</f>
        <v>2</v>
      </c>
    </row>
    <row r="28" spans="1:9" s="31" customFormat="1" ht="15" x14ac:dyDescent="0.2">
      <c r="A28" s="33">
        <v>124</v>
      </c>
      <c r="B28" s="85"/>
      <c r="C28" s="36">
        <f ca="1">SUMIF(Resa!$B$8:$B$165,A28,Resa!$G$8:$G$149)</f>
        <v>0</v>
      </c>
      <c r="E28" s="33">
        <v>148</v>
      </c>
      <c r="F28" s="36">
        <f ca="1">SUMIF(Resa!$B$8:$B$165,E28,Resa!$G$8:$G$149)</f>
        <v>0</v>
      </c>
      <c r="H28" s="34">
        <v>273</v>
      </c>
      <c r="I28" s="36">
        <f ca="1">SUMIF(Resa!$B$8:$B$165,H28,Resa!$G$8:$G$149)</f>
        <v>1</v>
      </c>
    </row>
    <row r="29" spans="1:9" s="31" customFormat="1" ht="15" x14ac:dyDescent="0.2">
      <c r="E29" s="33">
        <v>150</v>
      </c>
      <c r="F29" s="36">
        <f ca="1">SUMIF(Resa!$B$8:$B$165,E29,Resa!$G$8:$G$149)</f>
        <v>0</v>
      </c>
      <c r="H29" s="34">
        <v>274</v>
      </c>
      <c r="I29" s="36">
        <f ca="1">SUMIF(Resa!$B$8:$B$165,H29,Resa!$G$8:$G$149)</f>
        <v>2</v>
      </c>
    </row>
    <row r="30" spans="1:9" s="31" customFormat="1" ht="15" x14ac:dyDescent="0.2">
      <c r="E30" s="33">
        <v>152</v>
      </c>
      <c r="F30" s="36">
        <f ca="1">SUMIF(Resa!$B$8:$B$165,E30,Resa!$G$8:$G$149)</f>
        <v>0</v>
      </c>
      <c r="H30" s="34">
        <v>275</v>
      </c>
      <c r="I30" s="36">
        <f ca="1">SUMIF(Resa!$B$8:$B$165,H30,Resa!$G$8:$G$149)</f>
        <v>1</v>
      </c>
    </row>
    <row r="31" spans="1:9" s="31" customFormat="1" ht="15" x14ac:dyDescent="0.2">
      <c r="E31" s="33">
        <v>300</v>
      </c>
      <c r="F31" s="36">
        <f ca="1">SUMIF(Resa!$B$8:$B$165,E31,Resa!$G$8:$G$149)</f>
        <v>2</v>
      </c>
      <c r="H31" s="34">
        <v>276</v>
      </c>
      <c r="I31" s="36">
        <f ca="1">SUMIF(Resa!$B$8:$B$165,H31,Resa!$G$8:$G$149)</f>
        <v>0</v>
      </c>
    </row>
    <row r="32" spans="1:9" s="31" customFormat="1" ht="15" x14ac:dyDescent="0.2">
      <c r="E32"/>
      <c r="F32"/>
      <c r="H32" s="34">
        <v>277</v>
      </c>
      <c r="I32" s="36">
        <f ca="1">SUMIF(Resa!$B$8:$B$165,H32,Resa!$G$8:$G$149)</f>
        <v>0</v>
      </c>
    </row>
    <row r="33" spans="2:9" s="31" customFormat="1" ht="13.5" customHeight="1" thickBot="1" x14ac:dyDescent="0.25">
      <c r="E33"/>
      <c r="F33"/>
      <c r="H33"/>
      <c r="I33"/>
    </row>
    <row r="34" spans="2:9" s="31" customFormat="1" ht="13.5" customHeight="1" thickBot="1" x14ac:dyDescent="0.3">
      <c r="B34" s="140" t="s">
        <v>78</v>
      </c>
      <c r="C34" s="140"/>
      <c r="E34"/>
      <c r="F34"/>
      <c r="H34"/>
      <c r="I34"/>
    </row>
    <row r="35" spans="2:9" s="31" customFormat="1" ht="13.5" thickBot="1" x14ac:dyDescent="0.25">
      <c r="B35" s="141">
        <f ca="1">SUM(C5:C28)+SUM(F5:F31)+SUM(I5:I32)</f>
        <v>62</v>
      </c>
      <c r="C35" s="142"/>
      <c r="E35"/>
      <c r="F35"/>
      <c r="H35"/>
      <c r="I35"/>
    </row>
    <row r="36" spans="2:9" s="31" customFormat="1" ht="13.5" thickBot="1" x14ac:dyDescent="0.25">
      <c r="B36" s="142"/>
      <c r="C36" s="142"/>
      <c r="E36"/>
      <c r="F36"/>
      <c r="H36"/>
      <c r="I36"/>
    </row>
    <row r="37" spans="2:9" s="31" customFormat="1" x14ac:dyDescent="0.2">
      <c r="E37"/>
      <c r="F37"/>
      <c r="H37"/>
      <c r="I37"/>
    </row>
    <row r="38" spans="2:9" s="31" customFormat="1" x14ac:dyDescent="0.2">
      <c r="E38"/>
      <c r="F38"/>
      <c r="H38"/>
      <c r="I38"/>
    </row>
    <row r="39" spans="2:9" s="31" customFormat="1" x14ac:dyDescent="0.2">
      <c r="E39"/>
      <c r="F39"/>
      <c r="H39"/>
      <c r="I39"/>
    </row>
    <row r="40" spans="2:9" x14ac:dyDescent="0.2">
      <c r="D40" s="31"/>
    </row>
    <row r="41" spans="2:9" x14ac:dyDescent="0.2">
      <c r="D41" s="31"/>
    </row>
    <row r="42" spans="2:9" x14ac:dyDescent="0.2">
      <c r="D42" s="31"/>
    </row>
  </sheetData>
  <mergeCells count="8">
    <mergeCell ref="W1:Y1"/>
    <mergeCell ref="Z1:AB1"/>
    <mergeCell ref="B34:C34"/>
    <mergeCell ref="B35:C36"/>
    <mergeCell ref="K1:M1"/>
    <mergeCell ref="N1:P1"/>
    <mergeCell ref="Q1:S1"/>
    <mergeCell ref="T1:V1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7F5D8-83A1-4CC0-A0CF-8ED3FF9A2FBB}">
  <dimension ref="A1:T54"/>
  <sheetViews>
    <sheetView workbookViewId="0">
      <selection activeCell="B3" sqref="B3"/>
    </sheetView>
  </sheetViews>
  <sheetFormatPr baseColWidth="10" defaultColWidth="11.5703125" defaultRowHeight="14.25" x14ac:dyDescent="0.2"/>
  <cols>
    <col min="1" max="1" width="8" customWidth="1"/>
    <col min="2" max="2" width="6" style="86" customWidth="1"/>
    <col min="3" max="3" width="11.28515625" customWidth="1"/>
    <col min="4" max="4" width="1.140625" customWidth="1"/>
    <col min="5" max="5" width="7.5703125" customWidth="1"/>
    <col min="6" max="6" width="5.28515625" customWidth="1"/>
    <col min="8" max="8" width="1.7109375" customWidth="1"/>
    <col min="12" max="12" width="12.42578125" customWidth="1"/>
    <col min="16" max="16" width="12.7109375" customWidth="1"/>
    <col min="18" max="18" width="5.140625" customWidth="1"/>
    <col min="258" max="258" width="12.7109375" customWidth="1"/>
    <col min="260" max="260" width="12.7109375" customWidth="1"/>
    <col min="514" max="514" width="12.7109375" customWidth="1"/>
    <col min="516" max="516" width="12.7109375" customWidth="1"/>
    <col min="770" max="770" width="12.7109375" customWidth="1"/>
    <col min="772" max="772" width="12.7109375" customWidth="1"/>
    <col min="1026" max="1026" width="12.7109375" customWidth="1"/>
    <col min="1028" max="1028" width="12.7109375" customWidth="1"/>
    <col min="1282" max="1282" width="12.7109375" customWidth="1"/>
    <col min="1284" max="1284" width="12.7109375" customWidth="1"/>
    <col min="1538" max="1538" width="12.7109375" customWidth="1"/>
    <col min="1540" max="1540" width="12.7109375" customWidth="1"/>
    <col min="1794" max="1794" width="12.7109375" customWidth="1"/>
    <col min="1796" max="1796" width="12.7109375" customWidth="1"/>
    <col min="2050" max="2050" width="12.7109375" customWidth="1"/>
    <col min="2052" max="2052" width="12.7109375" customWidth="1"/>
    <col min="2306" max="2306" width="12.7109375" customWidth="1"/>
    <col min="2308" max="2308" width="12.7109375" customWidth="1"/>
    <col min="2562" max="2562" width="12.7109375" customWidth="1"/>
    <col min="2564" max="2564" width="12.7109375" customWidth="1"/>
    <col min="2818" max="2818" width="12.7109375" customWidth="1"/>
    <col min="2820" max="2820" width="12.7109375" customWidth="1"/>
    <col min="3074" max="3074" width="12.7109375" customWidth="1"/>
    <col min="3076" max="3076" width="12.7109375" customWidth="1"/>
    <col min="3330" max="3330" width="12.7109375" customWidth="1"/>
    <col min="3332" max="3332" width="12.7109375" customWidth="1"/>
    <col min="3586" max="3586" width="12.7109375" customWidth="1"/>
    <col min="3588" max="3588" width="12.7109375" customWidth="1"/>
    <col min="3842" max="3842" width="12.7109375" customWidth="1"/>
    <col min="3844" max="3844" width="12.7109375" customWidth="1"/>
    <col min="4098" max="4098" width="12.7109375" customWidth="1"/>
    <col min="4100" max="4100" width="12.7109375" customWidth="1"/>
    <col min="4354" max="4354" width="12.7109375" customWidth="1"/>
    <col min="4356" max="4356" width="12.7109375" customWidth="1"/>
    <col min="4610" max="4610" width="12.7109375" customWidth="1"/>
    <col min="4612" max="4612" width="12.7109375" customWidth="1"/>
    <col min="4866" max="4866" width="12.7109375" customWidth="1"/>
    <col min="4868" max="4868" width="12.7109375" customWidth="1"/>
    <col min="5122" max="5122" width="12.7109375" customWidth="1"/>
    <col min="5124" max="5124" width="12.7109375" customWidth="1"/>
    <col min="5378" max="5378" width="12.7109375" customWidth="1"/>
    <col min="5380" max="5380" width="12.7109375" customWidth="1"/>
    <col min="5634" max="5634" width="12.7109375" customWidth="1"/>
    <col min="5636" max="5636" width="12.7109375" customWidth="1"/>
    <col min="5890" max="5890" width="12.7109375" customWidth="1"/>
    <col min="5892" max="5892" width="12.7109375" customWidth="1"/>
    <col min="6146" max="6146" width="12.7109375" customWidth="1"/>
    <col min="6148" max="6148" width="12.7109375" customWidth="1"/>
    <col min="6402" max="6402" width="12.7109375" customWidth="1"/>
    <col min="6404" max="6404" width="12.7109375" customWidth="1"/>
    <col min="6658" max="6658" width="12.7109375" customWidth="1"/>
    <col min="6660" max="6660" width="12.7109375" customWidth="1"/>
    <col min="6914" max="6914" width="12.7109375" customWidth="1"/>
    <col min="6916" max="6916" width="12.7109375" customWidth="1"/>
    <col min="7170" max="7170" width="12.7109375" customWidth="1"/>
    <col min="7172" max="7172" width="12.7109375" customWidth="1"/>
    <col min="7426" max="7426" width="12.7109375" customWidth="1"/>
    <col min="7428" max="7428" width="12.7109375" customWidth="1"/>
    <col min="7682" max="7682" width="12.7109375" customWidth="1"/>
    <col min="7684" max="7684" width="12.7109375" customWidth="1"/>
    <col min="7938" max="7938" width="12.7109375" customWidth="1"/>
    <col min="7940" max="7940" width="12.7109375" customWidth="1"/>
    <col min="8194" max="8194" width="12.7109375" customWidth="1"/>
    <col min="8196" max="8196" width="12.7109375" customWidth="1"/>
    <col min="8450" max="8450" width="12.7109375" customWidth="1"/>
    <col min="8452" max="8452" width="12.7109375" customWidth="1"/>
    <col min="8706" max="8706" width="12.7109375" customWidth="1"/>
    <col min="8708" max="8708" width="12.7109375" customWidth="1"/>
    <col min="8962" max="8962" width="12.7109375" customWidth="1"/>
    <col min="8964" max="8964" width="12.7109375" customWidth="1"/>
    <col min="9218" max="9218" width="12.7109375" customWidth="1"/>
    <col min="9220" max="9220" width="12.7109375" customWidth="1"/>
    <col min="9474" max="9474" width="12.7109375" customWidth="1"/>
    <col min="9476" max="9476" width="12.7109375" customWidth="1"/>
    <col min="9730" max="9730" width="12.7109375" customWidth="1"/>
    <col min="9732" max="9732" width="12.7109375" customWidth="1"/>
    <col min="9986" max="9986" width="12.7109375" customWidth="1"/>
    <col min="9988" max="9988" width="12.7109375" customWidth="1"/>
    <col min="10242" max="10242" width="12.7109375" customWidth="1"/>
    <col min="10244" max="10244" width="12.7109375" customWidth="1"/>
    <col min="10498" max="10498" width="12.7109375" customWidth="1"/>
    <col min="10500" max="10500" width="12.7109375" customWidth="1"/>
    <col min="10754" max="10754" width="12.7109375" customWidth="1"/>
    <col min="10756" max="10756" width="12.7109375" customWidth="1"/>
    <col min="11010" max="11010" width="12.7109375" customWidth="1"/>
    <col min="11012" max="11012" width="12.7109375" customWidth="1"/>
    <col min="11266" max="11266" width="12.7109375" customWidth="1"/>
    <col min="11268" max="11268" width="12.7109375" customWidth="1"/>
    <col min="11522" max="11522" width="12.7109375" customWidth="1"/>
    <col min="11524" max="11524" width="12.7109375" customWidth="1"/>
    <col min="11778" max="11778" width="12.7109375" customWidth="1"/>
    <col min="11780" max="11780" width="12.7109375" customWidth="1"/>
    <col min="12034" max="12034" width="12.7109375" customWidth="1"/>
    <col min="12036" max="12036" width="12.7109375" customWidth="1"/>
    <col min="12290" max="12290" width="12.7109375" customWidth="1"/>
    <col min="12292" max="12292" width="12.7109375" customWidth="1"/>
    <col min="12546" max="12546" width="12.7109375" customWidth="1"/>
    <col min="12548" max="12548" width="12.7109375" customWidth="1"/>
    <col min="12802" max="12802" width="12.7109375" customWidth="1"/>
    <col min="12804" max="12804" width="12.7109375" customWidth="1"/>
    <col min="13058" max="13058" width="12.7109375" customWidth="1"/>
    <col min="13060" max="13060" width="12.7109375" customWidth="1"/>
    <col min="13314" max="13314" width="12.7109375" customWidth="1"/>
    <col min="13316" max="13316" width="12.7109375" customWidth="1"/>
    <col min="13570" max="13570" width="12.7109375" customWidth="1"/>
    <col min="13572" max="13572" width="12.7109375" customWidth="1"/>
    <col min="13826" max="13826" width="12.7109375" customWidth="1"/>
    <col min="13828" max="13828" width="12.7109375" customWidth="1"/>
    <col min="14082" max="14082" width="12.7109375" customWidth="1"/>
    <col min="14084" max="14084" width="12.7109375" customWidth="1"/>
    <col min="14338" max="14338" width="12.7109375" customWidth="1"/>
    <col min="14340" max="14340" width="12.7109375" customWidth="1"/>
    <col min="14594" max="14594" width="12.7109375" customWidth="1"/>
    <col min="14596" max="14596" width="12.7109375" customWidth="1"/>
    <col min="14850" max="14850" width="12.7109375" customWidth="1"/>
    <col min="14852" max="14852" width="12.7109375" customWidth="1"/>
    <col min="15106" max="15106" width="12.7109375" customWidth="1"/>
    <col min="15108" max="15108" width="12.7109375" customWidth="1"/>
    <col min="15362" max="15362" width="12.7109375" customWidth="1"/>
    <col min="15364" max="15364" width="12.7109375" customWidth="1"/>
    <col min="15618" max="15618" width="12.7109375" customWidth="1"/>
    <col min="15620" max="15620" width="12.7109375" customWidth="1"/>
    <col min="15874" max="15874" width="12.7109375" customWidth="1"/>
    <col min="15876" max="15876" width="12.7109375" customWidth="1"/>
    <col min="16130" max="16130" width="12.7109375" customWidth="1"/>
    <col min="16132" max="16132" width="12.7109375" customWidth="1"/>
  </cols>
  <sheetData>
    <row r="1" spans="1:18" s="31" customFormat="1" ht="30" customHeight="1" thickBot="1" x14ac:dyDescent="0.25">
      <c r="A1"/>
      <c r="B1" s="86"/>
      <c r="C1"/>
      <c r="P1"/>
      <c r="Q1"/>
      <c r="R1"/>
    </row>
    <row r="2" spans="1:18" s="31" customFormat="1" ht="18.75" thickBot="1" x14ac:dyDescent="0.25">
      <c r="A2" s="67" t="s">
        <v>72</v>
      </c>
      <c r="B2" s="68" t="s">
        <v>287</v>
      </c>
      <c r="C2" s="68" t="s">
        <v>286</v>
      </c>
      <c r="E2" s="69" t="s">
        <v>72</v>
      </c>
      <c r="F2" s="68" t="s">
        <v>287</v>
      </c>
      <c r="G2" s="68" t="s">
        <v>286</v>
      </c>
      <c r="I2" s="69" t="s">
        <v>72</v>
      </c>
      <c r="J2" s="68" t="s">
        <v>77</v>
      </c>
      <c r="K2" s="68" t="s">
        <v>286</v>
      </c>
      <c r="R2" s="32"/>
    </row>
    <row r="3" spans="1:18" s="31" customFormat="1" ht="18" x14ac:dyDescent="0.2">
      <c r="A3" s="33">
        <v>101</v>
      </c>
      <c r="B3" s="87">
        <f ca="1">SUMIF(Resa!$B$8:$B$165,A3,Resa!$H$8:$H$149)</f>
        <v>0</v>
      </c>
      <c r="C3" s="37"/>
      <c r="E3" s="33">
        <v>125</v>
      </c>
      <c r="F3" s="87">
        <f ca="1">SUMIF(Resa!$B$8:$B$165,E3,Resa!$H$8:$H$149)</f>
        <v>2</v>
      </c>
      <c r="G3" s="37" t="str">
        <f ca="1">IF(AND(Resa!G12&lt;&gt;"",Resa!W12=1,F3&gt;0),"GROUPE 1",IF(AND(Resa!G12&lt;&gt;"",Resa!W12=2,F3&gt;0),"GROUPE 2",IF(AND(Resa!G12&lt;&gt;"",Resa!W12=3,F3&gt;0),"GROUPE 3",IF(AND(Resa!G12&lt;&gt;"",Resa!W12=4,F3&gt;0),"GROUPE 4",IF(AND(Resa!G12&lt;&gt;"",Resa!W12=5,F3&gt;0),"GROUPE 5",IF(AND(Resa!W12=6,F3&gt;0),"GROUPE 6",""))))))</f>
        <v/>
      </c>
      <c r="I3" s="34">
        <v>250</v>
      </c>
      <c r="J3" s="87">
        <f ca="1">SUMIF(Resa!$B$8:$B$165,I3,Resa!$H$8:$H$149)</f>
        <v>2</v>
      </c>
      <c r="K3" s="37" t="str">
        <f ca="1">IF(AND(Resa!K12&lt;&gt;"",Resa!AA12=1,J3&gt;0),"GROUPE 1",IF(AND(Resa!K12&lt;&gt;"",Resa!AA12=2,J3&gt;0),"GROUPE 2",IF(AND(Resa!K12&lt;&gt;"",Resa!AA12=3,J3&gt;0),"GROUPE 3",IF(AND(Resa!K12&lt;&gt;"",Resa!AA12=4,J3&gt;0),"GROUPE 4",IF(AND(Resa!K12&lt;&gt;"",Resa!AA12=5,J3&gt;0),"GROUPE 5",IF(AND(Resa!AA12=6,J3&gt;0),"GROUPE 6",""))))))</f>
        <v/>
      </c>
      <c r="R3" s="32"/>
    </row>
    <row r="4" spans="1:18" s="31" customFormat="1" ht="18" x14ac:dyDescent="0.2">
      <c r="A4" s="35">
        <v>102</v>
      </c>
      <c r="B4" s="87">
        <f ca="1">SUMIF(Resa!$B$8:$B$165,A4,Resa!$H$8:$H$149)</f>
        <v>0</v>
      </c>
      <c r="C4" s="37"/>
      <c r="E4" s="33">
        <v>126</v>
      </c>
      <c r="F4" s="87">
        <f ca="1">SUMIF(Resa!$B$8:$B$165,E4,Resa!$H$8:$H$149)</f>
        <v>0</v>
      </c>
      <c r="G4" s="37" t="str">
        <f ca="1">IF(AND(Resa!G13&lt;&gt;"",Resa!W13=1,F4&gt;0),"GROUPE 1",IF(AND(Resa!G13&lt;&gt;"",Resa!W13=2,F4&gt;0),"GROUPE 2",IF(AND(Resa!G13&lt;&gt;"",Resa!W13=3,F4&gt;0),"GROUPE 3",IF(AND(Resa!G13&lt;&gt;"",Resa!W13=4,F4&gt;0),"GROUPE 4",IF(AND(Resa!G13&lt;&gt;"",Resa!W13=5,F4&gt;0),"GROUPE 5",IF(AND(Resa!W13=6,F4&gt;0),"GROUPE 6",""))))))</f>
        <v/>
      </c>
      <c r="I4" s="34">
        <v>251</v>
      </c>
      <c r="J4" s="87">
        <f ca="1">SUMIF(Resa!$B$8:$B$165,I4,Resa!$H$8:$H$149)</f>
        <v>0</v>
      </c>
      <c r="K4" s="37" t="str">
        <f ca="1">IF(AND(Resa!K13&lt;&gt;"",Resa!AA13=1,J4&gt;0),"GROUPE 1",IF(AND(Resa!K13&lt;&gt;"",Resa!AA13=2,J4&gt;0),"GROUPE 2",IF(AND(Resa!K13&lt;&gt;"",Resa!AA13=3,J4&gt;0),"GROUPE 3",IF(AND(Resa!K13&lt;&gt;"",Resa!AA13=4,J4&gt;0),"GROUPE 4",IF(AND(Resa!K13&lt;&gt;"",Resa!AA13=5,J4&gt;0),"GROUPE 5",IF(AND(Resa!AA13=6,J4&gt;0),"GROUPE 6",""))))))</f>
        <v/>
      </c>
      <c r="R4" s="32"/>
    </row>
    <row r="5" spans="1:18" s="31" customFormat="1" ht="18" x14ac:dyDescent="0.2">
      <c r="A5" s="33">
        <v>103</v>
      </c>
      <c r="B5" s="87">
        <f ca="1">SUMIF(Resa!$B$8:$B$165,A5,Resa!$H$8:$H$149)</f>
        <v>0</v>
      </c>
      <c r="C5" s="37"/>
      <c r="E5" s="33">
        <v>127</v>
      </c>
      <c r="F5" s="87">
        <f ca="1">SUMIF(Resa!$B$8:$B$165,E5,Resa!$H$8:$H$149)</f>
        <v>1</v>
      </c>
      <c r="G5" s="37" t="str">
        <f ca="1">IF(AND(Resa!G14&lt;&gt;"",Resa!W14=1,F5&gt;0),"GROUPE 1",IF(AND(Resa!G14&lt;&gt;"",Resa!W14=2,F5&gt;0),"GROUPE 2",IF(AND(Resa!G14&lt;&gt;"",Resa!W14=3,F5&gt;0),"GROUPE 3",IF(AND(Resa!G14&lt;&gt;"",Resa!W14=4,F5&gt;0),"GROUPE 4",IF(AND(Resa!G14&lt;&gt;"",Resa!W14=5,F5&gt;0),"GROUPE 5",IF(AND(Resa!W14=6,F5&gt;0),"GROUPE 6",""))))))</f>
        <v/>
      </c>
      <c r="I5" s="34">
        <v>252</v>
      </c>
      <c r="J5" s="87">
        <f ca="1">SUMIF(Resa!$B$8:$B$165,I5,Resa!$H$8:$H$149)</f>
        <v>2</v>
      </c>
      <c r="K5" s="37" t="str">
        <f ca="1">IF(AND(Resa!K14&lt;&gt;"",Resa!AA14=1,J5&gt;0),"GROUPE 1",IF(AND(Resa!K14&lt;&gt;"",Resa!AA14=2,J5&gt;0),"GROUPE 2",IF(AND(Resa!K14&lt;&gt;"",Resa!AA14=3,J5&gt;0),"GROUPE 3",IF(AND(Resa!K14&lt;&gt;"",Resa!AA14=4,J5&gt;0),"GROUPE 4",IF(AND(Resa!K14&lt;&gt;"",Resa!AA14=5,J5&gt;0),"GROUPE 5",IF(AND(Resa!AA14=6,J5&gt;0),"GROUPE 6",""))))))</f>
        <v/>
      </c>
      <c r="R5" s="32"/>
    </row>
    <row r="6" spans="1:18" s="31" customFormat="1" ht="18" x14ac:dyDescent="0.2">
      <c r="A6" s="35">
        <v>104</v>
      </c>
      <c r="B6" s="87">
        <f ca="1">SUMIF(Resa!$B$8:$B$165,A6,Resa!$H$8:$H$149)</f>
        <v>0</v>
      </c>
      <c r="C6" s="37"/>
      <c r="E6" s="33">
        <v>128</v>
      </c>
      <c r="F6" s="87">
        <f ca="1">SUMIF(Resa!$B$8:$B$165,E6,Resa!$H$8:$H$149)</f>
        <v>1</v>
      </c>
      <c r="G6" s="37" t="str">
        <f ca="1">IF(AND(Resa!G15&lt;&gt;"",Resa!W15=1,F6&gt;0),"GROUPE 1",IF(AND(Resa!G15&lt;&gt;"",Resa!W15=2,F6&gt;0),"GROUPE 2",IF(AND(Resa!G15&lt;&gt;"",Resa!W15=3,F6&gt;0),"GROUPE 3",IF(AND(Resa!G15&lt;&gt;"",Resa!W15=4,F6&gt;0),"GROUPE 4",IF(AND(Resa!G15&lt;&gt;"",Resa!W15=5,F6&gt;0),"GROUPE 5",IF(AND(Resa!W15=6,F6&gt;0),"GROUPE 6",""))))))</f>
        <v/>
      </c>
      <c r="I6" s="34">
        <v>253</v>
      </c>
      <c r="J6" s="87">
        <f ca="1">SUMIF(Resa!$B$8:$B$165,I6,Resa!$H$8:$H$149)</f>
        <v>2</v>
      </c>
      <c r="K6" s="37" t="str">
        <f ca="1">IF(AND(Resa!K15&lt;&gt;"",Resa!AA15=1,J6&gt;0),"GROUPE 1",IF(AND(Resa!K15&lt;&gt;"",Resa!AA15=2,J6&gt;0),"GROUPE 2",IF(AND(Resa!K15&lt;&gt;"",Resa!AA15=3,J6&gt;0),"GROUPE 3",IF(AND(Resa!K15&lt;&gt;"",Resa!AA15=4,J6&gt;0),"GROUPE 4",IF(AND(Resa!K15&lt;&gt;"",Resa!AA15=5,J6&gt;0),"GROUPE 5",IF(AND(Resa!AA15=6,J6&gt;0),"GROUPE 6",""))))))</f>
        <v/>
      </c>
      <c r="R6" s="32"/>
    </row>
    <row r="7" spans="1:18" s="31" customFormat="1" ht="18" x14ac:dyDescent="0.2">
      <c r="A7" s="33">
        <v>105</v>
      </c>
      <c r="B7" s="87">
        <f ca="1">SUMIF(Resa!$B$8:$B$165,A7,Resa!$H$8:$H$149)</f>
        <v>0</v>
      </c>
      <c r="C7" s="37"/>
      <c r="E7" s="33">
        <v>129</v>
      </c>
      <c r="F7" s="87">
        <f ca="1">SUMIF(Resa!$B$8:$B$165,E7,Resa!$H$8:$H$149)</f>
        <v>2</v>
      </c>
      <c r="G7" s="37" t="str">
        <f ca="1">IF(AND(Resa!G16&lt;&gt;"",Resa!W16=1,F7&gt;0),"GROUPE 1",IF(AND(Resa!G16&lt;&gt;"",Resa!W16=2,F7&gt;0),"GROUPE 2",IF(AND(Resa!G16&lt;&gt;"",Resa!W16=3,F7&gt;0),"GROUPE 3",IF(AND(Resa!G16&lt;&gt;"",Resa!W16=4,F7&gt;0),"GROUPE 4",IF(AND(Resa!G16&lt;&gt;"",Resa!W16=5,F7&gt;0),"GROUPE 5",IF(AND(Resa!W16=6,F7&gt;0),"GROUPE 6",""))))))</f>
        <v/>
      </c>
      <c r="I7" s="34">
        <v>254</v>
      </c>
      <c r="J7" s="87">
        <f ca="1">SUMIF(Resa!$B$8:$B$165,I7,Resa!$H$8:$H$149)</f>
        <v>2</v>
      </c>
      <c r="K7" s="37" t="str">
        <f ca="1">IF(AND(Resa!K16&lt;&gt;"",Resa!AA16=1,J7&gt;0),"GROUPE 1",IF(AND(Resa!K16&lt;&gt;"",Resa!AA16=2,J7&gt;0),"GROUPE 2",IF(AND(Resa!K16&lt;&gt;"",Resa!AA16=3,J7&gt;0),"GROUPE 3",IF(AND(Resa!K16&lt;&gt;"",Resa!AA16=4,J7&gt;0),"GROUPE 4",IF(AND(Resa!K16&lt;&gt;"",Resa!AA16=5,J7&gt;0),"GROUPE 5",IF(AND(Resa!AA16=6,J7&gt;0),"GROUPE 6",""))))))</f>
        <v/>
      </c>
      <c r="R7" s="32"/>
    </row>
    <row r="8" spans="1:18" s="31" customFormat="1" ht="18" x14ac:dyDescent="0.2">
      <c r="A8" s="35">
        <v>106</v>
      </c>
      <c r="B8" s="87">
        <f ca="1">SUMIF(Resa!$B$8:$B$165,A8,Resa!$H$8:$H$149)</f>
        <v>0</v>
      </c>
      <c r="C8" s="37"/>
      <c r="E8" s="33">
        <v>130</v>
      </c>
      <c r="F8" s="87">
        <f ca="1">SUMIF(Resa!$B$8:$B$165,E8,Resa!$H$8:$H$149)</f>
        <v>1</v>
      </c>
      <c r="G8" s="37" t="str">
        <f ca="1">IF(AND(Resa!G17&lt;&gt;"",Resa!W17=1,F8&gt;0),"GROUPE 1",IF(AND(Resa!G17&lt;&gt;"",Resa!W17=2,F8&gt;0),"GROUPE 2",IF(AND(Resa!G17&lt;&gt;"",Resa!W17=3,F8&gt;0),"GROUPE 3",IF(AND(Resa!G17&lt;&gt;"",Resa!W17=4,F8&gt;0),"GROUPE 4",IF(AND(Resa!G17&lt;&gt;"",Resa!W17=5,F8&gt;0),"GROUPE 5",IF(AND(Resa!W17=6,F8&gt;0),"GROUPE 6",""))))))</f>
        <v/>
      </c>
      <c r="I8" s="34">
        <v>255</v>
      </c>
      <c r="J8" s="87">
        <f ca="1">SUMIF(Resa!$B$8:$B$165,I8,Resa!$H$8:$H$149)</f>
        <v>2</v>
      </c>
      <c r="K8" s="37" t="str">
        <f ca="1">IF(AND(Resa!K17&lt;&gt;"",Resa!AA17=1,J8&gt;0),"GROUPE 1",IF(AND(Resa!K17&lt;&gt;"",Resa!AA17=2,J8&gt;0),"GROUPE 2",IF(AND(Resa!K17&lt;&gt;"",Resa!AA17=3,J8&gt;0),"GROUPE 3",IF(AND(Resa!K17&lt;&gt;"",Resa!AA17=4,J8&gt;0),"GROUPE 4",IF(AND(Resa!K17&lt;&gt;"",Resa!AA17=5,J8&gt;0),"GROUPE 5",IF(AND(Resa!AA17=6,J8&gt;0),"GROUPE 6",""))))))</f>
        <v/>
      </c>
      <c r="R8" s="32"/>
    </row>
    <row r="9" spans="1:18" s="31" customFormat="1" ht="18" x14ac:dyDescent="0.2">
      <c r="A9" s="33">
        <v>107</v>
      </c>
      <c r="B9" s="87">
        <f ca="1">SUMIF(Resa!$B$8:$B$165,A9,Resa!$H$8:$H$149)</f>
        <v>0</v>
      </c>
      <c r="C9" s="37"/>
      <c r="E9" s="33">
        <v>131</v>
      </c>
      <c r="F9" s="87">
        <f ca="1">SUMIF(Resa!$B$8:$B$165,E9,Resa!$H$8:$H$149)</f>
        <v>0</v>
      </c>
      <c r="G9" s="37" t="str">
        <f ca="1">IF(AND(Resa!G18&lt;&gt;"",Resa!W18=1,F9&gt;0),"GROUPE 1",IF(AND(Resa!G18&lt;&gt;"",Resa!W18=2,F9&gt;0),"GROUPE 2",IF(AND(Resa!G18&lt;&gt;"",Resa!W18=3,F9&gt;0),"GROUPE 3",IF(AND(Resa!G18&lt;&gt;"",Resa!W18=4,F9&gt;0),"GROUPE 4",IF(AND(Resa!G18&lt;&gt;"",Resa!W18=5,F9&gt;0),"GROUPE 5",IF(AND(Resa!W18=6,F9&gt;0),"GROUPE 6",""))))))</f>
        <v/>
      </c>
      <c r="I9" s="34">
        <v>256</v>
      </c>
      <c r="J9" s="87">
        <f ca="1">SUMIF(Resa!$B$8:$B$165,I9,Resa!$H$8:$H$149)</f>
        <v>2</v>
      </c>
      <c r="K9" s="37" t="str">
        <f ca="1">IF(AND(Resa!K18&lt;&gt;"",Resa!AA18=1,J9&gt;0),"GROUPE 1",IF(AND(Resa!K18&lt;&gt;"",Resa!AA18=2,J9&gt;0),"GROUPE 2",IF(AND(Resa!K18&lt;&gt;"",Resa!AA18=3,J9&gt;0),"GROUPE 3",IF(AND(Resa!K18&lt;&gt;"",Resa!AA18=4,J9&gt;0),"GROUPE 4",IF(AND(Resa!K18&lt;&gt;"",Resa!AA18=5,J9&gt;0),"GROUPE 5",IF(AND(Resa!AA18=6,J9&gt;0),"GROUPE 6",""))))))</f>
        <v/>
      </c>
      <c r="R9" s="32"/>
    </row>
    <row r="10" spans="1:18" s="31" customFormat="1" ht="18" x14ac:dyDescent="0.2">
      <c r="A10" s="35">
        <v>108</v>
      </c>
      <c r="B10" s="87">
        <f ca="1">SUMIF(Resa!$B$8:$B$165,A10,Resa!$H$8:$H$149)</f>
        <v>0</v>
      </c>
      <c r="C10" s="37"/>
      <c r="E10" s="33">
        <v>132</v>
      </c>
      <c r="F10" s="87">
        <f ca="1">SUMIF(Resa!$B$8:$B$165,E10,Resa!$H$8:$H$149)</f>
        <v>2</v>
      </c>
      <c r="G10" s="37" t="str">
        <f ca="1">IF(AND(Resa!G19&lt;&gt;"",Resa!W19=1,F10&gt;0),"GROUPE 1",IF(AND(Resa!G19&lt;&gt;"",Resa!W19=2,F10&gt;0),"GROUPE 2",IF(AND(Resa!G19&lt;&gt;"",Resa!W19=3,F10&gt;0),"GROUPE 3",IF(AND(Resa!G19&lt;&gt;"",Resa!W19=4,F10&gt;0),"GROUPE 4",IF(AND(Resa!G19&lt;&gt;"",Resa!W19=5,F10&gt;0),"GROUPE 5",IF(AND(Resa!W19=6,F10&gt;0),"GROUPE 6",""))))))</f>
        <v/>
      </c>
      <c r="I10" s="34">
        <v>257</v>
      </c>
      <c r="J10" s="87">
        <f ca="1">SUMIF(Resa!$B$8:$B$165,I10,Resa!$H$8:$H$149)</f>
        <v>0</v>
      </c>
      <c r="K10" s="37" t="str">
        <f ca="1">IF(AND(Resa!K19&lt;&gt;"",Resa!AA19=1,J10&gt;0),"GROUPE 1",IF(AND(Resa!K19&lt;&gt;"",Resa!AA19=2,J10&gt;0),"GROUPE 2",IF(AND(Resa!K19&lt;&gt;"",Resa!AA19=3,J10&gt;0),"GROUPE 3",IF(AND(Resa!K19&lt;&gt;"",Resa!AA19=4,J10&gt;0),"GROUPE 4",IF(AND(Resa!K19&lt;&gt;"",Resa!AA19=5,J10&gt;0),"GROUPE 5",IF(AND(Resa!AA19=6,J10&gt;0),"GROUPE 6",""))))))</f>
        <v/>
      </c>
      <c r="R10" s="32"/>
    </row>
    <row r="11" spans="1:18" s="31" customFormat="1" ht="18" x14ac:dyDescent="0.2">
      <c r="A11" s="33">
        <v>109</v>
      </c>
      <c r="B11" s="87">
        <f ca="1">SUMIF(Resa!$B$8:$B$165,A11,Resa!$H$8:$H$149)</f>
        <v>0</v>
      </c>
      <c r="C11" s="37"/>
      <c r="E11" s="33">
        <v>133</v>
      </c>
      <c r="F11" s="87">
        <f ca="1">SUMIF(Resa!$B$8:$B$165,E11,Resa!$H$8:$H$149)</f>
        <v>0</v>
      </c>
      <c r="G11" s="37" t="str">
        <f ca="1">IF(AND(Resa!G20&lt;&gt;"",Resa!W20=1,F11&gt;0),"GROUPE 1",IF(AND(Resa!G20&lt;&gt;"",Resa!W20=2,F11&gt;0),"GROUPE 2",IF(AND(Resa!G20&lt;&gt;"",Resa!W20=3,F11&gt;0),"GROUPE 3",IF(AND(Resa!G20&lt;&gt;"",Resa!W20=4,F11&gt;0),"GROUPE 4",IF(AND(Resa!G20&lt;&gt;"",Resa!W20=5,F11&gt;0),"GROUPE 5",IF(AND(Resa!W20=6,F11&gt;0),"GROUPE 6",""))))))</f>
        <v/>
      </c>
      <c r="I11" s="34">
        <v>258</v>
      </c>
      <c r="J11" s="87">
        <f ca="1">SUMIF(Resa!$B$8:$B$165,I11,Resa!$H$8:$H$149)</f>
        <v>0</v>
      </c>
      <c r="K11" s="37" t="str">
        <f ca="1">IF(AND(Resa!K20&lt;&gt;"",Resa!AA20=1,J11&gt;0),"GROUPE 1",IF(AND(Resa!K20&lt;&gt;"",Resa!AA20=2,J11&gt;0),"GROUPE 2",IF(AND(Resa!K20&lt;&gt;"",Resa!AA20=3,J11&gt;0),"GROUPE 3",IF(AND(Resa!K20&lt;&gt;"",Resa!AA20=4,J11&gt;0),"GROUPE 4",IF(AND(Resa!K20&lt;&gt;"",Resa!AA20=5,J11&gt;0),"GROUPE 5",IF(AND(Resa!AA20=6,J11&gt;0),"GROUPE 6",""))))))</f>
        <v/>
      </c>
      <c r="R11" s="32"/>
    </row>
    <row r="12" spans="1:18" s="31" customFormat="1" ht="18" x14ac:dyDescent="0.2">
      <c r="A12" s="35">
        <v>110</v>
      </c>
      <c r="B12" s="87">
        <f ca="1">SUMIF(Resa!$B$8:$B$165,A12,Resa!$H$8:$H$149)</f>
        <v>0</v>
      </c>
      <c r="C12" s="37"/>
      <c r="E12" s="33">
        <v>134</v>
      </c>
      <c r="F12" s="87">
        <f ca="1">SUMIF(Resa!$B$8:$B$165,E12,Resa!$H$8:$H$149)</f>
        <v>0</v>
      </c>
      <c r="G12" s="37" t="str">
        <f ca="1">IF(AND(Resa!G21&lt;&gt;"",Resa!W21=1,F12&gt;0),"GROUPE 1",IF(AND(Resa!G21&lt;&gt;"",Resa!W21=2,F12&gt;0),"GROUPE 2",IF(AND(Resa!G21&lt;&gt;"",Resa!W21=3,F12&gt;0),"GROUPE 3",IF(AND(Resa!G21&lt;&gt;"",Resa!W21=4,F12&gt;0),"GROUPE 4",IF(AND(Resa!G21&lt;&gt;"",Resa!W21=5,F12&gt;0),"GROUPE 5",IF(AND(Resa!W21=6,F12&gt;0),"GROUPE 6",""))))))</f>
        <v/>
      </c>
      <c r="I12" s="34">
        <v>259</v>
      </c>
      <c r="J12" s="87">
        <f ca="1">SUMIF(Resa!$B$8:$B$165,I12,Resa!$H$8:$H$149)</f>
        <v>0</v>
      </c>
      <c r="K12" s="37" t="str">
        <f ca="1">IF(AND(Resa!K21&lt;&gt;"",Resa!AA21=1,J12&gt;0),"GROUPE 1",IF(AND(Resa!K21&lt;&gt;"",Resa!AA21=2,J12&gt;0),"GROUPE 2",IF(AND(Resa!K21&lt;&gt;"",Resa!AA21=3,J12&gt;0),"GROUPE 3",IF(AND(Resa!K21&lt;&gt;"",Resa!AA21=4,J12&gt;0),"GROUPE 4",IF(AND(Resa!K21&lt;&gt;"",Resa!AA21=5,J12&gt;0),"GROUPE 5",IF(AND(Resa!AA21=6,J12&gt;0),"GROUPE 6",""))))))</f>
        <v/>
      </c>
      <c r="R12" s="32"/>
    </row>
    <row r="13" spans="1:18" s="31" customFormat="1" ht="18" x14ac:dyDescent="0.2">
      <c r="A13" s="33">
        <v>111</v>
      </c>
      <c r="B13" s="87">
        <f ca="1">SUMIF(Resa!$B$8:$B$165,A13,Resa!$H$8:$H$149)</f>
        <v>2</v>
      </c>
      <c r="C13" s="37"/>
      <c r="E13" s="33">
        <v>135</v>
      </c>
      <c r="F13" s="87">
        <f ca="1">SUMIF(Resa!$B$8:$B$165,E13,Resa!$H$8:$H$149)</f>
        <v>2</v>
      </c>
      <c r="G13" s="37" t="str">
        <f ca="1">IF(AND(Resa!G22&lt;&gt;"",Resa!W22=1,F13&gt;0),"GROUPE 1",IF(AND(Resa!G22&lt;&gt;"",Resa!W22=2,F13&gt;0),"GROUPE 2",IF(AND(Resa!G22&lt;&gt;"",Resa!W22=3,F13&gt;0),"GROUPE 3",IF(AND(Resa!G22&lt;&gt;"",Resa!W22=4,F13&gt;0),"GROUPE 4",IF(AND(Resa!G22&lt;&gt;"",Resa!W22=5,F13&gt;0),"GROUPE 5",IF(AND(Resa!W22=6,F13&gt;0),"GROUPE 6",""))))))</f>
        <v/>
      </c>
      <c r="I13" s="34">
        <v>260</v>
      </c>
      <c r="J13" s="87">
        <f ca="1">SUMIF(Resa!$B$8:$B$165,I13,Resa!$H$8:$H$149)</f>
        <v>2</v>
      </c>
      <c r="K13" s="37" t="str">
        <f ca="1">IF(AND(Resa!K22&lt;&gt;"",Resa!AA22=1,J13&gt;0),"GROUPE 1",IF(AND(Resa!K22&lt;&gt;"",Resa!AA22=2,J13&gt;0),"GROUPE 2",IF(AND(Resa!K22&lt;&gt;"",Resa!AA22=3,J13&gt;0),"GROUPE 3",IF(AND(Resa!K22&lt;&gt;"",Resa!AA22=4,J13&gt;0),"GROUPE 4",IF(AND(Resa!K22&lt;&gt;"",Resa!AA22=5,J13&gt;0),"GROUPE 5",IF(AND(Resa!AA22=6,J13&gt;0),"GROUPE 6",""))))))</f>
        <v/>
      </c>
      <c r="R13" s="32"/>
    </row>
    <row r="14" spans="1:18" s="31" customFormat="1" ht="18" x14ac:dyDescent="0.2">
      <c r="A14" s="33">
        <v>112</v>
      </c>
      <c r="B14" s="87">
        <f ca="1">SUMIF(Resa!$B$8:$B$165,A14,Resa!$H$8:$H$149)</f>
        <v>0</v>
      </c>
      <c r="C14" s="37"/>
      <c r="E14" s="33">
        <v>136</v>
      </c>
      <c r="F14" s="87">
        <f ca="1">SUMIF(Resa!$B$8:$B$165,E14,Resa!$H$8:$H$149)</f>
        <v>0</v>
      </c>
      <c r="G14" s="37" t="str">
        <f ca="1">IF(AND(Resa!G23&lt;&gt;"",Resa!W23=1,F14&gt;0),"GROUPE 1",IF(AND(Resa!G23&lt;&gt;"",Resa!W23=2,F14&gt;0),"GROUPE 2",IF(AND(Resa!G23&lt;&gt;"",Resa!W23=3,F14&gt;0),"GROUPE 3",IF(AND(Resa!G23&lt;&gt;"",Resa!W23=4,F14&gt;0),"GROUPE 4",IF(AND(Resa!G23&lt;&gt;"",Resa!W23=5,F14&gt;0),"GROUPE 5",IF(AND(Resa!W23=6,F14&gt;0),"GROUPE 6",""))))))</f>
        <v/>
      </c>
      <c r="I14" s="34">
        <v>261</v>
      </c>
      <c r="J14" s="87">
        <f ca="1">SUMIF(Resa!$B$8:$B$165,I14,Resa!$H$8:$H$149)</f>
        <v>2</v>
      </c>
      <c r="K14" s="37" t="str">
        <f ca="1">IF(AND(Resa!K23&lt;&gt;"",Resa!AA23=1,J14&gt;0),"GROUPE 1",IF(AND(Resa!K23&lt;&gt;"",Resa!AA23=2,J14&gt;0),"GROUPE 2",IF(AND(Resa!K23&lt;&gt;"",Resa!AA23=3,J14&gt;0),"GROUPE 3",IF(AND(Resa!K23&lt;&gt;"",Resa!AA23=4,J14&gt;0),"GROUPE 4",IF(AND(Resa!K23&lt;&gt;"",Resa!AA23=5,J14&gt;0),"GROUPE 5",IF(AND(Resa!AA23=6,J14&gt;0),"GROUPE 6",""))))))</f>
        <v/>
      </c>
      <c r="R14" s="32"/>
    </row>
    <row r="15" spans="1:18" s="31" customFormat="1" ht="15" x14ac:dyDescent="0.2">
      <c r="A15" s="33">
        <v>113</v>
      </c>
      <c r="B15" s="87">
        <f ca="1">SUMIF(Resa!$B$8:$B$165,A15,Resa!$H$8:$H$149)</f>
        <v>1</v>
      </c>
      <c r="C15" s="37"/>
      <c r="E15" s="33">
        <v>137</v>
      </c>
      <c r="F15" s="87">
        <f ca="1">SUMIF(Resa!$B$8:$B$165,E15,Resa!$H$8:$H$149)</f>
        <v>2</v>
      </c>
      <c r="G15" s="37" t="str">
        <f ca="1">IF(AND(Resa!G24&lt;&gt;"",Resa!W24=1,F15&gt;0),"GROUPE 1",IF(AND(Resa!G24&lt;&gt;"",Resa!W24=2,F15&gt;0),"GROUPE 2",IF(AND(Resa!G24&lt;&gt;"",Resa!W24=3,F15&gt;0),"GROUPE 3",IF(AND(Resa!G24&lt;&gt;"",Resa!W24=4,F15&gt;0),"GROUPE 4",IF(AND(Resa!G24&lt;&gt;"",Resa!W24=5,F15&gt;0),"GROUPE 5",IF(AND(Resa!W24=6,F15&gt;0),"GROUPE 6",""))))))</f>
        <v/>
      </c>
      <c r="I15" s="34">
        <v>262</v>
      </c>
      <c r="J15" s="87">
        <f ca="1">SUMIF(Resa!$B$8:$B$165,I15,Resa!$H$8:$H$149)</f>
        <v>0</v>
      </c>
      <c r="K15" s="37" t="str">
        <f ca="1">IF(AND(Resa!K24&lt;&gt;"",Resa!AA24=1,J15&gt;0),"GROUPE 1",IF(AND(Resa!K24&lt;&gt;"",Resa!AA24=2,J15&gt;0),"GROUPE 2",IF(AND(Resa!K24&lt;&gt;"",Resa!AA24=3,J15&gt;0),"GROUPE 3",IF(AND(Resa!K24&lt;&gt;"",Resa!AA24=4,J15&gt;0),"GROUPE 4",IF(AND(Resa!K24&lt;&gt;"",Resa!AA24=5,J15&gt;0),"GROUPE 5",IF(AND(Resa!AA24=6,J15&gt;0),"GROUPE 6",""))))))</f>
        <v/>
      </c>
    </row>
    <row r="16" spans="1:18" s="31" customFormat="1" ht="15" x14ac:dyDescent="0.2">
      <c r="A16" s="33">
        <v>114</v>
      </c>
      <c r="B16" s="87">
        <f ca="1">SUMIF(Resa!$B$8:$B$165,A16,Resa!$H$8:$H$149)</f>
        <v>0</v>
      </c>
      <c r="C16" s="37"/>
      <c r="E16" s="33">
        <v>138</v>
      </c>
      <c r="F16" s="87">
        <f ca="1">SUMIF(Resa!$B$8:$B$165,E16,Resa!$H$8:$H$149)</f>
        <v>0</v>
      </c>
      <c r="G16" s="37" t="str">
        <f ca="1">IF(AND(Resa!G25&lt;&gt;"",Resa!W25=1,F16&gt;0),"GROUPE 1",IF(AND(Resa!G25&lt;&gt;"",Resa!W25=2,F16&gt;0),"GROUPE 2",IF(AND(Resa!G25&lt;&gt;"",Resa!W25=3,F16&gt;0),"GROUPE 3",IF(AND(Resa!G25&lt;&gt;"",Resa!W25=4,F16&gt;0),"GROUPE 4",IF(AND(Resa!G25&lt;&gt;"",Resa!W25=5,F16&gt;0),"GROUPE 5",IF(AND(Resa!W25=6,F16&gt;0),"GROUPE 6",""))))))</f>
        <v/>
      </c>
      <c r="I16" s="34">
        <v>263</v>
      </c>
      <c r="J16" s="87">
        <f ca="1">SUMIF(Resa!$B$8:$B$165,I16,Resa!$H$8:$H$149)</f>
        <v>1</v>
      </c>
      <c r="K16" s="37" t="str">
        <f ca="1">IF(AND(Resa!K25&lt;&gt;"",Resa!AA25=1,J16&gt;0),"GROUPE 1",IF(AND(Resa!K25&lt;&gt;"",Resa!AA25=2,J16&gt;0),"GROUPE 2",IF(AND(Resa!K25&lt;&gt;"",Resa!AA25=3,J16&gt;0),"GROUPE 3",IF(AND(Resa!K25&lt;&gt;"",Resa!AA25=4,J16&gt;0),"GROUPE 4",IF(AND(Resa!K25&lt;&gt;"",Resa!AA25=5,J16&gt;0),"GROUPE 5",IF(AND(Resa!AA25=6,J16&gt;0),"GROUPE 6",""))))))</f>
        <v/>
      </c>
    </row>
    <row r="17" spans="1:20" s="31" customFormat="1" ht="15" x14ac:dyDescent="0.2">
      <c r="A17" s="33">
        <v>115</v>
      </c>
      <c r="B17" s="87">
        <f ca="1">SUMIF(Resa!$B$8:$B$165,A17,Resa!$H$8:$H$149)</f>
        <v>2</v>
      </c>
      <c r="C17" s="37"/>
      <c r="E17" s="33">
        <v>139</v>
      </c>
      <c r="F17" s="87">
        <f ca="1">SUMIF(Resa!$B$8:$B$165,E17,Resa!$H$8:$H$149)</f>
        <v>0</v>
      </c>
      <c r="G17" s="37" t="str">
        <f ca="1">IF(AND(Resa!G26&lt;&gt;"",Resa!W26=1,F17&gt;0),"GROUPE 1",IF(AND(Resa!G26&lt;&gt;"",Resa!W26=2,F17&gt;0),"GROUPE 2",IF(AND(Resa!G26&lt;&gt;"",Resa!W26=3,F17&gt;0),"GROUPE 3",IF(AND(Resa!G26&lt;&gt;"",Resa!W26=4,F17&gt;0),"GROUPE 4",IF(AND(Resa!G26&lt;&gt;"",Resa!W26=5,F17&gt;0),"GROUPE 5",IF(AND(Resa!W26=6,F17&gt;0),"GROUPE 6",""))))))</f>
        <v/>
      </c>
      <c r="I17" s="34">
        <v>264</v>
      </c>
      <c r="J17" s="87">
        <f ca="1">SUMIF(Resa!$B$8:$B$165,I17,Resa!$H$8:$H$149)</f>
        <v>2</v>
      </c>
      <c r="K17" s="37" t="str">
        <f ca="1">IF(AND(Resa!K26&lt;&gt;"",Resa!AA26=1,J17&gt;0),"GROUPE 1",IF(AND(Resa!K26&lt;&gt;"",Resa!AA26=2,J17&gt;0),"GROUPE 2",IF(AND(Resa!K26&lt;&gt;"",Resa!AA26=3,J17&gt;0),"GROUPE 3",IF(AND(Resa!K26&lt;&gt;"",Resa!AA26=4,J17&gt;0),"GROUPE 4",IF(AND(Resa!K26&lt;&gt;"",Resa!AA26=5,J17&gt;0),"GROUPE 5",IF(AND(Resa!AA26=6,J17&gt;0),"GROUPE 6",""))))))</f>
        <v/>
      </c>
    </row>
    <row r="18" spans="1:20" s="31" customFormat="1" ht="15" x14ac:dyDescent="0.2">
      <c r="A18" s="33">
        <v>116</v>
      </c>
      <c r="B18" s="87">
        <f ca="1">SUMIF(Resa!$B$8:$B$165,A18,Resa!$H$8:$H$149)</f>
        <v>2</v>
      </c>
      <c r="C18" s="37"/>
      <c r="E18" s="33">
        <v>140</v>
      </c>
      <c r="F18" s="87">
        <f ca="1">SUMIF(Resa!$B$8:$B$165,E18,Resa!$H$8:$H$149)</f>
        <v>1</v>
      </c>
      <c r="G18" s="37" t="str">
        <f ca="1">IF(AND(Resa!G27&lt;&gt;"",Resa!W27=1,F18&gt;0),"GROUPE 1",IF(AND(Resa!G27&lt;&gt;"",Resa!W27=2,F18&gt;0),"GROUPE 2",IF(AND(Resa!G27&lt;&gt;"",Resa!W27=3,F18&gt;0),"GROUPE 3",IF(AND(Resa!G27&lt;&gt;"",Resa!W27=4,F18&gt;0),"GROUPE 4",IF(AND(Resa!G27&lt;&gt;"",Resa!W27=5,F18&gt;0),"GROUPE 5",IF(AND(Resa!W27=6,F18&gt;0),"GROUPE 6",""))))))</f>
        <v/>
      </c>
      <c r="I18" s="34">
        <v>265</v>
      </c>
      <c r="J18" s="87">
        <f ca="1">SUMIF(Resa!$B$8:$B$165,I18,Resa!$H$8:$H$149)</f>
        <v>2</v>
      </c>
      <c r="K18" s="37" t="str">
        <f ca="1">IF(AND(Resa!K27&lt;&gt;"",Resa!AA27=1,J18&gt;0),"GROUPE 1",IF(AND(Resa!K27&lt;&gt;"",Resa!AA27=2,J18&gt;0),"GROUPE 2",IF(AND(Resa!K27&lt;&gt;"",Resa!AA27=3,J18&gt;0),"GROUPE 3",IF(AND(Resa!K27&lt;&gt;"",Resa!AA27=4,J18&gt;0),"GROUPE 4",IF(AND(Resa!K27&lt;&gt;"",Resa!AA27=5,J18&gt;0),"GROUPE 5",IF(AND(Resa!AA27=6,J18&gt;0),"GROUPE 6",""))))))</f>
        <v/>
      </c>
    </row>
    <row r="19" spans="1:20" s="31" customFormat="1" ht="15" x14ac:dyDescent="0.2">
      <c r="A19" s="33">
        <v>117</v>
      </c>
      <c r="B19" s="87">
        <f ca="1">SUMIF(Resa!$B$8:$B$165,A19,Resa!$H$8:$H$149)</f>
        <v>2</v>
      </c>
      <c r="C19" s="37"/>
      <c r="E19" s="33">
        <v>141</v>
      </c>
      <c r="F19" s="87">
        <f ca="1">SUMIF(Resa!$B$8:$B$165,E19,Resa!$H$8:$H$149)</f>
        <v>1</v>
      </c>
      <c r="G19" s="37" t="str">
        <f ca="1">IF(AND(Resa!G28&lt;&gt;"",Resa!W28=1,F19&gt;0),"GROUPE 1",IF(AND(Resa!G28&lt;&gt;"",Resa!W28=2,F19&gt;0),"GROUPE 2",IF(AND(Resa!G28&lt;&gt;"",Resa!W28=3,F19&gt;0),"GROUPE 3",IF(AND(Resa!G28&lt;&gt;"",Resa!W28=4,F19&gt;0),"GROUPE 4",IF(AND(Resa!G28&lt;&gt;"",Resa!W28=5,F19&gt;0),"GROUPE 5",IF(AND(Resa!W28=6,F19&gt;0),"GROUPE 6",""))))))</f>
        <v/>
      </c>
      <c r="I19" s="34">
        <v>266</v>
      </c>
      <c r="J19" s="87">
        <f ca="1">SUMIF(Resa!$B$8:$B$165,I19,Resa!$H$8:$H$149)</f>
        <v>2</v>
      </c>
      <c r="K19" s="37" t="str">
        <f ca="1">IF(AND(Resa!K28&lt;&gt;"",Resa!AA28=1,J19&gt;0),"GROUPE 1",IF(AND(Resa!K28&lt;&gt;"",Resa!AA28=2,J19&gt;0),"GROUPE 2",IF(AND(Resa!K28&lt;&gt;"",Resa!AA28=3,J19&gt;0),"GROUPE 3",IF(AND(Resa!K28&lt;&gt;"",Resa!AA28=4,J19&gt;0),"GROUPE 4",IF(AND(Resa!K28&lt;&gt;"",Resa!AA28=5,J19&gt;0),"GROUPE 5",IF(AND(Resa!AA28=6,J19&gt;0),"GROUPE 6",""))))))</f>
        <v/>
      </c>
    </row>
    <row r="20" spans="1:20" s="31" customFormat="1" ht="15" x14ac:dyDescent="0.2">
      <c r="A20" s="33">
        <v>118</v>
      </c>
      <c r="B20" s="87">
        <f ca="1">SUMIF(Resa!$B$8:$B$165,A20,Resa!$H$8:$H$149)</f>
        <v>0</v>
      </c>
      <c r="C20" s="37"/>
      <c r="E20" s="33">
        <v>142</v>
      </c>
      <c r="F20" s="87">
        <f ca="1">SUMIF(Resa!$B$8:$B$165,E20,Resa!$H$8:$H$149)</f>
        <v>0</v>
      </c>
      <c r="G20" s="37" t="str">
        <f ca="1">IF(AND(Resa!G29&lt;&gt;"",Resa!W29=1,F20&gt;0),"GROUPE 1",IF(AND(Resa!G29&lt;&gt;"",Resa!W29=2,F20&gt;0),"GROUPE 2",IF(AND(Resa!G29&lt;&gt;"",Resa!W29=3,F20&gt;0),"GROUPE 3",IF(AND(Resa!G29&lt;&gt;"",Resa!W29=4,F20&gt;0),"GROUPE 4",IF(AND(Resa!G29&lt;&gt;"",Resa!W29=5,F20&gt;0),"GROUPE 5",IF(AND(Resa!W29=6,F20&gt;0),"GROUPE 6",""))))))</f>
        <v/>
      </c>
      <c r="I20" s="34">
        <v>267</v>
      </c>
      <c r="J20" s="87">
        <f ca="1">SUMIF(Resa!$B$8:$B$165,I20,Resa!$H$8:$H$149)</f>
        <v>2</v>
      </c>
      <c r="K20" s="37" t="str">
        <f ca="1">IF(AND(Resa!K29&lt;&gt;"",Resa!AA29=1,J20&gt;0),"GROUPE 1",IF(AND(Resa!K29&lt;&gt;"",Resa!AA29=2,J20&gt;0),"GROUPE 2",IF(AND(Resa!K29&lt;&gt;"",Resa!AA29=3,J20&gt;0),"GROUPE 3",IF(AND(Resa!K29&lt;&gt;"",Resa!AA29=4,J20&gt;0),"GROUPE 4",IF(AND(Resa!K29&lt;&gt;"",Resa!AA29=5,J20&gt;0),"GROUPE 5",IF(AND(Resa!AA29=6,J20&gt;0),"GROUPE 6",""))))))</f>
        <v/>
      </c>
    </row>
    <row r="21" spans="1:20" s="31" customFormat="1" ht="15" x14ac:dyDescent="0.2">
      <c r="A21" s="33">
        <v>119</v>
      </c>
      <c r="B21" s="87">
        <f ca="1">SUMIF(Resa!$B$8:$B$165,A21,Resa!$H$8:$H$149)</f>
        <v>0</v>
      </c>
      <c r="C21" s="37"/>
      <c r="E21" s="33">
        <v>143</v>
      </c>
      <c r="F21" s="87">
        <f ca="1">SUMIF(Resa!$B$8:$B$165,E21,Resa!$H$8:$H$149)</f>
        <v>0</v>
      </c>
      <c r="G21" s="37" t="str">
        <f ca="1">IF(AND(Resa!G30&lt;&gt;"",Resa!W30=1,F21&gt;0),"GROUPE 1",IF(AND(Resa!G30&lt;&gt;"",Resa!W30=2,F21&gt;0),"GROUPE 2",IF(AND(Resa!G30&lt;&gt;"",Resa!W30=3,F21&gt;0),"GROUPE 3",IF(AND(Resa!G30&lt;&gt;"",Resa!W30=4,F21&gt;0),"GROUPE 4",IF(AND(Resa!G30&lt;&gt;"",Resa!W30=5,F21&gt;0),"GROUPE 5",IF(AND(Resa!W30=6,F21&gt;0),"GROUPE 6",""))))))</f>
        <v/>
      </c>
      <c r="I21" s="34">
        <v>268</v>
      </c>
      <c r="J21" s="87">
        <f ca="1">SUMIF(Resa!$B$8:$B$165,I21,Resa!$H$8:$H$149)</f>
        <v>2</v>
      </c>
      <c r="K21" s="37" t="str">
        <f ca="1">IF(AND(Resa!K30&lt;&gt;"",Resa!AA30=1,J21&gt;0),"GROUPE 1",IF(AND(Resa!K30&lt;&gt;"",Resa!AA30=2,J21&gt;0),"GROUPE 2",IF(AND(Resa!K30&lt;&gt;"",Resa!AA30=3,J21&gt;0),"GROUPE 3",IF(AND(Resa!K30&lt;&gt;"",Resa!AA30=4,J21&gt;0),"GROUPE 4",IF(AND(Resa!K30&lt;&gt;"",Resa!AA30=5,J21&gt;0),"GROUPE 5",IF(AND(Resa!AA30=6,J21&gt;0),"GROUPE 6",""))))))</f>
        <v/>
      </c>
    </row>
    <row r="22" spans="1:20" s="31" customFormat="1" ht="15" x14ac:dyDescent="0.2">
      <c r="A22" s="33">
        <v>120</v>
      </c>
      <c r="B22" s="87">
        <f ca="1">SUMIF(Resa!$B$8:$B$165,A22,Resa!$H$8:$H$149)</f>
        <v>0</v>
      </c>
      <c r="C22" s="37"/>
      <c r="E22" s="33">
        <v>144</v>
      </c>
      <c r="F22" s="87">
        <f ca="1">SUMIF(Resa!$B$8:$B$165,E22,Resa!$H$8:$H$149)</f>
        <v>0</v>
      </c>
      <c r="G22" s="37" t="str">
        <f ca="1">IF(AND(Resa!G31&lt;&gt;"",Resa!W31=1,F22&gt;0),"GROUPE 1",IF(AND(Resa!G31&lt;&gt;"",Resa!W31=2,F22&gt;0),"GROUPE 2",IF(AND(Resa!G31&lt;&gt;"",Resa!W31=3,F22&gt;0),"GROUPE 3",IF(AND(Resa!G31&lt;&gt;"",Resa!W31=4,F22&gt;0),"GROUPE 4",IF(AND(Resa!G31&lt;&gt;"",Resa!W31=5,F22&gt;0),"GROUPE 5",IF(AND(Resa!W31=6,F22&gt;0),"GROUPE 6",""))))))</f>
        <v/>
      </c>
      <c r="I22" s="34">
        <v>269</v>
      </c>
      <c r="J22" s="87">
        <f ca="1">SUMIF(Resa!$B$8:$B$165,I22,Resa!$H$8:$H$149)</f>
        <v>1</v>
      </c>
      <c r="K22" s="37" t="str">
        <f ca="1">IF(AND(Resa!K31&lt;&gt;"",Resa!AA31=1,J22&gt;0),"GROUPE 1",IF(AND(Resa!K31&lt;&gt;"",Resa!AA31=2,J22&gt;0),"GROUPE 2",IF(AND(Resa!K31&lt;&gt;"",Resa!AA31=3,J22&gt;0),"GROUPE 3",IF(AND(Resa!K31&lt;&gt;"",Resa!AA31=4,J22&gt;0),"GROUPE 4",IF(AND(Resa!K31&lt;&gt;"",Resa!AA31=5,J22&gt;0),"GROUPE 5",IF(AND(Resa!AA31=6,J22&gt;0),"GROUPE 6",""))))))</f>
        <v/>
      </c>
    </row>
    <row r="23" spans="1:20" s="31" customFormat="1" ht="15" x14ac:dyDescent="0.2">
      <c r="A23" s="33">
        <v>121</v>
      </c>
      <c r="B23" s="87">
        <f ca="1">SUMIF(Resa!$B$8:$B$165,A23,Resa!$H$8:$H$149)</f>
        <v>0</v>
      </c>
      <c r="C23" s="37"/>
      <c r="E23" s="33">
        <v>145</v>
      </c>
      <c r="F23" s="87">
        <f ca="1">SUMIF(Resa!$B$8:$B$165,E23,Resa!$H$8:$H$149)</f>
        <v>0</v>
      </c>
      <c r="G23" s="37" t="str">
        <f ca="1">IF(AND(Resa!G32&lt;&gt;"",Resa!W32=1,F23&gt;0),"GROUPE 1",IF(AND(Resa!G32&lt;&gt;"",Resa!W32=2,F23&gt;0),"GROUPE 2",IF(AND(Resa!G32&lt;&gt;"",Resa!W32=3,F23&gt;0),"GROUPE 3",IF(AND(Resa!G32&lt;&gt;"",Resa!W32=4,F23&gt;0),"GROUPE 4",IF(AND(Resa!G32&lt;&gt;"",Resa!W32=5,F23&gt;0),"GROUPE 5",IF(AND(Resa!W32=6,F23&gt;0),"GROUPE 6",""))))))</f>
        <v/>
      </c>
      <c r="I23" s="34">
        <v>270</v>
      </c>
      <c r="J23" s="87">
        <f ca="1">SUMIF(Resa!$B$8:$B$165,I23,Resa!$H$8:$H$149)</f>
        <v>2</v>
      </c>
      <c r="K23" s="37" t="str">
        <f ca="1">IF(AND(Resa!K32&lt;&gt;"",Resa!AA32=1,J23&gt;0),"GROUPE 1",IF(AND(Resa!K32&lt;&gt;"",Resa!AA32=2,J23&gt;0),"GROUPE 2",IF(AND(Resa!K32&lt;&gt;"",Resa!AA32=3,J23&gt;0),"GROUPE 3",IF(AND(Resa!K32&lt;&gt;"",Resa!AA32=4,J23&gt;0),"GROUPE 4",IF(AND(Resa!K32&lt;&gt;"",Resa!AA32=5,J23&gt;0),"GROUPE 5",IF(AND(Resa!AA32=6,J23&gt;0),"GROUPE 6",""))))))</f>
        <v/>
      </c>
    </row>
    <row r="24" spans="1:20" s="31" customFormat="1" ht="15" x14ac:dyDescent="0.2">
      <c r="A24" s="33">
        <v>122</v>
      </c>
      <c r="B24" s="87">
        <f ca="1">SUMIF(Resa!$B$8:$B$165,A24,Resa!$H$8:$H$149)</f>
        <v>1</v>
      </c>
      <c r="C24" s="37"/>
      <c r="E24" s="33">
        <v>146</v>
      </c>
      <c r="F24" s="87">
        <f ca="1">SUMIF(Resa!$B$8:$B$165,E24,Resa!$H$8:$H$149)</f>
        <v>0</v>
      </c>
      <c r="G24" s="37" t="str">
        <f ca="1">IF(AND(Resa!G33&lt;&gt;"",Resa!W33=1,F24&gt;0),"GROUPE 1",IF(AND(Resa!G33&lt;&gt;"",Resa!W33=2,F24&gt;0),"GROUPE 2",IF(AND(Resa!G33&lt;&gt;"",Resa!W33=3,F24&gt;0),"GROUPE 3",IF(AND(Resa!G33&lt;&gt;"",Resa!W33=4,F24&gt;0),"GROUPE 4",IF(AND(Resa!G33&lt;&gt;"",Resa!W33=5,F24&gt;0),"GROUPE 5",IF(AND(Resa!W33=6,F24&gt;0),"GROUPE 6",""))))))</f>
        <v/>
      </c>
      <c r="I24" s="34">
        <v>271</v>
      </c>
      <c r="J24" s="87">
        <f ca="1">SUMIF(Resa!$B$8:$B$165,I24,Resa!$H$8:$H$149)</f>
        <v>1</v>
      </c>
      <c r="K24" s="37" t="str">
        <f ca="1">IF(AND(Resa!K33&lt;&gt;"",Resa!AA33=1,J24&gt;0),"GROUPE 1",IF(AND(Resa!K33&lt;&gt;"",Resa!AA33=2,J24&gt;0),"GROUPE 2",IF(AND(Resa!K33&lt;&gt;"",Resa!AA33=3,J24&gt;0),"GROUPE 3",IF(AND(Resa!K33&lt;&gt;"",Resa!AA33=4,J24&gt;0),"GROUPE 4",IF(AND(Resa!K33&lt;&gt;"",Resa!AA33=5,J24&gt;0),"GROUPE 5",IF(AND(Resa!AA33=6,J24&gt;0),"GROUPE 6",""))))))</f>
        <v/>
      </c>
    </row>
    <row r="25" spans="1:20" s="31" customFormat="1" ht="15" x14ac:dyDescent="0.2">
      <c r="A25" s="33">
        <v>123</v>
      </c>
      <c r="B25" s="87">
        <f ca="1">SUMIF(Resa!$B$8:$B$165,A25,Resa!$H$8:$H$149)</f>
        <v>1</v>
      </c>
      <c r="C25" s="37"/>
      <c r="E25" s="33">
        <v>147</v>
      </c>
      <c r="F25" s="87">
        <f ca="1">SUMIF(Resa!$B$8:$B$165,E25,Resa!$H$8:$H$149)</f>
        <v>0</v>
      </c>
      <c r="G25" s="37" t="str">
        <f ca="1">IF(AND(Resa!G34&lt;&gt;"",Resa!W34=1,F25&gt;0),"GROUPE 1",IF(AND(Resa!G34&lt;&gt;"",Resa!W34=2,F25&gt;0),"GROUPE 2",IF(AND(Resa!G34&lt;&gt;"",Resa!W34=3,F25&gt;0),"GROUPE 3",IF(AND(Resa!G34&lt;&gt;"",Resa!W34=4,F25&gt;0),"GROUPE 4",IF(AND(Resa!G34&lt;&gt;"",Resa!W34=5,F25&gt;0),"GROUPE 5",IF(AND(Resa!W34=6,F25&gt;0),"GROUPE 6",""))))))</f>
        <v/>
      </c>
      <c r="I25" s="34">
        <v>272</v>
      </c>
      <c r="J25" s="87">
        <f ca="1">SUMIF(Resa!$B$8:$B$165,I25,Resa!$H$8:$H$149)</f>
        <v>2</v>
      </c>
      <c r="K25" s="37" t="str">
        <f ca="1">IF(AND(Resa!K34&lt;&gt;"",Resa!AA34=1,J25&gt;0),"GROUPE 1",IF(AND(Resa!K34&lt;&gt;"",Resa!AA34=2,J25&gt;0),"GROUPE 2",IF(AND(Resa!K34&lt;&gt;"",Resa!AA34=3,J25&gt;0),"GROUPE 3",IF(AND(Resa!K34&lt;&gt;"",Resa!AA34=4,J25&gt;0),"GROUPE 4",IF(AND(Resa!K34&lt;&gt;"",Resa!AA34=5,J25&gt;0),"GROUPE 5",IF(AND(Resa!AA34=6,J25&gt;0),"GROUPE 6",""))))))</f>
        <v/>
      </c>
    </row>
    <row r="26" spans="1:20" s="31" customFormat="1" ht="15" x14ac:dyDescent="0.2">
      <c r="A26" s="33">
        <v>124</v>
      </c>
      <c r="B26" s="87">
        <f ca="1">SUMIF(Resa!$B$8:$B$165,A26,Resa!$H$8:$H$149)</f>
        <v>2</v>
      </c>
      <c r="C26" s="37"/>
      <c r="E26" s="33">
        <v>148</v>
      </c>
      <c r="F26" s="87">
        <f ca="1">SUMIF(Resa!$B$8:$B$165,E26,Resa!$H$8:$H$149)</f>
        <v>0</v>
      </c>
      <c r="G26" s="37" t="str">
        <f ca="1">IF(AND(Resa!G35&lt;&gt;"",Resa!W35=1,F26&gt;0),"GROUPE 1",IF(AND(Resa!G35&lt;&gt;"",Resa!W35=2,F26&gt;0),"GROUPE 2",IF(AND(Resa!G35&lt;&gt;"",Resa!W35=3,F26&gt;0),"GROUPE 3",IF(AND(Resa!G35&lt;&gt;"",Resa!W35=4,F26&gt;0),"GROUPE 4",IF(AND(Resa!G35&lt;&gt;"",Resa!W35=5,F26&gt;0),"GROUPE 5",IF(AND(Resa!W35=6,F26&gt;0),"GROUPE 6",""))))))</f>
        <v/>
      </c>
      <c r="I26" s="34">
        <v>273</v>
      </c>
      <c r="J26" s="87">
        <f ca="1">SUMIF(Resa!$B$8:$B$165,I26,Resa!$H$8:$H$149)</f>
        <v>1</v>
      </c>
      <c r="K26" s="37" t="str">
        <f ca="1">IF(AND(Resa!K35&lt;&gt;"",Resa!AA35=1,J26&gt;0),"GROUPE 1",IF(AND(Resa!K35&lt;&gt;"",Resa!AA35=2,J26&gt;0),"GROUPE 2",IF(AND(Resa!K35&lt;&gt;"",Resa!AA35=3,J26&gt;0),"GROUPE 3",IF(AND(Resa!K35&lt;&gt;"",Resa!AA35=4,J26&gt;0),"GROUPE 4",IF(AND(Resa!K35&lt;&gt;"",Resa!AA35=5,J26&gt;0),"GROUPE 5",IF(AND(Resa!AA35=6,J26&gt;0),"GROUPE 6",""))))))</f>
        <v/>
      </c>
    </row>
    <row r="27" spans="1:20" s="31" customFormat="1" ht="15" x14ac:dyDescent="0.2">
      <c r="B27" s="86"/>
      <c r="E27" s="33">
        <v>150</v>
      </c>
      <c r="F27" s="87">
        <f ca="1">SUMIF(Resa!$B$8:$B$165,E27,Resa!$H$8:$H$149)</f>
        <v>0</v>
      </c>
      <c r="I27" s="34">
        <v>274</v>
      </c>
      <c r="J27" s="87">
        <f ca="1">SUMIF(Resa!$B$8:$B$165,I27,Resa!$H$8:$H$149)</f>
        <v>2</v>
      </c>
    </row>
    <row r="28" spans="1:20" s="31" customFormat="1" ht="15" x14ac:dyDescent="0.2">
      <c r="B28" s="86"/>
      <c r="E28" s="33">
        <v>152</v>
      </c>
      <c r="F28" s="87">
        <f ca="1">SUMIF(Resa!$B$8:$B$165,E28,Resa!$H$8:$H$149)</f>
        <v>0</v>
      </c>
      <c r="I28" s="34">
        <v>275</v>
      </c>
      <c r="J28" s="87">
        <f ca="1">SUMIF(Resa!$B$8:$B$165,I28,Resa!$H$8:$H$149)</f>
        <v>1</v>
      </c>
    </row>
    <row r="29" spans="1:20" s="31" customFormat="1" ht="15" x14ac:dyDescent="0.2">
      <c r="B29" s="86"/>
      <c r="E29" s="33">
        <v>300</v>
      </c>
      <c r="F29" s="87">
        <f ca="1">SUMIF(Resa!$B$8:$B$165,E29,Resa!$H$8:$H$149)</f>
        <v>2</v>
      </c>
      <c r="I29" s="34">
        <v>276</v>
      </c>
      <c r="J29" s="87">
        <f ca="1">SUMIF(Resa!$B$8:$B$165,I29,Resa!$H$8:$H$149)</f>
        <v>0</v>
      </c>
    </row>
    <row r="30" spans="1:20" s="31" customFormat="1" ht="15" x14ac:dyDescent="0.2">
      <c r="B30" s="86"/>
      <c r="I30" s="34">
        <v>277</v>
      </c>
      <c r="J30" s="87">
        <f ca="1">SUMIF(Resa!$B$8:$B$165,I30,Resa!$H$8:$H$149)</f>
        <v>2</v>
      </c>
      <c r="P30"/>
      <c r="Q30"/>
    </row>
    <row r="31" spans="1:20" s="31" customFormat="1" ht="13.5" customHeight="1" x14ac:dyDescent="0.2">
      <c r="B31" s="86"/>
      <c r="P31"/>
      <c r="Q31"/>
      <c r="S31"/>
      <c r="T31"/>
    </row>
    <row r="32" spans="1:20" s="31" customFormat="1" ht="13.5" customHeight="1" x14ac:dyDescent="0.2">
      <c r="B32" s="86"/>
      <c r="P32"/>
      <c r="Q32"/>
      <c r="S32"/>
      <c r="T32"/>
    </row>
    <row r="33" spans="2:20" s="31" customFormat="1" x14ac:dyDescent="0.2">
      <c r="B33" s="86"/>
      <c r="P33"/>
      <c r="Q33"/>
      <c r="S33"/>
      <c r="T33"/>
    </row>
    <row r="34" spans="2:20" s="31" customFormat="1" x14ac:dyDescent="0.2">
      <c r="B34" s="86"/>
      <c r="P34"/>
      <c r="Q34"/>
      <c r="S34"/>
      <c r="T34"/>
    </row>
    <row r="35" spans="2:20" s="31" customFormat="1" x14ac:dyDescent="0.2">
      <c r="B35" s="86"/>
      <c r="P35"/>
      <c r="Q35"/>
      <c r="S35"/>
      <c r="T35"/>
    </row>
    <row r="36" spans="2:20" s="31" customFormat="1" x14ac:dyDescent="0.2">
      <c r="B36" s="86"/>
      <c r="P36"/>
      <c r="Q36"/>
      <c r="S36"/>
      <c r="T36"/>
    </row>
    <row r="37" spans="2:20" s="31" customFormat="1" x14ac:dyDescent="0.2">
      <c r="B37" s="86"/>
      <c r="P37"/>
      <c r="Q37"/>
      <c r="S37"/>
      <c r="T37"/>
    </row>
    <row r="38" spans="2:20" x14ac:dyDescent="0.2">
      <c r="C38" s="31"/>
    </row>
    <row r="39" spans="2:20" x14ac:dyDescent="0.2">
      <c r="C39" s="31"/>
    </row>
    <row r="40" spans="2:20" x14ac:dyDescent="0.2">
      <c r="C40" s="31"/>
    </row>
    <row r="51" spans="9:10" ht="15" thickBot="1" x14ac:dyDescent="0.25"/>
    <row r="52" spans="9:10" ht="15.75" thickBot="1" x14ac:dyDescent="0.3">
      <c r="I52" s="140" t="s">
        <v>78</v>
      </c>
      <c r="J52" s="140"/>
    </row>
    <row r="53" spans="9:10" ht="15" thickBot="1" x14ac:dyDescent="0.25">
      <c r="I53" s="141" t="e">
        <f ca="1">SUM(#REF!)+SUM(F3:F29)+SUM(J3:J30)</f>
        <v>#REF!</v>
      </c>
      <c r="J53" s="142"/>
    </row>
    <row r="54" spans="9:10" ht="15" thickBot="1" x14ac:dyDescent="0.25">
      <c r="I54" s="142"/>
      <c r="J54" s="142"/>
    </row>
  </sheetData>
  <mergeCells count="2">
    <mergeCell ref="I52:J52"/>
    <mergeCell ref="I53:J5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68DE7-899E-4252-BB56-72FCA633B844}">
  <dimension ref="A1:H42"/>
  <sheetViews>
    <sheetView workbookViewId="0">
      <selection activeCell="J8" sqref="J8"/>
    </sheetView>
  </sheetViews>
  <sheetFormatPr baseColWidth="10" defaultColWidth="11.5703125" defaultRowHeight="12.75" x14ac:dyDescent="0.2"/>
  <cols>
    <col min="2" max="2" width="12.7109375" customWidth="1"/>
    <col min="3" max="3" width="5.42578125" customWidth="1"/>
    <col min="4" max="4" width="12.7109375" customWidth="1"/>
    <col min="6" max="6" width="5.140625" customWidth="1"/>
    <col min="258" max="258" width="12.7109375" customWidth="1"/>
    <col min="260" max="260" width="12.7109375" customWidth="1"/>
    <col min="514" max="514" width="12.7109375" customWidth="1"/>
    <col min="516" max="516" width="12.7109375" customWidth="1"/>
    <col min="770" max="770" width="12.7109375" customWidth="1"/>
    <col min="772" max="772" width="12.7109375" customWidth="1"/>
    <col min="1026" max="1026" width="12.7109375" customWidth="1"/>
    <col min="1028" max="1028" width="12.7109375" customWidth="1"/>
    <col min="1282" max="1282" width="12.7109375" customWidth="1"/>
    <col min="1284" max="1284" width="12.7109375" customWidth="1"/>
    <col min="1538" max="1538" width="12.7109375" customWidth="1"/>
    <col min="1540" max="1540" width="12.7109375" customWidth="1"/>
    <col min="1794" max="1794" width="12.7109375" customWidth="1"/>
    <col min="1796" max="1796" width="12.7109375" customWidth="1"/>
    <col min="2050" max="2050" width="12.7109375" customWidth="1"/>
    <col min="2052" max="2052" width="12.7109375" customWidth="1"/>
    <col min="2306" max="2306" width="12.7109375" customWidth="1"/>
    <col min="2308" max="2308" width="12.7109375" customWidth="1"/>
    <col min="2562" max="2562" width="12.7109375" customWidth="1"/>
    <col min="2564" max="2564" width="12.7109375" customWidth="1"/>
    <col min="2818" max="2818" width="12.7109375" customWidth="1"/>
    <col min="2820" max="2820" width="12.7109375" customWidth="1"/>
    <col min="3074" max="3074" width="12.7109375" customWidth="1"/>
    <col min="3076" max="3076" width="12.7109375" customWidth="1"/>
    <col min="3330" max="3330" width="12.7109375" customWidth="1"/>
    <col min="3332" max="3332" width="12.7109375" customWidth="1"/>
    <col min="3586" max="3586" width="12.7109375" customWidth="1"/>
    <col min="3588" max="3588" width="12.7109375" customWidth="1"/>
    <col min="3842" max="3842" width="12.7109375" customWidth="1"/>
    <col min="3844" max="3844" width="12.7109375" customWidth="1"/>
    <col min="4098" max="4098" width="12.7109375" customWidth="1"/>
    <col min="4100" max="4100" width="12.7109375" customWidth="1"/>
    <col min="4354" max="4354" width="12.7109375" customWidth="1"/>
    <col min="4356" max="4356" width="12.7109375" customWidth="1"/>
    <col min="4610" max="4610" width="12.7109375" customWidth="1"/>
    <col min="4612" max="4612" width="12.7109375" customWidth="1"/>
    <col min="4866" max="4866" width="12.7109375" customWidth="1"/>
    <col min="4868" max="4868" width="12.7109375" customWidth="1"/>
    <col min="5122" max="5122" width="12.7109375" customWidth="1"/>
    <col min="5124" max="5124" width="12.7109375" customWidth="1"/>
    <col min="5378" max="5378" width="12.7109375" customWidth="1"/>
    <col min="5380" max="5380" width="12.7109375" customWidth="1"/>
    <col min="5634" max="5634" width="12.7109375" customWidth="1"/>
    <col min="5636" max="5636" width="12.7109375" customWidth="1"/>
    <col min="5890" max="5890" width="12.7109375" customWidth="1"/>
    <col min="5892" max="5892" width="12.7109375" customWidth="1"/>
    <col min="6146" max="6146" width="12.7109375" customWidth="1"/>
    <col min="6148" max="6148" width="12.7109375" customWidth="1"/>
    <col min="6402" max="6402" width="12.7109375" customWidth="1"/>
    <col min="6404" max="6404" width="12.7109375" customWidth="1"/>
    <col min="6658" max="6658" width="12.7109375" customWidth="1"/>
    <col min="6660" max="6660" width="12.7109375" customWidth="1"/>
    <col min="6914" max="6914" width="12.7109375" customWidth="1"/>
    <col min="6916" max="6916" width="12.7109375" customWidth="1"/>
    <col min="7170" max="7170" width="12.7109375" customWidth="1"/>
    <col min="7172" max="7172" width="12.7109375" customWidth="1"/>
    <col min="7426" max="7426" width="12.7109375" customWidth="1"/>
    <col min="7428" max="7428" width="12.7109375" customWidth="1"/>
    <col min="7682" max="7682" width="12.7109375" customWidth="1"/>
    <col min="7684" max="7684" width="12.7109375" customWidth="1"/>
    <col min="7938" max="7938" width="12.7109375" customWidth="1"/>
    <col min="7940" max="7940" width="12.7109375" customWidth="1"/>
    <col min="8194" max="8194" width="12.7109375" customWidth="1"/>
    <col min="8196" max="8196" width="12.7109375" customWidth="1"/>
    <col min="8450" max="8450" width="12.7109375" customWidth="1"/>
    <col min="8452" max="8452" width="12.7109375" customWidth="1"/>
    <col min="8706" max="8706" width="12.7109375" customWidth="1"/>
    <col min="8708" max="8708" width="12.7109375" customWidth="1"/>
    <col min="8962" max="8962" width="12.7109375" customWidth="1"/>
    <col min="8964" max="8964" width="12.7109375" customWidth="1"/>
    <col min="9218" max="9218" width="12.7109375" customWidth="1"/>
    <col min="9220" max="9220" width="12.7109375" customWidth="1"/>
    <col min="9474" max="9474" width="12.7109375" customWidth="1"/>
    <col min="9476" max="9476" width="12.7109375" customWidth="1"/>
    <col min="9730" max="9730" width="12.7109375" customWidth="1"/>
    <col min="9732" max="9732" width="12.7109375" customWidth="1"/>
    <col min="9986" max="9986" width="12.7109375" customWidth="1"/>
    <col min="9988" max="9988" width="12.7109375" customWidth="1"/>
    <col min="10242" max="10242" width="12.7109375" customWidth="1"/>
    <col min="10244" max="10244" width="12.7109375" customWidth="1"/>
    <col min="10498" max="10498" width="12.7109375" customWidth="1"/>
    <col min="10500" max="10500" width="12.7109375" customWidth="1"/>
    <col min="10754" max="10754" width="12.7109375" customWidth="1"/>
    <col min="10756" max="10756" width="12.7109375" customWidth="1"/>
    <col min="11010" max="11010" width="12.7109375" customWidth="1"/>
    <col min="11012" max="11012" width="12.7109375" customWidth="1"/>
    <col min="11266" max="11266" width="12.7109375" customWidth="1"/>
    <col min="11268" max="11268" width="12.7109375" customWidth="1"/>
    <col min="11522" max="11522" width="12.7109375" customWidth="1"/>
    <col min="11524" max="11524" width="12.7109375" customWidth="1"/>
    <col min="11778" max="11778" width="12.7109375" customWidth="1"/>
    <col min="11780" max="11780" width="12.7109375" customWidth="1"/>
    <col min="12034" max="12034" width="12.7109375" customWidth="1"/>
    <col min="12036" max="12036" width="12.7109375" customWidth="1"/>
    <col min="12290" max="12290" width="12.7109375" customWidth="1"/>
    <col min="12292" max="12292" width="12.7109375" customWidth="1"/>
    <col min="12546" max="12546" width="12.7109375" customWidth="1"/>
    <col min="12548" max="12548" width="12.7109375" customWidth="1"/>
    <col min="12802" max="12802" width="12.7109375" customWidth="1"/>
    <col min="12804" max="12804" width="12.7109375" customWidth="1"/>
    <col min="13058" max="13058" width="12.7109375" customWidth="1"/>
    <col min="13060" max="13060" width="12.7109375" customWidth="1"/>
    <col min="13314" max="13314" width="12.7109375" customWidth="1"/>
    <col min="13316" max="13316" width="12.7109375" customWidth="1"/>
    <col min="13570" max="13570" width="12.7109375" customWidth="1"/>
    <col min="13572" max="13572" width="12.7109375" customWidth="1"/>
    <col min="13826" max="13826" width="12.7109375" customWidth="1"/>
    <col min="13828" max="13828" width="12.7109375" customWidth="1"/>
    <col min="14082" max="14082" width="12.7109375" customWidth="1"/>
    <col min="14084" max="14084" width="12.7109375" customWidth="1"/>
    <col min="14338" max="14338" width="12.7109375" customWidth="1"/>
    <col min="14340" max="14340" width="12.7109375" customWidth="1"/>
    <col min="14594" max="14594" width="12.7109375" customWidth="1"/>
    <col min="14596" max="14596" width="12.7109375" customWidth="1"/>
    <col min="14850" max="14850" width="12.7109375" customWidth="1"/>
    <col min="14852" max="14852" width="12.7109375" customWidth="1"/>
    <col min="15106" max="15106" width="12.7109375" customWidth="1"/>
    <col min="15108" max="15108" width="12.7109375" customWidth="1"/>
    <col min="15362" max="15362" width="12.7109375" customWidth="1"/>
    <col min="15364" max="15364" width="12.7109375" customWidth="1"/>
    <col min="15618" max="15618" width="12.7109375" customWidth="1"/>
    <col min="15620" max="15620" width="12.7109375" customWidth="1"/>
    <col min="15874" max="15874" width="12.7109375" customWidth="1"/>
    <col min="15876" max="15876" width="12.7109375" customWidth="1"/>
    <col min="16130" max="16130" width="12.7109375" customWidth="1"/>
    <col min="16132" max="16132" width="12.7109375" customWidth="1"/>
  </cols>
  <sheetData>
    <row r="1" spans="1:8" s="31" customFormat="1" ht="12" customHeight="1" x14ac:dyDescent="0.2">
      <c r="A1"/>
      <c r="B1"/>
      <c r="C1"/>
      <c r="D1"/>
      <c r="E1"/>
      <c r="F1"/>
    </row>
    <row r="2" spans="1:8" s="31" customFormat="1" ht="11.1" customHeight="1" x14ac:dyDescent="0.2">
      <c r="A2"/>
      <c r="B2"/>
      <c r="C2"/>
      <c r="D2"/>
      <c r="E2"/>
      <c r="F2"/>
    </row>
    <row r="3" spans="1:8" s="31" customFormat="1" ht="13.5" thickBot="1" x14ac:dyDescent="0.25">
      <c r="A3"/>
      <c r="B3"/>
      <c r="C3"/>
      <c r="D3"/>
      <c r="E3"/>
      <c r="F3"/>
    </row>
    <row r="4" spans="1:8" s="31" customFormat="1" ht="18.75" thickBot="1" x14ac:dyDescent="0.25">
      <c r="A4" s="67" t="s">
        <v>72</v>
      </c>
      <c r="B4" s="68" t="s">
        <v>77</v>
      </c>
      <c r="D4" s="69" t="s">
        <v>72</v>
      </c>
      <c r="E4" s="68" t="s">
        <v>77</v>
      </c>
      <c r="F4" s="32"/>
      <c r="G4" s="69" t="s">
        <v>72</v>
      </c>
      <c r="H4" s="68" t="s">
        <v>77</v>
      </c>
    </row>
    <row r="5" spans="1:8" s="31" customFormat="1" ht="18" x14ac:dyDescent="0.2">
      <c r="A5" s="33">
        <v>101</v>
      </c>
      <c r="B5" s="36">
        <f ca="1">SUMIF(Resa!$B$8:$B$165,A5,Resa!$I$8:$I$149)</f>
        <v>0</v>
      </c>
      <c r="D5" s="33">
        <v>125</v>
      </c>
      <c r="E5" s="36">
        <f ca="1">SUMIF(Resa!$B$8:$B$165,D5,Resa!$I$8:$I$149)</f>
        <v>2</v>
      </c>
      <c r="F5" s="32"/>
      <c r="G5" s="34">
        <v>250</v>
      </c>
      <c r="H5" s="36">
        <f ca="1">SUMIF(Resa!$B$8:$B$165,G5,Resa!$I$8:$I$149)</f>
        <v>2</v>
      </c>
    </row>
    <row r="6" spans="1:8" s="31" customFormat="1" ht="18" x14ac:dyDescent="0.2">
      <c r="A6" s="35">
        <v>102</v>
      </c>
      <c r="B6" s="36">
        <f ca="1">SUMIF(Resa!$B$8:$B$165,A6,Resa!$I$8:$I$149)</f>
        <v>0</v>
      </c>
      <c r="D6" s="33">
        <v>126</v>
      </c>
      <c r="E6" s="36">
        <f ca="1">SUMIF(Resa!$B$8:$B$165,D6,Resa!$I$8:$I$149)</f>
        <v>0</v>
      </c>
      <c r="F6" s="32"/>
      <c r="G6" s="34">
        <v>251</v>
      </c>
      <c r="H6" s="36">
        <f ca="1">SUMIF(Resa!$B$8:$B$165,G6,Resa!$I$8:$I$149)</f>
        <v>0</v>
      </c>
    </row>
    <row r="7" spans="1:8" s="31" customFormat="1" ht="18" x14ac:dyDescent="0.2">
      <c r="A7" s="33">
        <v>103</v>
      </c>
      <c r="B7" s="36">
        <f ca="1">SUMIF(Resa!$B$8:$B$165,A7,Resa!$I$8:$I$149)</f>
        <v>0</v>
      </c>
      <c r="D7" s="33">
        <v>127</v>
      </c>
      <c r="E7" s="36">
        <f ca="1">SUMIF(Resa!$B$8:$B$165,D7,Resa!$I$8:$I$149)</f>
        <v>1</v>
      </c>
      <c r="F7" s="32"/>
      <c r="G7" s="34">
        <v>252</v>
      </c>
      <c r="H7" s="36">
        <f ca="1">SUMIF(Resa!$B$8:$B$165,G7,Resa!$I$8:$I$149)</f>
        <v>2</v>
      </c>
    </row>
    <row r="8" spans="1:8" s="31" customFormat="1" ht="18" x14ac:dyDescent="0.2">
      <c r="A8" s="35">
        <v>104</v>
      </c>
      <c r="B8" s="36">
        <f ca="1">SUMIF(Resa!$B$8:$B$165,A8,Resa!$I$8:$I$149)</f>
        <v>0</v>
      </c>
      <c r="C8" s="37"/>
      <c r="D8" s="33">
        <v>128</v>
      </c>
      <c r="E8" s="36">
        <f ca="1">SUMIF(Resa!$B$8:$B$165,D8,Resa!$I$8:$I$149)</f>
        <v>1</v>
      </c>
      <c r="F8" s="32"/>
      <c r="G8" s="34">
        <v>253</v>
      </c>
      <c r="H8" s="36">
        <f ca="1">SUMIF(Resa!$B$8:$B$165,G8,Resa!$I$8:$I$149)</f>
        <v>2</v>
      </c>
    </row>
    <row r="9" spans="1:8" s="31" customFormat="1" ht="18" x14ac:dyDescent="0.2">
      <c r="A9" s="33">
        <v>105</v>
      </c>
      <c r="B9" s="36">
        <f ca="1">SUMIF(Resa!$B$8:$B$165,A9,Resa!$I$8:$I$149)</f>
        <v>0</v>
      </c>
      <c r="D9" s="33">
        <v>129</v>
      </c>
      <c r="E9" s="36">
        <f ca="1">SUMIF(Resa!$B$8:$B$165,D9,Resa!$I$8:$I$149)</f>
        <v>2</v>
      </c>
      <c r="F9" s="32"/>
      <c r="G9" s="34">
        <v>254</v>
      </c>
      <c r="H9" s="36">
        <f ca="1">SUMIF(Resa!$B$8:$B$165,G9,Resa!$I$8:$I$149)</f>
        <v>2</v>
      </c>
    </row>
    <row r="10" spans="1:8" s="31" customFormat="1" ht="18" x14ac:dyDescent="0.2">
      <c r="A10" s="35">
        <v>106</v>
      </c>
      <c r="B10" s="36">
        <f ca="1">SUMIF(Resa!$B$8:$B$165,A10,Resa!$I$8:$I$149)</f>
        <v>0</v>
      </c>
      <c r="D10" s="33">
        <v>130</v>
      </c>
      <c r="E10" s="36">
        <f ca="1">SUMIF(Resa!$B$8:$B$165,D10,Resa!$I$8:$I$149)</f>
        <v>1</v>
      </c>
      <c r="F10" s="32"/>
      <c r="G10" s="34">
        <v>255</v>
      </c>
      <c r="H10" s="36">
        <f ca="1">SUMIF(Resa!$B$8:$B$165,G10,Resa!$I$8:$I$149)</f>
        <v>2</v>
      </c>
    </row>
    <row r="11" spans="1:8" s="31" customFormat="1" ht="18" x14ac:dyDescent="0.2">
      <c r="A11" s="33">
        <v>107</v>
      </c>
      <c r="B11" s="36">
        <f ca="1">SUMIF(Resa!$B$8:$B$165,A11,Resa!$I$8:$I$149)</f>
        <v>0</v>
      </c>
      <c r="D11" s="33">
        <v>131</v>
      </c>
      <c r="E11" s="36">
        <f ca="1">SUMIF(Resa!$B$8:$B$165,D11,Resa!$I$8:$I$149)</f>
        <v>0</v>
      </c>
      <c r="F11" s="32"/>
      <c r="G11" s="34">
        <v>256</v>
      </c>
      <c r="H11" s="36">
        <f ca="1">SUMIF(Resa!$B$8:$B$165,G11,Resa!$I$8:$I$149)</f>
        <v>2</v>
      </c>
    </row>
    <row r="12" spans="1:8" s="31" customFormat="1" ht="18" x14ac:dyDescent="0.2">
      <c r="A12" s="35">
        <v>108</v>
      </c>
      <c r="B12" s="36">
        <f ca="1">SUMIF(Resa!$B$8:$B$165,A12,Resa!$I$8:$I$149)</f>
        <v>0</v>
      </c>
      <c r="D12" s="33">
        <v>132</v>
      </c>
      <c r="E12" s="36">
        <f ca="1">SUMIF(Resa!$B$8:$B$165,D12,Resa!$I$8:$I$149)</f>
        <v>2</v>
      </c>
      <c r="F12" s="32"/>
      <c r="G12" s="34">
        <v>257</v>
      </c>
      <c r="H12" s="36">
        <f ca="1">SUMIF(Resa!$B$8:$B$165,G12,Resa!$I$8:$I$149)</f>
        <v>2</v>
      </c>
    </row>
    <row r="13" spans="1:8" s="31" customFormat="1" ht="18" x14ac:dyDescent="0.2">
      <c r="A13" s="33">
        <v>109</v>
      </c>
      <c r="B13" s="36">
        <f ca="1">SUMIF(Resa!$B$8:$B$165,A13,Resa!$I$8:$I$149)</f>
        <v>0</v>
      </c>
      <c r="D13" s="33">
        <v>133</v>
      </c>
      <c r="E13" s="36">
        <f ca="1">SUMIF(Resa!$B$8:$B$165,D13,Resa!$I$8:$I$149)</f>
        <v>0</v>
      </c>
      <c r="F13" s="32"/>
      <c r="G13" s="34">
        <v>258</v>
      </c>
      <c r="H13" s="36">
        <f ca="1">SUMIF(Resa!$B$8:$B$165,G13,Resa!$I$8:$I$149)</f>
        <v>2</v>
      </c>
    </row>
    <row r="14" spans="1:8" s="31" customFormat="1" ht="18" x14ac:dyDescent="0.2">
      <c r="A14" s="35">
        <v>110</v>
      </c>
      <c r="B14" s="36">
        <f ca="1">SUMIF(Resa!$B$8:$B$165,A14,Resa!$I$8:$I$149)</f>
        <v>0</v>
      </c>
      <c r="D14" s="33">
        <v>134</v>
      </c>
      <c r="E14" s="36">
        <f ca="1">SUMIF(Resa!$B$8:$B$165,D14,Resa!$I$8:$I$149)</f>
        <v>0</v>
      </c>
      <c r="F14" s="32"/>
      <c r="G14" s="34">
        <v>259</v>
      </c>
      <c r="H14" s="36">
        <f ca="1">SUMIF(Resa!$B$8:$B$165,G14,Resa!$I$8:$I$149)</f>
        <v>2</v>
      </c>
    </row>
    <row r="15" spans="1:8" s="31" customFormat="1" ht="18" x14ac:dyDescent="0.2">
      <c r="A15" s="33">
        <v>111</v>
      </c>
      <c r="B15" s="36">
        <f ca="1">SUMIF(Resa!$B$8:$B$165,A15,Resa!$I$8:$I$149)</f>
        <v>0</v>
      </c>
      <c r="D15" s="33">
        <v>135</v>
      </c>
      <c r="E15" s="36">
        <f ca="1">SUMIF(Resa!$B$8:$B$165,D15,Resa!$I$8:$I$149)</f>
        <v>0</v>
      </c>
      <c r="F15" s="32"/>
      <c r="G15" s="34">
        <v>260</v>
      </c>
      <c r="H15" s="36">
        <f ca="1">SUMIF(Resa!$B$8:$B$165,G15,Resa!$I$8:$I$149)</f>
        <v>2</v>
      </c>
    </row>
    <row r="16" spans="1:8" s="31" customFormat="1" ht="18" x14ac:dyDescent="0.2">
      <c r="A16" s="33">
        <v>112</v>
      </c>
      <c r="B16" s="36">
        <f ca="1">SUMIF(Resa!$B$8:$B$165,A16,Resa!$I$8:$I$149)</f>
        <v>0</v>
      </c>
      <c r="D16" s="33">
        <v>136</v>
      </c>
      <c r="E16" s="36">
        <f ca="1">SUMIF(Resa!$B$8:$B$165,D16,Resa!$I$8:$I$149)</f>
        <v>0</v>
      </c>
      <c r="F16" s="32"/>
      <c r="G16" s="34">
        <v>261</v>
      </c>
      <c r="H16" s="36">
        <f ca="1">SUMIF(Resa!$B$8:$B$165,G16,Resa!$I$8:$I$149)</f>
        <v>2</v>
      </c>
    </row>
    <row r="17" spans="1:8" s="31" customFormat="1" ht="15" x14ac:dyDescent="0.2">
      <c r="A17" s="33">
        <v>113</v>
      </c>
      <c r="B17" s="36">
        <f ca="1">SUMIF(Resa!$B$8:$B$165,A17,Resa!$I$8:$I$149)</f>
        <v>1</v>
      </c>
      <c r="D17" s="33">
        <v>137</v>
      </c>
      <c r="E17" s="36">
        <f ca="1">SUMIF(Resa!$B$8:$B$165,D17,Resa!$I$8:$I$149)</f>
        <v>0</v>
      </c>
      <c r="G17" s="34">
        <v>262</v>
      </c>
      <c r="H17" s="36">
        <f ca="1">SUMIF(Resa!$B$8:$B$165,G17,Resa!$I$8:$I$149)</f>
        <v>0</v>
      </c>
    </row>
    <row r="18" spans="1:8" s="31" customFormat="1" ht="15" x14ac:dyDescent="0.2">
      <c r="A18" s="33">
        <v>114</v>
      </c>
      <c r="B18" s="36">
        <f ca="1">SUMIF(Resa!$B$8:$B$165,A18,Resa!$I$8:$I$149)</f>
        <v>0</v>
      </c>
      <c r="D18" s="33">
        <v>138</v>
      </c>
      <c r="E18" s="36">
        <f ca="1">SUMIF(Resa!$B$8:$B$165,D18,Resa!$I$8:$I$149)</f>
        <v>0</v>
      </c>
      <c r="G18" s="34">
        <v>263</v>
      </c>
      <c r="H18" s="36">
        <f ca="1">SUMIF(Resa!$B$8:$B$165,G18,Resa!$I$8:$I$149)</f>
        <v>1</v>
      </c>
    </row>
    <row r="19" spans="1:8" s="31" customFormat="1" ht="15" x14ac:dyDescent="0.2">
      <c r="A19" s="33">
        <v>115</v>
      </c>
      <c r="B19" s="36">
        <f ca="1">SUMIF(Resa!$B$8:$B$165,A19,Resa!$I$8:$I$149)</f>
        <v>2</v>
      </c>
      <c r="D19" s="33">
        <v>139</v>
      </c>
      <c r="E19" s="36">
        <f ca="1">SUMIF(Resa!$B$8:$B$165,D19,Resa!$I$8:$I$149)</f>
        <v>0</v>
      </c>
      <c r="G19" s="34">
        <v>264</v>
      </c>
      <c r="H19" s="36">
        <f ca="1">SUMIF(Resa!$B$8:$B$165,G19,Resa!$I$8:$I$149)</f>
        <v>2</v>
      </c>
    </row>
    <row r="20" spans="1:8" s="31" customFormat="1" ht="15" x14ac:dyDescent="0.2">
      <c r="A20" s="33">
        <v>116</v>
      </c>
      <c r="B20" s="36">
        <f ca="1">SUMIF(Resa!$B$8:$B$165,A20,Resa!$I$8:$I$149)</f>
        <v>2</v>
      </c>
      <c r="D20" s="33">
        <v>140</v>
      </c>
      <c r="E20" s="36">
        <f ca="1">SUMIF(Resa!$B$8:$B$165,D20,Resa!$I$8:$I$149)</f>
        <v>1</v>
      </c>
      <c r="G20" s="34">
        <v>265</v>
      </c>
      <c r="H20" s="36">
        <f ca="1">SUMIF(Resa!$B$8:$B$165,G20,Resa!$I$8:$I$149)</f>
        <v>2</v>
      </c>
    </row>
    <row r="21" spans="1:8" s="31" customFormat="1" ht="15" x14ac:dyDescent="0.2">
      <c r="A21" s="33">
        <v>117</v>
      </c>
      <c r="B21" s="36">
        <f ca="1">SUMIF(Resa!$B$8:$B$165,A21,Resa!$I$8:$I$149)</f>
        <v>0</v>
      </c>
      <c r="D21" s="33">
        <v>141</v>
      </c>
      <c r="E21" s="36">
        <f ca="1">SUMIF(Resa!$B$8:$B$165,D21,Resa!$I$8:$I$149)</f>
        <v>1</v>
      </c>
      <c r="G21" s="34">
        <v>266</v>
      </c>
      <c r="H21" s="36">
        <f ca="1">SUMIF(Resa!$B$8:$B$165,G21,Resa!$I$8:$I$149)</f>
        <v>2</v>
      </c>
    </row>
    <row r="22" spans="1:8" s="31" customFormat="1" ht="15" x14ac:dyDescent="0.2">
      <c r="A22" s="33">
        <v>118</v>
      </c>
      <c r="B22" s="36">
        <f ca="1">SUMIF(Resa!$B$8:$B$165,A22,Resa!$I$8:$I$149)</f>
        <v>2</v>
      </c>
      <c r="D22" s="33">
        <v>142</v>
      </c>
      <c r="E22" s="36">
        <f ca="1">SUMIF(Resa!$B$8:$B$165,D22,Resa!$I$8:$I$149)</f>
        <v>0</v>
      </c>
      <c r="G22" s="34">
        <v>267</v>
      </c>
      <c r="H22" s="36">
        <f ca="1">SUMIF(Resa!$B$8:$B$165,G22,Resa!$I$8:$I$149)</f>
        <v>2</v>
      </c>
    </row>
    <row r="23" spans="1:8" s="31" customFormat="1" ht="15" x14ac:dyDescent="0.2">
      <c r="A23" s="33">
        <v>119</v>
      </c>
      <c r="B23" s="36">
        <f ca="1">SUMIF(Resa!$B$8:$B$165,A23,Resa!$I$8:$I$149)</f>
        <v>0</v>
      </c>
      <c r="D23" s="33">
        <v>143</v>
      </c>
      <c r="E23" s="36">
        <f ca="1">SUMIF(Resa!$B$8:$B$165,D23,Resa!$I$8:$I$149)</f>
        <v>0</v>
      </c>
      <c r="G23" s="34">
        <v>268</v>
      </c>
      <c r="H23" s="36">
        <f ca="1">SUMIF(Resa!$B$8:$B$165,G23,Resa!$I$8:$I$149)</f>
        <v>2</v>
      </c>
    </row>
    <row r="24" spans="1:8" s="31" customFormat="1" ht="15" x14ac:dyDescent="0.2">
      <c r="A24" s="33">
        <v>120</v>
      </c>
      <c r="B24" s="36">
        <f ca="1">SUMIF(Resa!$B$8:$B$165,A24,Resa!$I$8:$I$149)</f>
        <v>0</v>
      </c>
      <c r="D24" s="33">
        <v>144</v>
      </c>
      <c r="E24" s="36">
        <f ca="1">SUMIF(Resa!$B$8:$B$165,D24,Resa!$I$8:$I$149)</f>
        <v>0</v>
      </c>
      <c r="G24" s="34">
        <v>269</v>
      </c>
      <c r="H24" s="36">
        <f ca="1">SUMIF(Resa!$B$8:$B$165,G24,Resa!$I$8:$I$149)</f>
        <v>1</v>
      </c>
    </row>
    <row r="25" spans="1:8" s="31" customFormat="1" ht="15" x14ac:dyDescent="0.2">
      <c r="A25" s="33">
        <v>121</v>
      </c>
      <c r="B25" s="36">
        <f ca="1">SUMIF(Resa!$B$8:$B$165,A25,Resa!$I$8:$I$149)</f>
        <v>0</v>
      </c>
      <c r="D25" s="33">
        <v>145</v>
      </c>
      <c r="E25" s="36">
        <f ca="1">SUMIF(Resa!$B$8:$B$165,D25,Resa!$I$8:$I$149)</f>
        <v>0</v>
      </c>
      <c r="G25" s="34">
        <v>270</v>
      </c>
      <c r="H25" s="36">
        <f ca="1">SUMIF(Resa!$B$8:$B$165,G25,Resa!$I$8:$I$149)</f>
        <v>2</v>
      </c>
    </row>
    <row r="26" spans="1:8" s="31" customFormat="1" ht="15" x14ac:dyDescent="0.2">
      <c r="A26" s="33">
        <v>122</v>
      </c>
      <c r="B26" s="36">
        <f ca="1">SUMIF(Resa!$B$8:$B$165,A26,Resa!$I$8:$I$149)</f>
        <v>1</v>
      </c>
      <c r="D26" s="33">
        <v>146</v>
      </c>
      <c r="E26" s="36">
        <f ca="1">SUMIF(Resa!$B$8:$B$165,D26,Resa!$I$8:$I$149)</f>
        <v>0</v>
      </c>
      <c r="G26" s="34">
        <v>271</v>
      </c>
      <c r="H26" s="36">
        <f ca="1">SUMIF(Resa!$B$8:$B$165,G26,Resa!$I$8:$I$149)</f>
        <v>1</v>
      </c>
    </row>
    <row r="27" spans="1:8" s="31" customFormat="1" ht="15" x14ac:dyDescent="0.2">
      <c r="A27" s="33">
        <v>123</v>
      </c>
      <c r="B27" s="36">
        <f ca="1">SUMIF(Resa!$B$8:$B$165,A27,Resa!$I$8:$I$149)</f>
        <v>1</v>
      </c>
      <c r="D27" s="33">
        <v>147</v>
      </c>
      <c r="E27" s="36">
        <f ca="1">SUMIF(Resa!$B$8:$B$165,D27,Resa!$I$8:$I$149)</f>
        <v>0</v>
      </c>
      <c r="G27" s="34">
        <v>272</v>
      </c>
      <c r="H27" s="36">
        <f ca="1">SUMIF(Resa!$B$8:$B$165,G27,Resa!$I$8:$I$149)</f>
        <v>2</v>
      </c>
    </row>
    <row r="28" spans="1:8" s="31" customFormat="1" ht="15" x14ac:dyDescent="0.2">
      <c r="A28" s="33">
        <v>124</v>
      </c>
      <c r="B28" s="36">
        <f ca="1">SUMIF(Resa!$B$8:$B$165,A28,Resa!$I$8:$I$149)</f>
        <v>0</v>
      </c>
      <c r="D28" s="33">
        <v>148</v>
      </c>
      <c r="E28" s="36">
        <f ca="1">SUMIF(Resa!$B$8:$B$165,D28,Resa!$I$8:$I$149)</f>
        <v>0</v>
      </c>
      <c r="G28" s="34">
        <v>273</v>
      </c>
      <c r="H28" s="36">
        <f ca="1">SUMIF(Resa!$B$8:$B$165,G28,Resa!$I$8:$I$149)</f>
        <v>1</v>
      </c>
    </row>
    <row r="29" spans="1:8" s="31" customFormat="1" ht="15" x14ac:dyDescent="0.2">
      <c r="D29" s="33">
        <v>150</v>
      </c>
      <c r="E29" s="36">
        <f ca="1">SUMIF(Resa!$B$8:$B$165,D29,Resa!$I$8:$I$149)</f>
        <v>0</v>
      </c>
      <c r="G29" s="34">
        <v>274</v>
      </c>
      <c r="H29" s="36">
        <f ca="1">SUMIF(Resa!$B$8:$B$165,G29,Resa!$I$8:$I$149)</f>
        <v>2</v>
      </c>
    </row>
    <row r="30" spans="1:8" s="31" customFormat="1" ht="15" x14ac:dyDescent="0.2">
      <c r="D30" s="33">
        <v>152</v>
      </c>
      <c r="E30" s="36">
        <f ca="1">SUMIF(Resa!$B$8:$B$165,D30,Resa!$I$8:$I$149)</f>
        <v>0</v>
      </c>
      <c r="G30" s="34">
        <v>275</v>
      </c>
      <c r="H30" s="36">
        <f ca="1">SUMIF(Resa!$B$8:$B$165,G30,Resa!$I$8:$I$149)</f>
        <v>1</v>
      </c>
    </row>
    <row r="31" spans="1:8" s="31" customFormat="1" ht="15.75" thickBot="1" x14ac:dyDescent="0.25">
      <c r="D31" s="33">
        <v>300</v>
      </c>
      <c r="E31" s="36">
        <f ca="1">SUMIF(Resa!$B$8:$B$165,D31,Resa!$I$8:$I$149)</f>
        <v>2</v>
      </c>
      <c r="G31" s="34">
        <v>276</v>
      </c>
      <c r="H31" s="36">
        <f ca="1">SUMIF(Resa!$B$8:$B$165,G31,Resa!$I$8:$I$149)</f>
        <v>0</v>
      </c>
    </row>
    <row r="32" spans="1:8" s="31" customFormat="1" ht="15.75" thickBot="1" x14ac:dyDescent="0.3">
      <c r="B32" s="140" t="s">
        <v>78</v>
      </c>
      <c r="C32" s="140"/>
      <c r="D32"/>
      <c r="E32"/>
      <c r="G32" s="34">
        <v>277</v>
      </c>
      <c r="H32" s="36">
        <f ca="1">SUMIF(Resa!$B$8:$B$165,G32,Resa!$I$8:$I$149)</f>
        <v>2</v>
      </c>
    </row>
    <row r="33" spans="2:8" s="31" customFormat="1" ht="13.5" customHeight="1" thickBot="1" x14ac:dyDescent="0.25">
      <c r="B33" s="141">
        <f ca="1">SUM(B5:B28)+SUM(E5:E31)+SUM(H5:H32)</f>
        <v>67</v>
      </c>
      <c r="C33" s="142"/>
      <c r="D33"/>
      <c r="E33"/>
      <c r="G33"/>
      <c r="H33"/>
    </row>
    <row r="34" spans="2:8" s="31" customFormat="1" ht="13.5" customHeight="1" thickBot="1" x14ac:dyDescent="0.25">
      <c r="B34" s="142"/>
      <c r="C34" s="142"/>
      <c r="D34"/>
      <c r="E34"/>
      <c r="G34"/>
      <c r="H34"/>
    </row>
    <row r="35" spans="2:8" s="31" customFormat="1" x14ac:dyDescent="0.2">
      <c r="D35"/>
      <c r="E35"/>
      <c r="G35"/>
      <c r="H35"/>
    </row>
    <row r="36" spans="2:8" s="31" customFormat="1" x14ac:dyDescent="0.2">
      <c r="D36"/>
      <c r="E36"/>
      <c r="G36"/>
      <c r="H36"/>
    </row>
    <row r="37" spans="2:8" s="31" customFormat="1" x14ac:dyDescent="0.2">
      <c r="D37"/>
      <c r="E37"/>
      <c r="G37"/>
      <c r="H37"/>
    </row>
    <row r="38" spans="2:8" s="31" customFormat="1" x14ac:dyDescent="0.2">
      <c r="D38"/>
      <c r="E38"/>
      <c r="G38"/>
      <c r="H38"/>
    </row>
    <row r="39" spans="2:8" s="31" customFormat="1" x14ac:dyDescent="0.2">
      <c r="D39"/>
      <c r="E39"/>
      <c r="G39"/>
      <c r="H39"/>
    </row>
    <row r="40" spans="2:8" x14ac:dyDescent="0.2">
      <c r="C40" s="31"/>
    </row>
    <row r="41" spans="2:8" x14ac:dyDescent="0.2">
      <c r="C41" s="31"/>
    </row>
    <row r="42" spans="2:8" x14ac:dyDescent="0.2">
      <c r="C42" s="31"/>
    </row>
  </sheetData>
  <mergeCells count="2">
    <mergeCell ref="B32:C32"/>
    <mergeCell ref="B33:C3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D6968-DE3A-4E7C-A145-72A2B452E6CD}">
  <dimension ref="A1:H42"/>
  <sheetViews>
    <sheetView workbookViewId="0">
      <selection activeCell="E22" sqref="E22"/>
    </sheetView>
  </sheetViews>
  <sheetFormatPr baseColWidth="10" defaultColWidth="11.5703125" defaultRowHeight="12.75" x14ac:dyDescent="0.2"/>
  <cols>
    <col min="2" max="2" width="12.7109375" customWidth="1"/>
    <col min="3" max="3" width="5.42578125" customWidth="1"/>
    <col min="4" max="4" width="12.7109375" customWidth="1"/>
    <col min="6" max="6" width="5.140625" customWidth="1"/>
    <col min="258" max="258" width="12.7109375" customWidth="1"/>
    <col min="260" max="260" width="12.7109375" customWidth="1"/>
    <col min="514" max="514" width="12.7109375" customWidth="1"/>
    <col min="516" max="516" width="12.7109375" customWidth="1"/>
    <col min="770" max="770" width="12.7109375" customWidth="1"/>
    <col min="772" max="772" width="12.7109375" customWidth="1"/>
    <col min="1026" max="1026" width="12.7109375" customWidth="1"/>
    <col min="1028" max="1028" width="12.7109375" customWidth="1"/>
    <col min="1282" max="1282" width="12.7109375" customWidth="1"/>
    <col min="1284" max="1284" width="12.7109375" customWidth="1"/>
    <col min="1538" max="1538" width="12.7109375" customWidth="1"/>
    <col min="1540" max="1540" width="12.7109375" customWidth="1"/>
    <col min="1794" max="1794" width="12.7109375" customWidth="1"/>
    <col min="1796" max="1796" width="12.7109375" customWidth="1"/>
    <col min="2050" max="2050" width="12.7109375" customWidth="1"/>
    <col min="2052" max="2052" width="12.7109375" customWidth="1"/>
    <col min="2306" max="2306" width="12.7109375" customWidth="1"/>
    <col min="2308" max="2308" width="12.7109375" customWidth="1"/>
    <col min="2562" max="2562" width="12.7109375" customWidth="1"/>
    <col min="2564" max="2564" width="12.7109375" customWidth="1"/>
    <col min="2818" max="2818" width="12.7109375" customWidth="1"/>
    <col min="2820" max="2820" width="12.7109375" customWidth="1"/>
    <col min="3074" max="3074" width="12.7109375" customWidth="1"/>
    <col min="3076" max="3076" width="12.7109375" customWidth="1"/>
    <col min="3330" max="3330" width="12.7109375" customWidth="1"/>
    <col min="3332" max="3332" width="12.7109375" customWidth="1"/>
    <col min="3586" max="3586" width="12.7109375" customWidth="1"/>
    <col min="3588" max="3588" width="12.7109375" customWidth="1"/>
    <col min="3842" max="3842" width="12.7109375" customWidth="1"/>
    <col min="3844" max="3844" width="12.7109375" customWidth="1"/>
    <col min="4098" max="4098" width="12.7109375" customWidth="1"/>
    <col min="4100" max="4100" width="12.7109375" customWidth="1"/>
    <col min="4354" max="4354" width="12.7109375" customWidth="1"/>
    <col min="4356" max="4356" width="12.7109375" customWidth="1"/>
    <col min="4610" max="4610" width="12.7109375" customWidth="1"/>
    <col min="4612" max="4612" width="12.7109375" customWidth="1"/>
    <col min="4866" max="4866" width="12.7109375" customWidth="1"/>
    <col min="4868" max="4868" width="12.7109375" customWidth="1"/>
    <col min="5122" max="5122" width="12.7109375" customWidth="1"/>
    <col min="5124" max="5124" width="12.7109375" customWidth="1"/>
    <col min="5378" max="5378" width="12.7109375" customWidth="1"/>
    <col min="5380" max="5380" width="12.7109375" customWidth="1"/>
    <col min="5634" max="5634" width="12.7109375" customWidth="1"/>
    <col min="5636" max="5636" width="12.7109375" customWidth="1"/>
    <col min="5890" max="5890" width="12.7109375" customWidth="1"/>
    <col min="5892" max="5892" width="12.7109375" customWidth="1"/>
    <col min="6146" max="6146" width="12.7109375" customWidth="1"/>
    <col min="6148" max="6148" width="12.7109375" customWidth="1"/>
    <col min="6402" max="6402" width="12.7109375" customWidth="1"/>
    <col min="6404" max="6404" width="12.7109375" customWidth="1"/>
    <col min="6658" max="6658" width="12.7109375" customWidth="1"/>
    <col min="6660" max="6660" width="12.7109375" customWidth="1"/>
    <col min="6914" max="6914" width="12.7109375" customWidth="1"/>
    <col min="6916" max="6916" width="12.7109375" customWidth="1"/>
    <col min="7170" max="7170" width="12.7109375" customWidth="1"/>
    <col min="7172" max="7172" width="12.7109375" customWidth="1"/>
    <col min="7426" max="7426" width="12.7109375" customWidth="1"/>
    <col min="7428" max="7428" width="12.7109375" customWidth="1"/>
    <col min="7682" max="7682" width="12.7109375" customWidth="1"/>
    <col min="7684" max="7684" width="12.7109375" customWidth="1"/>
    <col min="7938" max="7938" width="12.7109375" customWidth="1"/>
    <col min="7940" max="7940" width="12.7109375" customWidth="1"/>
    <col min="8194" max="8194" width="12.7109375" customWidth="1"/>
    <col min="8196" max="8196" width="12.7109375" customWidth="1"/>
    <col min="8450" max="8450" width="12.7109375" customWidth="1"/>
    <col min="8452" max="8452" width="12.7109375" customWidth="1"/>
    <col min="8706" max="8706" width="12.7109375" customWidth="1"/>
    <col min="8708" max="8708" width="12.7109375" customWidth="1"/>
    <col min="8962" max="8962" width="12.7109375" customWidth="1"/>
    <col min="8964" max="8964" width="12.7109375" customWidth="1"/>
    <col min="9218" max="9218" width="12.7109375" customWidth="1"/>
    <col min="9220" max="9220" width="12.7109375" customWidth="1"/>
    <col min="9474" max="9474" width="12.7109375" customWidth="1"/>
    <col min="9476" max="9476" width="12.7109375" customWidth="1"/>
    <col min="9730" max="9730" width="12.7109375" customWidth="1"/>
    <col min="9732" max="9732" width="12.7109375" customWidth="1"/>
    <col min="9986" max="9986" width="12.7109375" customWidth="1"/>
    <col min="9988" max="9988" width="12.7109375" customWidth="1"/>
    <col min="10242" max="10242" width="12.7109375" customWidth="1"/>
    <col min="10244" max="10244" width="12.7109375" customWidth="1"/>
    <col min="10498" max="10498" width="12.7109375" customWidth="1"/>
    <col min="10500" max="10500" width="12.7109375" customWidth="1"/>
    <col min="10754" max="10754" width="12.7109375" customWidth="1"/>
    <col min="10756" max="10756" width="12.7109375" customWidth="1"/>
    <col min="11010" max="11010" width="12.7109375" customWidth="1"/>
    <col min="11012" max="11012" width="12.7109375" customWidth="1"/>
    <col min="11266" max="11266" width="12.7109375" customWidth="1"/>
    <col min="11268" max="11268" width="12.7109375" customWidth="1"/>
    <col min="11522" max="11522" width="12.7109375" customWidth="1"/>
    <col min="11524" max="11524" width="12.7109375" customWidth="1"/>
    <col min="11778" max="11778" width="12.7109375" customWidth="1"/>
    <col min="11780" max="11780" width="12.7109375" customWidth="1"/>
    <col min="12034" max="12034" width="12.7109375" customWidth="1"/>
    <col min="12036" max="12036" width="12.7109375" customWidth="1"/>
    <col min="12290" max="12290" width="12.7109375" customWidth="1"/>
    <col min="12292" max="12292" width="12.7109375" customWidth="1"/>
    <col min="12546" max="12546" width="12.7109375" customWidth="1"/>
    <col min="12548" max="12548" width="12.7109375" customWidth="1"/>
    <col min="12802" max="12802" width="12.7109375" customWidth="1"/>
    <col min="12804" max="12804" width="12.7109375" customWidth="1"/>
    <col min="13058" max="13058" width="12.7109375" customWidth="1"/>
    <col min="13060" max="13060" width="12.7109375" customWidth="1"/>
    <col min="13314" max="13314" width="12.7109375" customWidth="1"/>
    <col min="13316" max="13316" width="12.7109375" customWidth="1"/>
    <col min="13570" max="13570" width="12.7109375" customWidth="1"/>
    <col min="13572" max="13572" width="12.7109375" customWidth="1"/>
    <col min="13826" max="13826" width="12.7109375" customWidth="1"/>
    <col min="13828" max="13828" width="12.7109375" customWidth="1"/>
    <col min="14082" max="14082" width="12.7109375" customWidth="1"/>
    <col min="14084" max="14084" width="12.7109375" customWidth="1"/>
    <col min="14338" max="14338" width="12.7109375" customWidth="1"/>
    <col min="14340" max="14340" width="12.7109375" customWidth="1"/>
    <col min="14594" max="14594" width="12.7109375" customWidth="1"/>
    <col min="14596" max="14596" width="12.7109375" customWidth="1"/>
    <col min="14850" max="14850" width="12.7109375" customWidth="1"/>
    <col min="14852" max="14852" width="12.7109375" customWidth="1"/>
    <col min="15106" max="15106" width="12.7109375" customWidth="1"/>
    <col min="15108" max="15108" width="12.7109375" customWidth="1"/>
    <col min="15362" max="15362" width="12.7109375" customWidth="1"/>
    <col min="15364" max="15364" width="12.7109375" customWidth="1"/>
    <col min="15618" max="15618" width="12.7109375" customWidth="1"/>
    <col min="15620" max="15620" width="12.7109375" customWidth="1"/>
    <col min="15874" max="15874" width="12.7109375" customWidth="1"/>
    <col min="15876" max="15876" width="12.7109375" customWidth="1"/>
    <col min="16130" max="16130" width="12.7109375" customWidth="1"/>
    <col min="16132" max="16132" width="12.7109375" customWidth="1"/>
  </cols>
  <sheetData>
    <row r="1" spans="1:8" s="31" customFormat="1" ht="12" customHeight="1" x14ac:dyDescent="0.2">
      <c r="A1"/>
      <c r="B1"/>
      <c r="C1"/>
      <c r="D1"/>
      <c r="E1"/>
      <c r="F1"/>
    </row>
    <row r="2" spans="1:8" s="31" customFormat="1" ht="11.1" customHeight="1" x14ac:dyDescent="0.2">
      <c r="A2"/>
      <c r="B2"/>
      <c r="C2"/>
      <c r="D2"/>
      <c r="E2"/>
      <c r="F2"/>
    </row>
    <row r="3" spans="1:8" s="31" customFormat="1" ht="13.5" thickBot="1" x14ac:dyDescent="0.25">
      <c r="A3"/>
      <c r="B3"/>
      <c r="C3"/>
      <c r="D3"/>
      <c r="E3"/>
      <c r="F3"/>
    </row>
    <row r="4" spans="1:8" s="31" customFormat="1" ht="18.75" thickBot="1" x14ac:dyDescent="0.25">
      <c r="A4" s="67" t="s">
        <v>72</v>
      </c>
      <c r="B4" s="68" t="s">
        <v>77</v>
      </c>
      <c r="D4" s="69" t="s">
        <v>72</v>
      </c>
      <c r="E4" s="68" t="s">
        <v>77</v>
      </c>
      <c r="F4" s="32"/>
      <c r="G4" s="69" t="s">
        <v>72</v>
      </c>
      <c r="H4" s="68" t="s">
        <v>77</v>
      </c>
    </row>
    <row r="5" spans="1:8" s="31" customFormat="1" ht="18" x14ac:dyDescent="0.2">
      <c r="A5" s="33">
        <v>101</v>
      </c>
      <c r="B5" s="36">
        <f ca="1">SUMIF(Resa!$B$8:$B$165,A5,Resa!$J$8:$J$149)</f>
        <v>0</v>
      </c>
      <c r="D5" s="33">
        <v>125</v>
      </c>
      <c r="E5" s="36">
        <f ca="1">SUMIF(Resa!$B$8:$B$165,D5,Resa!$J$8:$J$149)</f>
        <v>2</v>
      </c>
      <c r="F5" s="32"/>
      <c r="G5" s="34">
        <v>250</v>
      </c>
      <c r="H5" s="36">
        <f ca="1">SUMIF(Resa!$B$8:$B$165,G5,Resa!$J$8:$J$149)</f>
        <v>2</v>
      </c>
    </row>
    <row r="6" spans="1:8" s="31" customFormat="1" ht="18" x14ac:dyDescent="0.2">
      <c r="A6" s="35">
        <v>102</v>
      </c>
      <c r="B6" s="36">
        <f ca="1">SUMIF(Resa!$B$8:$B$165,A6,Resa!$J$8:$J$149)</f>
        <v>0</v>
      </c>
      <c r="D6" s="33">
        <v>126</v>
      </c>
      <c r="E6" s="36">
        <f ca="1">SUMIF(Resa!$B$8:$B$165,D6,Resa!$J$8:$J$149)</f>
        <v>0</v>
      </c>
      <c r="F6" s="32"/>
      <c r="G6" s="34">
        <v>251</v>
      </c>
      <c r="H6" s="36">
        <f ca="1">SUMIF(Resa!$B$8:$B$165,G6,Resa!$J$8:$J$149)</f>
        <v>0</v>
      </c>
    </row>
    <row r="7" spans="1:8" s="31" customFormat="1" ht="18" x14ac:dyDescent="0.2">
      <c r="A7" s="33">
        <v>103</v>
      </c>
      <c r="B7" s="36">
        <f ca="1">SUMIF(Resa!$B$8:$B$165,A7,Resa!$J$8:$J$149)</f>
        <v>0</v>
      </c>
      <c r="D7" s="33">
        <v>127</v>
      </c>
      <c r="E7" s="36">
        <f ca="1">SUMIF(Resa!$B$8:$B$165,D7,Resa!$J$8:$J$149)</f>
        <v>1</v>
      </c>
      <c r="F7" s="32"/>
      <c r="G7" s="34">
        <v>252</v>
      </c>
      <c r="H7" s="36">
        <f ca="1">SUMIF(Resa!$B$8:$B$165,G7,Resa!$J$8:$J$149)</f>
        <v>2</v>
      </c>
    </row>
    <row r="8" spans="1:8" s="31" customFormat="1" ht="18" x14ac:dyDescent="0.2">
      <c r="A8" s="35">
        <v>104</v>
      </c>
      <c r="B8" s="36">
        <f ca="1">SUMIF(Resa!$B$8:$B$165,A8,Resa!$J$8:$J$149)</f>
        <v>0</v>
      </c>
      <c r="C8" s="37"/>
      <c r="D8" s="33">
        <v>128</v>
      </c>
      <c r="E8" s="36">
        <f ca="1">SUMIF(Resa!$B$8:$B$165,D8,Resa!$J$8:$J$149)</f>
        <v>1</v>
      </c>
      <c r="F8" s="32"/>
      <c r="G8" s="34">
        <v>253</v>
      </c>
      <c r="H8" s="36">
        <f ca="1">SUMIF(Resa!$B$8:$B$165,G8,Resa!$J$8:$J$149)</f>
        <v>2</v>
      </c>
    </row>
    <row r="9" spans="1:8" s="31" customFormat="1" ht="18" x14ac:dyDescent="0.2">
      <c r="A9" s="33">
        <v>105</v>
      </c>
      <c r="B9" s="36">
        <f ca="1">SUMIF(Resa!$B$8:$B$165,A9,Resa!$J$8:$J$149)</f>
        <v>0</v>
      </c>
      <c r="D9" s="33">
        <v>129</v>
      </c>
      <c r="E9" s="36">
        <f ca="1">SUMIF(Resa!$B$8:$B$165,D9,Resa!$J$8:$J$149)</f>
        <v>2</v>
      </c>
      <c r="F9" s="32"/>
      <c r="G9" s="34">
        <v>254</v>
      </c>
      <c r="H9" s="36">
        <f ca="1">SUMIF(Resa!$B$8:$B$165,G9,Resa!$J$8:$J$149)</f>
        <v>2</v>
      </c>
    </row>
    <row r="10" spans="1:8" s="31" customFormat="1" ht="18" x14ac:dyDescent="0.2">
      <c r="A10" s="35">
        <v>106</v>
      </c>
      <c r="B10" s="36">
        <f ca="1">SUMIF(Resa!$B$8:$B$165,A10,Resa!$J$8:$J$149)</f>
        <v>0</v>
      </c>
      <c r="D10" s="33">
        <v>130</v>
      </c>
      <c r="E10" s="36">
        <f ca="1">SUMIF(Resa!$B$8:$B$165,D10,Resa!$J$8:$J$149)</f>
        <v>1</v>
      </c>
      <c r="F10" s="32"/>
      <c r="G10" s="34">
        <v>255</v>
      </c>
      <c r="H10" s="36">
        <f ca="1">SUMIF(Resa!$B$8:$B$165,G10,Resa!$J$8:$J$149)</f>
        <v>2</v>
      </c>
    </row>
    <row r="11" spans="1:8" s="31" customFormat="1" ht="18" x14ac:dyDescent="0.2">
      <c r="A11" s="33">
        <v>107</v>
      </c>
      <c r="B11" s="36">
        <f ca="1">SUMIF(Resa!$B$8:$B$165,A11,Resa!$J$8:$J$149)</f>
        <v>0</v>
      </c>
      <c r="D11" s="33">
        <v>131</v>
      </c>
      <c r="E11" s="36">
        <f ca="1">SUMIF(Resa!$B$8:$B$165,D11,Resa!$J$8:$J$149)</f>
        <v>0</v>
      </c>
      <c r="F11" s="32"/>
      <c r="G11" s="34">
        <v>256</v>
      </c>
      <c r="H11" s="36">
        <f ca="1">SUMIF(Resa!$B$8:$B$165,G11,Resa!$J$8:$J$149)</f>
        <v>2</v>
      </c>
    </row>
    <row r="12" spans="1:8" s="31" customFormat="1" ht="18" x14ac:dyDescent="0.2">
      <c r="A12" s="35">
        <v>108</v>
      </c>
      <c r="B12" s="36">
        <f ca="1">SUMIF(Resa!$B$8:$B$165,A12,Resa!$J$8:$J$149)</f>
        <v>0</v>
      </c>
      <c r="D12" s="33">
        <v>132</v>
      </c>
      <c r="E12" s="36">
        <f ca="1">SUMIF(Resa!$B$8:$B$165,D12,Resa!$J$8:$J$149)</f>
        <v>2</v>
      </c>
      <c r="F12" s="32"/>
      <c r="G12" s="34">
        <v>257</v>
      </c>
      <c r="H12" s="36">
        <f ca="1">SUMIF(Resa!$B$8:$B$165,G12,Resa!$J$8:$J$149)</f>
        <v>0</v>
      </c>
    </row>
    <row r="13" spans="1:8" s="31" customFormat="1" ht="18" x14ac:dyDescent="0.2">
      <c r="A13" s="33">
        <v>109</v>
      </c>
      <c r="B13" s="36">
        <f ca="1">SUMIF(Resa!$B$8:$B$165,A13,Resa!$J$8:$J$149)</f>
        <v>0</v>
      </c>
      <c r="D13" s="33">
        <v>133</v>
      </c>
      <c r="E13" s="36">
        <f ca="1">SUMIF(Resa!$B$8:$B$165,D13,Resa!$J$8:$J$149)</f>
        <v>0</v>
      </c>
      <c r="F13" s="32"/>
      <c r="G13" s="34">
        <v>258</v>
      </c>
      <c r="H13" s="36">
        <f ca="1">SUMIF(Resa!$B$8:$B$165,G13,Resa!$J$8:$J$149)</f>
        <v>0</v>
      </c>
    </row>
    <row r="14" spans="1:8" s="31" customFormat="1" ht="18" x14ac:dyDescent="0.2">
      <c r="A14" s="35">
        <v>110</v>
      </c>
      <c r="B14" s="36">
        <f ca="1">SUMIF(Resa!$B$8:$B$165,A14,Resa!$J$8:$J$149)</f>
        <v>0</v>
      </c>
      <c r="D14" s="33">
        <v>134</v>
      </c>
      <c r="E14" s="36">
        <f ca="1">SUMIF(Resa!$B$8:$B$165,D14,Resa!$J$8:$J$149)</f>
        <v>0</v>
      </c>
      <c r="F14" s="32"/>
      <c r="G14" s="34">
        <v>259</v>
      </c>
      <c r="H14" s="36">
        <f ca="1">SUMIF(Resa!$B$8:$B$165,G14,Resa!$J$8:$J$149)</f>
        <v>0</v>
      </c>
    </row>
    <row r="15" spans="1:8" s="31" customFormat="1" ht="18" x14ac:dyDescent="0.2">
      <c r="A15" s="33">
        <v>111</v>
      </c>
      <c r="B15" s="36">
        <f ca="1">SUMIF(Resa!$B$8:$B$165,A15,Resa!$J$8:$J$149)</f>
        <v>2</v>
      </c>
      <c r="D15" s="33">
        <v>135</v>
      </c>
      <c r="E15" s="36">
        <f ca="1">SUMIF(Resa!$B$8:$B$165,D15,Resa!$J$8:$J$149)</f>
        <v>2</v>
      </c>
      <c r="F15" s="32"/>
      <c r="G15" s="34">
        <v>260</v>
      </c>
      <c r="H15" s="36">
        <f ca="1">SUMIF(Resa!$B$8:$B$165,G15,Resa!$J$8:$J$149)</f>
        <v>2</v>
      </c>
    </row>
    <row r="16" spans="1:8" s="31" customFormat="1" ht="18" x14ac:dyDescent="0.2">
      <c r="A16" s="33">
        <v>112</v>
      </c>
      <c r="B16" s="36">
        <f ca="1">SUMIF(Resa!$B$8:$B$165,A16,Resa!$J$8:$J$149)</f>
        <v>0</v>
      </c>
      <c r="D16" s="33">
        <v>136</v>
      </c>
      <c r="E16" s="36">
        <f ca="1">SUMIF(Resa!$B$8:$B$165,D16,Resa!$J$8:$J$149)</f>
        <v>0</v>
      </c>
      <c r="F16" s="32"/>
      <c r="G16" s="34">
        <v>261</v>
      </c>
      <c r="H16" s="36">
        <f ca="1">SUMIF(Resa!$B$8:$B$165,G16,Resa!$J$8:$J$149)</f>
        <v>2</v>
      </c>
    </row>
    <row r="17" spans="1:8" s="31" customFormat="1" ht="15" x14ac:dyDescent="0.2">
      <c r="A17" s="33">
        <v>113</v>
      </c>
      <c r="B17" s="36">
        <f ca="1">SUMIF(Resa!$B$8:$B$165,A17,Resa!$J$8:$J$149)</f>
        <v>1</v>
      </c>
      <c r="D17" s="33">
        <v>137</v>
      </c>
      <c r="E17" s="36">
        <f ca="1">SUMIF(Resa!$B$8:$B$165,D17,Resa!$J$8:$J$149)</f>
        <v>2</v>
      </c>
      <c r="G17" s="34">
        <v>262</v>
      </c>
      <c r="H17" s="36">
        <f ca="1">SUMIF(Resa!$B$8:$B$165,G17,Resa!$J$8:$J$149)</f>
        <v>0</v>
      </c>
    </row>
    <row r="18" spans="1:8" s="31" customFormat="1" ht="15" x14ac:dyDescent="0.2">
      <c r="A18" s="33">
        <v>114</v>
      </c>
      <c r="B18" s="36">
        <f ca="1">SUMIF(Resa!$B$8:$B$165,A18,Resa!$J$8:$J$149)</f>
        <v>0</v>
      </c>
      <c r="D18" s="33">
        <v>138</v>
      </c>
      <c r="E18" s="36">
        <f ca="1">SUMIF(Resa!$B$8:$B$165,D18,Resa!$J$8:$J$149)</f>
        <v>0</v>
      </c>
      <c r="G18" s="34">
        <v>263</v>
      </c>
      <c r="H18" s="36">
        <f ca="1">SUMIF(Resa!$B$8:$B$165,G18,Resa!$J$8:$J$149)</f>
        <v>1</v>
      </c>
    </row>
    <row r="19" spans="1:8" s="31" customFormat="1" ht="15" x14ac:dyDescent="0.2">
      <c r="A19" s="33">
        <v>115</v>
      </c>
      <c r="B19" s="36">
        <f ca="1">SUMIF(Resa!$B$8:$B$165,A19,Resa!$J$8:$J$149)</f>
        <v>2</v>
      </c>
      <c r="D19" s="33">
        <v>139</v>
      </c>
      <c r="E19" s="36">
        <f ca="1">SUMIF(Resa!$B$8:$B$165,D19,Resa!$J$8:$J$149)</f>
        <v>0</v>
      </c>
      <c r="G19" s="34">
        <v>264</v>
      </c>
      <c r="H19" s="36">
        <f ca="1">SUMIF(Resa!$B$8:$B$165,G19,Resa!$J$8:$J$149)</f>
        <v>2</v>
      </c>
    </row>
    <row r="20" spans="1:8" s="31" customFormat="1" ht="15" x14ac:dyDescent="0.2">
      <c r="A20" s="33">
        <v>116</v>
      </c>
      <c r="B20" s="36">
        <f ca="1">SUMIF(Resa!$B$8:$B$165,A20,Resa!$J$8:$J$149)</f>
        <v>2</v>
      </c>
      <c r="D20" s="33">
        <v>140</v>
      </c>
      <c r="E20" s="36">
        <f ca="1">SUMIF(Resa!$B$8:$B$165,D20,Resa!$J$8:$J$149)</f>
        <v>1</v>
      </c>
      <c r="G20" s="34">
        <v>265</v>
      </c>
      <c r="H20" s="36">
        <f ca="1">SUMIF(Resa!$B$8:$B$165,G20,Resa!$J$8:$J$149)</f>
        <v>2</v>
      </c>
    </row>
    <row r="21" spans="1:8" s="31" customFormat="1" ht="15" x14ac:dyDescent="0.2">
      <c r="A21" s="33">
        <v>117</v>
      </c>
      <c r="B21" s="36">
        <f ca="1">SUMIF(Resa!$B$8:$B$165,A21,Resa!$J$8:$J$149)</f>
        <v>2</v>
      </c>
      <c r="D21" s="33">
        <v>141</v>
      </c>
      <c r="E21" s="36">
        <f ca="1">SUMIF(Resa!$B$8:$B$165,D21,Resa!$J$8:$J$149)</f>
        <v>1</v>
      </c>
      <c r="G21" s="34">
        <v>266</v>
      </c>
      <c r="H21" s="36">
        <f ca="1">SUMIF(Resa!$B$8:$B$165,G21,Resa!$J$8:$J$149)</f>
        <v>2</v>
      </c>
    </row>
    <row r="22" spans="1:8" s="31" customFormat="1" ht="15" x14ac:dyDescent="0.2">
      <c r="A22" s="33">
        <v>118</v>
      </c>
      <c r="B22" s="36">
        <f ca="1">SUMIF(Resa!$B$8:$B$165,A22,Resa!$J$8:$J$149)</f>
        <v>0</v>
      </c>
      <c r="D22" s="33">
        <v>142</v>
      </c>
      <c r="E22" s="36">
        <f ca="1">SUMIF(Resa!$B$8:$B$165,D22,Resa!$J$8:$J$149)</f>
        <v>0</v>
      </c>
      <c r="G22" s="34">
        <v>267</v>
      </c>
      <c r="H22" s="36">
        <f ca="1">SUMIF(Resa!$B$8:$B$165,G22,Resa!$J$8:$J$149)</f>
        <v>2</v>
      </c>
    </row>
    <row r="23" spans="1:8" s="31" customFormat="1" ht="15" x14ac:dyDescent="0.2">
      <c r="A23" s="33">
        <v>119</v>
      </c>
      <c r="B23" s="36">
        <f ca="1">SUMIF(Resa!$B$8:$B$165,A23,Resa!$J$8:$J$149)</f>
        <v>0</v>
      </c>
      <c r="D23" s="33">
        <v>143</v>
      </c>
      <c r="E23" s="36">
        <f ca="1">SUMIF(Resa!$B$8:$B$165,D23,Resa!$J$8:$J$149)</f>
        <v>0</v>
      </c>
      <c r="G23" s="34">
        <v>268</v>
      </c>
      <c r="H23" s="36">
        <f ca="1">SUMIF(Resa!$B$8:$B$165,G23,Resa!$J$8:$J$149)</f>
        <v>2</v>
      </c>
    </row>
    <row r="24" spans="1:8" s="31" customFormat="1" ht="15" x14ac:dyDescent="0.2">
      <c r="A24" s="33">
        <v>120</v>
      </c>
      <c r="B24" s="36">
        <f ca="1">SUMIF(Resa!$B$8:$B$165,A24,Resa!$J$8:$J$149)</f>
        <v>0</v>
      </c>
      <c r="D24" s="33">
        <v>144</v>
      </c>
      <c r="E24" s="36">
        <f ca="1">SUMIF(Resa!$B$8:$B$165,D24,Resa!$J$8:$J$149)</f>
        <v>0</v>
      </c>
      <c r="G24" s="34">
        <v>269</v>
      </c>
      <c r="H24" s="36">
        <f ca="1">SUMIF(Resa!$B$8:$B$165,G24,Resa!$J$8:$J$149)</f>
        <v>1</v>
      </c>
    </row>
    <row r="25" spans="1:8" s="31" customFormat="1" ht="15" x14ac:dyDescent="0.2">
      <c r="A25" s="33">
        <v>121</v>
      </c>
      <c r="B25" s="36">
        <f ca="1">SUMIF(Resa!$B$8:$B$165,A25,Resa!$J$8:$J$149)</f>
        <v>0</v>
      </c>
      <c r="D25" s="33">
        <v>145</v>
      </c>
      <c r="E25" s="36">
        <f ca="1">SUMIF(Resa!$B$8:$B$165,D25,Resa!$J$8:$J$149)</f>
        <v>0</v>
      </c>
      <c r="G25" s="34">
        <v>270</v>
      </c>
      <c r="H25" s="36">
        <f ca="1">SUMIF(Resa!$B$8:$B$165,G25,Resa!$J$8:$J$149)</f>
        <v>2</v>
      </c>
    </row>
    <row r="26" spans="1:8" s="31" customFormat="1" ht="15" x14ac:dyDescent="0.2">
      <c r="A26" s="33">
        <v>122</v>
      </c>
      <c r="B26" s="36">
        <f ca="1">SUMIF(Resa!$B$8:$B$165,A26,Resa!$J$8:$J$149)</f>
        <v>1</v>
      </c>
      <c r="D26" s="33">
        <v>146</v>
      </c>
      <c r="E26" s="36">
        <f ca="1">SUMIF(Resa!$B$8:$B$165,D26,Resa!$J$8:$J$149)</f>
        <v>0</v>
      </c>
      <c r="G26" s="34">
        <v>271</v>
      </c>
      <c r="H26" s="36">
        <f ca="1">SUMIF(Resa!$B$8:$B$165,G26,Resa!$J$8:$J$149)</f>
        <v>1</v>
      </c>
    </row>
    <row r="27" spans="1:8" s="31" customFormat="1" ht="15" x14ac:dyDescent="0.2">
      <c r="A27" s="33">
        <v>123</v>
      </c>
      <c r="B27" s="36">
        <f ca="1">SUMIF(Resa!$B$8:$B$165,A27,Resa!$J$8:$J$149)</f>
        <v>1</v>
      </c>
      <c r="D27" s="33">
        <v>147</v>
      </c>
      <c r="E27" s="36">
        <f ca="1">SUMIF(Resa!$B$8:$B$165,D27,Resa!$J$8:$J$149)</f>
        <v>0</v>
      </c>
      <c r="G27" s="34">
        <v>272</v>
      </c>
      <c r="H27" s="36">
        <f ca="1">SUMIF(Resa!$B$8:$B$165,G27,Resa!$J$8:$J$149)</f>
        <v>2</v>
      </c>
    </row>
    <row r="28" spans="1:8" s="31" customFormat="1" ht="15" x14ac:dyDescent="0.2">
      <c r="A28" s="33">
        <v>124</v>
      </c>
      <c r="B28" s="36">
        <f ca="1">SUMIF(Resa!$B$8:$B$165,A28,Resa!$J$8:$J$149)</f>
        <v>2</v>
      </c>
      <c r="D28" s="33">
        <v>148</v>
      </c>
      <c r="E28" s="36">
        <f ca="1">SUMIF(Resa!$B$8:$B$165,D28,Resa!$J$8:$J$149)</f>
        <v>0</v>
      </c>
      <c r="G28" s="34">
        <v>273</v>
      </c>
      <c r="H28" s="36">
        <f ca="1">SUMIF(Resa!$B$8:$B$165,G28,Resa!$J$8:$J$149)</f>
        <v>1</v>
      </c>
    </row>
    <row r="29" spans="1:8" s="31" customFormat="1" ht="15" x14ac:dyDescent="0.2">
      <c r="D29" s="33">
        <v>150</v>
      </c>
      <c r="E29" s="36">
        <f ca="1">SUMIF(Resa!$B$8:$B$165,D29,Resa!$J$8:$J$149)</f>
        <v>0</v>
      </c>
      <c r="G29" s="34">
        <v>274</v>
      </c>
      <c r="H29" s="36">
        <f ca="1">SUMIF(Resa!$B$8:$B$165,G29,Resa!$J$8:$J$149)</f>
        <v>2</v>
      </c>
    </row>
    <row r="30" spans="1:8" s="31" customFormat="1" ht="15" x14ac:dyDescent="0.2">
      <c r="D30" s="33">
        <v>152</v>
      </c>
      <c r="E30" s="36">
        <f ca="1">SUMIF(Resa!$B$8:$B$165,D30,Resa!$J$8:$J$149)</f>
        <v>0</v>
      </c>
      <c r="G30" s="34">
        <v>275</v>
      </c>
      <c r="H30" s="36">
        <f ca="1">SUMIF(Resa!$B$8:$B$165,G30,Resa!$J$8:$J$149)</f>
        <v>1</v>
      </c>
    </row>
    <row r="31" spans="1:8" s="31" customFormat="1" ht="15.75" thickBot="1" x14ac:dyDescent="0.25">
      <c r="D31" s="33">
        <v>300</v>
      </c>
      <c r="E31" s="36">
        <f ca="1">SUMIF(Resa!$B$8:$B$165,D31,Resa!$J$8:$J$149)</f>
        <v>2</v>
      </c>
      <c r="G31" s="34">
        <v>276</v>
      </c>
      <c r="H31" s="36">
        <f ca="1">SUMIF(Resa!$B$8:$B$165,G31,Resa!$J$8:$J$149)</f>
        <v>0</v>
      </c>
    </row>
    <row r="32" spans="1:8" s="31" customFormat="1" ht="15.75" thickBot="1" x14ac:dyDescent="0.3">
      <c r="B32" s="140" t="s">
        <v>78</v>
      </c>
      <c r="C32" s="140"/>
      <c r="D32"/>
      <c r="E32"/>
      <c r="G32" s="34">
        <v>277</v>
      </c>
      <c r="H32" s="36">
        <f ca="1">SUMIF(Resa!$B$8:$B$165,G32,Resa!$J$8:$J$149)</f>
        <v>0</v>
      </c>
    </row>
    <row r="33" spans="2:8" s="31" customFormat="1" ht="13.5" customHeight="1" thickBot="1" x14ac:dyDescent="0.25">
      <c r="B33" s="141">
        <f ca="1">SUM(B5:B28)+SUM(E5:E31)+SUM(H5:H32)</f>
        <v>67</v>
      </c>
      <c r="C33" s="142"/>
      <c r="D33"/>
      <c r="E33"/>
      <c r="G33"/>
      <c r="H33"/>
    </row>
    <row r="34" spans="2:8" s="31" customFormat="1" ht="13.5" customHeight="1" thickBot="1" x14ac:dyDescent="0.25">
      <c r="B34" s="142"/>
      <c r="C34" s="142"/>
      <c r="D34"/>
      <c r="E34"/>
      <c r="G34"/>
      <c r="H34"/>
    </row>
    <row r="35" spans="2:8" s="31" customFormat="1" x14ac:dyDescent="0.2">
      <c r="D35"/>
      <c r="E35"/>
      <c r="G35"/>
      <c r="H35"/>
    </row>
    <row r="36" spans="2:8" s="31" customFormat="1" x14ac:dyDescent="0.2">
      <c r="D36"/>
      <c r="E36"/>
      <c r="G36"/>
      <c r="H36"/>
    </row>
    <row r="37" spans="2:8" s="31" customFormat="1" x14ac:dyDescent="0.2">
      <c r="D37"/>
      <c r="E37"/>
      <c r="G37"/>
      <c r="H37"/>
    </row>
    <row r="38" spans="2:8" s="31" customFormat="1" x14ac:dyDescent="0.2">
      <c r="D38"/>
      <c r="E38"/>
      <c r="G38"/>
      <c r="H38"/>
    </row>
    <row r="39" spans="2:8" s="31" customFormat="1" x14ac:dyDescent="0.2">
      <c r="D39"/>
      <c r="E39"/>
      <c r="G39"/>
      <c r="H39"/>
    </row>
    <row r="40" spans="2:8" x14ac:dyDescent="0.2">
      <c r="C40" s="31"/>
    </row>
    <row r="41" spans="2:8" x14ac:dyDescent="0.2">
      <c r="C41" s="31"/>
    </row>
    <row r="42" spans="2:8" x14ac:dyDescent="0.2">
      <c r="C42" s="31"/>
    </row>
  </sheetData>
  <mergeCells count="2">
    <mergeCell ref="B32:C32"/>
    <mergeCell ref="B33:C34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E40AF-8DD1-4D7E-B10E-96E950840D99}">
  <dimension ref="A1:H42"/>
  <sheetViews>
    <sheetView zoomScale="85" zoomScaleNormal="85" workbookViewId="0">
      <selection activeCell="H23" sqref="H23"/>
    </sheetView>
  </sheetViews>
  <sheetFormatPr baseColWidth="10" defaultColWidth="11.5703125" defaultRowHeight="12.75" x14ac:dyDescent="0.2"/>
  <cols>
    <col min="2" max="2" width="12.7109375" customWidth="1"/>
    <col min="3" max="3" width="5.42578125" customWidth="1"/>
    <col min="4" max="4" width="12.7109375" customWidth="1"/>
    <col min="6" max="6" width="5.140625" customWidth="1"/>
    <col min="258" max="258" width="12.7109375" customWidth="1"/>
    <col min="260" max="260" width="12.7109375" customWidth="1"/>
    <col min="514" max="514" width="12.7109375" customWidth="1"/>
    <col min="516" max="516" width="12.7109375" customWidth="1"/>
    <col min="770" max="770" width="12.7109375" customWidth="1"/>
    <col min="772" max="772" width="12.7109375" customWidth="1"/>
    <col min="1026" max="1026" width="12.7109375" customWidth="1"/>
    <col min="1028" max="1028" width="12.7109375" customWidth="1"/>
    <col min="1282" max="1282" width="12.7109375" customWidth="1"/>
    <col min="1284" max="1284" width="12.7109375" customWidth="1"/>
    <col min="1538" max="1538" width="12.7109375" customWidth="1"/>
    <col min="1540" max="1540" width="12.7109375" customWidth="1"/>
    <col min="1794" max="1794" width="12.7109375" customWidth="1"/>
    <col min="1796" max="1796" width="12.7109375" customWidth="1"/>
    <col min="2050" max="2050" width="12.7109375" customWidth="1"/>
    <col min="2052" max="2052" width="12.7109375" customWidth="1"/>
    <col min="2306" max="2306" width="12.7109375" customWidth="1"/>
    <col min="2308" max="2308" width="12.7109375" customWidth="1"/>
    <col min="2562" max="2562" width="12.7109375" customWidth="1"/>
    <col min="2564" max="2564" width="12.7109375" customWidth="1"/>
    <col min="2818" max="2818" width="12.7109375" customWidth="1"/>
    <col min="2820" max="2820" width="12.7109375" customWidth="1"/>
    <col min="3074" max="3074" width="12.7109375" customWidth="1"/>
    <col min="3076" max="3076" width="12.7109375" customWidth="1"/>
    <col min="3330" max="3330" width="12.7109375" customWidth="1"/>
    <col min="3332" max="3332" width="12.7109375" customWidth="1"/>
    <col min="3586" max="3586" width="12.7109375" customWidth="1"/>
    <col min="3588" max="3588" width="12.7109375" customWidth="1"/>
    <col min="3842" max="3842" width="12.7109375" customWidth="1"/>
    <col min="3844" max="3844" width="12.7109375" customWidth="1"/>
    <col min="4098" max="4098" width="12.7109375" customWidth="1"/>
    <col min="4100" max="4100" width="12.7109375" customWidth="1"/>
    <col min="4354" max="4354" width="12.7109375" customWidth="1"/>
    <col min="4356" max="4356" width="12.7109375" customWidth="1"/>
    <col min="4610" max="4610" width="12.7109375" customWidth="1"/>
    <col min="4612" max="4612" width="12.7109375" customWidth="1"/>
    <col min="4866" max="4866" width="12.7109375" customWidth="1"/>
    <col min="4868" max="4868" width="12.7109375" customWidth="1"/>
    <col min="5122" max="5122" width="12.7109375" customWidth="1"/>
    <col min="5124" max="5124" width="12.7109375" customWidth="1"/>
    <col min="5378" max="5378" width="12.7109375" customWidth="1"/>
    <col min="5380" max="5380" width="12.7109375" customWidth="1"/>
    <col min="5634" max="5634" width="12.7109375" customWidth="1"/>
    <col min="5636" max="5636" width="12.7109375" customWidth="1"/>
    <col min="5890" max="5890" width="12.7109375" customWidth="1"/>
    <col min="5892" max="5892" width="12.7109375" customWidth="1"/>
    <col min="6146" max="6146" width="12.7109375" customWidth="1"/>
    <col min="6148" max="6148" width="12.7109375" customWidth="1"/>
    <col min="6402" max="6402" width="12.7109375" customWidth="1"/>
    <col min="6404" max="6404" width="12.7109375" customWidth="1"/>
    <col min="6658" max="6658" width="12.7109375" customWidth="1"/>
    <col min="6660" max="6660" width="12.7109375" customWidth="1"/>
    <col min="6914" max="6914" width="12.7109375" customWidth="1"/>
    <col min="6916" max="6916" width="12.7109375" customWidth="1"/>
    <col min="7170" max="7170" width="12.7109375" customWidth="1"/>
    <col min="7172" max="7172" width="12.7109375" customWidth="1"/>
    <col min="7426" max="7426" width="12.7109375" customWidth="1"/>
    <col min="7428" max="7428" width="12.7109375" customWidth="1"/>
    <col min="7682" max="7682" width="12.7109375" customWidth="1"/>
    <col min="7684" max="7684" width="12.7109375" customWidth="1"/>
    <col min="7938" max="7938" width="12.7109375" customWidth="1"/>
    <col min="7940" max="7940" width="12.7109375" customWidth="1"/>
    <col min="8194" max="8194" width="12.7109375" customWidth="1"/>
    <col min="8196" max="8196" width="12.7109375" customWidth="1"/>
    <col min="8450" max="8450" width="12.7109375" customWidth="1"/>
    <col min="8452" max="8452" width="12.7109375" customWidth="1"/>
    <col min="8706" max="8706" width="12.7109375" customWidth="1"/>
    <col min="8708" max="8708" width="12.7109375" customWidth="1"/>
    <col min="8962" max="8962" width="12.7109375" customWidth="1"/>
    <col min="8964" max="8964" width="12.7109375" customWidth="1"/>
    <col min="9218" max="9218" width="12.7109375" customWidth="1"/>
    <col min="9220" max="9220" width="12.7109375" customWidth="1"/>
    <col min="9474" max="9474" width="12.7109375" customWidth="1"/>
    <col min="9476" max="9476" width="12.7109375" customWidth="1"/>
    <col min="9730" max="9730" width="12.7109375" customWidth="1"/>
    <col min="9732" max="9732" width="12.7109375" customWidth="1"/>
    <col min="9986" max="9986" width="12.7109375" customWidth="1"/>
    <col min="9988" max="9988" width="12.7109375" customWidth="1"/>
    <col min="10242" max="10242" width="12.7109375" customWidth="1"/>
    <col min="10244" max="10244" width="12.7109375" customWidth="1"/>
    <col min="10498" max="10498" width="12.7109375" customWidth="1"/>
    <col min="10500" max="10500" width="12.7109375" customWidth="1"/>
    <col min="10754" max="10754" width="12.7109375" customWidth="1"/>
    <col min="10756" max="10756" width="12.7109375" customWidth="1"/>
    <col min="11010" max="11010" width="12.7109375" customWidth="1"/>
    <col min="11012" max="11012" width="12.7109375" customWidth="1"/>
    <col min="11266" max="11266" width="12.7109375" customWidth="1"/>
    <col min="11268" max="11268" width="12.7109375" customWidth="1"/>
    <col min="11522" max="11522" width="12.7109375" customWidth="1"/>
    <col min="11524" max="11524" width="12.7109375" customWidth="1"/>
    <col min="11778" max="11778" width="12.7109375" customWidth="1"/>
    <col min="11780" max="11780" width="12.7109375" customWidth="1"/>
    <col min="12034" max="12034" width="12.7109375" customWidth="1"/>
    <col min="12036" max="12036" width="12.7109375" customWidth="1"/>
    <col min="12290" max="12290" width="12.7109375" customWidth="1"/>
    <col min="12292" max="12292" width="12.7109375" customWidth="1"/>
    <col min="12546" max="12546" width="12.7109375" customWidth="1"/>
    <col min="12548" max="12548" width="12.7109375" customWidth="1"/>
    <col min="12802" max="12802" width="12.7109375" customWidth="1"/>
    <col min="12804" max="12804" width="12.7109375" customWidth="1"/>
    <col min="13058" max="13058" width="12.7109375" customWidth="1"/>
    <col min="13060" max="13060" width="12.7109375" customWidth="1"/>
    <col min="13314" max="13314" width="12.7109375" customWidth="1"/>
    <col min="13316" max="13316" width="12.7109375" customWidth="1"/>
    <col min="13570" max="13570" width="12.7109375" customWidth="1"/>
    <col min="13572" max="13572" width="12.7109375" customWidth="1"/>
    <col min="13826" max="13826" width="12.7109375" customWidth="1"/>
    <col min="13828" max="13828" width="12.7109375" customWidth="1"/>
    <col min="14082" max="14082" width="12.7109375" customWidth="1"/>
    <col min="14084" max="14084" width="12.7109375" customWidth="1"/>
    <col min="14338" max="14338" width="12.7109375" customWidth="1"/>
    <col min="14340" max="14340" width="12.7109375" customWidth="1"/>
    <col min="14594" max="14594" width="12.7109375" customWidth="1"/>
    <col min="14596" max="14596" width="12.7109375" customWidth="1"/>
    <col min="14850" max="14850" width="12.7109375" customWidth="1"/>
    <col min="14852" max="14852" width="12.7109375" customWidth="1"/>
    <col min="15106" max="15106" width="12.7109375" customWidth="1"/>
    <col min="15108" max="15108" width="12.7109375" customWidth="1"/>
    <col min="15362" max="15362" width="12.7109375" customWidth="1"/>
    <col min="15364" max="15364" width="12.7109375" customWidth="1"/>
    <col min="15618" max="15618" width="12.7109375" customWidth="1"/>
    <col min="15620" max="15620" width="12.7109375" customWidth="1"/>
    <col min="15874" max="15874" width="12.7109375" customWidth="1"/>
    <col min="15876" max="15876" width="12.7109375" customWidth="1"/>
    <col min="16130" max="16130" width="12.7109375" customWidth="1"/>
    <col min="16132" max="16132" width="12.7109375" customWidth="1"/>
  </cols>
  <sheetData>
    <row r="1" spans="1:8" s="31" customFormat="1" ht="12" customHeight="1" x14ac:dyDescent="0.2">
      <c r="A1"/>
      <c r="B1"/>
      <c r="C1"/>
      <c r="D1"/>
      <c r="E1"/>
      <c r="F1"/>
    </row>
    <row r="2" spans="1:8" s="31" customFormat="1" ht="11.1" customHeight="1" x14ac:dyDescent="0.2">
      <c r="A2"/>
      <c r="B2"/>
      <c r="C2"/>
      <c r="D2"/>
      <c r="E2"/>
      <c r="F2"/>
    </row>
    <row r="3" spans="1:8" s="31" customFormat="1" ht="13.5" thickBot="1" x14ac:dyDescent="0.25">
      <c r="A3"/>
      <c r="B3"/>
      <c r="C3"/>
      <c r="D3"/>
      <c r="E3"/>
      <c r="F3"/>
    </row>
    <row r="4" spans="1:8" s="31" customFormat="1" ht="18.75" thickBot="1" x14ac:dyDescent="0.25">
      <c r="A4" s="67" t="s">
        <v>72</v>
      </c>
      <c r="B4" s="68" t="s">
        <v>77</v>
      </c>
      <c r="D4" s="69" t="s">
        <v>72</v>
      </c>
      <c r="E4" s="68" t="s">
        <v>77</v>
      </c>
      <c r="F4" s="32"/>
      <c r="G4" s="69" t="s">
        <v>72</v>
      </c>
      <c r="H4" s="68" t="s">
        <v>77</v>
      </c>
    </row>
    <row r="5" spans="1:8" s="31" customFormat="1" ht="18" x14ac:dyDescent="0.2">
      <c r="A5" s="33">
        <v>101</v>
      </c>
      <c r="B5" s="36">
        <f ca="1">SUMIF(Resa!$B$8:$B$165,A5,Resa!$K$8:$K$149)</f>
        <v>0</v>
      </c>
      <c r="D5" s="33">
        <v>125</v>
      </c>
      <c r="E5" s="36">
        <f ca="1">SUMIF(Resa!$B$8:$B$165,D5,Resa!$K$8:$K$149)</f>
        <v>2</v>
      </c>
      <c r="F5" s="32"/>
      <c r="G5" s="34">
        <v>250</v>
      </c>
      <c r="H5" s="36">
        <f ca="1">SUMIF(Resa!$B$8:$B$165,G5,Resa!$K$8:$K$149)</f>
        <v>2</v>
      </c>
    </row>
    <row r="6" spans="1:8" s="31" customFormat="1" ht="18" x14ac:dyDescent="0.2">
      <c r="A6" s="35">
        <v>102</v>
      </c>
      <c r="B6" s="36">
        <f ca="1">SUMIF(Resa!$B$8:$B$165,A6,Resa!$K$8:$K$149)</f>
        <v>0</v>
      </c>
      <c r="D6" s="33">
        <v>126</v>
      </c>
      <c r="E6" s="36">
        <f ca="1">SUMIF(Resa!$B$8:$B$165,D6,Resa!$K$8:$K$149)</f>
        <v>0</v>
      </c>
      <c r="F6" s="32"/>
      <c r="G6" s="34">
        <v>251</v>
      </c>
      <c r="H6" s="36">
        <f ca="1">SUMIF(Resa!$B$8:$B$165,G6,Resa!$K$8:$K$149)</f>
        <v>0</v>
      </c>
    </row>
    <row r="7" spans="1:8" s="31" customFormat="1" ht="18" x14ac:dyDescent="0.2">
      <c r="A7" s="33">
        <v>103</v>
      </c>
      <c r="B7" s="36">
        <f ca="1">SUMIF(Resa!$B$8:$B$165,A7,Resa!$K$8:$K$149)</f>
        <v>0</v>
      </c>
      <c r="D7" s="33">
        <v>127</v>
      </c>
      <c r="E7" s="36">
        <f ca="1">SUMIF(Resa!$B$8:$B$165,D7,Resa!$K$8:$K$149)</f>
        <v>1</v>
      </c>
      <c r="F7" s="32"/>
      <c r="G7" s="34">
        <v>252</v>
      </c>
      <c r="H7" s="36">
        <f ca="1">SUMIF(Resa!$B$8:$B$165,G7,Resa!$K$8:$K$149)</f>
        <v>2</v>
      </c>
    </row>
    <row r="8" spans="1:8" s="31" customFormat="1" ht="18" x14ac:dyDescent="0.2">
      <c r="A8" s="35">
        <v>104</v>
      </c>
      <c r="B8" s="36">
        <f ca="1">SUMIF(Resa!$B$8:$B$165,A8,Resa!$K$8:$K$149)</f>
        <v>0</v>
      </c>
      <c r="C8" s="37"/>
      <c r="D8" s="33">
        <v>128</v>
      </c>
      <c r="E8" s="36">
        <f ca="1">SUMIF(Resa!$B$8:$B$165,D8,Resa!$K$8:$K$149)</f>
        <v>1</v>
      </c>
      <c r="F8" s="32"/>
      <c r="G8" s="34">
        <v>253</v>
      </c>
      <c r="H8" s="36">
        <f ca="1">SUMIF(Resa!$B$8:$B$165,G8,Resa!$K$8:$K$149)</f>
        <v>2</v>
      </c>
    </row>
    <row r="9" spans="1:8" s="31" customFormat="1" ht="18" x14ac:dyDescent="0.2">
      <c r="A9" s="33">
        <v>105</v>
      </c>
      <c r="B9" s="36">
        <f ca="1">SUMIF(Resa!$B$8:$B$165,A9,Resa!$K$8:$K$149)</f>
        <v>0</v>
      </c>
      <c r="D9" s="33">
        <v>129</v>
      </c>
      <c r="E9" s="36">
        <f ca="1">SUMIF(Resa!$B$8:$B$165,D9,Resa!$K$8:$K$149)</f>
        <v>2</v>
      </c>
      <c r="F9" s="32"/>
      <c r="G9" s="34">
        <v>254</v>
      </c>
      <c r="H9" s="36">
        <f ca="1">SUMIF(Resa!$B$8:$B$165,G9,Resa!$K$8:$K$149)</f>
        <v>2</v>
      </c>
    </row>
    <row r="10" spans="1:8" s="31" customFormat="1" ht="18" x14ac:dyDescent="0.2">
      <c r="A10" s="35">
        <v>106</v>
      </c>
      <c r="B10" s="36">
        <f ca="1">SUMIF(Resa!$B$8:$B$165,A10,Resa!$K$8:$K$149)</f>
        <v>0</v>
      </c>
      <c r="D10" s="33">
        <v>130</v>
      </c>
      <c r="E10" s="36">
        <f ca="1">SUMIF(Resa!$B$8:$B$165,D10,Resa!$K$8:$K$149)</f>
        <v>1</v>
      </c>
      <c r="F10" s="32"/>
      <c r="G10" s="34">
        <v>255</v>
      </c>
      <c r="H10" s="36">
        <f ca="1">SUMIF(Resa!$B$8:$B$165,G10,Resa!$K$8:$K$149)</f>
        <v>2</v>
      </c>
    </row>
    <row r="11" spans="1:8" s="31" customFormat="1" ht="18" x14ac:dyDescent="0.2">
      <c r="A11" s="33">
        <v>107</v>
      </c>
      <c r="B11" s="36">
        <f ca="1">SUMIF(Resa!$B$8:$B$165,A11,Resa!$K$8:$K$149)</f>
        <v>0</v>
      </c>
      <c r="D11" s="33">
        <v>131</v>
      </c>
      <c r="E11" s="36">
        <f ca="1">SUMIF(Resa!$B$8:$B$165,D11,Resa!$K$8:$K$149)</f>
        <v>0</v>
      </c>
      <c r="F11" s="32"/>
      <c r="G11" s="34">
        <v>256</v>
      </c>
      <c r="H11" s="36">
        <f ca="1">SUMIF(Resa!$B$8:$B$165,G11,Resa!$K$8:$K$149)</f>
        <v>2</v>
      </c>
    </row>
    <row r="12" spans="1:8" s="31" customFormat="1" ht="18" x14ac:dyDescent="0.2">
      <c r="A12" s="35">
        <v>108</v>
      </c>
      <c r="B12" s="36">
        <f ca="1">SUMIF(Resa!$B$8:$B$165,A12,Resa!$K$8:$K$149)</f>
        <v>0</v>
      </c>
      <c r="D12" s="33">
        <v>132</v>
      </c>
      <c r="E12" s="36">
        <f ca="1">SUMIF(Resa!$B$8:$B$165,D12,Resa!$K$8:$K$149)</f>
        <v>2</v>
      </c>
      <c r="F12" s="32"/>
      <c r="G12" s="34">
        <v>257</v>
      </c>
      <c r="H12" s="36">
        <f ca="1">SUMIF(Resa!$B$8:$B$165,G12,Resa!$K$8:$K$149)</f>
        <v>0</v>
      </c>
    </row>
    <row r="13" spans="1:8" s="31" customFormat="1" ht="18" x14ac:dyDescent="0.2">
      <c r="A13" s="33">
        <v>109</v>
      </c>
      <c r="B13" s="36">
        <f ca="1">SUMIF(Resa!$B$8:$B$165,A13,Resa!$K$8:$K$149)</f>
        <v>0</v>
      </c>
      <c r="D13" s="33">
        <v>133</v>
      </c>
      <c r="E13" s="36">
        <f ca="1">SUMIF(Resa!$B$8:$B$165,D13,Resa!$K$8:$K$149)</f>
        <v>0</v>
      </c>
      <c r="F13" s="32"/>
      <c r="G13" s="34">
        <v>258</v>
      </c>
      <c r="H13" s="36">
        <f ca="1">SUMIF(Resa!$B$8:$B$165,G13,Resa!$K$8:$K$149)</f>
        <v>0</v>
      </c>
    </row>
    <row r="14" spans="1:8" s="31" customFormat="1" ht="18" x14ac:dyDescent="0.2">
      <c r="A14" s="35">
        <v>110</v>
      </c>
      <c r="B14" s="36">
        <f ca="1">SUMIF(Resa!$B$8:$B$165,A14,Resa!$K$8:$K$149)</f>
        <v>0</v>
      </c>
      <c r="D14" s="33">
        <v>134</v>
      </c>
      <c r="E14" s="36">
        <f ca="1">SUMIF(Resa!$B$8:$B$165,D14,Resa!$K$8:$K$149)</f>
        <v>0</v>
      </c>
      <c r="F14" s="32"/>
      <c r="G14" s="34">
        <v>259</v>
      </c>
      <c r="H14" s="36">
        <f ca="1">SUMIF(Resa!$B$8:$B$165,G14,Resa!$K$8:$K$149)</f>
        <v>0</v>
      </c>
    </row>
    <row r="15" spans="1:8" s="31" customFormat="1" ht="18" x14ac:dyDescent="0.2">
      <c r="A15" s="33">
        <v>111</v>
      </c>
      <c r="B15" s="36">
        <f ca="1">SUMIF(Resa!$B$8:$B$165,A15,Resa!$K$8:$K$149)</f>
        <v>0</v>
      </c>
      <c r="D15" s="33">
        <v>135</v>
      </c>
      <c r="E15" s="36">
        <f ca="1">SUMIF(Resa!$B$8:$B$165,D15,Resa!$K$8:$K$149)</f>
        <v>0</v>
      </c>
      <c r="F15" s="32"/>
      <c r="G15" s="34">
        <v>260</v>
      </c>
      <c r="H15" s="36">
        <f ca="1">SUMIF(Resa!$B$8:$B$165,G15,Resa!$K$8:$K$149)</f>
        <v>2</v>
      </c>
    </row>
    <row r="16" spans="1:8" s="31" customFormat="1" ht="18" x14ac:dyDescent="0.2">
      <c r="A16" s="33">
        <v>112</v>
      </c>
      <c r="B16" s="36">
        <f ca="1">SUMIF(Resa!$B$8:$B$165,A16,Resa!$K$8:$K$149)</f>
        <v>0</v>
      </c>
      <c r="D16" s="33">
        <v>136</v>
      </c>
      <c r="E16" s="36">
        <f ca="1">SUMIF(Resa!$B$8:$B$165,D16,Resa!$K$8:$K$149)</f>
        <v>0</v>
      </c>
      <c r="F16" s="32"/>
      <c r="G16" s="34">
        <v>261</v>
      </c>
      <c r="H16" s="36">
        <f ca="1">SUMIF(Resa!$B$8:$B$165,G16,Resa!$K$8:$K$149)</f>
        <v>2</v>
      </c>
    </row>
    <row r="17" spans="1:8" s="31" customFormat="1" ht="15" x14ac:dyDescent="0.2">
      <c r="A17" s="33">
        <v>113</v>
      </c>
      <c r="B17" s="36">
        <f ca="1">SUMIF(Resa!$B$8:$B$165,A17,Resa!$K$8:$K$149)</f>
        <v>1</v>
      </c>
      <c r="D17" s="33">
        <v>137</v>
      </c>
      <c r="E17" s="36">
        <f ca="1">SUMIF(Resa!$B$8:$B$165,D17,Resa!$K$8:$K$149)</f>
        <v>0</v>
      </c>
      <c r="G17" s="34">
        <v>262</v>
      </c>
      <c r="H17" s="36">
        <f ca="1">SUMIF(Resa!$B$8:$B$165,G17,Resa!$K$8:$K$149)</f>
        <v>0</v>
      </c>
    </row>
    <row r="18" spans="1:8" s="31" customFormat="1" ht="15" x14ac:dyDescent="0.2">
      <c r="A18" s="33">
        <v>114</v>
      </c>
      <c r="B18" s="36">
        <f ca="1">SUMIF(Resa!$B$8:$B$165,A18,Resa!$K$8:$K$149)</f>
        <v>0</v>
      </c>
      <c r="D18" s="33">
        <v>138</v>
      </c>
      <c r="E18" s="36">
        <f ca="1">SUMIF(Resa!$B$8:$B$165,D18,Resa!$K$8:$K$149)</f>
        <v>0</v>
      </c>
      <c r="G18" s="34">
        <v>263</v>
      </c>
      <c r="H18" s="36">
        <f ca="1">SUMIF(Resa!$B$8:$B$165,G18,Resa!$K$8:$K$149)</f>
        <v>1</v>
      </c>
    </row>
    <row r="19" spans="1:8" s="31" customFormat="1" ht="15" x14ac:dyDescent="0.2">
      <c r="A19" s="33">
        <v>115</v>
      </c>
      <c r="B19" s="36">
        <f ca="1">SUMIF(Resa!$B$8:$B$165,A19,Resa!$K$8:$K$149)</f>
        <v>2</v>
      </c>
      <c r="D19" s="33">
        <v>139</v>
      </c>
      <c r="E19" s="36">
        <f ca="1">SUMIF(Resa!$B$8:$B$165,D19,Resa!$K$8:$K$149)</f>
        <v>0</v>
      </c>
      <c r="G19" s="34">
        <v>264</v>
      </c>
      <c r="H19" s="36">
        <f ca="1">SUMIF(Resa!$B$8:$B$165,G19,Resa!$K$8:$K$149)</f>
        <v>2</v>
      </c>
    </row>
    <row r="20" spans="1:8" s="31" customFormat="1" ht="15" x14ac:dyDescent="0.2">
      <c r="A20" s="33">
        <v>116</v>
      </c>
      <c r="B20" s="36">
        <f ca="1">SUMIF(Resa!$B$8:$B$165,A20,Resa!$K$8:$K$149)</f>
        <v>2</v>
      </c>
      <c r="D20" s="33">
        <v>140</v>
      </c>
      <c r="E20" s="36">
        <f ca="1">SUMIF(Resa!$B$8:$B$165,D20,Resa!$K$8:$K$149)</f>
        <v>1</v>
      </c>
      <c r="G20" s="34">
        <v>265</v>
      </c>
      <c r="H20" s="36">
        <f ca="1">SUMIF(Resa!$B$8:$B$165,G20,Resa!$K$8:$K$149)</f>
        <v>2</v>
      </c>
    </row>
    <row r="21" spans="1:8" s="31" customFormat="1" ht="15" x14ac:dyDescent="0.2">
      <c r="A21" s="33">
        <v>117</v>
      </c>
      <c r="B21" s="36">
        <f ca="1">SUMIF(Resa!$B$8:$B$165,A21,Resa!$K$8:$K$149)</f>
        <v>0</v>
      </c>
      <c r="D21" s="33">
        <v>141</v>
      </c>
      <c r="E21" s="36">
        <f ca="1">SUMIF(Resa!$B$8:$B$165,D21,Resa!$K$8:$K$149)</f>
        <v>1</v>
      </c>
      <c r="G21" s="34">
        <v>266</v>
      </c>
      <c r="H21" s="36">
        <f ca="1">SUMIF(Resa!$B$8:$B$165,G21,Resa!$K$8:$K$149)</f>
        <v>2</v>
      </c>
    </row>
    <row r="22" spans="1:8" s="31" customFormat="1" ht="15" x14ac:dyDescent="0.2">
      <c r="A22" s="33">
        <v>118</v>
      </c>
      <c r="B22" s="36">
        <f ca="1">SUMIF(Resa!$B$8:$B$165,A22,Resa!$K$8:$K$149)</f>
        <v>0</v>
      </c>
      <c r="D22" s="33">
        <v>142</v>
      </c>
      <c r="E22" s="36">
        <f ca="1">SUMIF(Resa!$B$8:$B$165,D22,Resa!$K$8:$K$149)</f>
        <v>0</v>
      </c>
      <c r="G22" s="34">
        <v>267</v>
      </c>
      <c r="H22" s="36">
        <f ca="1">SUMIF(Resa!$B$8:$B$165,G22,Resa!$K$8:$K$149)</f>
        <v>2</v>
      </c>
    </row>
    <row r="23" spans="1:8" s="31" customFormat="1" ht="15" x14ac:dyDescent="0.2">
      <c r="A23" s="33">
        <v>119</v>
      </c>
      <c r="B23" s="36">
        <f ca="1">SUMIF(Resa!$B$8:$B$165,A23,Resa!$K$8:$K$149)</f>
        <v>0</v>
      </c>
      <c r="D23" s="33">
        <v>143</v>
      </c>
      <c r="E23" s="36">
        <f ca="1">SUMIF(Resa!$B$8:$B$165,D23,Resa!$K$8:$K$149)</f>
        <v>0</v>
      </c>
      <c r="G23" s="34">
        <v>268</v>
      </c>
      <c r="H23" s="36">
        <f ca="1">SUMIF(Resa!$B$8:$B$165,G23,Resa!$K$8:$K$149)</f>
        <v>2</v>
      </c>
    </row>
    <row r="24" spans="1:8" s="31" customFormat="1" ht="15" x14ac:dyDescent="0.2">
      <c r="A24" s="33">
        <v>120</v>
      </c>
      <c r="B24" s="36">
        <f ca="1">SUMIF(Resa!$B$8:$B$165,A24,Resa!$K$8:$K$149)</f>
        <v>0</v>
      </c>
      <c r="D24" s="33">
        <v>144</v>
      </c>
      <c r="E24" s="36">
        <f ca="1">SUMIF(Resa!$B$8:$B$165,D24,Resa!$K$8:$K$149)</f>
        <v>0</v>
      </c>
      <c r="G24" s="34">
        <v>269</v>
      </c>
      <c r="H24" s="36">
        <f ca="1">SUMIF(Resa!$B$8:$B$165,G24,Resa!$K$8:$K$149)</f>
        <v>1</v>
      </c>
    </row>
    <row r="25" spans="1:8" s="31" customFormat="1" ht="15" x14ac:dyDescent="0.2">
      <c r="A25" s="33">
        <v>121</v>
      </c>
      <c r="B25" s="36">
        <f ca="1">SUMIF(Resa!$B$8:$B$165,A25,Resa!$K$8:$K$149)</f>
        <v>1</v>
      </c>
      <c r="D25" s="33">
        <v>145</v>
      </c>
      <c r="E25" s="36">
        <f ca="1">SUMIF(Resa!$B$8:$B$165,D25,Resa!$K$8:$K$149)</f>
        <v>0</v>
      </c>
      <c r="G25" s="34">
        <v>270</v>
      </c>
      <c r="H25" s="36">
        <f ca="1">SUMIF(Resa!$B$8:$B$165,G25,Resa!$K$8:$K$149)</f>
        <v>2</v>
      </c>
    </row>
    <row r="26" spans="1:8" s="31" customFormat="1" ht="15" x14ac:dyDescent="0.2">
      <c r="A26" s="33">
        <v>122</v>
      </c>
      <c r="B26" s="36">
        <f ca="1">SUMIF(Resa!$B$8:$B$165,A26,Resa!$K$8:$K$149)</f>
        <v>1</v>
      </c>
      <c r="D26" s="33">
        <v>146</v>
      </c>
      <c r="E26" s="36">
        <f ca="1">SUMIF(Resa!$B$8:$B$165,D26,Resa!$K$8:$K$149)</f>
        <v>0</v>
      </c>
      <c r="G26" s="34">
        <v>271</v>
      </c>
      <c r="H26" s="36">
        <f ca="1">SUMIF(Resa!$B$8:$B$165,G26,Resa!$K$8:$K$149)</f>
        <v>1</v>
      </c>
    </row>
    <row r="27" spans="1:8" s="31" customFormat="1" ht="15" x14ac:dyDescent="0.2">
      <c r="A27" s="33">
        <v>123</v>
      </c>
      <c r="B27" s="36">
        <f ca="1">SUMIF(Resa!$B$8:$B$165,A27,Resa!$K$8:$K$149)</f>
        <v>1</v>
      </c>
      <c r="D27" s="33">
        <v>147</v>
      </c>
      <c r="E27" s="36">
        <f ca="1">SUMIF(Resa!$B$8:$B$165,D27,Resa!$K$8:$K$149)</f>
        <v>0</v>
      </c>
      <c r="G27" s="34">
        <v>272</v>
      </c>
      <c r="H27" s="36">
        <f ca="1">SUMIF(Resa!$B$8:$B$165,G27,Resa!$K$8:$K$149)</f>
        <v>2</v>
      </c>
    </row>
    <row r="28" spans="1:8" s="31" customFormat="1" ht="15" x14ac:dyDescent="0.2">
      <c r="A28" s="33">
        <v>124</v>
      </c>
      <c r="B28" s="36">
        <f ca="1">SUMIF(Resa!$B$8:$B$165,A28,Resa!$K$8:$K$149)</f>
        <v>0</v>
      </c>
      <c r="D28" s="33">
        <v>148</v>
      </c>
      <c r="E28" s="36">
        <f ca="1">SUMIF(Resa!$B$8:$B$165,D28,Resa!$K$8:$K$149)</f>
        <v>0</v>
      </c>
      <c r="G28" s="34">
        <v>273</v>
      </c>
      <c r="H28" s="36">
        <f ca="1">SUMIF(Resa!$B$8:$B$165,G28,Resa!$K$8:$K$149)</f>
        <v>1</v>
      </c>
    </row>
    <row r="29" spans="1:8" s="31" customFormat="1" ht="15" x14ac:dyDescent="0.2">
      <c r="D29" s="33">
        <v>150</v>
      </c>
      <c r="E29" s="36">
        <f ca="1">SUMIF(Resa!$B$8:$B$165,D29,Resa!$K$8:$K$149)</f>
        <v>0</v>
      </c>
      <c r="G29" s="34">
        <v>274</v>
      </c>
      <c r="H29" s="36">
        <f ca="1">SUMIF(Resa!$B$8:$B$165,G29,Resa!$K$8:$K$149)</f>
        <v>2</v>
      </c>
    </row>
    <row r="30" spans="1:8" s="31" customFormat="1" ht="15" x14ac:dyDescent="0.2">
      <c r="D30" s="33">
        <v>152</v>
      </c>
      <c r="E30" s="36">
        <f ca="1">SUMIF(Resa!$B$8:$B$165,D30,Resa!$K$8:$K$149)</f>
        <v>0</v>
      </c>
      <c r="G30" s="34">
        <v>275</v>
      </c>
      <c r="H30" s="36">
        <f ca="1">SUMIF(Resa!$B$8:$B$165,G30,Resa!$K$8:$K$149)</f>
        <v>1</v>
      </c>
    </row>
    <row r="31" spans="1:8" s="31" customFormat="1" ht="15.75" thickBot="1" x14ac:dyDescent="0.25">
      <c r="D31" s="33">
        <v>300</v>
      </c>
      <c r="E31" s="36">
        <f ca="1">SUMIF(Resa!$B$8:$B$165,D31,Resa!$K$8:$K$149)</f>
        <v>2</v>
      </c>
      <c r="G31" s="34">
        <v>276</v>
      </c>
      <c r="H31" s="36">
        <f ca="1">SUMIF(Resa!$B$8:$B$165,G31,Resa!$K$8:$K$149)</f>
        <v>0</v>
      </c>
    </row>
    <row r="32" spans="1:8" s="31" customFormat="1" ht="15.75" thickBot="1" x14ac:dyDescent="0.3">
      <c r="B32" s="140" t="s">
        <v>78</v>
      </c>
      <c r="C32" s="140"/>
      <c r="D32"/>
      <c r="E32"/>
      <c r="G32" s="34">
        <v>277</v>
      </c>
      <c r="H32" s="36">
        <f ca="1">SUMIF(Resa!$B$8:$B$165,G32,Resa!$K$8:$K$149)</f>
        <v>2</v>
      </c>
    </row>
    <row r="33" spans="2:8" s="31" customFormat="1" ht="13.5" thickBot="1" x14ac:dyDescent="0.25">
      <c r="B33" s="141">
        <f ca="1">SUM(B5:B28)+SUM(E5:E31)+SUM(H5:H32)</f>
        <v>60</v>
      </c>
      <c r="C33" s="142"/>
      <c r="D33"/>
      <c r="E33"/>
      <c r="G33"/>
      <c r="H33"/>
    </row>
    <row r="34" spans="2:8" s="31" customFormat="1" ht="13.5" thickBot="1" x14ac:dyDescent="0.25">
      <c r="B34" s="142"/>
      <c r="C34" s="142"/>
      <c r="D34"/>
      <c r="E34"/>
      <c r="G34"/>
      <c r="H34"/>
    </row>
    <row r="35" spans="2:8" s="31" customFormat="1" x14ac:dyDescent="0.2">
      <c r="D35"/>
      <c r="E35"/>
      <c r="G35"/>
      <c r="H35"/>
    </row>
    <row r="36" spans="2:8" s="31" customFormat="1" x14ac:dyDescent="0.2">
      <c r="D36"/>
      <c r="E36"/>
      <c r="G36"/>
      <c r="H36"/>
    </row>
    <row r="37" spans="2:8" s="31" customFormat="1" x14ac:dyDescent="0.2">
      <c r="D37"/>
      <c r="E37"/>
      <c r="G37"/>
      <c r="H37"/>
    </row>
    <row r="38" spans="2:8" s="31" customFormat="1" x14ac:dyDescent="0.2">
      <c r="D38"/>
      <c r="E38"/>
      <c r="G38"/>
      <c r="H38"/>
    </row>
    <row r="39" spans="2:8" s="31" customFormat="1" x14ac:dyDescent="0.2">
      <c r="D39"/>
      <c r="E39"/>
      <c r="G39"/>
      <c r="H39"/>
    </row>
    <row r="40" spans="2:8" x14ac:dyDescent="0.2">
      <c r="C40" s="31"/>
    </row>
    <row r="41" spans="2:8" x14ac:dyDescent="0.2">
      <c r="C41" s="31"/>
    </row>
    <row r="42" spans="2:8" x14ac:dyDescent="0.2">
      <c r="C42" s="31"/>
    </row>
  </sheetData>
  <mergeCells count="2">
    <mergeCell ref="B32:C32"/>
    <mergeCell ref="B33:C3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A5662-5C25-4BAF-AD9F-0D9B0B641E83}">
  <dimension ref="A1:H42"/>
  <sheetViews>
    <sheetView topLeftCell="A3" workbookViewId="0">
      <selection activeCell="B35" sqref="B35"/>
    </sheetView>
  </sheetViews>
  <sheetFormatPr baseColWidth="10" defaultColWidth="11.5703125" defaultRowHeight="12.75" x14ac:dyDescent="0.2"/>
  <cols>
    <col min="2" max="2" width="12.7109375" customWidth="1"/>
    <col min="3" max="3" width="5.42578125" customWidth="1"/>
    <col min="4" max="4" width="12.7109375" customWidth="1"/>
    <col min="6" max="6" width="5.140625" customWidth="1"/>
    <col min="258" max="258" width="12.7109375" customWidth="1"/>
    <col min="260" max="260" width="12.7109375" customWidth="1"/>
    <col min="514" max="514" width="12.7109375" customWidth="1"/>
    <col min="516" max="516" width="12.7109375" customWidth="1"/>
    <col min="770" max="770" width="12.7109375" customWidth="1"/>
    <col min="772" max="772" width="12.7109375" customWidth="1"/>
    <col min="1026" max="1026" width="12.7109375" customWidth="1"/>
    <col min="1028" max="1028" width="12.7109375" customWidth="1"/>
    <col min="1282" max="1282" width="12.7109375" customWidth="1"/>
    <col min="1284" max="1284" width="12.7109375" customWidth="1"/>
    <col min="1538" max="1538" width="12.7109375" customWidth="1"/>
    <col min="1540" max="1540" width="12.7109375" customWidth="1"/>
    <col min="1794" max="1794" width="12.7109375" customWidth="1"/>
    <col min="1796" max="1796" width="12.7109375" customWidth="1"/>
    <col min="2050" max="2050" width="12.7109375" customWidth="1"/>
    <col min="2052" max="2052" width="12.7109375" customWidth="1"/>
    <col min="2306" max="2306" width="12.7109375" customWidth="1"/>
    <col min="2308" max="2308" width="12.7109375" customWidth="1"/>
    <col min="2562" max="2562" width="12.7109375" customWidth="1"/>
    <col min="2564" max="2564" width="12.7109375" customWidth="1"/>
    <col min="2818" max="2818" width="12.7109375" customWidth="1"/>
    <col min="2820" max="2820" width="12.7109375" customWidth="1"/>
    <col min="3074" max="3074" width="12.7109375" customWidth="1"/>
    <col min="3076" max="3076" width="12.7109375" customWidth="1"/>
    <col min="3330" max="3330" width="12.7109375" customWidth="1"/>
    <col min="3332" max="3332" width="12.7109375" customWidth="1"/>
    <col min="3586" max="3586" width="12.7109375" customWidth="1"/>
    <col min="3588" max="3588" width="12.7109375" customWidth="1"/>
    <col min="3842" max="3842" width="12.7109375" customWidth="1"/>
    <col min="3844" max="3844" width="12.7109375" customWidth="1"/>
    <col min="4098" max="4098" width="12.7109375" customWidth="1"/>
    <col min="4100" max="4100" width="12.7109375" customWidth="1"/>
    <col min="4354" max="4354" width="12.7109375" customWidth="1"/>
    <col min="4356" max="4356" width="12.7109375" customWidth="1"/>
    <col min="4610" max="4610" width="12.7109375" customWidth="1"/>
    <col min="4612" max="4612" width="12.7109375" customWidth="1"/>
    <col min="4866" max="4866" width="12.7109375" customWidth="1"/>
    <col min="4868" max="4868" width="12.7109375" customWidth="1"/>
    <col min="5122" max="5122" width="12.7109375" customWidth="1"/>
    <col min="5124" max="5124" width="12.7109375" customWidth="1"/>
    <col min="5378" max="5378" width="12.7109375" customWidth="1"/>
    <col min="5380" max="5380" width="12.7109375" customWidth="1"/>
    <col min="5634" max="5634" width="12.7109375" customWidth="1"/>
    <col min="5636" max="5636" width="12.7109375" customWidth="1"/>
    <col min="5890" max="5890" width="12.7109375" customWidth="1"/>
    <col min="5892" max="5892" width="12.7109375" customWidth="1"/>
    <col min="6146" max="6146" width="12.7109375" customWidth="1"/>
    <col min="6148" max="6148" width="12.7109375" customWidth="1"/>
    <col min="6402" max="6402" width="12.7109375" customWidth="1"/>
    <col min="6404" max="6404" width="12.7109375" customWidth="1"/>
    <col min="6658" max="6658" width="12.7109375" customWidth="1"/>
    <col min="6660" max="6660" width="12.7109375" customWidth="1"/>
    <col min="6914" max="6914" width="12.7109375" customWidth="1"/>
    <col min="6916" max="6916" width="12.7109375" customWidth="1"/>
    <col min="7170" max="7170" width="12.7109375" customWidth="1"/>
    <col min="7172" max="7172" width="12.7109375" customWidth="1"/>
    <col min="7426" max="7426" width="12.7109375" customWidth="1"/>
    <col min="7428" max="7428" width="12.7109375" customWidth="1"/>
    <col min="7682" max="7682" width="12.7109375" customWidth="1"/>
    <col min="7684" max="7684" width="12.7109375" customWidth="1"/>
    <col min="7938" max="7938" width="12.7109375" customWidth="1"/>
    <col min="7940" max="7940" width="12.7109375" customWidth="1"/>
    <col min="8194" max="8194" width="12.7109375" customWidth="1"/>
    <col min="8196" max="8196" width="12.7109375" customWidth="1"/>
    <col min="8450" max="8450" width="12.7109375" customWidth="1"/>
    <col min="8452" max="8452" width="12.7109375" customWidth="1"/>
    <col min="8706" max="8706" width="12.7109375" customWidth="1"/>
    <col min="8708" max="8708" width="12.7109375" customWidth="1"/>
    <col min="8962" max="8962" width="12.7109375" customWidth="1"/>
    <col min="8964" max="8964" width="12.7109375" customWidth="1"/>
    <col min="9218" max="9218" width="12.7109375" customWidth="1"/>
    <col min="9220" max="9220" width="12.7109375" customWidth="1"/>
    <col min="9474" max="9474" width="12.7109375" customWidth="1"/>
    <col min="9476" max="9476" width="12.7109375" customWidth="1"/>
    <col min="9730" max="9730" width="12.7109375" customWidth="1"/>
    <col min="9732" max="9732" width="12.7109375" customWidth="1"/>
    <col min="9986" max="9986" width="12.7109375" customWidth="1"/>
    <col min="9988" max="9988" width="12.7109375" customWidth="1"/>
    <col min="10242" max="10242" width="12.7109375" customWidth="1"/>
    <col min="10244" max="10244" width="12.7109375" customWidth="1"/>
    <col min="10498" max="10498" width="12.7109375" customWidth="1"/>
    <col min="10500" max="10500" width="12.7109375" customWidth="1"/>
    <col min="10754" max="10754" width="12.7109375" customWidth="1"/>
    <col min="10756" max="10756" width="12.7109375" customWidth="1"/>
    <col min="11010" max="11010" width="12.7109375" customWidth="1"/>
    <col min="11012" max="11012" width="12.7109375" customWidth="1"/>
    <col min="11266" max="11266" width="12.7109375" customWidth="1"/>
    <col min="11268" max="11268" width="12.7109375" customWidth="1"/>
    <col min="11522" max="11522" width="12.7109375" customWidth="1"/>
    <col min="11524" max="11524" width="12.7109375" customWidth="1"/>
    <col min="11778" max="11778" width="12.7109375" customWidth="1"/>
    <col min="11780" max="11780" width="12.7109375" customWidth="1"/>
    <col min="12034" max="12034" width="12.7109375" customWidth="1"/>
    <col min="12036" max="12036" width="12.7109375" customWidth="1"/>
    <col min="12290" max="12290" width="12.7109375" customWidth="1"/>
    <col min="12292" max="12292" width="12.7109375" customWidth="1"/>
    <col min="12546" max="12546" width="12.7109375" customWidth="1"/>
    <col min="12548" max="12548" width="12.7109375" customWidth="1"/>
    <col min="12802" max="12802" width="12.7109375" customWidth="1"/>
    <col min="12804" max="12804" width="12.7109375" customWidth="1"/>
    <col min="13058" max="13058" width="12.7109375" customWidth="1"/>
    <col min="13060" max="13060" width="12.7109375" customWidth="1"/>
    <col min="13314" max="13314" width="12.7109375" customWidth="1"/>
    <col min="13316" max="13316" width="12.7109375" customWidth="1"/>
    <col min="13570" max="13570" width="12.7109375" customWidth="1"/>
    <col min="13572" max="13572" width="12.7109375" customWidth="1"/>
    <col min="13826" max="13826" width="12.7109375" customWidth="1"/>
    <col min="13828" max="13828" width="12.7109375" customWidth="1"/>
    <col min="14082" max="14082" width="12.7109375" customWidth="1"/>
    <col min="14084" max="14084" width="12.7109375" customWidth="1"/>
    <col min="14338" max="14338" width="12.7109375" customWidth="1"/>
    <col min="14340" max="14340" width="12.7109375" customWidth="1"/>
    <col min="14594" max="14594" width="12.7109375" customWidth="1"/>
    <col min="14596" max="14596" width="12.7109375" customWidth="1"/>
    <col min="14850" max="14850" width="12.7109375" customWidth="1"/>
    <col min="14852" max="14852" width="12.7109375" customWidth="1"/>
    <col min="15106" max="15106" width="12.7109375" customWidth="1"/>
    <col min="15108" max="15108" width="12.7109375" customWidth="1"/>
    <col min="15362" max="15362" width="12.7109375" customWidth="1"/>
    <col min="15364" max="15364" width="12.7109375" customWidth="1"/>
    <col min="15618" max="15618" width="12.7109375" customWidth="1"/>
    <col min="15620" max="15620" width="12.7109375" customWidth="1"/>
    <col min="15874" max="15874" width="12.7109375" customWidth="1"/>
    <col min="15876" max="15876" width="12.7109375" customWidth="1"/>
    <col min="16130" max="16130" width="12.7109375" customWidth="1"/>
    <col min="16132" max="16132" width="12.7109375" customWidth="1"/>
  </cols>
  <sheetData>
    <row r="1" spans="1:8" s="31" customFormat="1" ht="12" customHeight="1" x14ac:dyDescent="0.2">
      <c r="A1"/>
      <c r="B1"/>
      <c r="C1"/>
      <c r="D1"/>
      <c r="E1"/>
      <c r="F1"/>
    </row>
    <row r="2" spans="1:8" s="31" customFormat="1" ht="11.1" customHeight="1" x14ac:dyDescent="0.2">
      <c r="A2"/>
      <c r="B2"/>
      <c r="C2"/>
      <c r="D2"/>
      <c r="E2"/>
      <c r="F2"/>
    </row>
    <row r="3" spans="1:8" s="31" customFormat="1" ht="13.5" thickBot="1" x14ac:dyDescent="0.25">
      <c r="A3"/>
      <c r="B3"/>
      <c r="C3"/>
      <c r="D3"/>
      <c r="E3"/>
      <c r="F3"/>
    </row>
    <row r="4" spans="1:8" s="31" customFormat="1" ht="18.75" thickBot="1" x14ac:dyDescent="0.25">
      <c r="A4" s="67" t="s">
        <v>72</v>
      </c>
      <c r="B4" s="68" t="s">
        <v>77</v>
      </c>
      <c r="D4" s="69" t="s">
        <v>72</v>
      </c>
      <c r="E4" s="68" t="s">
        <v>77</v>
      </c>
      <c r="F4" s="32"/>
      <c r="G4" s="69" t="s">
        <v>72</v>
      </c>
      <c r="H4" s="68" t="s">
        <v>77</v>
      </c>
    </row>
    <row r="5" spans="1:8" s="31" customFormat="1" ht="18" x14ac:dyDescent="0.2">
      <c r="A5" s="33">
        <v>101</v>
      </c>
      <c r="B5" s="36">
        <f ca="1">SUMIF(Resa!$B$8:$B$165,A5,Resa!$L$8:$L$149)</f>
        <v>0</v>
      </c>
      <c r="D5" s="33">
        <v>125</v>
      </c>
      <c r="E5" s="36">
        <f ca="1">SUMIF(Resa!$B$8:$B$165,D5,Resa!$L$8:$L$149)</f>
        <v>2</v>
      </c>
      <c r="F5" s="32"/>
      <c r="G5" s="34">
        <v>250</v>
      </c>
      <c r="H5" s="36">
        <f ca="1">SUMIF(Resa!$B$8:$B$165,G5,Resa!$L$8:$L$149)</f>
        <v>2</v>
      </c>
    </row>
    <row r="6" spans="1:8" s="31" customFormat="1" ht="18" x14ac:dyDescent="0.2">
      <c r="A6" s="35">
        <v>102</v>
      </c>
      <c r="B6" s="36">
        <f ca="1">SUMIF(Resa!$B$8:$B$165,A6,Resa!$L$8:$L$149)</f>
        <v>0</v>
      </c>
      <c r="D6" s="33">
        <v>126</v>
      </c>
      <c r="E6" s="36">
        <f ca="1">SUMIF(Resa!$B$8:$B$165,D6,Resa!$L$8:$L$149)</f>
        <v>0</v>
      </c>
      <c r="F6" s="32"/>
      <c r="G6" s="34">
        <v>251</v>
      </c>
      <c r="H6" s="36">
        <f ca="1">SUMIF(Resa!$B$8:$B$165,G6,Resa!$L$8:$L$149)</f>
        <v>0</v>
      </c>
    </row>
    <row r="7" spans="1:8" s="31" customFormat="1" ht="18" x14ac:dyDescent="0.2">
      <c r="A7" s="33">
        <v>103</v>
      </c>
      <c r="B7" s="36">
        <f ca="1">SUMIF(Resa!$B$8:$B$165,A7,Resa!$L$8:$L$149)</f>
        <v>0</v>
      </c>
      <c r="D7" s="33">
        <v>127</v>
      </c>
      <c r="E7" s="36">
        <f ca="1">SUMIF(Resa!$B$8:$B$165,D7,Resa!$L$8:$L$149)</f>
        <v>1</v>
      </c>
      <c r="F7" s="32"/>
      <c r="G7" s="34">
        <v>252</v>
      </c>
      <c r="H7" s="36">
        <f ca="1">SUMIF(Resa!$B$8:$B$165,G7,Resa!$L$8:$L$149)</f>
        <v>2</v>
      </c>
    </row>
    <row r="8" spans="1:8" s="31" customFormat="1" ht="18" x14ac:dyDescent="0.2">
      <c r="A8" s="35">
        <v>104</v>
      </c>
      <c r="B8" s="36">
        <f ca="1">SUMIF(Resa!$B$8:$B$165,A8,Resa!$L$8:$L$149)</f>
        <v>0</v>
      </c>
      <c r="C8" s="37"/>
      <c r="D8" s="33">
        <v>128</v>
      </c>
      <c r="E8" s="36">
        <f ca="1">SUMIF(Resa!$B$8:$B$165,D8,Resa!$L$8:$L$149)</f>
        <v>1</v>
      </c>
      <c r="F8" s="32"/>
      <c r="G8" s="34">
        <v>253</v>
      </c>
      <c r="H8" s="36">
        <f ca="1">SUMIF(Resa!$B$8:$B$165,G8,Resa!$L$8:$L$149)</f>
        <v>2</v>
      </c>
    </row>
    <row r="9" spans="1:8" s="31" customFormat="1" ht="18" x14ac:dyDescent="0.2">
      <c r="A9" s="33">
        <v>105</v>
      </c>
      <c r="B9" s="36">
        <f ca="1">SUMIF(Resa!$B$8:$B$165,A9,Resa!$L$8:$L$149)</f>
        <v>0</v>
      </c>
      <c r="D9" s="33">
        <v>129</v>
      </c>
      <c r="E9" s="36">
        <f ca="1">SUMIF(Resa!$B$8:$B$165,D9,Resa!$L$8:$L$149)</f>
        <v>2</v>
      </c>
      <c r="F9" s="32"/>
      <c r="G9" s="34">
        <v>254</v>
      </c>
      <c r="H9" s="36">
        <f ca="1">SUMIF(Resa!$B$8:$B$165,G9,Resa!$L$8:$L$149)</f>
        <v>2</v>
      </c>
    </row>
    <row r="10" spans="1:8" s="31" customFormat="1" ht="18" x14ac:dyDescent="0.2">
      <c r="A10" s="35">
        <v>106</v>
      </c>
      <c r="B10" s="36">
        <f ca="1">SUMIF(Resa!$B$8:$B$165,A10,Resa!$L$8:$L$149)</f>
        <v>0</v>
      </c>
      <c r="D10" s="33">
        <v>130</v>
      </c>
      <c r="E10" s="36">
        <f ca="1">SUMIF(Resa!$B$8:$B$165,D10,Resa!$L$8:$L$149)</f>
        <v>1</v>
      </c>
      <c r="F10" s="32"/>
      <c r="G10" s="34">
        <v>255</v>
      </c>
      <c r="H10" s="36">
        <f ca="1">SUMIF(Resa!$B$8:$B$165,G10,Resa!$L$8:$L$149)</f>
        <v>2</v>
      </c>
    </row>
    <row r="11" spans="1:8" s="31" customFormat="1" ht="18" x14ac:dyDescent="0.2">
      <c r="A11" s="33">
        <v>107</v>
      </c>
      <c r="B11" s="36">
        <f ca="1">SUMIF(Resa!$B$8:$B$165,A11,Resa!$L$8:$L$149)</f>
        <v>0</v>
      </c>
      <c r="D11" s="33">
        <v>131</v>
      </c>
      <c r="E11" s="36">
        <f ca="1">SUMIF(Resa!$B$8:$B$165,D11,Resa!$L$8:$L$149)</f>
        <v>0</v>
      </c>
      <c r="F11" s="32"/>
      <c r="G11" s="34">
        <v>256</v>
      </c>
      <c r="H11" s="36">
        <f ca="1">SUMIF(Resa!$B$8:$B$165,G11,Resa!$L$8:$L$149)</f>
        <v>2</v>
      </c>
    </row>
    <row r="12" spans="1:8" s="31" customFormat="1" ht="18" x14ac:dyDescent="0.2">
      <c r="A12" s="35">
        <v>108</v>
      </c>
      <c r="B12" s="36">
        <f ca="1">SUMIF(Resa!$B$8:$B$165,A12,Resa!$L$8:$L$149)</f>
        <v>0</v>
      </c>
      <c r="D12" s="33">
        <v>132</v>
      </c>
      <c r="E12" s="36">
        <f ca="1">SUMIF(Resa!$B$8:$B$165,D12,Resa!$L$8:$L$149)</f>
        <v>2</v>
      </c>
      <c r="F12" s="32"/>
      <c r="G12" s="34">
        <v>257</v>
      </c>
      <c r="H12" s="36">
        <f ca="1">SUMIF(Resa!$B$8:$B$165,G12,Resa!$L$8:$L$149)</f>
        <v>0</v>
      </c>
    </row>
    <row r="13" spans="1:8" s="31" customFormat="1" ht="18" x14ac:dyDescent="0.2">
      <c r="A13" s="33">
        <v>109</v>
      </c>
      <c r="B13" s="36">
        <f ca="1">SUMIF(Resa!$B$8:$B$165,A13,Resa!$L$8:$L$149)</f>
        <v>0</v>
      </c>
      <c r="D13" s="33">
        <v>133</v>
      </c>
      <c r="E13" s="36">
        <f ca="1">SUMIF(Resa!$B$8:$B$165,D13,Resa!$L$8:$L$149)</f>
        <v>0</v>
      </c>
      <c r="F13" s="32"/>
      <c r="G13" s="34">
        <v>258</v>
      </c>
      <c r="H13" s="36">
        <f ca="1">SUMIF(Resa!$B$8:$B$165,G13,Resa!$L$8:$L$149)</f>
        <v>0</v>
      </c>
    </row>
    <row r="14" spans="1:8" s="31" customFormat="1" ht="18" x14ac:dyDescent="0.2">
      <c r="A14" s="35">
        <v>110</v>
      </c>
      <c r="B14" s="36">
        <f ca="1">SUMIF(Resa!$B$8:$B$165,A14,Resa!$L$8:$L$149)</f>
        <v>0</v>
      </c>
      <c r="D14" s="33">
        <v>134</v>
      </c>
      <c r="E14" s="36">
        <f ca="1">SUMIF(Resa!$B$8:$B$165,D14,Resa!$L$8:$L$149)</f>
        <v>0</v>
      </c>
      <c r="F14" s="32"/>
      <c r="G14" s="34">
        <v>259</v>
      </c>
      <c r="H14" s="36">
        <f ca="1">SUMIF(Resa!$B$8:$B$165,G14,Resa!$L$8:$L$149)</f>
        <v>0</v>
      </c>
    </row>
    <row r="15" spans="1:8" s="31" customFormat="1" ht="18" x14ac:dyDescent="0.2">
      <c r="A15" s="33">
        <v>111</v>
      </c>
      <c r="B15" s="36">
        <f ca="1">SUMIF(Resa!$B$8:$B$165,A15,Resa!$L$8:$L$149)</f>
        <v>0</v>
      </c>
      <c r="D15" s="33">
        <v>135</v>
      </c>
      <c r="E15" s="36">
        <f ca="1">SUMIF(Resa!$B$8:$B$165,D15,Resa!$L$8:$L$149)</f>
        <v>0</v>
      </c>
      <c r="F15" s="32"/>
      <c r="G15" s="34">
        <v>260</v>
      </c>
      <c r="H15" s="36">
        <f ca="1">SUMIF(Resa!$B$8:$B$165,G15,Resa!$L$8:$L$149)</f>
        <v>2</v>
      </c>
    </row>
    <row r="16" spans="1:8" s="31" customFormat="1" ht="18" x14ac:dyDescent="0.2">
      <c r="A16" s="33">
        <v>112</v>
      </c>
      <c r="B16" s="36">
        <f ca="1">SUMIF(Resa!$B$8:$B$165,A16,Resa!$L$8:$L$149)</f>
        <v>0</v>
      </c>
      <c r="D16" s="33">
        <v>136</v>
      </c>
      <c r="E16" s="36">
        <f ca="1">SUMIF(Resa!$B$8:$B$165,D16,Resa!$L$8:$L$149)</f>
        <v>0</v>
      </c>
      <c r="F16" s="32"/>
      <c r="G16" s="34">
        <v>261</v>
      </c>
      <c r="H16" s="36">
        <f ca="1">SUMIF(Resa!$B$8:$B$165,G16,Resa!$L$8:$L$149)</f>
        <v>2</v>
      </c>
    </row>
    <row r="17" spans="1:8" s="31" customFormat="1" ht="15" x14ac:dyDescent="0.2">
      <c r="A17" s="33">
        <v>113</v>
      </c>
      <c r="B17" s="36">
        <f ca="1">SUMIF(Resa!$B$8:$B$165,A17,Resa!$L$8:$L$149)</f>
        <v>1</v>
      </c>
      <c r="D17" s="33">
        <v>137</v>
      </c>
      <c r="E17" s="36">
        <f ca="1">SUMIF(Resa!$B$8:$B$165,D17,Resa!$L$8:$L$149)</f>
        <v>0</v>
      </c>
      <c r="G17" s="34">
        <v>262</v>
      </c>
      <c r="H17" s="36">
        <f ca="1">SUMIF(Resa!$B$8:$B$165,G17,Resa!$L$8:$L$149)</f>
        <v>0</v>
      </c>
    </row>
    <row r="18" spans="1:8" s="31" customFormat="1" ht="15" x14ac:dyDescent="0.2">
      <c r="A18" s="33">
        <v>114</v>
      </c>
      <c r="B18" s="36">
        <f ca="1">SUMIF(Resa!$B$8:$B$165,A18,Resa!$L$8:$L$149)</f>
        <v>0</v>
      </c>
      <c r="D18" s="33">
        <v>138</v>
      </c>
      <c r="E18" s="36">
        <f ca="1">SUMIF(Resa!$B$8:$B$165,D18,Resa!$L$8:$L$149)</f>
        <v>0</v>
      </c>
      <c r="G18" s="34">
        <v>263</v>
      </c>
      <c r="H18" s="36">
        <f ca="1">SUMIF(Resa!$B$8:$B$165,G18,Resa!$L$8:$L$149)</f>
        <v>1</v>
      </c>
    </row>
    <row r="19" spans="1:8" s="31" customFormat="1" ht="15" x14ac:dyDescent="0.2">
      <c r="A19" s="33">
        <v>115</v>
      </c>
      <c r="B19" s="36">
        <f ca="1">SUMIF(Resa!$B$8:$B$165,A19,Resa!$L$8:$L$149)</f>
        <v>2</v>
      </c>
      <c r="D19" s="33">
        <v>139</v>
      </c>
      <c r="E19" s="36">
        <f ca="1">SUMIF(Resa!$B$8:$B$165,D19,Resa!$L$8:$L$149)</f>
        <v>0</v>
      </c>
      <c r="G19" s="34">
        <v>264</v>
      </c>
      <c r="H19" s="36">
        <f ca="1">SUMIF(Resa!$B$8:$B$165,G19,Resa!$L$8:$L$149)</f>
        <v>2</v>
      </c>
    </row>
    <row r="20" spans="1:8" s="31" customFormat="1" ht="15" x14ac:dyDescent="0.2">
      <c r="A20" s="33">
        <v>116</v>
      </c>
      <c r="B20" s="36">
        <f ca="1">SUMIF(Resa!$B$8:$B$165,A20,Resa!$L$8:$L$149)</f>
        <v>2</v>
      </c>
      <c r="D20" s="33">
        <v>140</v>
      </c>
      <c r="E20" s="36">
        <f ca="1">SUMIF(Resa!$B$8:$B$165,D20,Resa!$L$8:$L$149)</f>
        <v>1</v>
      </c>
      <c r="G20" s="34">
        <v>265</v>
      </c>
      <c r="H20" s="36">
        <f ca="1">SUMIF(Resa!$B$8:$B$165,G20,Resa!$L$8:$L$149)</f>
        <v>0</v>
      </c>
    </row>
    <row r="21" spans="1:8" s="31" customFormat="1" ht="15" x14ac:dyDescent="0.2">
      <c r="A21" s="33">
        <v>117</v>
      </c>
      <c r="B21" s="36">
        <f ca="1">SUMIF(Resa!$B$8:$B$165,A21,Resa!$L$8:$L$149)</f>
        <v>0</v>
      </c>
      <c r="D21" s="33">
        <v>141</v>
      </c>
      <c r="E21" s="36">
        <f ca="1">SUMIF(Resa!$B$8:$B$165,D21,Resa!$L$8:$L$149)</f>
        <v>1</v>
      </c>
      <c r="G21" s="34">
        <v>266</v>
      </c>
      <c r="H21" s="36">
        <f ca="1">SUMIF(Resa!$B$8:$B$165,G21,Resa!$L$8:$L$149)</f>
        <v>2</v>
      </c>
    </row>
    <row r="22" spans="1:8" s="31" customFormat="1" ht="15" x14ac:dyDescent="0.2">
      <c r="A22" s="33">
        <v>118</v>
      </c>
      <c r="B22" s="36">
        <f ca="1">SUMIF(Resa!$B$8:$B$165,A22,Resa!$L$8:$L$149)</f>
        <v>0</v>
      </c>
      <c r="D22" s="33">
        <v>142</v>
      </c>
      <c r="E22" s="36">
        <f ca="1">SUMIF(Resa!$B$8:$B$165,D22,Resa!$L$8:$L$149)</f>
        <v>0</v>
      </c>
      <c r="G22" s="34">
        <v>267</v>
      </c>
      <c r="H22" s="36">
        <f ca="1">SUMIF(Resa!$B$8:$B$165,G22,Resa!$L$8:$L$149)</f>
        <v>2</v>
      </c>
    </row>
    <row r="23" spans="1:8" s="31" customFormat="1" ht="15" x14ac:dyDescent="0.2">
      <c r="A23" s="33">
        <v>119</v>
      </c>
      <c r="B23" s="36">
        <f ca="1">SUMIF(Resa!$B$8:$B$165,A23,Resa!$L$8:$L$149)</f>
        <v>0</v>
      </c>
      <c r="D23" s="33">
        <v>143</v>
      </c>
      <c r="E23" s="36">
        <f ca="1">SUMIF(Resa!$B$8:$B$165,D23,Resa!$L$8:$L$149)</f>
        <v>0</v>
      </c>
      <c r="G23" s="34">
        <v>268</v>
      </c>
      <c r="H23" s="36">
        <f ca="1">SUMIF(Resa!$B$8:$B$165,G23,Resa!$L$8:$L$149)</f>
        <v>2</v>
      </c>
    </row>
    <row r="24" spans="1:8" s="31" customFormat="1" ht="15" x14ac:dyDescent="0.2">
      <c r="A24" s="33">
        <v>120</v>
      </c>
      <c r="B24" s="36">
        <f ca="1">SUMIF(Resa!$B$8:$B$165,A24,Resa!$L$8:$L$149)</f>
        <v>0</v>
      </c>
      <c r="D24" s="33">
        <v>144</v>
      </c>
      <c r="E24" s="36">
        <f ca="1">SUMIF(Resa!$B$8:$B$165,D24,Resa!$L$8:$L$149)</f>
        <v>0</v>
      </c>
      <c r="G24" s="34">
        <v>269</v>
      </c>
      <c r="H24" s="36">
        <f ca="1">SUMIF(Resa!$B$8:$B$165,G24,Resa!$L$8:$L$149)</f>
        <v>1</v>
      </c>
    </row>
    <row r="25" spans="1:8" s="31" customFormat="1" ht="15" x14ac:dyDescent="0.2">
      <c r="A25" s="33">
        <v>121</v>
      </c>
      <c r="B25" s="36">
        <f ca="1">SUMIF(Resa!$B$8:$B$165,A25,Resa!$L$8:$L$149)</f>
        <v>1</v>
      </c>
      <c r="D25" s="33">
        <v>145</v>
      </c>
      <c r="E25" s="36">
        <f ca="1">SUMIF(Resa!$B$8:$B$165,D25,Resa!$L$8:$L$149)</f>
        <v>0</v>
      </c>
      <c r="G25" s="34">
        <v>270</v>
      </c>
      <c r="H25" s="36">
        <f ca="1">SUMIF(Resa!$B$8:$B$165,G25,Resa!$L$8:$L$149)</f>
        <v>2</v>
      </c>
    </row>
    <row r="26" spans="1:8" s="31" customFormat="1" ht="15" x14ac:dyDescent="0.2">
      <c r="A26" s="33">
        <v>122</v>
      </c>
      <c r="B26" s="36">
        <f ca="1">SUMIF(Resa!$B$8:$B$165,A26,Resa!$L$8:$L$149)</f>
        <v>1</v>
      </c>
      <c r="D26" s="33">
        <v>146</v>
      </c>
      <c r="E26" s="36">
        <f ca="1">SUMIF(Resa!$B$8:$B$165,D26,Resa!$L$8:$L$149)</f>
        <v>0</v>
      </c>
      <c r="G26" s="34">
        <v>271</v>
      </c>
      <c r="H26" s="36">
        <f ca="1">SUMIF(Resa!$B$8:$B$165,G26,Resa!$L$8:$L$149)</f>
        <v>1</v>
      </c>
    </row>
    <row r="27" spans="1:8" s="31" customFormat="1" ht="15" x14ac:dyDescent="0.2">
      <c r="A27" s="33">
        <v>123</v>
      </c>
      <c r="B27" s="36">
        <f ca="1">SUMIF(Resa!$B$8:$B$165,A27,Resa!$L$8:$L$149)</f>
        <v>1</v>
      </c>
      <c r="D27" s="33">
        <v>147</v>
      </c>
      <c r="E27" s="36">
        <f ca="1">SUMIF(Resa!$B$8:$B$165,D27,Resa!$L$8:$L$149)</f>
        <v>0</v>
      </c>
      <c r="G27" s="34">
        <v>272</v>
      </c>
      <c r="H27" s="36">
        <f ca="1">SUMIF(Resa!$B$8:$B$165,G27,Resa!$L$8:$L$149)</f>
        <v>2</v>
      </c>
    </row>
    <row r="28" spans="1:8" s="31" customFormat="1" ht="15" x14ac:dyDescent="0.2">
      <c r="A28" s="33">
        <v>124</v>
      </c>
      <c r="B28" s="36">
        <f ca="1">SUMIF(Resa!$B$8:$B$165,A28,Resa!$L$8:$L$149)</f>
        <v>0</v>
      </c>
      <c r="D28" s="33">
        <v>148</v>
      </c>
      <c r="E28" s="36">
        <f ca="1">SUMIF(Resa!$B$8:$B$165,D28,Resa!$L$8:$L$149)</f>
        <v>0</v>
      </c>
      <c r="G28" s="34">
        <v>273</v>
      </c>
      <c r="H28" s="36">
        <f ca="1">SUMIF(Resa!$B$8:$B$165,G28,Resa!$L$8:$L$149)</f>
        <v>1</v>
      </c>
    </row>
    <row r="29" spans="1:8" s="31" customFormat="1" ht="15" x14ac:dyDescent="0.2">
      <c r="D29" s="33">
        <v>150</v>
      </c>
      <c r="E29" s="36">
        <f ca="1">SUMIF(Resa!$B$8:$B$165,D29,Resa!$L$8:$L$149)</f>
        <v>0</v>
      </c>
      <c r="G29" s="34">
        <v>274</v>
      </c>
      <c r="H29" s="36">
        <f ca="1">SUMIF(Resa!$B$8:$B$165,G29,Resa!$L$8:$L$149)</f>
        <v>2</v>
      </c>
    </row>
    <row r="30" spans="1:8" s="31" customFormat="1" ht="15" x14ac:dyDescent="0.2">
      <c r="D30" s="33">
        <v>152</v>
      </c>
      <c r="E30" s="36">
        <f ca="1">SUMIF(Resa!$B$8:$B$165,D30,Resa!$L$8:$L$149)</f>
        <v>0</v>
      </c>
      <c r="G30" s="34">
        <v>275</v>
      </c>
      <c r="H30" s="36">
        <f ca="1">SUMIF(Resa!$B$8:$B$165,G30,Resa!$L$8:$L$149)</f>
        <v>1</v>
      </c>
    </row>
    <row r="31" spans="1:8" s="31" customFormat="1" ht="15.75" thickBot="1" x14ac:dyDescent="0.25">
      <c r="D31" s="33">
        <v>300</v>
      </c>
      <c r="E31" s="36">
        <f ca="1">SUMIF(Resa!$B$8:$B$165,D31,Resa!$L$8:$L$149)</f>
        <v>2</v>
      </c>
      <c r="G31" s="34">
        <v>276</v>
      </c>
      <c r="H31" s="36">
        <f ca="1">SUMIF(Resa!$B$8:$B$165,G31,Resa!$L$8:$L$149)</f>
        <v>0</v>
      </c>
    </row>
    <row r="32" spans="1:8" s="31" customFormat="1" ht="15.75" thickBot="1" x14ac:dyDescent="0.3">
      <c r="B32" s="140" t="s">
        <v>78</v>
      </c>
      <c r="C32" s="140"/>
      <c r="D32"/>
      <c r="E32"/>
      <c r="G32" s="34">
        <v>277</v>
      </c>
      <c r="H32" s="36">
        <f ca="1">SUMIF(Resa!$B$8:$B$165,G32,Resa!$L$8:$L$149)</f>
        <v>2</v>
      </c>
    </row>
    <row r="33" spans="2:8" s="31" customFormat="1" ht="13.5" customHeight="1" thickBot="1" x14ac:dyDescent="0.25">
      <c r="B33" s="141">
        <f ca="1">SUM(B5:B28)+SUM(E5:E31)+SUM(H5:H32)</f>
        <v>58</v>
      </c>
      <c r="C33" s="142"/>
      <c r="D33"/>
      <c r="E33"/>
      <c r="G33"/>
      <c r="H33"/>
    </row>
    <row r="34" spans="2:8" s="31" customFormat="1" ht="13.5" customHeight="1" thickBot="1" x14ac:dyDescent="0.25">
      <c r="B34" s="142"/>
      <c r="C34" s="142"/>
      <c r="D34"/>
      <c r="E34"/>
      <c r="G34"/>
      <c r="H34"/>
    </row>
    <row r="35" spans="2:8" s="31" customFormat="1" x14ac:dyDescent="0.2">
      <c r="D35"/>
      <c r="E35"/>
      <c r="G35"/>
      <c r="H35"/>
    </row>
    <row r="36" spans="2:8" s="31" customFormat="1" x14ac:dyDescent="0.2">
      <c r="D36"/>
      <c r="E36"/>
      <c r="G36"/>
      <c r="H36"/>
    </row>
    <row r="37" spans="2:8" s="31" customFormat="1" x14ac:dyDescent="0.2">
      <c r="D37"/>
      <c r="E37"/>
      <c r="G37"/>
      <c r="H37"/>
    </row>
    <row r="38" spans="2:8" s="31" customFormat="1" x14ac:dyDescent="0.2">
      <c r="D38"/>
      <c r="E38"/>
      <c r="G38"/>
      <c r="H38"/>
    </row>
    <row r="39" spans="2:8" s="31" customFormat="1" x14ac:dyDescent="0.2">
      <c r="D39"/>
      <c r="E39"/>
      <c r="G39"/>
      <c r="H39"/>
    </row>
    <row r="40" spans="2:8" x14ac:dyDescent="0.2">
      <c r="C40" s="31"/>
    </row>
    <row r="41" spans="2:8" x14ac:dyDescent="0.2">
      <c r="C41" s="31"/>
    </row>
    <row r="42" spans="2:8" x14ac:dyDescent="0.2">
      <c r="C42" s="31"/>
    </row>
  </sheetData>
  <mergeCells count="2">
    <mergeCell ref="B32:C32"/>
    <mergeCell ref="B33:C34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A442C-6DA8-410F-9082-637BF2923281}">
  <dimension ref="A1:H42"/>
  <sheetViews>
    <sheetView workbookViewId="0">
      <selection activeCell="G22" sqref="G22"/>
    </sheetView>
  </sheetViews>
  <sheetFormatPr baseColWidth="10" defaultColWidth="11.5703125" defaultRowHeight="12.75" x14ac:dyDescent="0.2"/>
  <cols>
    <col min="2" max="2" width="12.7109375" customWidth="1"/>
    <col min="3" max="3" width="5.42578125" customWidth="1"/>
    <col min="4" max="4" width="12.7109375" customWidth="1"/>
    <col min="6" max="6" width="5.140625" customWidth="1"/>
    <col min="258" max="258" width="12.7109375" customWidth="1"/>
    <col min="260" max="260" width="12.7109375" customWidth="1"/>
    <col min="514" max="514" width="12.7109375" customWidth="1"/>
    <col min="516" max="516" width="12.7109375" customWidth="1"/>
    <col min="770" max="770" width="12.7109375" customWidth="1"/>
    <col min="772" max="772" width="12.7109375" customWidth="1"/>
    <col min="1026" max="1026" width="12.7109375" customWidth="1"/>
    <col min="1028" max="1028" width="12.7109375" customWidth="1"/>
    <col min="1282" max="1282" width="12.7109375" customWidth="1"/>
    <col min="1284" max="1284" width="12.7109375" customWidth="1"/>
    <col min="1538" max="1538" width="12.7109375" customWidth="1"/>
    <col min="1540" max="1540" width="12.7109375" customWidth="1"/>
    <col min="1794" max="1794" width="12.7109375" customWidth="1"/>
    <col min="1796" max="1796" width="12.7109375" customWidth="1"/>
    <col min="2050" max="2050" width="12.7109375" customWidth="1"/>
    <col min="2052" max="2052" width="12.7109375" customWidth="1"/>
    <col min="2306" max="2306" width="12.7109375" customWidth="1"/>
    <col min="2308" max="2308" width="12.7109375" customWidth="1"/>
    <col min="2562" max="2562" width="12.7109375" customWidth="1"/>
    <col min="2564" max="2564" width="12.7109375" customWidth="1"/>
    <col min="2818" max="2818" width="12.7109375" customWidth="1"/>
    <col min="2820" max="2820" width="12.7109375" customWidth="1"/>
    <col min="3074" max="3074" width="12.7109375" customWidth="1"/>
    <col min="3076" max="3076" width="12.7109375" customWidth="1"/>
    <col min="3330" max="3330" width="12.7109375" customWidth="1"/>
    <col min="3332" max="3332" width="12.7109375" customWidth="1"/>
    <col min="3586" max="3586" width="12.7109375" customWidth="1"/>
    <col min="3588" max="3588" width="12.7109375" customWidth="1"/>
    <col min="3842" max="3842" width="12.7109375" customWidth="1"/>
    <col min="3844" max="3844" width="12.7109375" customWidth="1"/>
    <col min="4098" max="4098" width="12.7109375" customWidth="1"/>
    <col min="4100" max="4100" width="12.7109375" customWidth="1"/>
    <col min="4354" max="4354" width="12.7109375" customWidth="1"/>
    <col min="4356" max="4356" width="12.7109375" customWidth="1"/>
    <col min="4610" max="4610" width="12.7109375" customWidth="1"/>
    <col min="4612" max="4612" width="12.7109375" customWidth="1"/>
    <col min="4866" max="4866" width="12.7109375" customWidth="1"/>
    <col min="4868" max="4868" width="12.7109375" customWidth="1"/>
    <col min="5122" max="5122" width="12.7109375" customWidth="1"/>
    <col min="5124" max="5124" width="12.7109375" customWidth="1"/>
    <col min="5378" max="5378" width="12.7109375" customWidth="1"/>
    <col min="5380" max="5380" width="12.7109375" customWidth="1"/>
    <col min="5634" max="5634" width="12.7109375" customWidth="1"/>
    <col min="5636" max="5636" width="12.7109375" customWidth="1"/>
    <col min="5890" max="5890" width="12.7109375" customWidth="1"/>
    <col min="5892" max="5892" width="12.7109375" customWidth="1"/>
    <col min="6146" max="6146" width="12.7109375" customWidth="1"/>
    <col min="6148" max="6148" width="12.7109375" customWidth="1"/>
    <col min="6402" max="6402" width="12.7109375" customWidth="1"/>
    <col min="6404" max="6404" width="12.7109375" customWidth="1"/>
    <col min="6658" max="6658" width="12.7109375" customWidth="1"/>
    <col min="6660" max="6660" width="12.7109375" customWidth="1"/>
    <col min="6914" max="6914" width="12.7109375" customWidth="1"/>
    <col min="6916" max="6916" width="12.7109375" customWidth="1"/>
    <col min="7170" max="7170" width="12.7109375" customWidth="1"/>
    <col min="7172" max="7172" width="12.7109375" customWidth="1"/>
    <col min="7426" max="7426" width="12.7109375" customWidth="1"/>
    <col min="7428" max="7428" width="12.7109375" customWidth="1"/>
    <col min="7682" max="7682" width="12.7109375" customWidth="1"/>
    <col min="7684" max="7684" width="12.7109375" customWidth="1"/>
    <col min="7938" max="7938" width="12.7109375" customWidth="1"/>
    <col min="7940" max="7940" width="12.7109375" customWidth="1"/>
    <col min="8194" max="8194" width="12.7109375" customWidth="1"/>
    <col min="8196" max="8196" width="12.7109375" customWidth="1"/>
    <col min="8450" max="8450" width="12.7109375" customWidth="1"/>
    <col min="8452" max="8452" width="12.7109375" customWidth="1"/>
    <col min="8706" max="8706" width="12.7109375" customWidth="1"/>
    <col min="8708" max="8708" width="12.7109375" customWidth="1"/>
    <col min="8962" max="8962" width="12.7109375" customWidth="1"/>
    <col min="8964" max="8964" width="12.7109375" customWidth="1"/>
    <col min="9218" max="9218" width="12.7109375" customWidth="1"/>
    <col min="9220" max="9220" width="12.7109375" customWidth="1"/>
    <col min="9474" max="9474" width="12.7109375" customWidth="1"/>
    <col min="9476" max="9476" width="12.7109375" customWidth="1"/>
    <col min="9730" max="9730" width="12.7109375" customWidth="1"/>
    <col min="9732" max="9732" width="12.7109375" customWidth="1"/>
    <col min="9986" max="9986" width="12.7109375" customWidth="1"/>
    <col min="9988" max="9988" width="12.7109375" customWidth="1"/>
    <col min="10242" max="10242" width="12.7109375" customWidth="1"/>
    <col min="10244" max="10244" width="12.7109375" customWidth="1"/>
    <col min="10498" max="10498" width="12.7109375" customWidth="1"/>
    <col min="10500" max="10500" width="12.7109375" customWidth="1"/>
    <col min="10754" max="10754" width="12.7109375" customWidth="1"/>
    <col min="10756" max="10756" width="12.7109375" customWidth="1"/>
    <col min="11010" max="11010" width="12.7109375" customWidth="1"/>
    <col min="11012" max="11012" width="12.7109375" customWidth="1"/>
    <col min="11266" max="11266" width="12.7109375" customWidth="1"/>
    <col min="11268" max="11268" width="12.7109375" customWidth="1"/>
    <col min="11522" max="11522" width="12.7109375" customWidth="1"/>
    <col min="11524" max="11524" width="12.7109375" customWidth="1"/>
    <col min="11778" max="11778" width="12.7109375" customWidth="1"/>
    <col min="11780" max="11780" width="12.7109375" customWidth="1"/>
    <col min="12034" max="12034" width="12.7109375" customWidth="1"/>
    <col min="12036" max="12036" width="12.7109375" customWidth="1"/>
    <col min="12290" max="12290" width="12.7109375" customWidth="1"/>
    <col min="12292" max="12292" width="12.7109375" customWidth="1"/>
    <col min="12546" max="12546" width="12.7109375" customWidth="1"/>
    <col min="12548" max="12548" width="12.7109375" customWidth="1"/>
    <col min="12802" max="12802" width="12.7109375" customWidth="1"/>
    <col min="12804" max="12804" width="12.7109375" customWidth="1"/>
    <col min="13058" max="13058" width="12.7109375" customWidth="1"/>
    <col min="13060" max="13060" width="12.7109375" customWidth="1"/>
    <col min="13314" max="13314" width="12.7109375" customWidth="1"/>
    <col min="13316" max="13316" width="12.7109375" customWidth="1"/>
    <col min="13570" max="13570" width="12.7109375" customWidth="1"/>
    <col min="13572" max="13572" width="12.7109375" customWidth="1"/>
    <col min="13826" max="13826" width="12.7109375" customWidth="1"/>
    <col min="13828" max="13828" width="12.7109375" customWidth="1"/>
    <col min="14082" max="14082" width="12.7109375" customWidth="1"/>
    <col min="14084" max="14084" width="12.7109375" customWidth="1"/>
    <col min="14338" max="14338" width="12.7109375" customWidth="1"/>
    <col min="14340" max="14340" width="12.7109375" customWidth="1"/>
    <col min="14594" max="14594" width="12.7109375" customWidth="1"/>
    <col min="14596" max="14596" width="12.7109375" customWidth="1"/>
    <col min="14850" max="14850" width="12.7109375" customWidth="1"/>
    <col min="14852" max="14852" width="12.7109375" customWidth="1"/>
    <col min="15106" max="15106" width="12.7109375" customWidth="1"/>
    <col min="15108" max="15108" width="12.7109375" customWidth="1"/>
    <col min="15362" max="15362" width="12.7109375" customWidth="1"/>
    <col min="15364" max="15364" width="12.7109375" customWidth="1"/>
    <col min="15618" max="15618" width="12.7109375" customWidth="1"/>
    <col min="15620" max="15620" width="12.7109375" customWidth="1"/>
    <col min="15874" max="15874" width="12.7109375" customWidth="1"/>
    <col min="15876" max="15876" width="12.7109375" customWidth="1"/>
    <col min="16130" max="16130" width="12.7109375" customWidth="1"/>
    <col min="16132" max="16132" width="12.7109375" customWidth="1"/>
  </cols>
  <sheetData>
    <row r="1" spans="1:8" s="31" customFormat="1" ht="12" customHeight="1" x14ac:dyDescent="0.2">
      <c r="A1"/>
      <c r="B1"/>
      <c r="C1"/>
      <c r="D1"/>
      <c r="E1"/>
      <c r="F1"/>
    </row>
    <row r="2" spans="1:8" s="31" customFormat="1" ht="11.1" customHeight="1" x14ac:dyDescent="0.2">
      <c r="A2"/>
      <c r="B2"/>
      <c r="C2"/>
      <c r="D2"/>
      <c r="E2"/>
      <c r="F2"/>
    </row>
    <row r="3" spans="1:8" s="31" customFormat="1" ht="13.5" thickBot="1" x14ac:dyDescent="0.25">
      <c r="A3"/>
      <c r="B3"/>
      <c r="C3"/>
      <c r="D3"/>
      <c r="E3"/>
      <c r="F3"/>
    </row>
    <row r="4" spans="1:8" s="31" customFormat="1" ht="18.75" thickBot="1" x14ac:dyDescent="0.25">
      <c r="A4" s="67" t="s">
        <v>72</v>
      </c>
      <c r="B4" s="68" t="s">
        <v>77</v>
      </c>
      <c r="D4" s="69" t="s">
        <v>72</v>
      </c>
      <c r="E4" s="68" t="s">
        <v>77</v>
      </c>
      <c r="F4" s="32"/>
      <c r="G4" s="69" t="s">
        <v>72</v>
      </c>
      <c r="H4" s="68" t="s">
        <v>77</v>
      </c>
    </row>
    <row r="5" spans="1:8" s="31" customFormat="1" ht="18" x14ac:dyDescent="0.2">
      <c r="A5" s="33">
        <v>101</v>
      </c>
      <c r="B5" s="36">
        <f ca="1">SUMIF(Resa!$B$8:$B$165,A5,Resa!$M$8:$M$149)</f>
        <v>0</v>
      </c>
      <c r="D5" s="33">
        <v>125</v>
      </c>
      <c r="E5" s="36">
        <f ca="1">SUMIF(Resa!$B$8:$B$165,D5,Resa!$M$8:$M$149)</f>
        <v>0</v>
      </c>
      <c r="F5" s="32"/>
      <c r="G5" s="34">
        <v>250</v>
      </c>
      <c r="H5" s="36">
        <f ca="1">SUMIF(Resa!$B$8:$B$165,G5,Resa!$M$8:$M$149)</f>
        <v>0</v>
      </c>
    </row>
    <row r="6" spans="1:8" s="31" customFormat="1" ht="18" x14ac:dyDescent="0.2">
      <c r="A6" s="35">
        <v>102</v>
      </c>
      <c r="B6" s="36">
        <f ca="1">SUMIF(Resa!$B$8:$B$165,A6,Resa!$M$8:$M$149)</f>
        <v>0</v>
      </c>
      <c r="D6" s="33">
        <v>126</v>
      </c>
      <c r="E6" s="36">
        <f ca="1">SUMIF(Resa!$B$8:$B$165,D6,Resa!$M$8:$M$149)</f>
        <v>0</v>
      </c>
      <c r="F6" s="32"/>
      <c r="G6" s="34">
        <v>251</v>
      </c>
      <c r="H6" s="36">
        <f ca="1">SUMIF(Resa!$B$8:$B$165,G6,Resa!$M$8:$M$149)</f>
        <v>0</v>
      </c>
    </row>
    <row r="7" spans="1:8" s="31" customFormat="1" ht="18" x14ac:dyDescent="0.2">
      <c r="A7" s="33">
        <v>103</v>
      </c>
      <c r="B7" s="36">
        <f ca="1">SUMIF(Resa!$B$8:$B$165,A7,Resa!$M$8:$M$149)</f>
        <v>0</v>
      </c>
      <c r="D7" s="33">
        <v>127</v>
      </c>
      <c r="E7" s="36">
        <f ca="1">SUMIF(Resa!$B$8:$B$165,D7,Resa!$M$8:$M$149)</f>
        <v>0</v>
      </c>
      <c r="F7" s="32"/>
      <c r="G7" s="34">
        <v>252</v>
      </c>
      <c r="H7" s="36">
        <f ca="1">SUMIF(Resa!$B$8:$B$165,G7,Resa!$M$8:$M$149)</f>
        <v>0</v>
      </c>
    </row>
    <row r="8" spans="1:8" s="31" customFormat="1" ht="18" x14ac:dyDescent="0.2">
      <c r="A8" s="35">
        <v>104</v>
      </c>
      <c r="B8" s="36">
        <f ca="1">SUMIF(Resa!$B$8:$B$165,A8,Resa!$M$8:$M$149)</f>
        <v>0</v>
      </c>
      <c r="C8" s="37"/>
      <c r="D8" s="33">
        <v>128</v>
      </c>
      <c r="E8" s="36">
        <f ca="1">SUMIF(Resa!$B$8:$B$165,D8,Resa!$M$8:$M$149)</f>
        <v>0</v>
      </c>
      <c r="F8" s="32"/>
      <c r="G8" s="34">
        <v>253</v>
      </c>
      <c r="H8" s="36">
        <f ca="1">SUMIF(Resa!$B$8:$B$165,G8,Resa!$M$8:$M$149)</f>
        <v>0</v>
      </c>
    </row>
    <row r="9" spans="1:8" s="31" customFormat="1" ht="18" x14ac:dyDescent="0.2">
      <c r="A9" s="33">
        <v>105</v>
      </c>
      <c r="B9" s="36">
        <f ca="1">SUMIF(Resa!$B$8:$B$165,A9,Resa!$M$8:$M$149)</f>
        <v>0</v>
      </c>
      <c r="D9" s="33">
        <v>129</v>
      </c>
      <c r="E9" s="36">
        <f ca="1">SUMIF(Resa!$B$8:$B$165,D9,Resa!$M$8:$M$149)</f>
        <v>0</v>
      </c>
      <c r="F9" s="32"/>
      <c r="G9" s="34">
        <v>254</v>
      </c>
      <c r="H9" s="36">
        <f ca="1">SUMIF(Resa!$B$8:$B$165,G9,Resa!$M$8:$M$149)</f>
        <v>0</v>
      </c>
    </row>
    <row r="10" spans="1:8" s="31" customFormat="1" ht="18" x14ac:dyDescent="0.2">
      <c r="A10" s="35">
        <v>106</v>
      </c>
      <c r="B10" s="36">
        <f ca="1">SUMIF(Resa!$B$8:$B$165,A10,Resa!$M$8:$M$149)</f>
        <v>0</v>
      </c>
      <c r="D10" s="33">
        <v>130</v>
      </c>
      <c r="E10" s="36">
        <f ca="1">SUMIF(Resa!$B$8:$B$165,D10,Resa!$M$8:$M$149)</f>
        <v>0</v>
      </c>
      <c r="F10" s="32"/>
      <c r="G10" s="34">
        <v>255</v>
      </c>
      <c r="H10" s="36">
        <f ca="1">SUMIF(Resa!$B$8:$B$165,G10,Resa!$M$8:$M$149)</f>
        <v>0</v>
      </c>
    </row>
    <row r="11" spans="1:8" s="31" customFormat="1" ht="18" x14ac:dyDescent="0.2">
      <c r="A11" s="33">
        <v>107</v>
      </c>
      <c r="B11" s="36">
        <f ca="1">SUMIF(Resa!$B$8:$B$165,A11,Resa!$M$8:$M$149)</f>
        <v>0</v>
      </c>
      <c r="D11" s="33">
        <v>131</v>
      </c>
      <c r="E11" s="36">
        <f ca="1">SUMIF(Resa!$B$8:$B$165,D11,Resa!$M$8:$M$149)</f>
        <v>0</v>
      </c>
      <c r="F11" s="32"/>
      <c r="G11" s="34">
        <v>256</v>
      </c>
      <c r="H11" s="36">
        <f ca="1">SUMIF(Resa!$B$8:$B$165,G11,Resa!$M$8:$M$149)</f>
        <v>0</v>
      </c>
    </row>
    <row r="12" spans="1:8" s="31" customFormat="1" ht="18" x14ac:dyDescent="0.2">
      <c r="A12" s="35">
        <v>108</v>
      </c>
      <c r="B12" s="36">
        <f ca="1">SUMIF(Resa!$B$8:$B$165,A12,Resa!$M$8:$M$149)</f>
        <v>0</v>
      </c>
      <c r="D12" s="33">
        <v>132</v>
      </c>
      <c r="E12" s="36">
        <f ca="1">SUMIF(Resa!$B$8:$B$165,D12,Resa!$M$8:$M$149)</f>
        <v>0</v>
      </c>
      <c r="F12" s="32"/>
      <c r="G12" s="34">
        <v>257</v>
      </c>
      <c r="H12" s="36">
        <f ca="1">SUMIF(Resa!$B$8:$B$165,G12,Resa!$M$8:$M$149)</f>
        <v>0</v>
      </c>
    </row>
    <row r="13" spans="1:8" s="31" customFormat="1" ht="18" x14ac:dyDescent="0.2">
      <c r="A13" s="33">
        <v>109</v>
      </c>
      <c r="B13" s="36">
        <f ca="1">SUMIF(Resa!$B$8:$B$165,A13,Resa!$M$8:$M$149)</f>
        <v>0</v>
      </c>
      <c r="D13" s="33">
        <v>133</v>
      </c>
      <c r="E13" s="36">
        <f ca="1">SUMIF(Resa!$B$8:$B$165,D13,Resa!$M$8:$M$149)</f>
        <v>0</v>
      </c>
      <c r="F13" s="32"/>
      <c r="G13" s="34">
        <v>258</v>
      </c>
      <c r="H13" s="36">
        <f ca="1">SUMIF(Resa!$B$8:$B$165,G13,Resa!$M$8:$M$149)</f>
        <v>0</v>
      </c>
    </row>
    <row r="14" spans="1:8" s="31" customFormat="1" ht="18" x14ac:dyDescent="0.2">
      <c r="A14" s="35">
        <v>110</v>
      </c>
      <c r="B14" s="36">
        <f ca="1">SUMIF(Resa!$B$8:$B$165,A14,Resa!$M$8:$M$149)</f>
        <v>0</v>
      </c>
      <c r="D14" s="33">
        <v>134</v>
      </c>
      <c r="E14" s="36">
        <f ca="1">SUMIF(Resa!$B$8:$B$165,D14,Resa!$M$8:$M$149)</f>
        <v>0</v>
      </c>
      <c r="F14" s="32"/>
      <c r="G14" s="34">
        <v>259</v>
      </c>
      <c r="H14" s="36">
        <f ca="1">SUMIF(Resa!$B$8:$B$165,G14,Resa!$M$8:$M$149)</f>
        <v>0</v>
      </c>
    </row>
    <row r="15" spans="1:8" s="31" customFormat="1" ht="18" x14ac:dyDescent="0.2">
      <c r="A15" s="33">
        <v>111</v>
      </c>
      <c r="B15" s="36">
        <f ca="1">SUMIF(Resa!$B$8:$B$165,A15,Resa!$M$8:$M$149)</f>
        <v>0</v>
      </c>
      <c r="D15" s="33">
        <v>135</v>
      </c>
      <c r="E15" s="36">
        <f ca="1">SUMIF(Resa!$B$8:$B$165,D15,Resa!$M$8:$M$149)</f>
        <v>0</v>
      </c>
      <c r="F15" s="32"/>
      <c r="G15" s="34">
        <v>260</v>
      </c>
      <c r="H15" s="36">
        <f ca="1">SUMIF(Resa!$B$8:$B$165,G15,Resa!$M$8:$M$149)</f>
        <v>0</v>
      </c>
    </row>
    <row r="16" spans="1:8" s="31" customFormat="1" ht="18" x14ac:dyDescent="0.2">
      <c r="A16" s="33">
        <v>112</v>
      </c>
      <c r="B16" s="36">
        <f ca="1">SUMIF(Resa!$B$8:$B$165,A16,Resa!$M$8:$M$149)</f>
        <v>0</v>
      </c>
      <c r="D16" s="33">
        <v>136</v>
      </c>
      <c r="E16" s="36">
        <f ca="1">SUMIF(Resa!$B$8:$B$165,D16,Resa!$M$8:$M$149)</f>
        <v>0</v>
      </c>
      <c r="F16" s="32"/>
      <c r="G16" s="34">
        <v>261</v>
      </c>
      <c r="H16" s="36">
        <f ca="1">SUMIF(Resa!$B$8:$B$165,G16,Resa!$M$8:$M$149)</f>
        <v>0</v>
      </c>
    </row>
    <row r="17" spans="1:8" s="31" customFormat="1" ht="15" x14ac:dyDescent="0.2">
      <c r="A17" s="33">
        <v>113</v>
      </c>
      <c r="B17" s="36">
        <f ca="1">SUMIF(Resa!$B$8:$B$165,A17,Resa!$M$8:$M$149)</f>
        <v>0</v>
      </c>
      <c r="D17" s="33">
        <v>137</v>
      </c>
      <c r="E17" s="36">
        <f ca="1">SUMIF(Resa!$B$8:$B$165,D17,Resa!$M$8:$M$149)</f>
        <v>0</v>
      </c>
      <c r="G17" s="34">
        <v>262</v>
      </c>
      <c r="H17" s="36">
        <f ca="1">SUMIF(Resa!$B$8:$B$165,G17,Resa!$M$8:$M$149)</f>
        <v>0</v>
      </c>
    </row>
    <row r="18" spans="1:8" s="31" customFormat="1" ht="15" x14ac:dyDescent="0.2">
      <c r="A18" s="33">
        <v>114</v>
      </c>
      <c r="B18" s="36">
        <f ca="1">SUMIF(Resa!$B$8:$B$165,A18,Resa!$M$8:$M$149)</f>
        <v>0</v>
      </c>
      <c r="D18" s="33">
        <v>138</v>
      </c>
      <c r="E18" s="36">
        <f ca="1">SUMIF(Resa!$B$8:$B$165,D18,Resa!$M$8:$M$149)</f>
        <v>0</v>
      </c>
      <c r="G18" s="34">
        <v>263</v>
      </c>
      <c r="H18" s="36">
        <f ca="1">SUMIF(Resa!$B$8:$B$165,G18,Resa!$M$8:$M$149)</f>
        <v>0</v>
      </c>
    </row>
    <row r="19" spans="1:8" s="31" customFormat="1" ht="15" x14ac:dyDescent="0.2">
      <c r="A19" s="33">
        <v>115</v>
      </c>
      <c r="B19" s="36">
        <f ca="1">SUMIF(Resa!$B$8:$B$165,A19,Resa!$M$8:$M$149)</f>
        <v>0</v>
      </c>
      <c r="D19" s="33">
        <v>139</v>
      </c>
      <c r="E19" s="36">
        <f ca="1">SUMIF(Resa!$B$8:$B$165,D19,Resa!$M$8:$M$149)</f>
        <v>0</v>
      </c>
      <c r="G19" s="34">
        <v>264</v>
      </c>
      <c r="H19" s="36">
        <f ca="1">SUMIF(Resa!$B$8:$B$165,G19,Resa!$M$8:$M$149)</f>
        <v>0</v>
      </c>
    </row>
    <row r="20" spans="1:8" s="31" customFormat="1" ht="15" x14ac:dyDescent="0.2">
      <c r="A20" s="33">
        <v>116</v>
      </c>
      <c r="B20" s="36">
        <f ca="1">SUMIF(Resa!$B$8:$B$165,A20,Resa!$M$8:$M$149)</f>
        <v>0</v>
      </c>
      <c r="D20" s="33">
        <v>140</v>
      </c>
      <c r="E20" s="36">
        <f ca="1">SUMIF(Resa!$B$8:$B$165,D20,Resa!$M$8:$M$149)</f>
        <v>0</v>
      </c>
      <c r="G20" s="34">
        <v>265</v>
      </c>
      <c r="H20" s="36">
        <f ca="1">SUMIF(Resa!$B$8:$B$165,G20,Resa!$M$8:$M$149)</f>
        <v>0</v>
      </c>
    </row>
    <row r="21" spans="1:8" s="31" customFormat="1" ht="15" x14ac:dyDescent="0.2">
      <c r="A21" s="33">
        <v>117</v>
      </c>
      <c r="B21" s="36">
        <f ca="1">SUMIF(Resa!$B$8:$B$165,A21,Resa!$M$8:$M$149)</f>
        <v>0</v>
      </c>
      <c r="D21" s="33">
        <v>141</v>
      </c>
      <c r="E21" s="36">
        <f ca="1">SUMIF(Resa!$B$8:$B$165,D21,Resa!$M$8:$M$149)</f>
        <v>0</v>
      </c>
      <c r="G21" s="34">
        <v>266</v>
      </c>
      <c r="H21" s="36">
        <f ca="1">SUMIF(Resa!$B$8:$B$165,G21,Resa!$M$8:$M$149)</f>
        <v>0</v>
      </c>
    </row>
    <row r="22" spans="1:8" s="31" customFormat="1" ht="15" x14ac:dyDescent="0.2">
      <c r="A22" s="33">
        <v>118</v>
      </c>
      <c r="B22" s="36">
        <f ca="1">SUMIF(Resa!$B$8:$B$165,A22,Resa!$M$8:$M$149)</f>
        <v>0</v>
      </c>
      <c r="D22" s="33">
        <v>142</v>
      </c>
      <c r="E22" s="36">
        <f ca="1">SUMIF(Resa!$B$8:$B$165,D22,Resa!$M$8:$M$149)</f>
        <v>0</v>
      </c>
      <c r="G22" s="34">
        <v>267</v>
      </c>
      <c r="H22" s="36">
        <f ca="1">SUMIF(Resa!$B$8:$B$165,G22,Resa!$M$8:$M$149)</f>
        <v>0</v>
      </c>
    </row>
    <row r="23" spans="1:8" s="31" customFormat="1" ht="15" x14ac:dyDescent="0.2">
      <c r="A23" s="33">
        <v>119</v>
      </c>
      <c r="B23" s="36">
        <f ca="1">SUMIF(Resa!$B$8:$B$165,A23,Resa!$M$8:$M$149)</f>
        <v>0</v>
      </c>
      <c r="D23" s="33">
        <v>143</v>
      </c>
      <c r="E23" s="36">
        <f ca="1">SUMIF(Resa!$B$8:$B$165,D23,Resa!$M$8:$M$149)</f>
        <v>0</v>
      </c>
      <c r="G23" s="34">
        <v>268</v>
      </c>
      <c r="H23" s="36">
        <f ca="1">SUMIF(Resa!$B$8:$B$165,G23,Resa!$M$8:$M$149)</f>
        <v>0</v>
      </c>
    </row>
    <row r="24" spans="1:8" s="31" customFormat="1" ht="15" x14ac:dyDescent="0.2">
      <c r="A24" s="33">
        <v>120</v>
      </c>
      <c r="B24" s="36">
        <f ca="1">SUMIF(Resa!$B$8:$B$165,A24,Resa!$M$8:$M$149)</f>
        <v>0</v>
      </c>
      <c r="D24" s="33">
        <v>144</v>
      </c>
      <c r="E24" s="36">
        <f ca="1">SUMIF(Resa!$B$8:$B$165,D24,Resa!$M$8:$M$149)</f>
        <v>0</v>
      </c>
      <c r="G24" s="34">
        <v>269</v>
      </c>
      <c r="H24" s="36">
        <f ca="1">SUMIF(Resa!$B$8:$B$165,G24,Resa!$M$8:$M$149)</f>
        <v>0</v>
      </c>
    </row>
    <row r="25" spans="1:8" s="31" customFormat="1" ht="15" x14ac:dyDescent="0.2">
      <c r="A25" s="33">
        <v>121</v>
      </c>
      <c r="B25" s="36">
        <f ca="1">SUMIF(Resa!$B$8:$B$165,A25,Resa!$M$8:$M$149)</f>
        <v>0</v>
      </c>
      <c r="D25" s="33">
        <v>145</v>
      </c>
      <c r="E25" s="36">
        <f ca="1">SUMIF(Resa!$B$8:$B$165,D25,Resa!$M$8:$M$149)</f>
        <v>0</v>
      </c>
      <c r="G25" s="34">
        <v>270</v>
      </c>
      <c r="H25" s="36">
        <f ca="1">SUMIF(Resa!$B$8:$B$165,G25,Resa!$M$8:$M$149)</f>
        <v>0</v>
      </c>
    </row>
    <row r="26" spans="1:8" s="31" customFormat="1" ht="15" x14ac:dyDescent="0.2">
      <c r="A26" s="33">
        <v>122</v>
      </c>
      <c r="B26" s="36">
        <f ca="1">SUMIF(Resa!$B$8:$B$165,A26,Resa!$M$8:$M$149)</f>
        <v>0</v>
      </c>
      <c r="D26" s="33">
        <v>146</v>
      </c>
      <c r="E26" s="36">
        <f ca="1">SUMIF(Resa!$B$8:$B$165,D26,Resa!$M$8:$M$149)</f>
        <v>0</v>
      </c>
      <c r="G26" s="34">
        <v>271</v>
      </c>
      <c r="H26" s="36">
        <f ca="1">SUMIF(Resa!$B$8:$B$165,G26,Resa!$M$8:$M$149)</f>
        <v>0</v>
      </c>
    </row>
    <row r="27" spans="1:8" s="31" customFormat="1" ht="15" x14ac:dyDescent="0.2">
      <c r="A27" s="33">
        <v>123</v>
      </c>
      <c r="B27" s="36">
        <f ca="1">SUMIF(Resa!$B$8:$B$165,A27,Resa!$M$8:$M$149)</f>
        <v>0</v>
      </c>
      <c r="D27" s="33">
        <v>147</v>
      </c>
      <c r="E27" s="36">
        <f ca="1">SUMIF(Resa!$B$8:$B$165,D27,Resa!$M$8:$M$149)</f>
        <v>0</v>
      </c>
      <c r="G27" s="34">
        <v>272</v>
      </c>
      <c r="H27" s="36">
        <f ca="1">SUMIF(Resa!$B$8:$B$165,G27,Resa!$M$8:$M$149)</f>
        <v>0</v>
      </c>
    </row>
    <row r="28" spans="1:8" s="31" customFormat="1" ht="15" x14ac:dyDescent="0.2">
      <c r="A28" s="33">
        <v>124</v>
      </c>
      <c r="B28" s="36">
        <f ca="1">SUMIF(Resa!$B$8:$B$165,A28,Resa!$M$8:$M$149)</f>
        <v>0</v>
      </c>
      <c r="D28" s="33">
        <v>148</v>
      </c>
      <c r="E28" s="36">
        <f ca="1">SUMIF(Resa!$B$8:$B$165,D28,Resa!$M$8:$M$149)</f>
        <v>0</v>
      </c>
      <c r="G28" s="34">
        <v>273</v>
      </c>
      <c r="H28" s="36">
        <f ca="1">SUMIF(Resa!$B$8:$B$165,G28,Resa!$M$8:$M$149)</f>
        <v>0</v>
      </c>
    </row>
    <row r="29" spans="1:8" s="31" customFormat="1" ht="15" x14ac:dyDescent="0.2">
      <c r="D29" s="33">
        <v>150</v>
      </c>
      <c r="E29" s="36">
        <f ca="1">SUMIF(Resa!$B$8:$B$165,D29,Resa!$M$8:$M$149)</f>
        <v>0</v>
      </c>
      <c r="G29" s="34">
        <v>274</v>
      </c>
      <c r="H29" s="36">
        <f ca="1">SUMIF(Resa!$B$8:$B$165,G29,Resa!$M$8:$M$149)</f>
        <v>0</v>
      </c>
    </row>
    <row r="30" spans="1:8" s="31" customFormat="1" ht="15" x14ac:dyDescent="0.2">
      <c r="D30" s="33">
        <v>152</v>
      </c>
      <c r="E30" s="36">
        <f ca="1">SUMIF(Resa!$B$8:$B$165,D30,Resa!$M$8:$M$149)</f>
        <v>0</v>
      </c>
      <c r="G30" s="34">
        <v>275</v>
      </c>
      <c r="H30" s="36">
        <f ca="1">SUMIF(Resa!$B$8:$B$165,G30,Resa!$M$8:$M$149)</f>
        <v>0</v>
      </c>
    </row>
    <row r="31" spans="1:8" s="31" customFormat="1" ht="15.75" thickBot="1" x14ac:dyDescent="0.25">
      <c r="D31" s="33">
        <v>300</v>
      </c>
      <c r="E31" s="36">
        <f ca="1">SUMIF(Resa!$B$8:$B$165,D31,Resa!$M$8:$M$149)</f>
        <v>0</v>
      </c>
      <c r="G31" s="34">
        <v>276</v>
      </c>
      <c r="H31" s="36">
        <f ca="1">SUMIF(Resa!$B$8:$B$165,G31,Resa!$M$8:$M$149)</f>
        <v>0</v>
      </c>
    </row>
    <row r="32" spans="1:8" s="31" customFormat="1" ht="15.75" thickBot="1" x14ac:dyDescent="0.3">
      <c r="B32" s="140" t="s">
        <v>78</v>
      </c>
      <c r="C32" s="140"/>
      <c r="D32"/>
      <c r="E32"/>
      <c r="G32" s="34">
        <v>277</v>
      </c>
      <c r="H32" s="36">
        <f ca="1">SUMIF(Resa!$B$8:$B$165,G32,Resa!$M$8:$M$149)</f>
        <v>0</v>
      </c>
    </row>
    <row r="33" spans="2:8" s="31" customFormat="1" ht="13.5" customHeight="1" thickBot="1" x14ac:dyDescent="0.25">
      <c r="B33" s="141">
        <f ca="1">SUM(B5:B28)+SUM(E5:E31)+SUM(H5:H32)</f>
        <v>0</v>
      </c>
      <c r="C33" s="142"/>
      <c r="D33"/>
      <c r="E33"/>
      <c r="G33"/>
      <c r="H33"/>
    </row>
    <row r="34" spans="2:8" s="31" customFormat="1" ht="13.5" customHeight="1" thickBot="1" x14ac:dyDescent="0.25">
      <c r="B34" s="142"/>
      <c r="C34" s="142"/>
      <c r="D34"/>
      <c r="E34"/>
      <c r="G34"/>
      <c r="H34"/>
    </row>
    <row r="35" spans="2:8" s="31" customFormat="1" x14ac:dyDescent="0.2">
      <c r="D35"/>
      <c r="E35"/>
      <c r="G35"/>
      <c r="H35"/>
    </row>
    <row r="36" spans="2:8" s="31" customFormat="1" x14ac:dyDescent="0.2">
      <c r="D36"/>
      <c r="E36"/>
      <c r="G36"/>
      <c r="H36"/>
    </row>
    <row r="37" spans="2:8" s="31" customFormat="1" x14ac:dyDescent="0.2">
      <c r="D37"/>
      <c r="E37"/>
      <c r="G37"/>
      <c r="H37"/>
    </row>
    <row r="38" spans="2:8" s="31" customFormat="1" x14ac:dyDescent="0.2">
      <c r="D38"/>
      <c r="E38"/>
      <c r="G38"/>
      <c r="H38"/>
    </row>
    <row r="39" spans="2:8" s="31" customFormat="1" x14ac:dyDescent="0.2">
      <c r="D39"/>
      <c r="E39"/>
      <c r="G39"/>
      <c r="H39"/>
    </row>
    <row r="40" spans="2:8" x14ac:dyDescent="0.2">
      <c r="C40" s="31"/>
    </row>
    <row r="41" spans="2:8" x14ac:dyDescent="0.2">
      <c r="C41" s="31"/>
    </row>
    <row r="42" spans="2:8" x14ac:dyDescent="0.2">
      <c r="C42" s="31"/>
    </row>
  </sheetData>
  <mergeCells count="2">
    <mergeCell ref="B32:C32"/>
    <mergeCell ref="B33:C34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ECD9E-C060-45D4-B393-65CB615E94CC}">
  <dimension ref="A1:H42"/>
  <sheetViews>
    <sheetView workbookViewId="0">
      <selection activeCell="B33" sqref="B33:C34"/>
    </sheetView>
  </sheetViews>
  <sheetFormatPr baseColWidth="10" defaultColWidth="11.5703125" defaultRowHeight="12.75" x14ac:dyDescent="0.2"/>
  <cols>
    <col min="2" max="2" width="12.7109375" customWidth="1"/>
    <col min="3" max="3" width="5.42578125" customWidth="1"/>
    <col min="4" max="4" width="12.7109375" customWidth="1"/>
    <col min="6" max="6" width="5.140625" customWidth="1"/>
    <col min="258" max="258" width="12.7109375" customWidth="1"/>
    <col min="260" max="260" width="12.7109375" customWidth="1"/>
    <col min="514" max="514" width="12.7109375" customWidth="1"/>
    <col min="516" max="516" width="12.7109375" customWidth="1"/>
    <col min="770" max="770" width="12.7109375" customWidth="1"/>
    <col min="772" max="772" width="12.7109375" customWidth="1"/>
    <col min="1026" max="1026" width="12.7109375" customWidth="1"/>
    <col min="1028" max="1028" width="12.7109375" customWidth="1"/>
    <col min="1282" max="1282" width="12.7109375" customWidth="1"/>
    <col min="1284" max="1284" width="12.7109375" customWidth="1"/>
    <col min="1538" max="1538" width="12.7109375" customWidth="1"/>
    <col min="1540" max="1540" width="12.7109375" customWidth="1"/>
    <col min="1794" max="1794" width="12.7109375" customWidth="1"/>
    <col min="1796" max="1796" width="12.7109375" customWidth="1"/>
    <col min="2050" max="2050" width="12.7109375" customWidth="1"/>
    <col min="2052" max="2052" width="12.7109375" customWidth="1"/>
    <col min="2306" max="2306" width="12.7109375" customWidth="1"/>
    <col min="2308" max="2308" width="12.7109375" customWidth="1"/>
    <col min="2562" max="2562" width="12.7109375" customWidth="1"/>
    <col min="2564" max="2564" width="12.7109375" customWidth="1"/>
    <col min="2818" max="2818" width="12.7109375" customWidth="1"/>
    <col min="2820" max="2820" width="12.7109375" customWidth="1"/>
    <col min="3074" max="3074" width="12.7109375" customWidth="1"/>
    <col min="3076" max="3076" width="12.7109375" customWidth="1"/>
    <col min="3330" max="3330" width="12.7109375" customWidth="1"/>
    <col min="3332" max="3332" width="12.7109375" customWidth="1"/>
    <col min="3586" max="3586" width="12.7109375" customWidth="1"/>
    <col min="3588" max="3588" width="12.7109375" customWidth="1"/>
    <col min="3842" max="3842" width="12.7109375" customWidth="1"/>
    <col min="3844" max="3844" width="12.7109375" customWidth="1"/>
    <col min="4098" max="4098" width="12.7109375" customWidth="1"/>
    <col min="4100" max="4100" width="12.7109375" customWidth="1"/>
    <col min="4354" max="4354" width="12.7109375" customWidth="1"/>
    <col min="4356" max="4356" width="12.7109375" customWidth="1"/>
    <col min="4610" max="4610" width="12.7109375" customWidth="1"/>
    <col min="4612" max="4612" width="12.7109375" customWidth="1"/>
    <col min="4866" max="4866" width="12.7109375" customWidth="1"/>
    <col min="4868" max="4868" width="12.7109375" customWidth="1"/>
    <col min="5122" max="5122" width="12.7109375" customWidth="1"/>
    <col min="5124" max="5124" width="12.7109375" customWidth="1"/>
    <col min="5378" max="5378" width="12.7109375" customWidth="1"/>
    <col min="5380" max="5380" width="12.7109375" customWidth="1"/>
    <col min="5634" max="5634" width="12.7109375" customWidth="1"/>
    <col min="5636" max="5636" width="12.7109375" customWidth="1"/>
    <col min="5890" max="5890" width="12.7109375" customWidth="1"/>
    <col min="5892" max="5892" width="12.7109375" customWidth="1"/>
    <col min="6146" max="6146" width="12.7109375" customWidth="1"/>
    <col min="6148" max="6148" width="12.7109375" customWidth="1"/>
    <col min="6402" max="6402" width="12.7109375" customWidth="1"/>
    <col min="6404" max="6404" width="12.7109375" customWidth="1"/>
    <col min="6658" max="6658" width="12.7109375" customWidth="1"/>
    <col min="6660" max="6660" width="12.7109375" customWidth="1"/>
    <col min="6914" max="6914" width="12.7109375" customWidth="1"/>
    <col min="6916" max="6916" width="12.7109375" customWidth="1"/>
    <col min="7170" max="7170" width="12.7109375" customWidth="1"/>
    <col min="7172" max="7172" width="12.7109375" customWidth="1"/>
    <col min="7426" max="7426" width="12.7109375" customWidth="1"/>
    <col min="7428" max="7428" width="12.7109375" customWidth="1"/>
    <col min="7682" max="7682" width="12.7109375" customWidth="1"/>
    <col min="7684" max="7684" width="12.7109375" customWidth="1"/>
    <col min="7938" max="7938" width="12.7109375" customWidth="1"/>
    <col min="7940" max="7940" width="12.7109375" customWidth="1"/>
    <col min="8194" max="8194" width="12.7109375" customWidth="1"/>
    <col min="8196" max="8196" width="12.7109375" customWidth="1"/>
    <col min="8450" max="8450" width="12.7109375" customWidth="1"/>
    <col min="8452" max="8452" width="12.7109375" customWidth="1"/>
    <col min="8706" max="8706" width="12.7109375" customWidth="1"/>
    <col min="8708" max="8708" width="12.7109375" customWidth="1"/>
    <col min="8962" max="8962" width="12.7109375" customWidth="1"/>
    <col min="8964" max="8964" width="12.7109375" customWidth="1"/>
    <col min="9218" max="9218" width="12.7109375" customWidth="1"/>
    <col min="9220" max="9220" width="12.7109375" customWidth="1"/>
    <col min="9474" max="9474" width="12.7109375" customWidth="1"/>
    <col min="9476" max="9476" width="12.7109375" customWidth="1"/>
    <col min="9730" max="9730" width="12.7109375" customWidth="1"/>
    <col min="9732" max="9732" width="12.7109375" customWidth="1"/>
    <col min="9986" max="9986" width="12.7109375" customWidth="1"/>
    <col min="9988" max="9988" width="12.7109375" customWidth="1"/>
    <col min="10242" max="10242" width="12.7109375" customWidth="1"/>
    <col min="10244" max="10244" width="12.7109375" customWidth="1"/>
    <col min="10498" max="10498" width="12.7109375" customWidth="1"/>
    <col min="10500" max="10500" width="12.7109375" customWidth="1"/>
    <col min="10754" max="10754" width="12.7109375" customWidth="1"/>
    <col min="10756" max="10756" width="12.7109375" customWidth="1"/>
    <col min="11010" max="11010" width="12.7109375" customWidth="1"/>
    <col min="11012" max="11012" width="12.7109375" customWidth="1"/>
    <col min="11266" max="11266" width="12.7109375" customWidth="1"/>
    <col min="11268" max="11268" width="12.7109375" customWidth="1"/>
    <col min="11522" max="11522" width="12.7109375" customWidth="1"/>
    <col min="11524" max="11524" width="12.7109375" customWidth="1"/>
    <col min="11778" max="11778" width="12.7109375" customWidth="1"/>
    <col min="11780" max="11780" width="12.7109375" customWidth="1"/>
    <col min="12034" max="12034" width="12.7109375" customWidth="1"/>
    <col min="12036" max="12036" width="12.7109375" customWidth="1"/>
    <col min="12290" max="12290" width="12.7109375" customWidth="1"/>
    <col min="12292" max="12292" width="12.7109375" customWidth="1"/>
    <col min="12546" max="12546" width="12.7109375" customWidth="1"/>
    <col min="12548" max="12548" width="12.7109375" customWidth="1"/>
    <col min="12802" max="12802" width="12.7109375" customWidth="1"/>
    <col min="12804" max="12804" width="12.7109375" customWidth="1"/>
    <col min="13058" max="13058" width="12.7109375" customWidth="1"/>
    <col min="13060" max="13060" width="12.7109375" customWidth="1"/>
    <col min="13314" max="13314" width="12.7109375" customWidth="1"/>
    <col min="13316" max="13316" width="12.7109375" customWidth="1"/>
    <col min="13570" max="13570" width="12.7109375" customWidth="1"/>
    <col min="13572" max="13572" width="12.7109375" customWidth="1"/>
    <col min="13826" max="13826" width="12.7109375" customWidth="1"/>
    <col min="13828" max="13828" width="12.7109375" customWidth="1"/>
    <col min="14082" max="14082" width="12.7109375" customWidth="1"/>
    <col min="14084" max="14084" width="12.7109375" customWidth="1"/>
    <col min="14338" max="14338" width="12.7109375" customWidth="1"/>
    <col min="14340" max="14340" width="12.7109375" customWidth="1"/>
    <col min="14594" max="14594" width="12.7109375" customWidth="1"/>
    <col min="14596" max="14596" width="12.7109375" customWidth="1"/>
    <col min="14850" max="14850" width="12.7109375" customWidth="1"/>
    <col min="14852" max="14852" width="12.7109375" customWidth="1"/>
    <col min="15106" max="15106" width="12.7109375" customWidth="1"/>
    <col min="15108" max="15108" width="12.7109375" customWidth="1"/>
    <col min="15362" max="15362" width="12.7109375" customWidth="1"/>
    <col min="15364" max="15364" width="12.7109375" customWidth="1"/>
    <col min="15618" max="15618" width="12.7109375" customWidth="1"/>
    <col min="15620" max="15620" width="12.7109375" customWidth="1"/>
    <col min="15874" max="15874" width="12.7109375" customWidth="1"/>
    <col min="15876" max="15876" width="12.7109375" customWidth="1"/>
    <col min="16130" max="16130" width="12.7109375" customWidth="1"/>
    <col min="16132" max="16132" width="12.7109375" customWidth="1"/>
  </cols>
  <sheetData>
    <row r="1" spans="1:8" s="31" customFormat="1" ht="12" customHeight="1" x14ac:dyDescent="0.2">
      <c r="A1"/>
      <c r="B1"/>
      <c r="C1"/>
      <c r="D1"/>
      <c r="E1"/>
      <c r="F1"/>
    </row>
    <row r="2" spans="1:8" s="31" customFormat="1" ht="11.1" customHeight="1" x14ac:dyDescent="0.2">
      <c r="A2"/>
      <c r="B2"/>
      <c r="C2"/>
      <c r="D2"/>
      <c r="E2"/>
      <c r="F2"/>
    </row>
    <row r="3" spans="1:8" s="31" customFormat="1" ht="13.5" thickBot="1" x14ac:dyDescent="0.25">
      <c r="A3"/>
      <c r="B3"/>
      <c r="C3"/>
      <c r="D3"/>
      <c r="E3"/>
      <c r="F3"/>
    </row>
    <row r="4" spans="1:8" s="31" customFormat="1" ht="18.75" thickBot="1" x14ac:dyDescent="0.25">
      <c r="A4" s="67" t="s">
        <v>72</v>
      </c>
      <c r="B4" s="68" t="s">
        <v>77</v>
      </c>
      <c r="D4" s="69" t="s">
        <v>72</v>
      </c>
      <c r="E4" s="68" t="s">
        <v>77</v>
      </c>
      <c r="F4" s="32"/>
      <c r="G4" s="69" t="s">
        <v>72</v>
      </c>
      <c r="H4" s="68" t="s">
        <v>77</v>
      </c>
    </row>
    <row r="5" spans="1:8" s="31" customFormat="1" ht="18" x14ac:dyDescent="0.2">
      <c r="A5" s="33">
        <v>101</v>
      </c>
      <c r="B5" s="36">
        <f ca="1">SUMIF(Resa!$B$8:$B$165,A5,Resa!$N$8:$N$149)</f>
        <v>0</v>
      </c>
      <c r="D5" s="33">
        <v>125</v>
      </c>
      <c r="E5" s="36">
        <f ca="1">SUMIF(Resa!$B$8:$B$165,D5,Resa!$N$8:$N$149)</f>
        <v>0</v>
      </c>
      <c r="F5" s="32"/>
      <c r="G5" s="34">
        <v>250</v>
      </c>
      <c r="H5" s="36">
        <f ca="1">SUMIF(Resa!$B$8:$B$165,G5,Resa!$N$8:$N$149)</f>
        <v>0</v>
      </c>
    </row>
    <row r="6" spans="1:8" s="31" customFormat="1" ht="18" x14ac:dyDescent="0.2">
      <c r="A6" s="35">
        <v>102</v>
      </c>
      <c r="B6" s="36">
        <f ca="1">SUMIF(Resa!$B$8:$B$165,A6,Resa!$N$8:$N$149)</f>
        <v>0</v>
      </c>
      <c r="D6" s="33">
        <v>126</v>
      </c>
      <c r="E6" s="36">
        <f ca="1">SUMIF(Resa!$B$8:$B$165,D6,Resa!$N$8:$N$149)</f>
        <v>0</v>
      </c>
      <c r="F6" s="32"/>
      <c r="G6" s="34">
        <v>251</v>
      </c>
      <c r="H6" s="36">
        <f ca="1">SUMIF(Resa!$B$8:$B$165,G6,Resa!$N$8:$N$149)</f>
        <v>0</v>
      </c>
    </row>
    <row r="7" spans="1:8" s="31" customFormat="1" ht="18" x14ac:dyDescent="0.2">
      <c r="A7" s="33">
        <v>103</v>
      </c>
      <c r="B7" s="36">
        <f ca="1">SUMIF(Resa!$B$8:$B$165,A7,Resa!$N$8:$N$149)</f>
        <v>0</v>
      </c>
      <c r="D7" s="33">
        <v>127</v>
      </c>
      <c r="E7" s="36">
        <f ca="1">SUMIF(Resa!$B$8:$B$165,D7,Resa!$N$8:$N$149)</f>
        <v>0</v>
      </c>
      <c r="F7" s="32"/>
      <c r="G7" s="34">
        <v>252</v>
      </c>
      <c r="H7" s="36">
        <f ca="1">SUMIF(Resa!$B$8:$B$165,G7,Resa!$N$8:$N$149)</f>
        <v>0</v>
      </c>
    </row>
    <row r="8" spans="1:8" s="31" customFormat="1" ht="18" x14ac:dyDescent="0.2">
      <c r="A8" s="35">
        <v>104</v>
      </c>
      <c r="B8" s="36">
        <f ca="1">SUMIF(Resa!$B$8:$B$165,A8,Resa!$N$8:$N$149)</f>
        <v>0</v>
      </c>
      <c r="C8" s="37"/>
      <c r="D8" s="33">
        <v>128</v>
      </c>
      <c r="E8" s="36">
        <f ca="1">SUMIF(Resa!$B$8:$B$165,D8,Resa!$N$8:$N$149)</f>
        <v>0</v>
      </c>
      <c r="F8" s="32"/>
      <c r="G8" s="34">
        <v>253</v>
      </c>
      <c r="H8" s="36">
        <f ca="1">SUMIF(Resa!$B$8:$B$165,G8,Resa!$N$8:$N$149)</f>
        <v>0</v>
      </c>
    </row>
    <row r="9" spans="1:8" s="31" customFormat="1" ht="18" x14ac:dyDescent="0.2">
      <c r="A9" s="33">
        <v>105</v>
      </c>
      <c r="B9" s="36">
        <f ca="1">SUMIF(Resa!$B$8:$B$165,A9,Resa!$N$8:$N$149)</f>
        <v>0</v>
      </c>
      <c r="D9" s="33">
        <v>129</v>
      </c>
      <c r="E9" s="36">
        <f ca="1">SUMIF(Resa!$B$8:$B$165,D9,Resa!$N$8:$N$149)</f>
        <v>0</v>
      </c>
      <c r="F9" s="32"/>
      <c r="G9" s="34">
        <v>254</v>
      </c>
      <c r="H9" s="36">
        <f ca="1">SUMIF(Resa!$B$8:$B$165,G9,Resa!$N$8:$N$149)</f>
        <v>0</v>
      </c>
    </row>
    <row r="10" spans="1:8" s="31" customFormat="1" ht="18" x14ac:dyDescent="0.2">
      <c r="A10" s="35">
        <v>106</v>
      </c>
      <c r="B10" s="36">
        <f ca="1">SUMIF(Resa!$B$8:$B$165,A10,Resa!$N$8:$N$149)</f>
        <v>0</v>
      </c>
      <c r="D10" s="33">
        <v>130</v>
      </c>
      <c r="E10" s="36">
        <f ca="1">SUMIF(Resa!$B$8:$B$165,D10,Resa!$N$8:$N$149)</f>
        <v>0</v>
      </c>
      <c r="F10" s="32"/>
      <c r="G10" s="34">
        <v>255</v>
      </c>
      <c r="H10" s="36">
        <f ca="1">SUMIF(Resa!$B$8:$B$165,G10,Resa!$N$8:$N$149)</f>
        <v>0</v>
      </c>
    </row>
    <row r="11" spans="1:8" s="31" customFormat="1" ht="18" x14ac:dyDescent="0.2">
      <c r="A11" s="33">
        <v>107</v>
      </c>
      <c r="B11" s="36">
        <f ca="1">SUMIF(Resa!$B$8:$B$165,A11,Resa!$N$8:$N$149)</f>
        <v>0</v>
      </c>
      <c r="D11" s="33">
        <v>131</v>
      </c>
      <c r="E11" s="36">
        <f ca="1">SUMIF(Resa!$B$8:$B$165,D11,Resa!$N$8:$N$149)</f>
        <v>0</v>
      </c>
      <c r="F11" s="32"/>
      <c r="G11" s="34">
        <v>256</v>
      </c>
      <c r="H11" s="36">
        <f ca="1">SUMIF(Resa!$B$8:$B$165,G11,Resa!$N$8:$N$149)</f>
        <v>0</v>
      </c>
    </row>
    <row r="12" spans="1:8" s="31" customFormat="1" ht="18" x14ac:dyDescent="0.2">
      <c r="A12" s="35">
        <v>108</v>
      </c>
      <c r="B12" s="36">
        <f ca="1">SUMIF(Resa!$B$8:$B$165,A12,Resa!$N$8:$N$149)</f>
        <v>0</v>
      </c>
      <c r="D12" s="33">
        <v>132</v>
      </c>
      <c r="E12" s="36">
        <f ca="1">SUMIF(Resa!$B$8:$B$165,D12,Resa!$N$8:$N$149)</f>
        <v>0</v>
      </c>
      <c r="F12" s="32"/>
      <c r="G12" s="34">
        <v>257</v>
      </c>
      <c r="H12" s="36">
        <f ca="1">SUMIF(Resa!$B$8:$B$165,G12,Resa!$N$8:$N$149)</f>
        <v>0</v>
      </c>
    </row>
    <row r="13" spans="1:8" s="31" customFormat="1" ht="18" x14ac:dyDescent="0.2">
      <c r="A13" s="33">
        <v>109</v>
      </c>
      <c r="B13" s="36">
        <f ca="1">SUMIF(Resa!$B$8:$B$165,A13,Resa!$N$8:$N$149)</f>
        <v>0</v>
      </c>
      <c r="D13" s="33">
        <v>133</v>
      </c>
      <c r="E13" s="36">
        <f ca="1">SUMIF(Resa!$B$8:$B$165,D13,Resa!$N$8:$N$149)</f>
        <v>0</v>
      </c>
      <c r="F13" s="32"/>
      <c r="G13" s="34">
        <v>258</v>
      </c>
      <c r="H13" s="36">
        <f ca="1">SUMIF(Resa!$B$8:$B$165,G13,Resa!$N$8:$N$149)</f>
        <v>0</v>
      </c>
    </row>
    <row r="14" spans="1:8" s="31" customFormat="1" ht="18" x14ac:dyDescent="0.2">
      <c r="A14" s="35">
        <v>110</v>
      </c>
      <c r="B14" s="36">
        <f ca="1">SUMIF(Resa!$B$8:$B$165,A14,Resa!$N$8:$N$149)</f>
        <v>0</v>
      </c>
      <c r="D14" s="33">
        <v>134</v>
      </c>
      <c r="E14" s="36">
        <f ca="1">SUMIF(Resa!$B$8:$B$165,D14,Resa!$N$8:$N$149)</f>
        <v>0</v>
      </c>
      <c r="F14" s="32"/>
      <c r="G14" s="34">
        <v>259</v>
      </c>
      <c r="H14" s="36">
        <f ca="1">SUMIF(Resa!$B$8:$B$165,G14,Resa!$N$8:$N$149)</f>
        <v>0</v>
      </c>
    </row>
    <row r="15" spans="1:8" s="31" customFormat="1" ht="18" x14ac:dyDescent="0.2">
      <c r="A15" s="33">
        <v>111</v>
      </c>
      <c r="B15" s="36">
        <f ca="1">SUMIF(Resa!$B$8:$B$165,A15,Resa!$N$8:$N$149)</f>
        <v>0</v>
      </c>
      <c r="D15" s="33">
        <v>135</v>
      </c>
      <c r="E15" s="36">
        <f ca="1">SUMIF(Resa!$B$8:$B$165,D15,Resa!$N$8:$N$149)</f>
        <v>0</v>
      </c>
      <c r="F15" s="32"/>
      <c r="G15" s="34">
        <v>260</v>
      </c>
      <c r="H15" s="36">
        <f ca="1">SUMIF(Resa!$B$8:$B$165,G15,Resa!$N$8:$N$149)</f>
        <v>0</v>
      </c>
    </row>
    <row r="16" spans="1:8" s="31" customFormat="1" ht="18" x14ac:dyDescent="0.2">
      <c r="A16" s="33">
        <v>112</v>
      </c>
      <c r="B16" s="36">
        <f ca="1">SUMIF(Resa!$B$8:$B$165,A16,Resa!$N$8:$N$149)</f>
        <v>0</v>
      </c>
      <c r="D16" s="33">
        <v>136</v>
      </c>
      <c r="E16" s="36">
        <f ca="1">SUMIF(Resa!$B$8:$B$165,D16,Resa!$N$8:$N$149)</f>
        <v>0</v>
      </c>
      <c r="F16" s="32"/>
      <c r="G16" s="34">
        <v>261</v>
      </c>
      <c r="H16" s="36">
        <f ca="1">SUMIF(Resa!$B$8:$B$165,G16,Resa!$N$8:$N$149)</f>
        <v>0</v>
      </c>
    </row>
    <row r="17" spans="1:8" s="31" customFormat="1" ht="15" x14ac:dyDescent="0.2">
      <c r="A17" s="33">
        <v>113</v>
      </c>
      <c r="B17" s="36">
        <f ca="1">SUMIF(Resa!$B$8:$B$165,A17,Resa!$N$8:$N$149)</f>
        <v>0</v>
      </c>
      <c r="D17" s="33">
        <v>137</v>
      </c>
      <c r="E17" s="36">
        <f ca="1">SUMIF(Resa!$B$8:$B$165,D17,Resa!$N$8:$N$149)</f>
        <v>0</v>
      </c>
      <c r="G17" s="34">
        <v>262</v>
      </c>
      <c r="H17" s="36">
        <f ca="1">SUMIF(Resa!$B$8:$B$165,G17,Resa!$N$8:$N$149)</f>
        <v>0</v>
      </c>
    </row>
    <row r="18" spans="1:8" s="31" customFormat="1" ht="15" x14ac:dyDescent="0.2">
      <c r="A18" s="33">
        <v>114</v>
      </c>
      <c r="B18" s="36">
        <f ca="1">SUMIF(Resa!$B$8:$B$165,A18,Resa!$N$8:$N$149)</f>
        <v>0</v>
      </c>
      <c r="D18" s="33">
        <v>138</v>
      </c>
      <c r="E18" s="36">
        <f ca="1">SUMIF(Resa!$B$8:$B$165,D18,Resa!$N$8:$N$149)</f>
        <v>0</v>
      </c>
      <c r="G18" s="34">
        <v>263</v>
      </c>
      <c r="H18" s="36">
        <f ca="1">SUMIF(Resa!$B$8:$B$165,G18,Resa!$N$8:$N$149)</f>
        <v>0</v>
      </c>
    </row>
    <row r="19" spans="1:8" s="31" customFormat="1" ht="15" x14ac:dyDescent="0.2">
      <c r="A19" s="33">
        <v>115</v>
      </c>
      <c r="B19" s="36">
        <f ca="1">SUMIF(Resa!$B$8:$B$165,A19,Resa!$N$8:$N$149)</f>
        <v>0</v>
      </c>
      <c r="D19" s="33">
        <v>139</v>
      </c>
      <c r="E19" s="36">
        <f ca="1">SUMIF(Resa!$B$8:$B$165,D19,Resa!$N$8:$N$149)</f>
        <v>0</v>
      </c>
      <c r="G19" s="34">
        <v>264</v>
      </c>
      <c r="H19" s="36">
        <f ca="1">SUMIF(Resa!$B$8:$B$165,G19,Resa!$N$8:$N$149)</f>
        <v>0</v>
      </c>
    </row>
    <row r="20" spans="1:8" s="31" customFormat="1" ht="15" x14ac:dyDescent="0.2">
      <c r="A20" s="33">
        <v>116</v>
      </c>
      <c r="B20" s="36">
        <f ca="1">SUMIF(Resa!$B$8:$B$165,A20,Resa!$N$8:$N$149)</f>
        <v>0</v>
      </c>
      <c r="D20" s="33">
        <v>140</v>
      </c>
      <c r="E20" s="36">
        <f ca="1">SUMIF(Resa!$B$8:$B$165,D20,Resa!$N$8:$N$149)</f>
        <v>0</v>
      </c>
      <c r="G20" s="34">
        <v>265</v>
      </c>
      <c r="H20" s="36">
        <f ca="1">SUMIF(Resa!$B$8:$B$165,G20,Resa!$N$8:$N$149)</f>
        <v>0</v>
      </c>
    </row>
    <row r="21" spans="1:8" s="31" customFormat="1" ht="15" x14ac:dyDescent="0.2">
      <c r="A21" s="33">
        <v>117</v>
      </c>
      <c r="B21" s="36">
        <f ca="1">SUMIF(Resa!$B$8:$B$165,A21,Resa!$N$8:$N$149)</f>
        <v>0</v>
      </c>
      <c r="D21" s="33">
        <v>141</v>
      </c>
      <c r="E21" s="36">
        <f ca="1">SUMIF(Resa!$B$8:$B$165,D21,Resa!$N$8:$N$149)</f>
        <v>0</v>
      </c>
      <c r="G21" s="34">
        <v>266</v>
      </c>
      <c r="H21" s="36">
        <f ca="1">SUMIF(Resa!$B$8:$B$165,G21,Resa!$N$8:$N$149)</f>
        <v>0</v>
      </c>
    </row>
    <row r="22" spans="1:8" s="31" customFormat="1" ht="15" x14ac:dyDescent="0.2">
      <c r="A22" s="33">
        <v>118</v>
      </c>
      <c r="B22" s="36">
        <f ca="1">SUMIF(Resa!$B$8:$B$165,A22,Resa!$N$8:$N$149)</f>
        <v>0</v>
      </c>
      <c r="D22" s="33">
        <v>142</v>
      </c>
      <c r="E22" s="36">
        <f ca="1">SUMIF(Resa!$B$8:$B$165,D22,Resa!$N$8:$N$149)</f>
        <v>0</v>
      </c>
      <c r="G22" s="34">
        <v>267</v>
      </c>
      <c r="H22" s="36">
        <f ca="1">SUMIF(Resa!$B$8:$B$165,G22,Resa!$N$8:$N$149)</f>
        <v>0</v>
      </c>
    </row>
    <row r="23" spans="1:8" s="31" customFormat="1" ht="15" x14ac:dyDescent="0.2">
      <c r="A23" s="33">
        <v>119</v>
      </c>
      <c r="B23" s="36">
        <f ca="1">SUMIF(Resa!$B$8:$B$165,A23,Resa!$N$8:$N$149)</f>
        <v>0</v>
      </c>
      <c r="D23" s="33">
        <v>143</v>
      </c>
      <c r="E23" s="36">
        <f ca="1">SUMIF(Resa!$B$8:$B$165,D23,Resa!$N$8:$N$149)</f>
        <v>0</v>
      </c>
      <c r="G23" s="34">
        <v>268</v>
      </c>
      <c r="H23" s="36">
        <f ca="1">SUMIF(Resa!$B$8:$B$165,G23,Resa!$N$8:$N$149)</f>
        <v>0</v>
      </c>
    </row>
    <row r="24" spans="1:8" s="31" customFormat="1" ht="15" x14ac:dyDescent="0.2">
      <c r="A24" s="33">
        <v>120</v>
      </c>
      <c r="B24" s="36">
        <f ca="1">SUMIF(Resa!$B$8:$B$165,A24,Resa!$N$8:$N$149)</f>
        <v>0</v>
      </c>
      <c r="D24" s="33">
        <v>144</v>
      </c>
      <c r="E24" s="36">
        <f ca="1">SUMIF(Resa!$B$8:$B$165,D24,Resa!$N$8:$N$149)</f>
        <v>0</v>
      </c>
      <c r="G24" s="34">
        <v>269</v>
      </c>
      <c r="H24" s="36">
        <f ca="1">SUMIF(Resa!$B$8:$B$165,G24,Resa!$N$8:$N$149)</f>
        <v>0</v>
      </c>
    </row>
    <row r="25" spans="1:8" s="31" customFormat="1" ht="15" x14ac:dyDescent="0.2">
      <c r="A25" s="33">
        <v>121</v>
      </c>
      <c r="B25" s="36">
        <f ca="1">SUMIF(Resa!$B$8:$B$165,A25,Resa!$N$8:$N$149)</f>
        <v>0</v>
      </c>
      <c r="D25" s="33">
        <v>145</v>
      </c>
      <c r="E25" s="36">
        <f ca="1">SUMIF(Resa!$B$8:$B$165,D25,Resa!$N$8:$N$149)</f>
        <v>0</v>
      </c>
      <c r="G25" s="34">
        <v>270</v>
      </c>
      <c r="H25" s="36">
        <f ca="1">SUMIF(Resa!$B$8:$B$165,G25,Resa!$N$8:$N$149)</f>
        <v>0</v>
      </c>
    </row>
    <row r="26" spans="1:8" s="31" customFormat="1" ht="15" x14ac:dyDescent="0.2">
      <c r="A26" s="33">
        <v>122</v>
      </c>
      <c r="B26" s="36">
        <f ca="1">SUMIF(Resa!$B$8:$B$165,A26,Resa!$N$8:$N$149)</f>
        <v>0</v>
      </c>
      <c r="D26" s="33">
        <v>146</v>
      </c>
      <c r="E26" s="36">
        <f ca="1">SUMIF(Resa!$B$8:$B$165,D26,Resa!$N$8:$N$149)</f>
        <v>0</v>
      </c>
      <c r="G26" s="34">
        <v>271</v>
      </c>
      <c r="H26" s="36">
        <f ca="1">SUMIF(Resa!$B$8:$B$165,G26,Resa!$N$8:$N$149)</f>
        <v>0</v>
      </c>
    </row>
    <row r="27" spans="1:8" s="31" customFormat="1" ht="15" x14ac:dyDescent="0.2">
      <c r="A27" s="33">
        <v>123</v>
      </c>
      <c r="B27" s="36">
        <f ca="1">SUMIF(Resa!$B$8:$B$165,A27,Resa!$N$8:$N$149)</f>
        <v>0</v>
      </c>
      <c r="D27" s="33">
        <v>147</v>
      </c>
      <c r="E27" s="36">
        <f ca="1">SUMIF(Resa!$B$8:$B$165,D27,Resa!$N$8:$N$149)</f>
        <v>0</v>
      </c>
      <c r="G27" s="34">
        <v>272</v>
      </c>
      <c r="H27" s="36">
        <f ca="1">SUMIF(Resa!$B$8:$B$165,G27,Resa!$N$8:$N$149)</f>
        <v>0</v>
      </c>
    </row>
    <row r="28" spans="1:8" s="31" customFormat="1" ht="15" x14ac:dyDescent="0.2">
      <c r="A28" s="33">
        <v>124</v>
      </c>
      <c r="B28" s="36">
        <f ca="1">SUMIF(Resa!$B$8:$B$165,A28,Resa!$N$8:$N$149)</f>
        <v>0</v>
      </c>
      <c r="D28" s="33">
        <v>148</v>
      </c>
      <c r="E28" s="36">
        <f ca="1">SUMIF(Resa!$B$8:$B$165,D28,Resa!$N$8:$N$149)</f>
        <v>0</v>
      </c>
      <c r="G28" s="34">
        <v>273</v>
      </c>
      <c r="H28" s="36">
        <f ca="1">SUMIF(Resa!$B$8:$B$165,G28,Resa!$N$8:$N$149)</f>
        <v>0</v>
      </c>
    </row>
    <row r="29" spans="1:8" s="31" customFormat="1" ht="15" x14ac:dyDescent="0.2">
      <c r="D29" s="33">
        <v>150</v>
      </c>
      <c r="E29" s="36">
        <f ca="1">SUMIF(Resa!$B$8:$B$165,D29,Resa!$N$8:$N$149)</f>
        <v>0</v>
      </c>
      <c r="G29" s="34">
        <v>274</v>
      </c>
      <c r="H29" s="36">
        <f ca="1">SUMIF(Resa!$B$8:$B$165,G29,Resa!$N$8:$N$149)</f>
        <v>0</v>
      </c>
    </row>
    <row r="30" spans="1:8" s="31" customFormat="1" ht="15" x14ac:dyDescent="0.2">
      <c r="D30" s="33">
        <v>152</v>
      </c>
      <c r="E30" s="36">
        <f ca="1">SUMIF(Resa!$B$8:$B$165,D30,Resa!$N$8:$N$149)</f>
        <v>0</v>
      </c>
      <c r="G30" s="34">
        <v>275</v>
      </c>
      <c r="H30" s="36">
        <f ca="1">SUMIF(Resa!$B$8:$B$165,G30,Resa!$N$8:$N$149)</f>
        <v>0</v>
      </c>
    </row>
    <row r="31" spans="1:8" s="31" customFormat="1" ht="15.75" thickBot="1" x14ac:dyDescent="0.25">
      <c r="D31" s="33">
        <v>300</v>
      </c>
      <c r="E31" s="36">
        <f ca="1">SUMIF(Resa!$B$8:$B$165,D31,Resa!$N$8:$N$149)</f>
        <v>0</v>
      </c>
      <c r="G31" s="34">
        <v>276</v>
      </c>
      <c r="H31" s="36">
        <f ca="1">SUMIF(Resa!$B$8:$B$165,G31,Resa!$N$8:$N$149)</f>
        <v>0</v>
      </c>
    </row>
    <row r="32" spans="1:8" s="31" customFormat="1" ht="15.75" thickBot="1" x14ac:dyDescent="0.3">
      <c r="B32" s="140" t="s">
        <v>78</v>
      </c>
      <c r="C32" s="140"/>
      <c r="D32"/>
      <c r="E32"/>
      <c r="G32" s="34">
        <v>277</v>
      </c>
      <c r="H32" s="36">
        <f ca="1">SUMIF(Resa!$B$8:$B$165,G32,Resa!$N$8:$N$149)</f>
        <v>0</v>
      </c>
    </row>
    <row r="33" spans="2:8" s="31" customFormat="1" ht="13.5" customHeight="1" thickBot="1" x14ac:dyDescent="0.25">
      <c r="B33" s="141">
        <f ca="1">SUM(B5:B28)+SUM(E5:E31)+SUM(H5:H32)</f>
        <v>0</v>
      </c>
      <c r="C33" s="142"/>
      <c r="D33"/>
      <c r="E33"/>
      <c r="G33"/>
      <c r="H33"/>
    </row>
    <row r="34" spans="2:8" s="31" customFormat="1" ht="13.5" customHeight="1" thickBot="1" x14ac:dyDescent="0.25">
      <c r="B34" s="142"/>
      <c r="C34" s="142"/>
      <c r="D34"/>
      <c r="E34"/>
      <c r="G34"/>
      <c r="H34"/>
    </row>
    <row r="35" spans="2:8" s="31" customFormat="1" x14ac:dyDescent="0.2">
      <c r="D35"/>
      <c r="E35"/>
      <c r="G35"/>
      <c r="H35"/>
    </row>
    <row r="36" spans="2:8" s="31" customFormat="1" x14ac:dyDescent="0.2">
      <c r="D36"/>
      <c r="E36"/>
      <c r="G36"/>
      <c r="H36"/>
    </row>
    <row r="37" spans="2:8" s="31" customFormat="1" x14ac:dyDescent="0.2">
      <c r="D37"/>
      <c r="E37"/>
      <c r="G37"/>
      <c r="H37"/>
    </row>
    <row r="38" spans="2:8" s="31" customFormat="1" x14ac:dyDescent="0.2">
      <c r="D38"/>
      <c r="E38"/>
      <c r="G38"/>
      <c r="H38"/>
    </row>
    <row r="39" spans="2:8" s="31" customFormat="1" x14ac:dyDescent="0.2">
      <c r="D39"/>
      <c r="E39"/>
      <c r="G39"/>
      <c r="H39"/>
    </row>
    <row r="40" spans="2:8" x14ac:dyDescent="0.2">
      <c r="C40" s="31"/>
    </row>
    <row r="41" spans="2:8" x14ac:dyDescent="0.2">
      <c r="C41" s="31"/>
    </row>
    <row r="42" spans="2:8" x14ac:dyDescent="0.2">
      <c r="C42" s="31"/>
    </row>
  </sheetData>
  <mergeCells count="2">
    <mergeCell ref="B32:C32"/>
    <mergeCell ref="B33:C34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66E3E-5DA6-4E2C-97A5-2F547E37F92F}">
  <dimension ref="A1:H42"/>
  <sheetViews>
    <sheetView topLeftCell="A3" workbookViewId="0">
      <selection activeCell="J31" sqref="J31"/>
    </sheetView>
  </sheetViews>
  <sheetFormatPr baseColWidth="10" defaultColWidth="11.5703125" defaultRowHeight="12.75" x14ac:dyDescent="0.2"/>
  <cols>
    <col min="2" max="2" width="12.7109375" customWidth="1"/>
    <col min="3" max="3" width="5.42578125" customWidth="1"/>
    <col min="4" max="4" width="12.7109375" customWidth="1"/>
    <col min="6" max="6" width="5.140625" customWidth="1"/>
    <col min="258" max="258" width="12.7109375" customWidth="1"/>
    <col min="260" max="260" width="12.7109375" customWidth="1"/>
    <col min="514" max="514" width="12.7109375" customWidth="1"/>
    <col min="516" max="516" width="12.7109375" customWidth="1"/>
    <col min="770" max="770" width="12.7109375" customWidth="1"/>
    <col min="772" max="772" width="12.7109375" customWidth="1"/>
    <col min="1026" max="1026" width="12.7109375" customWidth="1"/>
    <col min="1028" max="1028" width="12.7109375" customWidth="1"/>
    <col min="1282" max="1282" width="12.7109375" customWidth="1"/>
    <col min="1284" max="1284" width="12.7109375" customWidth="1"/>
    <col min="1538" max="1538" width="12.7109375" customWidth="1"/>
    <col min="1540" max="1540" width="12.7109375" customWidth="1"/>
    <col min="1794" max="1794" width="12.7109375" customWidth="1"/>
    <col min="1796" max="1796" width="12.7109375" customWidth="1"/>
    <col min="2050" max="2050" width="12.7109375" customWidth="1"/>
    <col min="2052" max="2052" width="12.7109375" customWidth="1"/>
    <col min="2306" max="2306" width="12.7109375" customWidth="1"/>
    <col min="2308" max="2308" width="12.7109375" customWidth="1"/>
    <col min="2562" max="2562" width="12.7109375" customWidth="1"/>
    <col min="2564" max="2564" width="12.7109375" customWidth="1"/>
    <col min="2818" max="2818" width="12.7109375" customWidth="1"/>
    <col min="2820" max="2820" width="12.7109375" customWidth="1"/>
    <col min="3074" max="3074" width="12.7109375" customWidth="1"/>
    <col min="3076" max="3076" width="12.7109375" customWidth="1"/>
    <col min="3330" max="3330" width="12.7109375" customWidth="1"/>
    <col min="3332" max="3332" width="12.7109375" customWidth="1"/>
    <col min="3586" max="3586" width="12.7109375" customWidth="1"/>
    <col min="3588" max="3588" width="12.7109375" customWidth="1"/>
    <col min="3842" max="3842" width="12.7109375" customWidth="1"/>
    <col min="3844" max="3844" width="12.7109375" customWidth="1"/>
    <col min="4098" max="4098" width="12.7109375" customWidth="1"/>
    <col min="4100" max="4100" width="12.7109375" customWidth="1"/>
    <col min="4354" max="4354" width="12.7109375" customWidth="1"/>
    <col min="4356" max="4356" width="12.7109375" customWidth="1"/>
    <col min="4610" max="4610" width="12.7109375" customWidth="1"/>
    <col min="4612" max="4612" width="12.7109375" customWidth="1"/>
    <col min="4866" max="4866" width="12.7109375" customWidth="1"/>
    <col min="4868" max="4868" width="12.7109375" customWidth="1"/>
    <col min="5122" max="5122" width="12.7109375" customWidth="1"/>
    <col min="5124" max="5124" width="12.7109375" customWidth="1"/>
    <col min="5378" max="5378" width="12.7109375" customWidth="1"/>
    <col min="5380" max="5380" width="12.7109375" customWidth="1"/>
    <col min="5634" max="5634" width="12.7109375" customWidth="1"/>
    <col min="5636" max="5636" width="12.7109375" customWidth="1"/>
    <col min="5890" max="5890" width="12.7109375" customWidth="1"/>
    <col min="5892" max="5892" width="12.7109375" customWidth="1"/>
    <col min="6146" max="6146" width="12.7109375" customWidth="1"/>
    <col min="6148" max="6148" width="12.7109375" customWidth="1"/>
    <col min="6402" max="6402" width="12.7109375" customWidth="1"/>
    <col min="6404" max="6404" width="12.7109375" customWidth="1"/>
    <col min="6658" max="6658" width="12.7109375" customWidth="1"/>
    <col min="6660" max="6660" width="12.7109375" customWidth="1"/>
    <col min="6914" max="6914" width="12.7109375" customWidth="1"/>
    <col min="6916" max="6916" width="12.7109375" customWidth="1"/>
    <col min="7170" max="7170" width="12.7109375" customWidth="1"/>
    <col min="7172" max="7172" width="12.7109375" customWidth="1"/>
    <col min="7426" max="7426" width="12.7109375" customWidth="1"/>
    <col min="7428" max="7428" width="12.7109375" customWidth="1"/>
    <col min="7682" max="7682" width="12.7109375" customWidth="1"/>
    <col min="7684" max="7684" width="12.7109375" customWidth="1"/>
    <col min="7938" max="7938" width="12.7109375" customWidth="1"/>
    <col min="7940" max="7940" width="12.7109375" customWidth="1"/>
    <col min="8194" max="8194" width="12.7109375" customWidth="1"/>
    <col min="8196" max="8196" width="12.7109375" customWidth="1"/>
    <col min="8450" max="8450" width="12.7109375" customWidth="1"/>
    <col min="8452" max="8452" width="12.7109375" customWidth="1"/>
    <col min="8706" max="8706" width="12.7109375" customWidth="1"/>
    <col min="8708" max="8708" width="12.7109375" customWidth="1"/>
    <col min="8962" max="8962" width="12.7109375" customWidth="1"/>
    <col min="8964" max="8964" width="12.7109375" customWidth="1"/>
    <col min="9218" max="9218" width="12.7109375" customWidth="1"/>
    <col min="9220" max="9220" width="12.7109375" customWidth="1"/>
    <col min="9474" max="9474" width="12.7109375" customWidth="1"/>
    <col min="9476" max="9476" width="12.7109375" customWidth="1"/>
    <col min="9730" max="9730" width="12.7109375" customWidth="1"/>
    <col min="9732" max="9732" width="12.7109375" customWidth="1"/>
    <col min="9986" max="9986" width="12.7109375" customWidth="1"/>
    <col min="9988" max="9988" width="12.7109375" customWidth="1"/>
    <col min="10242" max="10242" width="12.7109375" customWidth="1"/>
    <col min="10244" max="10244" width="12.7109375" customWidth="1"/>
    <col min="10498" max="10498" width="12.7109375" customWidth="1"/>
    <col min="10500" max="10500" width="12.7109375" customWidth="1"/>
    <col min="10754" max="10754" width="12.7109375" customWidth="1"/>
    <col min="10756" max="10756" width="12.7109375" customWidth="1"/>
    <col min="11010" max="11010" width="12.7109375" customWidth="1"/>
    <col min="11012" max="11012" width="12.7109375" customWidth="1"/>
    <col min="11266" max="11266" width="12.7109375" customWidth="1"/>
    <col min="11268" max="11268" width="12.7109375" customWidth="1"/>
    <col min="11522" max="11522" width="12.7109375" customWidth="1"/>
    <col min="11524" max="11524" width="12.7109375" customWidth="1"/>
    <col min="11778" max="11778" width="12.7109375" customWidth="1"/>
    <col min="11780" max="11780" width="12.7109375" customWidth="1"/>
    <col min="12034" max="12034" width="12.7109375" customWidth="1"/>
    <col min="12036" max="12036" width="12.7109375" customWidth="1"/>
    <col min="12290" max="12290" width="12.7109375" customWidth="1"/>
    <col min="12292" max="12292" width="12.7109375" customWidth="1"/>
    <col min="12546" max="12546" width="12.7109375" customWidth="1"/>
    <col min="12548" max="12548" width="12.7109375" customWidth="1"/>
    <col min="12802" max="12802" width="12.7109375" customWidth="1"/>
    <col min="12804" max="12804" width="12.7109375" customWidth="1"/>
    <col min="13058" max="13058" width="12.7109375" customWidth="1"/>
    <col min="13060" max="13060" width="12.7109375" customWidth="1"/>
    <col min="13314" max="13314" width="12.7109375" customWidth="1"/>
    <col min="13316" max="13316" width="12.7109375" customWidth="1"/>
    <col min="13570" max="13570" width="12.7109375" customWidth="1"/>
    <col min="13572" max="13572" width="12.7109375" customWidth="1"/>
    <col min="13826" max="13826" width="12.7109375" customWidth="1"/>
    <col min="13828" max="13828" width="12.7109375" customWidth="1"/>
    <col min="14082" max="14082" width="12.7109375" customWidth="1"/>
    <col min="14084" max="14084" width="12.7109375" customWidth="1"/>
    <col min="14338" max="14338" width="12.7109375" customWidth="1"/>
    <col min="14340" max="14340" width="12.7109375" customWidth="1"/>
    <col min="14594" max="14594" width="12.7109375" customWidth="1"/>
    <col min="14596" max="14596" width="12.7109375" customWidth="1"/>
    <col min="14850" max="14850" width="12.7109375" customWidth="1"/>
    <col min="14852" max="14852" width="12.7109375" customWidth="1"/>
    <col min="15106" max="15106" width="12.7109375" customWidth="1"/>
    <col min="15108" max="15108" width="12.7109375" customWidth="1"/>
    <col min="15362" max="15362" width="12.7109375" customWidth="1"/>
    <col min="15364" max="15364" width="12.7109375" customWidth="1"/>
    <col min="15618" max="15618" width="12.7109375" customWidth="1"/>
    <col min="15620" max="15620" width="12.7109375" customWidth="1"/>
    <col min="15874" max="15874" width="12.7109375" customWidth="1"/>
    <col min="15876" max="15876" width="12.7109375" customWidth="1"/>
    <col min="16130" max="16130" width="12.7109375" customWidth="1"/>
    <col min="16132" max="16132" width="12.7109375" customWidth="1"/>
  </cols>
  <sheetData>
    <row r="1" spans="1:8" s="31" customFormat="1" ht="12" customHeight="1" x14ac:dyDescent="0.2">
      <c r="A1"/>
      <c r="B1"/>
      <c r="C1"/>
      <c r="D1"/>
      <c r="E1"/>
      <c r="F1"/>
    </row>
    <row r="2" spans="1:8" s="31" customFormat="1" ht="11.1" customHeight="1" x14ac:dyDescent="0.2">
      <c r="A2"/>
      <c r="B2"/>
      <c r="C2"/>
      <c r="D2"/>
      <c r="E2"/>
      <c r="F2"/>
    </row>
    <row r="3" spans="1:8" s="31" customFormat="1" ht="13.5" thickBot="1" x14ac:dyDescent="0.25">
      <c r="A3"/>
      <c r="B3"/>
      <c r="C3"/>
      <c r="D3"/>
      <c r="E3"/>
      <c r="F3"/>
    </row>
    <row r="4" spans="1:8" s="31" customFormat="1" ht="18.75" thickBot="1" x14ac:dyDescent="0.25">
      <c r="A4" s="67" t="s">
        <v>72</v>
      </c>
      <c r="B4" s="68" t="s">
        <v>77</v>
      </c>
      <c r="D4" s="69" t="s">
        <v>72</v>
      </c>
      <c r="E4" s="68" t="s">
        <v>77</v>
      </c>
      <c r="F4" s="32"/>
      <c r="G4" s="69" t="s">
        <v>72</v>
      </c>
      <c r="H4" s="68" t="s">
        <v>77</v>
      </c>
    </row>
    <row r="5" spans="1:8" s="31" customFormat="1" ht="18" x14ac:dyDescent="0.2">
      <c r="A5" s="33">
        <v>101</v>
      </c>
      <c r="B5" s="36">
        <f ca="1">SUMIF(Resa!$B$8:$B$165,A5,Resa!$O$8:$O$149)</f>
        <v>0</v>
      </c>
      <c r="D5" s="33">
        <v>125</v>
      </c>
      <c r="E5" s="36">
        <f ca="1">SUMIF(Resa!$B$8:$B$165,D5,Resa!$O$8:$O$149)</f>
        <v>0</v>
      </c>
      <c r="F5" s="32"/>
      <c r="G5" s="34">
        <v>250</v>
      </c>
      <c r="H5" s="36">
        <f ca="1">SUMIF(Resa!$B$8:$B$165,G5,Resa!$O$8:$O$149)</f>
        <v>0</v>
      </c>
    </row>
    <row r="6" spans="1:8" s="31" customFormat="1" ht="18" x14ac:dyDescent="0.2">
      <c r="A6" s="35">
        <v>102</v>
      </c>
      <c r="B6" s="36">
        <f ca="1">SUMIF(Resa!$B$8:$B$165,A6,Resa!$O$8:$O$149)</f>
        <v>0</v>
      </c>
      <c r="D6" s="33">
        <v>126</v>
      </c>
      <c r="E6" s="36">
        <f ca="1">SUMIF(Resa!$B$8:$B$165,D6,Resa!$O$8:$O$149)</f>
        <v>0</v>
      </c>
      <c r="F6" s="32"/>
      <c r="G6" s="34">
        <v>251</v>
      </c>
      <c r="H6" s="36">
        <f ca="1">SUMIF(Resa!$B$8:$B$165,G6,Resa!$O$8:$O$149)</f>
        <v>0</v>
      </c>
    </row>
    <row r="7" spans="1:8" s="31" customFormat="1" ht="18" x14ac:dyDescent="0.2">
      <c r="A7" s="33">
        <v>103</v>
      </c>
      <c r="B7" s="36">
        <f ca="1">SUMIF(Resa!$B$8:$B$165,A7,Resa!$O$8:$O$149)</f>
        <v>0</v>
      </c>
      <c r="D7" s="33">
        <v>127</v>
      </c>
      <c r="E7" s="36">
        <f ca="1">SUMIF(Resa!$B$8:$B$165,D7,Resa!$O$8:$O$149)</f>
        <v>0</v>
      </c>
      <c r="F7" s="32"/>
      <c r="G7" s="34">
        <v>252</v>
      </c>
      <c r="H7" s="36">
        <f ca="1">SUMIF(Resa!$B$8:$B$165,G7,Resa!$O$8:$O$149)</f>
        <v>0</v>
      </c>
    </row>
    <row r="8" spans="1:8" s="31" customFormat="1" ht="18" x14ac:dyDescent="0.2">
      <c r="A8" s="35">
        <v>104</v>
      </c>
      <c r="B8" s="36">
        <f ca="1">SUMIF(Resa!$B$8:$B$165,A8,Resa!$O$8:$O$149)</f>
        <v>0</v>
      </c>
      <c r="C8" s="37"/>
      <c r="D8" s="33">
        <v>128</v>
      </c>
      <c r="E8" s="36">
        <f ca="1">SUMIF(Resa!$B$8:$B$165,D8,Resa!$O$8:$O$149)</f>
        <v>0</v>
      </c>
      <c r="F8" s="32"/>
      <c r="G8" s="34">
        <v>253</v>
      </c>
      <c r="H8" s="36">
        <f ca="1">SUMIF(Resa!$B$8:$B$165,G8,Resa!$O$8:$O$149)</f>
        <v>0</v>
      </c>
    </row>
    <row r="9" spans="1:8" s="31" customFormat="1" ht="18" x14ac:dyDescent="0.2">
      <c r="A9" s="33">
        <v>105</v>
      </c>
      <c r="B9" s="36">
        <f ca="1">SUMIF(Resa!$B$8:$B$165,A9,Resa!$O$8:$O$149)</f>
        <v>0</v>
      </c>
      <c r="D9" s="33">
        <v>129</v>
      </c>
      <c r="E9" s="36">
        <f ca="1">SUMIF(Resa!$B$8:$B$165,D9,Resa!$O$8:$O$149)</f>
        <v>0</v>
      </c>
      <c r="F9" s="32"/>
      <c r="G9" s="34">
        <v>254</v>
      </c>
      <c r="H9" s="36">
        <f ca="1">SUMIF(Resa!$B$8:$B$165,G9,Resa!$O$8:$O$149)</f>
        <v>0</v>
      </c>
    </row>
    <row r="10" spans="1:8" s="31" customFormat="1" ht="18" x14ac:dyDescent="0.2">
      <c r="A10" s="35">
        <v>106</v>
      </c>
      <c r="B10" s="36">
        <f ca="1">SUMIF(Resa!$B$8:$B$165,A10,Resa!$O$8:$O$149)</f>
        <v>0</v>
      </c>
      <c r="D10" s="33">
        <v>130</v>
      </c>
      <c r="E10" s="36">
        <f ca="1">SUMIF(Resa!$B$8:$B$165,D10,Resa!$O$8:$O$149)</f>
        <v>0</v>
      </c>
      <c r="F10" s="32"/>
      <c r="G10" s="34">
        <v>255</v>
      </c>
      <c r="H10" s="36">
        <f ca="1">SUMIF(Resa!$B$8:$B$165,G10,Resa!$O$8:$O$149)</f>
        <v>0</v>
      </c>
    </row>
    <row r="11" spans="1:8" s="31" customFormat="1" ht="18" x14ac:dyDescent="0.2">
      <c r="A11" s="33">
        <v>107</v>
      </c>
      <c r="B11" s="36">
        <f ca="1">SUMIF(Resa!$B$8:$B$165,A11,Resa!$O$8:$O$149)</f>
        <v>0</v>
      </c>
      <c r="D11" s="33">
        <v>131</v>
      </c>
      <c r="E11" s="36">
        <f ca="1">SUMIF(Resa!$B$8:$B$165,D11,Resa!$O$8:$O$149)</f>
        <v>0</v>
      </c>
      <c r="F11" s="32"/>
      <c r="G11" s="34">
        <v>256</v>
      </c>
      <c r="H11" s="36">
        <f ca="1">SUMIF(Resa!$B$8:$B$165,G11,Resa!$O$8:$O$149)</f>
        <v>0</v>
      </c>
    </row>
    <row r="12" spans="1:8" s="31" customFormat="1" ht="18" x14ac:dyDescent="0.2">
      <c r="A12" s="35">
        <v>108</v>
      </c>
      <c r="B12" s="36">
        <f ca="1">SUMIF(Resa!$B$8:$B$165,A12,Resa!$O$8:$O$149)</f>
        <v>0</v>
      </c>
      <c r="D12" s="33">
        <v>132</v>
      </c>
      <c r="E12" s="36">
        <f ca="1">SUMIF(Resa!$B$8:$B$165,D12,Resa!$O$8:$O$149)</f>
        <v>0</v>
      </c>
      <c r="F12" s="32"/>
      <c r="G12" s="34">
        <v>257</v>
      </c>
      <c r="H12" s="36">
        <f ca="1">SUMIF(Resa!$B$8:$B$165,G12,Resa!$O$8:$O$149)</f>
        <v>0</v>
      </c>
    </row>
    <row r="13" spans="1:8" s="31" customFormat="1" ht="18" x14ac:dyDescent="0.2">
      <c r="A13" s="33">
        <v>109</v>
      </c>
      <c r="B13" s="36">
        <f ca="1">SUMIF(Resa!$B$8:$B$165,A13,Resa!$O$8:$O$149)</f>
        <v>0</v>
      </c>
      <c r="D13" s="33">
        <v>133</v>
      </c>
      <c r="E13" s="36">
        <f ca="1">SUMIF(Resa!$B$8:$B$165,D13,Resa!$O$8:$O$149)</f>
        <v>0</v>
      </c>
      <c r="F13" s="32"/>
      <c r="G13" s="34">
        <v>258</v>
      </c>
      <c r="H13" s="36">
        <f ca="1">SUMIF(Resa!$B$8:$B$165,G13,Resa!$O$8:$O$149)</f>
        <v>0</v>
      </c>
    </row>
    <row r="14" spans="1:8" s="31" customFormat="1" ht="18" x14ac:dyDescent="0.2">
      <c r="A14" s="35">
        <v>110</v>
      </c>
      <c r="B14" s="36">
        <f ca="1">SUMIF(Resa!$B$8:$B$165,A14,Resa!$O$8:$O$149)</f>
        <v>0</v>
      </c>
      <c r="D14" s="33">
        <v>134</v>
      </c>
      <c r="E14" s="36">
        <f ca="1">SUMIF(Resa!$B$8:$B$165,D14,Resa!$O$8:$O$149)</f>
        <v>0</v>
      </c>
      <c r="F14" s="32"/>
      <c r="G14" s="34">
        <v>259</v>
      </c>
      <c r="H14" s="36">
        <f ca="1">SUMIF(Resa!$B$8:$B$165,G14,Resa!$O$8:$O$149)</f>
        <v>0</v>
      </c>
    </row>
    <row r="15" spans="1:8" s="31" customFormat="1" ht="18" x14ac:dyDescent="0.2">
      <c r="A15" s="33">
        <v>111</v>
      </c>
      <c r="B15" s="36">
        <f ca="1">SUMIF(Resa!$B$8:$B$165,A15,Resa!$O$8:$O$149)</f>
        <v>0</v>
      </c>
      <c r="D15" s="33">
        <v>135</v>
      </c>
      <c r="E15" s="36">
        <f ca="1">SUMIF(Resa!$B$8:$B$165,D15,Resa!$O$8:$O$149)</f>
        <v>0</v>
      </c>
      <c r="F15" s="32"/>
      <c r="G15" s="34">
        <v>260</v>
      </c>
      <c r="H15" s="36">
        <f ca="1">SUMIF(Resa!$B$8:$B$165,G15,Resa!$O$8:$O$149)</f>
        <v>0</v>
      </c>
    </row>
    <row r="16" spans="1:8" s="31" customFormat="1" ht="18" x14ac:dyDescent="0.2">
      <c r="A16" s="33">
        <v>112</v>
      </c>
      <c r="B16" s="36">
        <f ca="1">SUMIF(Resa!$B$8:$B$165,A16,Resa!$O$8:$O$149)</f>
        <v>0</v>
      </c>
      <c r="D16" s="33">
        <v>136</v>
      </c>
      <c r="E16" s="36">
        <f ca="1">SUMIF(Resa!$B$8:$B$165,D16,Resa!$O$8:$O$149)</f>
        <v>0</v>
      </c>
      <c r="F16" s="32"/>
      <c r="G16" s="34">
        <v>261</v>
      </c>
      <c r="H16" s="36">
        <f ca="1">SUMIF(Resa!$B$8:$B$165,G16,Resa!$O$8:$O$149)</f>
        <v>0</v>
      </c>
    </row>
    <row r="17" spans="1:8" s="31" customFormat="1" ht="15" x14ac:dyDescent="0.2">
      <c r="A17" s="33">
        <v>113</v>
      </c>
      <c r="B17" s="36">
        <f ca="1">SUMIF(Resa!$B$8:$B$165,A17,Resa!$O$8:$O$149)</f>
        <v>0</v>
      </c>
      <c r="D17" s="33">
        <v>137</v>
      </c>
      <c r="E17" s="36">
        <f ca="1">SUMIF(Resa!$B$8:$B$165,D17,Resa!$O$8:$O$149)</f>
        <v>0</v>
      </c>
      <c r="G17" s="34">
        <v>262</v>
      </c>
      <c r="H17" s="36">
        <f ca="1">SUMIF(Resa!$B$8:$B$165,G17,Resa!$O$8:$O$149)</f>
        <v>0</v>
      </c>
    </row>
    <row r="18" spans="1:8" s="31" customFormat="1" ht="15" x14ac:dyDescent="0.2">
      <c r="A18" s="33">
        <v>114</v>
      </c>
      <c r="B18" s="36">
        <f ca="1">SUMIF(Resa!$B$8:$B$165,A18,Resa!$O$8:$O$149)</f>
        <v>0</v>
      </c>
      <c r="D18" s="33">
        <v>138</v>
      </c>
      <c r="E18" s="36">
        <f ca="1">SUMIF(Resa!$B$8:$B$165,D18,Resa!$O$8:$O$149)</f>
        <v>0</v>
      </c>
      <c r="G18" s="34">
        <v>263</v>
      </c>
      <c r="H18" s="36">
        <f ca="1">SUMIF(Resa!$B$8:$B$165,G18,Resa!$O$8:$O$149)</f>
        <v>0</v>
      </c>
    </row>
    <row r="19" spans="1:8" s="31" customFormat="1" ht="15" x14ac:dyDescent="0.2">
      <c r="A19" s="33">
        <v>115</v>
      </c>
      <c r="B19" s="36">
        <f ca="1">SUMIF(Resa!$B$8:$B$165,A19,Resa!$O$8:$O$149)</f>
        <v>0</v>
      </c>
      <c r="D19" s="33">
        <v>139</v>
      </c>
      <c r="E19" s="36">
        <f ca="1">SUMIF(Resa!$B$8:$B$165,D19,Resa!$O$8:$O$149)</f>
        <v>0</v>
      </c>
      <c r="G19" s="34">
        <v>264</v>
      </c>
      <c r="H19" s="36">
        <f ca="1">SUMIF(Resa!$B$8:$B$165,G19,Resa!$O$8:$O$149)</f>
        <v>0</v>
      </c>
    </row>
    <row r="20" spans="1:8" s="31" customFormat="1" ht="15" x14ac:dyDescent="0.2">
      <c r="A20" s="33">
        <v>116</v>
      </c>
      <c r="B20" s="36">
        <f ca="1">SUMIF(Resa!$B$8:$B$165,A20,Resa!$O$8:$O$149)</f>
        <v>0</v>
      </c>
      <c r="D20" s="33">
        <v>140</v>
      </c>
      <c r="E20" s="36">
        <f ca="1">SUMIF(Resa!$B$8:$B$165,D20,Resa!$O$8:$O$149)</f>
        <v>0</v>
      </c>
      <c r="G20" s="34">
        <v>265</v>
      </c>
      <c r="H20" s="36">
        <f ca="1">SUMIF(Resa!$B$8:$B$165,G20,Resa!$O$8:$O$149)</f>
        <v>0</v>
      </c>
    </row>
    <row r="21" spans="1:8" s="31" customFormat="1" ht="15" x14ac:dyDescent="0.2">
      <c r="A21" s="33">
        <v>117</v>
      </c>
      <c r="B21" s="36">
        <f ca="1">SUMIF(Resa!$B$8:$B$165,A21,Resa!$O$8:$O$149)</f>
        <v>0</v>
      </c>
      <c r="D21" s="33">
        <v>141</v>
      </c>
      <c r="E21" s="36">
        <f ca="1">SUMIF(Resa!$B$8:$B$165,D21,Resa!$O$8:$O$149)</f>
        <v>0</v>
      </c>
      <c r="G21" s="34">
        <v>266</v>
      </c>
      <c r="H21" s="36">
        <f ca="1">SUMIF(Resa!$B$8:$B$165,G21,Resa!$O$8:$O$149)</f>
        <v>0</v>
      </c>
    </row>
    <row r="22" spans="1:8" s="31" customFormat="1" ht="15" x14ac:dyDescent="0.2">
      <c r="A22" s="33">
        <v>118</v>
      </c>
      <c r="B22" s="36">
        <f ca="1">SUMIF(Resa!$B$8:$B$165,A22,Resa!$O$8:$O$149)</f>
        <v>0</v>
      </c>
      <c r="D22" s="33">
        <v>142</v>
      </c>
      <c r="E22" s="36">
        <f ca="1">SUMIF(Resa!$B$8:$B$165,D22,Resa!$O$8:$O$149)</f>
        <v>0</v>
      </c>
      <c r="G22" s="34">
        <v>267</v>
      </c>
      <c r="H22" s="36">
        <f ca="1">SUMIF(Resa!$B$8:$B$165,G22,Resa!$O$8:$O$149)</f>
        <v>0</v>
      </c>
    </row>
    <row r="23" spans="1:8" s="31" customFormat="1" ht="15" x14ac:dyDescent="0.2">
      <c r="A23" s="33">
        <v>119</v>
      </c>
      <c r="B23" s="36">
        <f ca="1">SUMIF(Resa!$B$8:$B$165,A23,Resa!$O$8:$O$149)</f>
        <v>0</v>
      </c>
      <c r="D23" s="33">
        <v>143</v>
      </c>
      <c r="E23" s="36">
        <f ca="1">SUMIF(Resa!$B$8:$B$165,D23,Resa!$O$8:$O$149)</f>
        <v>0</v>
      </c>
      <c r="G23" s="34">
        <v>268</v>
      </c>
      <c r="H23" s="36">
        <f ca="1">SUMIF(Resa!$B$8:$B$165,G23,Resa!$O$8:$O$149)</f>
        <v>0</v>
      </c>
    </row>
    <row r="24" spans="1:8" s="31" customFormat="1" ht="15" x14ac:dyDescent="0.2">
      <c r="A24" s="33">
        <v>120</v>
      </c>
      <c r="B24" s="36">
        <f ca="1">SUMIF(Resa!$B$8:$B$165,A24,Resa!$O$8:$O$149)</f>
        <v>0</v>
      </c>
      <c r="D24" s="33">
        <v>144</v>
      </c>
      <c r="E24" s="36">
        <f ca="1">SUMIF(Resa!$B$8:$B$165,D24,Resa!$O$8:$O$149)</f>
        <v>0</v>
      </c>
      <c r="G24" s="34">
        <v>269</v>
      </c>
      <c r="H24" s="36">
        <f ca="1">SUMIF(Resa!$B$8:$B$165,G24,Resa!$O$8:$O$149)</f>
        <v>0</v>
      </c>
    </row>
    <row r="25" spans="1:8" s="31" customFormat="1" ht="15" x14ac:dyDescent="0.2">
      <c r="A25" s="33">
        <v>121</v>
      </c>
      <c r="B25" s="36">
        <f ca="1">SUMIF(Resa!$B$8:$B$165,A25,Resa!$O$8:$O$149)</f>
        <v>0</v>
      </c>
      <c r="D25" s="33">
        <v>145</v>
      </c>
      <c r="E25" s="36">
        <f ca="1">SUMIF(Resa!$B$8:$B$165,D25,Resa!$O$8:$O$149)</f>
        <v>0</v>
      </c>
      <c r="G25" s="34">
        <v>270</v>
      </c>
      <c r="H25" s="36">
        <f ca="1">SUMIF(Resa!$B$8:$B$165,G25,Resa!$O$8:$O$149)</f>
        <v>0</v>
      </c>
    </row>
    <row r="26" spans="1:8" s="31" customFormat="1" ht="15" x14ac:dyDescent="0.2">
      <c r="A26" s="33">
        <v>122</v>
      </c>
      <c r="B26" s="36">
        <f ca="1">SUMIF(Resa!$B$8:$B$165,A26,Resa!$O$8:$O$149)</f>
        <v>0</v>
      </c>
      <c r="D26" s="33">
        <v>146</v>
      </c>
      <c r="E26" s="36">
        <f ca="1">SUMIF(Resa!$B$8:$B$165,D26,Resa!$O$8:$O$149)</f>
        <v>0</v>
      </c>
      <c r="G26" s="34">
        <v>271</v>
      </c>
      <c r="H26" s="36">
        <f ca="1">SUMIF(Resa!$B$8:$B$165,G26,Resa!$O$8:$O$149)</f>
        <v>0</v>
      </c>
    </row>
    <row r="27" spans="1:8" s="31" customFormat="1" ht="15" x14ac:dyDescent="0.2">
      <c r="A27" s="33">
        <v>123</v>
      </c>
      <c r="B27" s="36">
        <f ca="1">SUMIF(Resa!$B$8:$B$165,A27,Resa!$O$8:$O$149)</f>
        <v>0</v>
      </c>
      <c r="D27" s="33">
        <v>147</v>
      </c>
      <c r="E27" s="36">
        <f ca="1">SUMIF(Resa!$B$8:$B$165,D27,Resa!$O$8:$O$149)</f>
        <v>0</v>
      </c>
      <c r="G27" s="34">
        <v>272</v>
      </c>
      <c r="H27" s="36">
        <f ca="1">SUMIF(Resa!$B$8:$B$165,G27,Resa!$O$8:$O$149)</f>
        <v>0</v>
      </c>
    </row>
    <row r="28" spans="1:8" s="31" customFormat="1" ht="15" x14ac:dyDescent="0.2">
      <c r="A28" s="33">
        <v>124</v>
      </c>
      <c r="B28" s="36">
        <f ca="1">SUMIF(Resa!$B$8:$B$165,A28,Resa!$O$8:$O$149)</f>
        <v>0</v>
      </c>
      <c r="D28" s="33">
        <v>148</v>
      </c>
      <c r="E28" s="36">
        <f ca="1">SUMIF(Resa!$B$8:$B$165,D28,Resa!$O$8:$O$149)</f>
        <v>0</v>
      </c>
      <c r="G28" s="34">
        <v>273</v>
      </c>
      <c r="H28" s="36">
        <f ca="1">SUMIF(Resa!$B$8:$B$165,G28,Resa!$O$8:$O$149)</f>
        <v>0</v>
      </c>
    </row>
    <row r="29" spans="1:8" s="31" customFormat="1" ht="15" x14ac:dyDescent="0.2">
      <c r="D29" s="33">
        <v>150</v>
      </c>
      <c r="E29" s="36">
        <f ca="1">SUMIF(Resa!$B$8:$B$165,D29,Resa!$O$8:$O$149)</f>
        <v>0</v>
      </c>
      <c r="G29" s="34">
        <v>274</v>
      </c>
      <c r="H29" s="36">
        <f ca="1">SUMIF(Resa!$B$8:$B$165,G29,Resa!$O$8:$O$149)</f>
        <v>0</v>
      </c>
    </row>
    <row r="30" spans="1:8" s="31" customFormat="1" ht="15" x14ac:dyDescent="0.2">
      <c r="D30" s="33">
        <v>152</v>
      </c>
      <c r="E30" s="36">
        <f ca="1">SUMIF(Resa!$B$8:$B$165,D30,Resa!$O$8:$O$149)</f>
        <v>0</v>
      </c>
      <c r="G30" s="34">
        <v>275</v>
      </c>
      <c r="H30" s="36">
        <f ca="1">SUMIF(Resa!$B$8:$B$165,G30,Resa!$O$8:$O$149)</f>
        <v>0</v>
      </c>
    </row>
    <row r="31" spans="1:8" s="31" customFormat="1" ht="15.75" thickBot="1" x14ac:dyDescent="0.25">
      <c r="D31" s="33">
        <v>300</v>
      </c>
      <c r="E31" s="36">
        <f ca="1">SUMIF(Resa!$B$8:$B$165,D31,Resa!$O$8:$O$149)</f>
        <v>0</v>
      </c>
      <c r="G31" s="34">
        <v>276</v>
      </c>
      <c r="H31" s="36">
        <f ca="1">SUMIF(Resa!$B$8:$B$165,G31,Resa!$O$8:$O$149)</f>
        <v>0</v>
      </c>
    </row>
    <row r="32" spans="1:8" s="31" customFormat="1" ht="15.75" thickBot="1" x14ac:dyDescent="0.3">
      <c r="B32" s="140" t="s">
        <v>78</v>
      </c>
      <c r="C32" s="140"/>
      <c r="D32"/>
      <c r="E32"/>
      <c r="G32" s="34">
        <v>277</v>
      </c>
      <c r="H32" s="36">
        <f ca="1">SUMIF(Resa!$B$8:$B$165,G32,Resa!$O$8:$O$149)</f>
        <v>0</v>
      </c>
    </row>
    <row r="33" spans="2:8" s="31" customFormat="1" ht="13.5" customHeight="1" thickBot="1" x14ac:dyDescent="0.25">
      <c r="B33" s="141">
        <f ca="1">SUM(B5:B28)+SUM(E5:E31)+SUM(H5:H32)</f>
        <v>0</v>
      </c>
      <c r="C33" s="142"/>
      <c r="D33"/>
      <c r="E33"/>
      <c r="G33"/>
      <c r="H33"/>
    </row>
    <row r="34" spans="2:8" s="31" customFormat="1" ht="13.5" customHeight="1" thickBot="1" x14ac:dyDescent="0.25">
      <c r="B34" s="142"/>
      <c r="C34" s="142"/>
      <c r="D34"/>
      <c r="E34"/>
      <c r="G34"/>
      <c r="H34"/>
    </row>
    <row r="35" spans="2:8" s="31" customFormat="1" x14ac:dyDescent="0.2">
      <c r="D35"/>
      <c r="E35"/>
      <c r="G35"/>
      <c r="H35"/>
    </row>
    <row r="36" spans="2:8" s="31" customFormat="1" x14ac:dyDescent="0.2">
      <c r="D36"/>
      <c r="E36"/>
      <c r="G36"/>
      <c r="H36"/>
    </row>
    <row r="37" spans="2:8" s="31" customFormat="1" x14ac:dyDescent="0.2">
      <c r="D37"/>
      <c r="E37"/>
      <c r="G37"/>
      <c r="H37"/>
    </row>
    <row r="38" spans="2:8" s="31" customFormat="1" x14ac:dyDescent="0.2">
      <c r="D38"/>
      <c r="E38"/>
      <c r="G38"/>
      <c r="H38"/>
    </row>
    <row r="39" spans="2:8" s="31" customFormat="1" x14ac:dyDescent="0.2">
      <c r="D39"/>
      <c r="E39"/>
      <c r="G39"/>
      <c r="H39"/>
    </row>
    <row r="40" spans="2:8" x14ac:dyDescent="0.2">
      <c r="C40" s="31"/>
    </row>
    <row r="41" spans="2:8" x14ac:dyDescent="0.2">
      <c r="C41" s="31"/>
    </row>
    <row r="42" spans="2:8" x14ac:dyDescent="0.2">
      <c r="C42" s="31"/>
    </row>
  </sheetData>
  <mergeCells count="2">
    <mergeCell ref="B32:C32"/>
    <mergeCell ref="B33:C3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Resa</vt:lpstr>
      <vt:lpstr>Excel 365</vt:lpstr>
      <vt:lpstr>FEUILLE TEST</vt:lpstr>
      <vt:lpstr>LANGUES</vt:lpstr>
      <vt:lpstr>Excu 1</vt:lpstr>
      <vt:lpstr>Excu 2</vt:lpstr>
      <vt:lpstr>Excu 3 </vt:lpstr>
      <vt:lpstr>Excu 4</vt:lpstr>
      <vt:lpstr>Excu 5</vt:lpstr>
      <vt:lpstr>Excu 6</vt:lpstr>
      <vt:lpstr>Excu 7</vt:lpstr>
      <vt:lpstr>Excu 8</vt:lpstr>
      <vt:lpstr>Excu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Bateau Elbeprincesse</dc:creator>
  <cp:lastModifiedBy>JF</cp:lastModifiedBy>
  <cp:lastPrinted>2022-09-11T05:56:55Z</cp:lastPrinted>
  <dcterms:created xsi:type="dcterms:W3CDTF">2018-08-31T07:00:11Z</dcterms:created>
  <dcterms:modified xsi:type="dcterms:W3CDTF">2022-09-12T06:31:38Z</dcterms:modified>
</cp:coreProperties>
</file>