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DB73D2E-FE8C-4C7F-A1F1-203B89DD82D2}" xr6:coauthVersionLast="47" xr6:coauthVersionMax="47" xr10:uidLastSave="{00000000-0000-0000-0000-000000000000}"/>
  <bookViews>
    <workbookView xWindow="3600" yWindow="1410" windowWidth="22575" windowHeight="9105" xr2:uid="{C0CF9AF9-62BE-4A1C-97BC-6221FFD6B6E5}"/>
  </bookViews>
  <sheets>
    <sheet name="Feuil1" sheetId="1" r:id="rId1"/>
  </sheets>
  <definedNames>
    <definedName name="DonnéesExternes_1" localSheetId="0" hidden="1">Feuil1!$J$10:$V$12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" i="1" l="1"/>
  <c r="S13" i="1"/>
  <c r="T13" i="1"/>
  <c r="U13" i="1"/>
  <c r="Q13" i="1"/>
  <c r="P13" i="1"/>
  <c r="O13" i="1"/>
  <c r="N13" i="1"/>
  <c r="M13" i="1"/>
  <c r="L13" i="1"/>
  <c r="K13" i="1"/>
  <c r="J13" i="1"/>
  <c r="V13" i="1"/>
  <c r="V4" i="1"/>
  <c r="W4" i="1"/>
  <c r="X4" i="1"/>
  <c r="Y4" i="1"/>
  <c r="Z4" i="1"/>
  <c r="AA4" i="1"/>
  <c r="AB4" i="1"/>
  <c r="AC4" i="1"/>
  <c r="AD4" i="1"/>
  <c r="U4" i="1"/>
  <c r="S3" i="1"/>
  <c r="R3" i="1"/>
  <c r="Q3" i="1"/>
  <c r="P3" i="1"/>
  <c r="O3" i="1"/>
  <c r="N3" i="1"/>
  <c r="M3" i="1"/>
  <c r="L3" i="1"/>
  <c r="K3" i="1"/>
  <c r="J3" i="1"/>
  <c r="S2" i="1"/>
  <c r="R2" i="1"/>
  <c r="Q2" i="1"/>
  <c r="P2" i="1"/>
  <c r="O2" i="1"/>
  <c r="N2" i="1"/>
  <c r="M2" i="1"/>
  <c r="L2" i="1"/>
  <c r="K2" i="1"/>
  <c r="J2" i="1"/>
  <c r="K4" i="1" l="1"/>
  <c r="S4" i="1"/>
  <c r="R4" i="1"/>
  <c r="O4" i="1"/>
  <c r="Q4" i="1"/>
  <c r="N4" i="1"/>
  <c r="L4" i="1"/>
  <c r="M4" i="1"/>
  <c r="P4" i="1"/>
  <c r="J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227E52-06F4-4634-B87F-0499F5AC2D3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<sst xmlns="http://schemas.openxmlformats.org/spreadsheetml/2006/main" count="50" uniqueCount="39">
  <si>
    <t>1 878 €</t>
  </si>
  <si>
    <t>1 679 €</t>
  </si>
  <si>
    <t>12 219 €</t>
  </si>
  <si>
    <t>17 451 €</t>
  </si>
  <si>
    <t>46 739 €</t>
  </si>
  <si>
    <t>52 547 €</t>
  </si>
  <si>
    <t>285 490 €</t>
  </si>
  <si>
    <t>1 137 €</t>
  </si>
  <si>
    <t>1 051 €</t>
  </si>
  <si>
    <t>5 899 €</t>
  </si>
  <si>
    <t>8 758 €</t>
  </si>
  <si>
    <t>22 807 €</t>
  </si>
  <si>
    <t>43 789 €</t>
  </si>
  <si>
    <t>234 957 €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</si>
  <si>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</si>
  <si>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</si>
  <si>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</si>
  <si>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</si>
  <si>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</si>
  <si>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</si>
  <si>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</si>
  <si>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</si>
  <si>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</si>
  <si>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</si>
  <si>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total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</si>
  <si>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</si>
  <si>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</si>
  <si>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</si>
  <si>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</si>
  <si>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</si>
  <si>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</si>
  <si>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</si>
  <si>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</si>
  <si>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</si>
  <si>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</si>
  <si>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</si>
  <si>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</si>
  <si>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</si>
  <si>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Tableau retourné par Power Query sur la base de la colonne A (tableau structuré t_Data)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</si>
</sst>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8" formatCode="_-* #,##0\ [$€-40C]_-;\-* #,##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0" fillId="0" borderId="0" xfId="0" applyNumberFormat="1"/>
    <xf numFmtId="6" fontId="0" fillId="0" borderId="0" xfId="0" applyNumberFormat="1"/>
    <xf numFmtId="8" fontId="0" fillId="0" borderId="0" xfId="0" applyNumberFormat="1"/>
    <xf numFmtId="0" fontId="2" fillId="2" borderId="0" xfId="0" applyFont="1" applyFill="1"/>
    <xf numFmtId="9" fontId="0" fillId="0" borderId="0" xfId="2" applyFont="1"/>
    <xf numFmtId="44" fontId="0" fillId="0" borderId="0" xfId="1" applyFont="1"/>
    <xf numFmtId="164" fontId="0" fillId="0" borderId="0" xfId="1" applyNumberFormat="1" applyFont="1"/>
    <xf numFmtId="10" fontId="0" fillId="0" borderId="0" xfId="0" applyNumberFormat="1"/>
    <xf numFmtId="168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62"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3" formatCode="0%"/>
    </dxf>
    <dxf>
      <numFmt numFmtId="13" formatCode="0%"/>
    </dxf>
    <dxf>
      <numFmt numFmtId="14" formatCode="0.00%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277812</xdr:colOff>
      <xdr:row>9</xdr:row>
      <xdr:rowOff>69453</xdr:rowOff>
    </xdr:from>
    <xdr:to>
      <xdr:col>8</xdr:col>
      <xdr:colOff>9922</xdr:colOff>
      <xdr:row>13</xdr:row>
      <xdr:rowOff>39688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0BDDAFE-B863-1200-0615-56BDDD1525A8}"/>
            </a:ext>
          </a:extLst>
        </xdr:cNvPr>
        <xdr:cNvSpPr/>
      </xdr:nvSpPr>
      <xdr:spPr>
        <a:xfrm>
          <a:off x="1488281" y="1319609"/>
          <a:ext cx="2232422" cy="70445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B896239-79C0-4973-9B29-2100E4E895D1}" autoFormatId="16" applyNumberFormats="0" applyBorderFormats="0" applyFontFormats="0" applyPatternFormats="0" applyAlignmentFormats="0" applyWidthHeightFormats="0">
  <queryTableRefresh nextId="14">
    <queryTableFields count="13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6C9CFE-E973-419D-882E-D5513CE48FD7}" name="Tableau1" displayName="Tableau1" ref="J1:S4" totalsRowCount="1" headerRowDxfId="61" dataDxfId="60">
  <autoFilter ref="J1:S3" xr:uid="{7F6C9CFE-E973-419D-882E-D5513CE48FD7}"/>
  <tableColumns count="10">
    <tableColumn id="1" xr3:uid="{8584B4AE-A5DB-49A4-AB19-6849347F0209}" name="Colonne1" totalsRowFunction="custom" dataDxfId="59" totalsRowDxfId="58">
      <calculatedColumnFormula>OFFSET($A$10,(ROW()-2)*54+COLUMN()-10,,)</calculatedColumnFormula>
      <totalsRowFormula>SUM(Tableau1[Colonne1])</totalsRowFormula>
    </tableColumn>
    <tableColumn id="2" xr3:uid="{077A1F65-B662-4C94-994E-0506669BD5AD}" name="Colonne2" totalsRowFunction="custom" dataDxfId="57" totalsRowDxfId="56" dataCellStyle="Pourcentage">
      <calculatedColumnFormula>OFFSET($A$12,(ROW()-2)*54+COLUMN()-11,,)</calculatedColumnFormula>
      <totalsRowFormula>SUM(Tableau1[Colonne2])</totalsRowFormula>
    </tableColumn>
    <tableColumn id="3" xr3:uid="{095D9443-263C-46AA-BEA4-CF41AB76FB14}" name="Colonne3" totalsRowFunction="custom" dataDxfId="55" totalsRowDxfId="54">
      <calculatedColumnFormula>OFFSET($A$16,(ROW()-2)*54+COLUMN()-12,,)</calculatedColumnFormula>
      <totalsRowFormula>SUM(Tableau1[Colonne3])</totalsRowFormula>
    </tableColumn>
    <tableColumn id="4" xr3:uid="{143DD6F2-767A-45D9-B23B-49AE178D397A}" name="Colonne4" totalsRowFunction="custom" dataDxfId="53" totalsRowDxfId="52" dataCellStyle="Pourcentage">
      <calculatedColumnFormula>OFFSET($A$18,(ROW()-2)*54+COLUMN()-13,,)</calculatedColumnFormula>
      <totalsRowFormula>SUM(Tableau1[Colonne4])</totalsRowFormula>
    </tableColumn>
    <tableColumn id="5" xr3:uid="{A0EAE9CE-47DD-4511-BB8A-94CFB366606E}" name="Colonne5" totalsRowFunction="custom" dataDxfId="51" totalsRowDxfId="50">
      <calculatedColumnFormula>OFFSET($A$22,(ROW()-2)*54+COLUMN()-14,,)</calculatedColumnFormula>
      <totalsRowFormula>SUM(Tableau1[Colonne5])</totalsRowFormula>
    </tableColumn>
    <tableColumn id="6" xr3:uid="{FCF55F08-BF31-4AB5-9BBB-E5FB51D1E42C}" name="Colonne6" totalsRowFunction="custom" dataDxfId="49" totalsRowDxfId="48" dataCellStyle="Pourcentage">
      <calculatedColumnFormula>OFFSET($A$24,(ROW()-2)*54+COLUMN()-15,,)</calculatedColumnFormula>
      <totalsRowFormula>SUM(Tableau1[Colonne6])</totalsRowFormula>
    </tableColumn>
    <tableColumn id="7" xr3:uid="{E2862F32-BF05-48A8-9D69-506E21531FD0}" name="Colonne7" totalsRowFunction="custom" dataDxfId="47" totalsRowDxfId="46">
      <calculatedColumnFormula>OFFSET($A$40,(ROW()-2)*54+COLUMN()-16,,)</calculatedColumnFormula>
      <totalsRowFormula>SUM(Tableau1[Colonne7])</totalsRowFormula>
    </tableColumn>
    <tableColumn id="8" xr3:uid="{007FD36B-6218-4CF0-8E21-B581AB375ACA}" name="Colonne8" totalsRowFunction="custom" dataDxfId="45" totalsRowDxfId="44">
      <calculatedColumnFormula>OFFSET($A$42,(ROW()-2)*54+COLUMN()-17,,)</calculatedColumnFormula>
      <totalsRowFormula>SUM(Tableau1[Colonne8])</totalsRowFormula>
    </tableColumn>
    <tableColumn id="9" xr3:uid="{AACAC7D9-84F5-4C62-8C76-33E4AA9C35AD}" name="Colonne9" totalsRowFunction="custom" dataDxfId="43" totalsRowDxfId="42">
      <calculatedColumnFormula>OFFSET($A$44,(ROW()-2)*54+COLUMN()-18,,)</calculatedColumnFormula>
      <totalsRowFormula>SUM(Tableau1[Colonne9])</totalsRowFormula>
    </tableColumn>
    <tableColumn id="10" xr3:uid="{923B8B72-2001-4E58-9013-08792726BBF2}" name="Colonne10" totalsRowFunction="custom" dataDxfId="41" totalsRowDxfId="40">
      <calculatedColumnFormula>OFFSET($A$46,(ROW()-2)*54+COLUMN()-19,,)</calculatedColumnFormula>
      <totalsRowFormula>SUM(Tableau1[Colonne10])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19A4A5-1123-4CA9-AEB7-CB38677539D4}" name="Tableau13" displayName="Tableau13" ref="U1:AD4" totalsRowCount="1" headerRowDxfId="39" dataDxfId="38">
  <autoFilter ref="U1:AD3" xr:uid="{6B19A4A5-1123-4CA9-AEB7-CB38677539D4}"/>
  <tableColumns count="10">
    <tableColumn id="1" xr3:uid="{2D64FA5D-AA6A-4DFF-BA9C-446A9F0EFF4B}" name="Colonne1" totalsRowFunction="custom" dataDxfId="37" totalsRowDxfId="36">
      <totalsRowFormula>SUM(Tableau13[Colonne1])</totalsRowFormula>
    </tableColumn>
    <tableColumn id="2" xr3:uid="{31340330-1C33-467C-BAC3-7FD9FF2CA156}" name="Colonne2" totalsRowFunction="custom" dataDxfId="35" totalsRowDxfId="34">
      <totalsRowFormula>SUM(Tableau13[Colonne2])</totalsRowFormula>
    </tableColumn>
    <tableColumn id="3" xr3:uid="{98C72057-DA20-4904-BD29-3DD7E67550D9}" name="Colonne3" totalsRowFunction="custom" dataDxfId="33" totalsRowDxfId="32">
      <totalsRowFormula>SUM(Tableau13[Colonne3])</totalsRowFormula>
    </tableColumn>
    <tableColumn id="4" xr3:uid="{A59BB1F9-FE63-486B-94B3-8A645A47C2B7}" name="Colonne4" totalsRowFunction="custom" dataDxfId="31" totalsRowDxfId="30">
      <totalsRowFormula>SUM(Tableau13[Colonne4])</totalsRowFormula>
    </tableColumn>
    <tableColumn id="5" xr3:uid="{3BE524AB-8D0D-47BE-A036-2A059999805F}" name="Colonne5" totalsRowFunction="custom" dataDxfId="29" totalsRowDxfId="28">
      <totalsRowFormula>SUM(Tableau13[Colonne5])</totalsRowFormula>
    </tableColumn>
    <tableColumn id="6" xr3:uid="{080E79CE-6586-4F24-9772-00F037B6A7D7}" name="Colonne6" totalsRowFunction="custom" dataDxfId="27" totalsRowDxfId="26">
      <totalsRowFormula>SUM(Tableau13[Colonne6])</totalsRowFormula>
    </tableColumn>
    <tableColumn id="7" xr3:uid="{16966F38-87DF-4487-A4B7-C45650EDA1EE}" name="Colonne7" totalsRowFunction="custom" dataDxfId="25" totalsRowDxfId="24" dataCellStyle="Monétaire">
      <totalsRowFormula>SUM(Tableau13[Colonne7])</totalsRowFormula>
    </tableColumn>
    <tableColumn id="8" xr3:uid="{6BCA94F9-97C6-438B-81D8-3FE68851B7EE}" name="Colonne8" totalsRowFunction="custom" dataDxfId="23" totalsRowDxfId="22" dataCellStyle="Monétaire">
      <totalsRowFormula>SUM(Tableau13[Colonne8])</totalsRowFormula>
    </tableColumn>
    <tableColumn id="9" xr3:uid="{EB9E04B4-5024-4A04-BFBE-8E591375E0EC}" name="Colonne9" totalsRowFunction="custom" dataDxfId="21" totalsRowDxfId="20" dataCellStyle="Monétaire">
      <totalsRowFormula>SUM(Tableau13[Colonne9])</totalsRowFormula>
    </tableColumn>
    <tableColumn id="10" xr3:uid="{EB396FE2-85E3-40F3-8613-E132A7ACE51D}" name="Colonne10" totalsRowFunction="custom" dataDxfId="19" totalsRowDxfId="18" dataCellStyle="Monétaire">
      <totalsRowFormula>SUM(Tableau13[Colonne10])</totalsRow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F4F7AD-61FF-42B8-AC1F-6B4ED04B9266}" name="t_Data" displayName="t_Data" ref="A1:A106" totalsRowShown="0">
  <autoFilter ref="A1:A106" xr:uid="{6FF4F7AD-61FF-42B8-AC1F-6B4ED04B9266}"/>
  <tableColumns count="1">
    <tableColumn id="1" xr3:uid="{51FDF2FC-C352-4AD6-88ED-5B8179D3FFB6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FB4C71E-EF17-4370-A28C-32A488330F4B}" name="t_Final" displayName="t_Final" ref="J10:V13" tableType="queryTable" totalsRowCount="1">
  <autoFilter ref="J10:V12" xr:uid="{BFB4C71E-EF17-4370-A28C-32A488330F4B}"/>
  <tableColumns count="13">
    <tableColumn id="1" xr3:uid="{EBF384FD-5122-4016-B36E-2E30A98C35E5}" uniqueName="1" name="Column1" totalsRowFunction="sum" queryTableFieldId="1"/>
    <tableColumn id="2" xr3:uid="{0C3AED65-66F8-47C5-91FD-F2D806456692}" uniqueName="2" name="Column2" totalsRowFunction="sum" queryTableFieldId="2" dataDxfId="17" totalsRowDxfId="9"/>
    <tableColumn id="3" xr3:uid="{F401E128-E64C-413C-92CA-6BB746FD2548}" uniqueName="3" name="Column3" totalsRowFunction="sum" queryTableFieldId="3"/>
    <tableColumn id="4" xr3:uid="{44E9A599-1DD0-4AC9-A553-534CD4615C2D}" uniqueName="4" name="Column4" totalsRowFunction="sum" queryTableFieldId="4" totalsRowDxfId="8" dataCellStyle="Pourcentage"/>
    <tableColumn id="5" xr3:uid="{CBFD3389-3715-4630-8077-F3C60FE10519}" uniqueName="5" name="Column5" totalsRowFunction="sum" queryTableFieldId="5"/>
    <tableColumn id="6" xr3:uid="{1FD678EA-04BA-49E9-8B5B-38B1F155C4BD}" uniqueName="6" name="Column6" totalsRowFunction="sum" queryTableFieldId="6" totalsRowDxfId="7" dataCellStyle="Pourcentage"/>
    <tableColumn id="7" xr3:uid="{5FC518BF-965B-4F34-8BE3-DA5082E9CF8B}" uniqueName="7" name="Column7" totalsRowFunction="sum" queryTableFieldId="7" dataDxfId="16" totalsRowDxfId="6"/>
    <tableColumn id="8" xr3:uid="{AE019A43-A8D5-4812-A9A6-3135C4DF10DE}" uniqueName="8" name="Column8" totalsRowFunction="sum" queryTableFieldId="8" dataDxfId="15" totalsRowDxfId="5"/>
    <tableColumn id="9" xr3:uid="{CAA67AB2-13CB-489F-80FE-8FF89B5D56D2}" uniqueName="9" name="Column9" totalsRowFunction="sum" queryTableFieldId="9" dataDxfId="14" totalsRowDxfId="4"/>
    <tableColumn id="10" xr3:uid="{A519D703-0DF5-4122-AD32-44BEA3251B8A}" uniqueName="10" name="Column10" totalsRowFunction="sum" queryTableFieldId="10" dataDxfId="13" totalsRowDxfId="3"/>
    <tableColumn id="11" xr3:uid="{FDECEDBD-ADF6-49B4-8D30-5F5886571C3B}" uniqueName="11" name="Column11" totalsRowFunction="sum" queryTableFieldId="11" dataDxfId="12" totalsRowDxfId="2"/>
    <tableColumn id="12" xr3:uid="{4E944DA2-EEFB-40F3-9250-4201B228660C}" uniqueName="12" name="Column12" totalsRowFunction="sum" queryTableFieldId="12" dataDxfId="11" totalsRowDxfId="1"/>
    <tableColumn id="13" xr3:uid="{C0006D17-B459-4896-93AB-635EA3A21D7F}" uniqueName="13" name="Column13" totalsRowFunction="sum" queryTableFieldId="13" dataDxfId="10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58B15-85D1-494C-AA24-52ED42DC2BDE}">
  <dimension ref="A1:AD4226"/>
  <sheetViews>
    <sheetView showGridLines="0" tabSelected="1" zoomScale="96" zoomScaleNormal="96" workbookViewId="0">
      <selection activeCell="J9" sqref="J9"/>
    </sheetView>
  </sheetViews>
  <sheetFormatPr baseColWidth="10" defaultRowHeight="15" x14ac:dyDescent="0.25"/>
  <cols>
    <col min="1" max="1" width="18.140625" customWidth="1"/>
    <col min="2" max="9" width="5.42578125" customWidth="1"/>
    <col min="10" max="15" width="11.140625" bestFit="1" customWidth="1"/>
    <col min="16" max="17" width="11.28515625" bestFit="1" customWidth="1"/>
    <col min="18" max="18" width="12" bestFit="1" customWidth="1"/>
    <col min="19" max="21" width="12.28515625" bestFit="1" customWidth="1"/>
    <col min="22" max="22" width="13.140625" bestFit="1" customWidth="1"/>
    <col min="27" max="28" width="10.7109375" bestFit="1" customWidth="1"/>
    <col min="29" max="30" width="11.5703125" bestFit="1" customWidth="1"/>
  </cols>
  <sheetData>
    <row r="1" spans="1:30" ht="11.85" customHeight="1" x14ac:dyDescent="0.25">
      <c r="A1" t="s">
        <v>14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</row>
    <row r="2" spans="1:30" ht="11.85" customHeight="1" x14ac:dyDescent="0.25">
      <c r="J2">
        <f ca="1">OFFSET($A$10,(ROW()-2)*54+COLUMN()-10,,)</f>
        <v>78</v>
      </c>
      <c r="K2" s="5">
        <f ca="1">OFFSET($A$12,(ROW()-2)*54+COLUMN()-11,,)</f>
        <v>1</v>
      </c>
      <c r="L2">
        <f ca="1">OFFSET($A$16,(ROW()-2)*54+COLUMN()-12,,)</f>
        <v>74</v>
      </c>
      <c r="M2" s="5">
        <f ca="1">OFFSET($A$18,(ROW()-2)*54+COLUMN()-13,,)</f>
        <v>1</v>
      </c>
      <c r="N2">
        <f ca="1">OFFSET($A$22,(ROW()-2)*54+COLUMN()-14,,)</f>
        <v>71</v>
      </c>
      <c r="O2" s="5">
        <f ca="1">OFFSET($A$24,(ROW()-2)*54+COLUMN()-15,,)</f>
        <v>0.75</v>
      </c>
      <c r="P2" t="str">
        <f ca="1">OFFSET($A$40,(ROW()-2)*54+COLUMN()-16,,)</f>
        <v>1 878 €</v>
      </c>
      <c r="Q2" t="str">
        <f ca="1">OFFSET($A$42,(ROW()-2)*54+COLUMN()-17,,)</f>
        <v>1 679 €</v>
      </c>
      <c r="R2" t="str">
        <f ca="1">OFFSET($A$44,(ROW()-2)*54+COLUMN()-18,,)</f>
        <v>12 219 €</v>
      </c>
      <c r="S2" t="str">
        <f ca="1">OFFSET($A$46,(ROW()-2)*54+COLUMN()-19,,)</f>
        <v>17 451 €</v>
      </c>
      <c r="U2">
        <v>78</v>
      </c>
      <c r="V2">
        <v>1</v>
      </c>
      <c r="W2">
        <v>74</v>
      </c>
      <c r="X2">
        <v>1</v>
      </c>
      <c r="Y2">
        <v>71</v>
      </c>
      <c r="Z2">
        <v>0.75</v>
      </c>
      <c r="AA2" s="7">
        <v>1878</v>
      </c>
      <c r="AB2" s="7">
        <v>1679</v>
      </c>
      <c r="AC2" s="7">
        <v>12219</v>
      </c>
      <c r="AD2" s="7">
        <v>17451</v>
      </c>
    </row>
    <row r="3" spans="1:30" ht="11.85" customHeight="1" x14ac:dyDescent="0.25">
      <c r="J3">
        <f ca="1">OFFSET($A$10,(ROW()-2)*54+COLUMN()-10,,)</f>
        <v>74</v>
      </c>
      <c r="K3" s="5">
        <f ca="1">OFFSET($A$12,(ROW()-2)*54+COLUMN()-11,,)</f>
        <v>1</v>
      </c>
      <c r="L3">
        <f ca="1">OFFSET($A$16,(ROW()-2)*54+COLUMN()-12,,)</f>
        <v>69</v>
      </c>
      <c r="M3" s="5">
        <f ca="1">OFFSET($A$18,(ROW()-2)*54+COLUMN()-13,,)</f>
        <v>0.87</v>
      </c>
      <c r="N3">
        <f ca="1">OFFSET($A$22,(ROW()-2)*54+COLUMN()-14,,)</f>
        <v>68</v>
      </c>
      <c r="O3" s="5">
        <f ca="1">OFFSET($A$24,(ROW()-2)*54+COLUMN()-15,,)</f>
        <v>0.83</v>
      </c>
      <c r="P3" t="str">
        <f ca="1">OFFSET($A$40,(ROW()-2)*54+COLUMN()-16,,)</f>
        <v>1 137 €</v>
      </c>
      <c r="Q3" t="str">
        <f ca="1">OFFSET($A$42,(ROW()-2)*54+COLUMN()-17,,)</f>
        <v>1 051 €</v>
      </c>
      <c r="R3" t="str">
        <f ca="1">OFFSET($A$44,(ROW()-2)*54+COLUMN()-18,,)</f>
        <v>5 899 €</v>
      </c>
      <c r="S3" t="str">
        <f ca="1">OFFSET($A$46,(ROW()-2)*54+COLUMN()-19,,)</f>
        <v>8 758 €</v>
      </c>
      <c r="U3">
        <v>74</v>
      </c>
      <c r="V3">
        <v>1</v>
      </c>
      <c r="W3">
        <v>69</v>
      </c>
      <c r="X3">
        <v>0.87</v>
      </c>
      <c r="Y3">
        <v>68</v>
      </c>
      <c r="Z3">
        <v>0.83</v>
      </c>
      <c r="AA3" s="7">
        <v>1137</v>
      </c>
      <c r="AB3" s="7">
        <v>1051</v>
      </c>
      <c r="AC3" s="7">
        <v>5899</v>
      </c>
      <c r="AD3" s="7">
        <v>8758</v>
      </c>
    </row>
    <row r="4" spans="1:30" ht="11.85" customHeight="1" x14ac:dyDescent="0.25">
      <c r="I4" t="s">
        <v>24</v>
      </c>
      <c r="J4">
        <f ca="1">SUM(Tableau1[Colonne1])</f>
        <v>152</v>
      </c>
      <c r="K4" s="5">
        <f ca="1">SUM(Tableau1[Colonne2])</f>
        <v>2</v>
      </c>
      <c r="L4">
        <f ca="1">SUM(Tableau1[Colonne3])</f>
        <v>143</v>
      </c>
      <c r="M4" s="5">
        <f ca="1">SUM(Tableau1[Colonne4])</f>
        <v>1.87</v>
      </c>
      <c r="N4">
        <f ca="1">SUM(Tableau1[Colonne5])</f>
        <v>139</v>
      </c>
      <c r="O4" s="5">
        <f ca="1">SUM(Tableau1[Colonne6])</f>
        <v>1.58</v>
      </c>
      <c r="P4" s="4">
        <f ca="1">SUM(Tableau1[Colonne7])</f>
        <v>0</v>
      </c>
      <c r="Q4" s="4">
        <f ca="1">SUM(Tableau1[Colonne8])</f>
        <v>0</v>
      </c>
      <c r="R4" s="4">
        <f ca="1">SUM(Tableau1[Colonne9])</f>
        <v>0</v>
      </c>
      <c r="S4" s="4">
        <f ca="1">SUM(Tableau1[Colonne10])</f>
        <v>0</v>
      </c>
      <c r="U4">
        <f>SUM(Tableau13[Colonne1])</f>
        <v>152</v>
      </c>
      <c r="V4">
        <f>SUM(Tableau13[Colonne2])</f>
        <v>2</v>
      </c>
      <c r="W4">
        <f>SUM(Tableau13[Colonne3])</f>
        <v>143</v>
      </c>
      <c r="X4">
        <f>SUM(Tableau13[Colonne4])</f>
        <v>1.87</v>
      </c>
      <c r="Y4">
        <f>SUM(Tableau13[Colonne5])</f>
        <v>139</v>
      </c>
      <c r="Z4">
        <f>SUM(Tableau13[Colonne6])</f>
        <v>1.58</v>
      </c>
      <c r="AA4" s="7">
        <f>SUM(Tableau13[Colonne7])</f>
        <v>3015</v>
      </c>
      <c r="AB4" s="7">
        <f>SUM(Tableau13[Colonne8])</f>
        <v>2730</v>
      </c>
      <c r="AC4" s="7">
        <f>SUM(Tableau13[Colonne9])</f>
        <v>18118</v>
      </c>
      <c r="AD4" s="7">
        <f>SUM(Tableau13[Colonne10])</f>
        <v>26209</v>
      </c>
    </row>
    <row r="5" spans="1:30" ht="11.85" customHeight="1" x14ac:dyDescent="0.25">
      <c r="AA5" s="6"/>
      <c r="AB5" s="6"/>
      <c r="AC5" s="6"/>
      <c r="AD5" s="6"/>
    </row>
    <row r="6" spans="1:30" ht="11.85" customHeight="1" x14ac:dyDescent="0.25"/>
    <row r="7" spans="1:30" ht="11.85" customHeight="1" x14ac:dyDescent="0.25"/>
    <row r="8" spans="1:30" ht="11.85" customHeight="1" x14ac:dyDescent="0.25">
      <c r="J8" t="s">
        <v>38</v>
      </c>
    </row>
    <row r="9" spans="1:30" ht="11.85" customHeight="1" x14ac:dyDescent="0.25"/>
    <row r="10" spans="1:30" x14ac:dyDescent="0.25">
      <c r="A10">
        <v>78</v>
      </c>
      <c r="J10" t="s">
        <v>25</v>
      </c>
      <c r="K10" t="s">
        <v>26</v>
      </c>
      <c r="L10" t="s">
        <v>27</v>
      </c>
      <c r="M10" t="s">
        <v>28</v>
      </c>
      <c r="N10" t="s">
        <v>29</v>
      </c>
      <c r="O10" t="s">
        <v>30</v>
      </c>
      <c r="P10" t="s">
        <v>31</v>
      </c>
      <c r="Q10" t="s">
        <v>32</v>
      </c>
      <c r="R10" t="s">
        <v>33</v>
      </c>
      <c r="S10" t="s">
        <v>34</v>
      </c>
      <c r="T10" t="s">
        <v>35</v>
      </c>
      <c r="U10" t="s">
        <v>36</v>
      </c>
      <c r="V10" t="s">
        <v>37</v>
      </c>
    </row>
    <row r="11" spans="1:30" x14ac:dyDescent="0.25">
      <c r="J11">
        <v>78</v>
      </c>
      <c r="K11" s="8">
        <v>1</v>
      </c>
      <c r="L11">
        <v>74</v>
      </c>
      <c r="M11" s="5">
        <v>1</v>
      </c>
      <c r="N11">
        <v>71</v>
      </c>
      <c r="O11" s="5">
        <v>0.75</v>
      </c>
      <c r="P11" s="9">
        <v>1878</v>
      </c>
      <c r="Q11" s="9">
        <v>1679</v>
      </c>
      <c r="R11" s="9">
        <v>12219</v>
      </c>
      <c r="S11" s="9">
        <v>17451</v>
      </c>
      <c r="T11" s="9">
        <v>46739</v>
      </c>
      <c r="U11" s="9">
        <v>52547</v>
      </c>
      <c r="V11" s="9">
        <v>285490</v>
      </c>
    </row>
    <row r="12" spans="1:30" x14ac:dyDescent="0.25">
      <c r="A12" s="1">
        <v>1</v>
      </c>
      <c r="J12">
        <v>74</v>
      </c>
      <c r="K12" s="8">
        <v>1</v>
      </c>
      <c r="L12">
        <v>69</v>
      </c>
      <c r="M12" s="5">
        <v>0.87</v>
      </c>
      <c r="N12">
        <v>68</v>
      </c>
      <c r="O12" s="5">
        <v>0.83</v>
      </c>
      <c r="P12" s="9">
        <v>1137</v>
      </c>
      <c r="Q12" s="9">
        <v>1051</v>
      </c>
      <c r="R12" s="9">
        <v>5899</v>
      </c>
      <c r="S12" s="9">
        <v>8758</v>
      </c>
      <c r="T12" s="9">
        <v>22807</v>
      </c>
      <c r="U12" s="9">
        <v>43789</v>
      </c>
      <c r="V12" s="9">
        <v>234957</v>
      </c>
    </row>
    <row r="13" spans="1:30" ht="14.1" customHeight="1" x14ac:dyDescent="0.25">
      <c r="A13" s="1"/>
      <c r="J13">
        <f>SUBTOTAL(109,t_Final[Column1])</f>
        <v>152</v>
      </c>
      <c r="K13" s="8">
        <f>SUBTOTAL(109,t_Final[Column2])</f>
        <v>2</v>
      </c>
      <c r="L13">
        <f>SUBTOTAL(109,t_Final[Column3])</f>
        <v>143</v>
      </c>
      <c r="M13" s="1">
        <f>SUBTOTAL(109,t_Final[Column4])</f>
        <v>1.87</v>
      </c>
      <c r="N13">
        <f>SUBTOTAL(109,t_Final[Column5])</f>
        <v>139</v>
      </c>
      <c r="O13" s="1">
        <f>SUBTOTAL(109,t_Final[Column6])</f>
        <v>1.58</v>
      </c>
      <c r="P13" s="9">
        <f>SUBTOTAL(109,t_Final[Column7])</f>
        <v>3015</v>
      </c>
      <c r="Q13" s="9">
        <f>SUBTOTAL(109,t_Final[Column8])</f>
        <v>2730</v>
      </c>
      <c r="R13" s="9">
        <f>SUBTOTAL(109,t_Final[Column9])</f>
        <v>18118</v>
      </c>
      <c r="S13" s="9">
        <f>SUBTOTAL(109,t_Final[Column10])</f>
        <v>26209</v>
      </c>
      <c r="T13" s="9">
        <f>SUBTOTAL(109,t_Final[Column11])</f>
        <v>69546</v>
      </c>
      <c r="U13" s="9">
        <f>SUBTOTAL(109,t_Final[Column12])</f>
        <v>96336</v>
      </c>
      <c r="V13" s="9">
        <f>SUBTOTAL(109,t_Final[Column13])</f>
        <v>520447</v>
      </c>
    </row>
    <row r="14" spans="1:30" ht="11.85" customHeight="1" x14ac:dyDescent="0.25"/>
    <row r="15" spans="1:30" ht="11.85" customHeight="1" x14ac:dyDescent="0.25"/>
    <row r="16" spans="1:30" ht="11.85" customHeight="1" x14ac:dyDescent="0.25">
      <c r="A16">
        <v>74</v>
      </c>
    </row>
    <row r="17" spans="1:1" ht="11.85" customHeight="1" x14ac:dyDescent="0.25"/>
    <row r="18" spans="1:1" ht="11.85" customHeight="1" x14ac:dyDescent="0.25">
      <c r="A18" s="1">
        <v>1</v>
      </c>
    </row>
    <row r="19" spans="1:1" ht="11.85" customHeight="1" x14ac:dyDescent="0.25">
      <c r="A19" s="1"/>
    </row>
    <row r="20" spans="1:1" ht="11.85" customHeight="1" x14ac:dyDescent="0.25"/>
    <row r="21" spans="1:1" ht="11.85" customHeight="1" x14ac:dyDescent="0.25"/>
    <row r="22" spans="1:1" ht="11.85" customHeight="1" x14ac:dyDescent="0.25">
      <c r="A22">
        <v>71</v>
      </c>
    </row>
    <row r="23" spans="1:1" ht="11.85" customHeight="1" x14ac:dyDescent="0.25"/>
    <row r="24" spans="1:1" ht="11.85" customHeight="1" x14ac:dyDescent="0.25">
      <c r="A24" s="1">
        <v>0.75</v>
      </c>
    </row>
    <row r="25" spans="1:1" ht="11.85" customHeight="1" x14ac:dyDescent="0.25">
      <c r="A25" s="1"/>
    </row>
    <row r="26" spans="1:1" ht="11.85" customHeight="1" x14ac:dyDescent="0.25"/>
    <row r="27" spans="1:1" ht="11.85" customHeight="1" x14ac:dyDescent="0.25"/>
    <row r="28" spans="1:1" ht="11.85" customHeight="1" x14ac:dyDescent="0.25"/>
    <row r="29" spans="1:1" ht="11.85" customHeight="1" x14ac:dyDescent="0.25"/>
    <row r="30" spans="1:1" ht="11.85" customHeight="1" x14ac:dyDescent="0.25"/>
    <row r="31" spans="1:1" ht="11.85" customHeight="1" x14ac:dyDescent="0.25"/>
    <row r="32" spans="1:1" ht="11.85" customHeight="1" x14ac:dyDescent="0.25"/>
    <row r="33" spans="1:1" ht="11.85" customHeight="1" x14ac:dyDescent="0.25"/>
    <row r="34" spans="1:1" ht="11.85" customHeight="1" x14ac:dyDescent="0.25"/>
    <row r="35" spans="1:1" ht="11.85" customHeight="1" x14ac:dyDescent="0.25"/>
    <row r="36" spans="1:1" ht="11.85" customHeight="1" x14ac:dyDescent="0.25"/>
    <row r="37" spans="1:1" ht="11.85" customHeight="1" x14ac:dyDescent="0.25"/>
    <row r="38" spans="1:1" ht="11.85" customHeight="1" x14ac:dyDescent="0.25"/>
    <row r="39" spans="1:1" ht="11.85" customHeight="1" x14ac:dyDescent="0.25"/>
    <row r="40" spans="1:1" ht="11.85" customHeight="1" x14ac:dyDescent="0.25">
      <c r="A40" t="s">
        <v>0</v>
      </c>
    </row>
    <row r="41" spans="1:1" ht="11.85" customHeight="1" x14ac:dyDescent="0.25"/>
    <row r="42" spans="1:1" ht="11.85" customHeight="1" x14ac:dyDescent="0.25">
      <c r="A42" t="s">
        <v>1</v>
      </c>
    </row>
    <row r="43" spans="1:1" ht="11.85" customHeight="1" x14ac:dyDescent="0.25"/>
    <row r="44" spans="1:1" ht="11.85" customHeight="1" x14ac:dyDescent="0.25">
      <c r="A44" t="s">
        <v>2</v>
      </c>
    </row>
    <row r="45" spans="1:1" ht="11.85" customHeight="1" x14ac:dyDescent="0.25"/>
    <row r="46" spans="1:1" ht="11.85" customHeight="1" x14ac:dyDescent="0.25">
      <c r="A46" t="s">
        <v>3</v>
      </c>
    </row>
    <row r="47" spans="1:1" ht="11.85" customHeight="1" x14ac:dyDescent="0.25"/>
    <row r="48" spans="1:1" ht="11.85" customHeight="1" x14ac:dyDescent="0.25">
      <c r="A48" t="s">
        <v>4</v>
      </c>
    </row>
    <row r="49" spans="1:1" ht="11.85" customHeight="1" x14ac:dyDescent="0.25"/>
    <row r="50" spans="1:1" ht="11.85" customHeight="1" x14ac:dyDescent="0.25">
      <c r="A50" t="s">
        <v>5</v>
      </c>
    </row>
    <row r="51" spans="1:1" ht="11.85" customHeight="1" x14ac:dyDescent="0.25"/>
    <row r="52" spans="1:1" ht="11.85" customHeight="1" x14ac:dyDescent="0.25">
      <c r="A52" t="s">
        <v>6</v>
      </c>
    </row>
    <row r="53" spans="1:1" ht="11.85" customHeight="1" x14ac:dyDescent="0.25"/>
    <row r="54" spans="1:1" ht="11.85" customHeight="1" x14ac:dyDescent="0.25"/>
    <row r="55" spans="1:1" ht="11.85" customHeight="1" x14ac:dyDescent="0.25"/>
    <row r="56" spans="1:1" ht="11.85" customHeight="1" x14ac:dyDescent="0.25"/>
    <row r="57" spans="1:1" ht="11.85" customHeight="1" x14ac:dyDescent="0.25"/>
    <row r="58" spans="1:1" ht="11.85" customHeight="1" x14ac:dyDescent="0.25"/>
    <row r="59" spans="1:1" ht="11.85" customHeight="1" x14ac:dyDescent="0.25"/>
    <row r="60" spans="1:1" ht="11.85" customHeight="1" x14ac:dyDescent="0.25"/>
    <row r="61" spans="1:1" ht="11.85" customHeight="1" x14ac:dyDescent="0.25"/>
    <row r="62" spans="1:1" ht="11.85" customHeight="1" x14ac:dyDescent="0.25"/>
    <row r="63" spans="1:1" ht="11.85" customHeight="1" x14ac:dyDescent="0.25"/>
    <row r="64" spans="1:1" ht="11.85" customHeight="1" x14ac:dyDescent="0.25">
      <c r="A64">
        <v>74</v>
      </c>
    </row>
    <row r="65" spans="1:1" ht="11.85" customHeight="1" x14ac:dyDescent="0.25"/>
    <row r="66" spans="1:1" ht="11.85" customHeight="1" x14ac:dyDescent="0.25">
      <c r="A66" s="1">
        <v>1</v>
      </c>
    </row>
    <row r="67" spans="1:1" ht="11.85" customHeight="1" x14ac:dyDescent="0.25"/>
    <row r="68" spans="1:1" ht="11.85" customHeight="1" x14ac:dyDescent="0.25">
      <c r="A68" s="1"/>
    </row>
    <row r="69" spans="1:1" ht="11.85" customHeight="1" x14ac:dyDescent="0.25"/>
    <row r="70" spans="1:1" ht="11.85" customHeight="1" x14ac:dyDescent="0.25">
      <c r="A70">
        <v>69</v>
      </c>
    </row>
    <row r="71" spans="1:1" ht="11.85" customHeight="1" x14ac:dyDescent="0.25"/>
    <row r="72" spans="1:1" ht="11.85" customHeight="1" x14ac:dyDescent="0.25">
      <c r="A72" s="1">
        <v>0.87</v>
      </c>
    </row>
    <row r="73" spans="1:1" ht="11.85" customHeight="1" x14ac:dyDescent="0.25"/>
    <row r="74" spans="1:1" ht="11.85" customHeight="1" x14ac:dyDescent="0.25">
      <c r="A74" s="1"/>
    </row>
    <row r="75" spans="1:1" ht="11.85" customHeight="1" x14ac:dyDescent="0.25"/>
    <row r="76" spans="1:1" ht="11.85" customHeight="1" x14ac:dyDescent="0.25">
      <c r="A76">
        <v>68</v>
      </c>
    </row>
    <row r="77" spans="1:1" ht="11.85" customHeight="1" x14ac:dyDescent="0.25"/>
    <row r="78" spans="1:1" ht="11.85" customHeight="1" x14ac:dyDescent="0.25">
      <c r="A78" s="1">
        <v>0.83</v>
      </c>
    </row>
    <row r="79" spans="1:1" ht="11.85" customHeight="1" x14ac:dyDescent="0.25"/>
    <row r="80" spans="1:1" ht="11.85" customHeight="1" x14ac:dyDescent="0.25">
      <c r="A80" s="1"/>
    </row>
    <row r="81" spans="1:1" ht="11.85" customHeight="1" x14ac:dyDescent="0.25"/>
    <row r="82" spans="1:1" ht="11.85" customHeight="1" x14ac:dyDescent="0.25"/>
    <row r="83" spans="1:1" ht="11.85" customHeight="1" x14ac:dyDescent="0.25"/>
    <row r="84" spans="1:1" ht="11.85" customHeight="1" x14ac:dyDescent="0.25"/>
    <row r="85" spans="1:1" ht="11.85" customHeight="1" x14ac:dyDescent="0.25"/>
    <row r="86" spans="1:1" ht="11.85" customHeight="1" x14ac:dyDescent="0.25"/>
    <row r="87" spans="1:1" ht="11.85" customHeight="1" x14ac:dyDescent="0.25"/>
    <row r="88" spans="1:1" ht="11.85" customHeight="1" x14ac:dyDescent="0.25"/>
    <row r="89" spans="1:1" ht="11.85" customHeight="1" x14ac:dyDescent="0.25"/>
    <row r="90" spans="1:1" ht="11.85" customHeight="1" x14ac:dyDescent="0.25"/>
    <row r="91" spans="1:1" ht="11.85" customHeight="1" x14ac:dyDescent="0.25"/>
    <row r="92" spans="1:1" ht="11.85" customHeight="1" x14ac:dyDescent="0.25"/>
    <row r="93" spans="1:1" ht="11.85" customHeight="1" x14ac:dyDescent="0.25"/>
    <row r="94" spans="1:1" ht="11.85" customHeight="1" x14ac:dyDescent="0.25">
      <c r="A94" t="s">
        <v>7</v>
      </c>
    </row>
    <row r="95" spans="1:1" ht="11.85" customHeight="1" x14ac:dyDescent="0.25"/>
    <row r="96" spans="1:1" ht="11.85" customHeight="1" x14ac:dyDescent="0.25">
      <c r="A96" t="s">
        <v>8</v>
      </c>
    </row>
    <row r="97" spans="1:1" ht="11.85" customHeight="1" x14ac:dyDescent="0.25"/>
    <row r="98" spans="1:1" ht="11.85" customHeight="1" x14ac:dyDescent="0.25">
      <c r="A98" t="s">
        <v>9</v>
      </c>
    </row>
    <row r="99" spans="1:1" ht="11.85" customHeight="1" x14ac:dyDescent="0.25"/>
    <row r="100" spans="1:1" ht="11.85" customHeight="1" x14ac:dyDescent="0.25">
      <c r="A100" t="s">
        <v>10</v>
      </c>
    </row>
    <row r="101" spans="1:1" ht="11.85" customHeight="1" x14ac:dyDescent="0.25"/>
    <row r="102" spans="1:1" ht="11.85" customHeight="1" x14ac:dyDescent="0.25">
      <c r="A102" t="s">
        <v>11</v>
      </c>
    </row>
    <row r="103" spans="1:1" ht="11.85" customHeight="1" x14ac:dyDescent="0.25"/>
    <row r="104" spans="1:1" ht="11.85" customHeight="1" x14ac:dyDescent="0.25">
      <c r="A104" t="s">
        <v>12</v>
      </c>
    </row>
    <row r="105" spans="1:1" ht="11.85" customHeight="1" x14ac:dyDescent="0.25"/>
    <row r="106" spans="1:1" ht="11.85" customHeight="1" x14ac:dyDescent="0.25">
      <c r="A106" t="s">
        <v>13</v>
      </c>
    </row>
    <row r="107" spans="1:1" ht="11.85" customHeight="1" x14ac:dyDescent="0.25"/>
    <row r="108" spans="1:1" ht="11.85" customHeight="1" x14ac:dyDescent="0.25"/>
    <row r="109" spans="1:1" ht="11.85" customHeight="1" x14ac:dyDescent="0.25"/>
    <row r="110" spans="1:1" ht="11.85" customHeight="1" x14ac:dyDescent="0.25"/>
    <row r="111" spans="1:1" ht="11.85" customHeight="1" x14ac:dyDescent="0.25"/>
    <row r="112" spans="1:1" ht="11.85" customHeight="1" x14ac:dyDescent="0.25"/>
    <row r="113" spans="1:1" ht="11.85" customHeight="1" x14ac:dyDescent="0.25"/>
    <row r="114" spans="1:1" ht="11.85" customHeight="1" x14ac:dyDescent="0.25"/>
    <row r="115" spans="1:1" ht="11.85" customHeight="1" x14ac:dyDescent="0.25"/>
    <row r="116" spans="1:1" ht="11.85" customHeight="1" x14ac:dyDescent="0.25"/>
    <row r="117" spans="1:1" ht="11.85" customHeight="1" x14ac:dyDescent="0.25"/>
    <row r="118" spans="1:1" ht="11.85" customHeight="1" x14ac:dyDescent="0.25"/>
    <row r="119" spans="1:1" ht="11.85" customHeight="1" x14ac:dyDescent="0.25">
      <c r="A119" s="1"/>
    </row>
    <row r="120" spans="1:1" ht="11.85" customHeight="1" x14ac:dyDescent="0.25"/>
    <row r="121" spans="1:1" ht="11.85" customHeight="1" x14ac:dyDescent="0.25"/>
    <row r="122" spans="1:1" ht="11.85" customHeight="1" x14ac:dyDescent="0.25">
      <c r="A122" s="1"/>
    </row>
    <row r="123" spans="1:1" ht="11.85" customHeight="1" x14ac:dyDescent="0.25"/>
    <row r="124" spans="1:1" ht="11.85" customHeight="1" x14ac:dyDescent="0.25"/>
    <row r="125" spans="1:1" ht="11.85" customHeight="1" x14ac:dyDescent="0.25">
      <c r="A125" s="1"/>
    </row>
    <row r="126" spans="1:1" ht="11.85" customHeight="1" x14ac:dyDescent="0.25"/>
    <row r="127" spans="1:1" ht="11.85" customHeight="1" x14ac:dyDescent="0.25"/>
    <row r="128" spans="1:1" ht="11.85" customHeight="1" x14ac:dyDescent="0.25">
      <c r="A128" s="1"/>
    </row>
    <row r="129" spans="1:1" ht="11.85" customHeight="1" x14ac:dyDescent="0.25"/>
    <row r="130" spans="1:1" ht="11.85" customHeight="1" x14ac:dyDescent="0.25"/>
    <row r="131" spans="1:1" ht="11.85" customHeight="1" x14ac:dyDescent="0.25">
      <c r="A131" s="1"/>
    </row>
    <row r="134" spans="1:1" x14ac:dyDescent="0.25">
      <c r="A134" s="1"/>
    </row>
    <row r="173" spans="1:1" x14ac:dyDescent="0.25">
      <c r="A173" s="1"/>
    </row>
    <row r="177" spans="1:1" x14ac:dyDescent="0.25">
      <c r="A177" s="1"/>
    </row>
    <row r="179" spans="1:1" x14ac:dyDescent="0.25">
      <c r="A179" s="1"/>
    </row>
    <row r="183" spans="1:1" x14ac:dyDescent="0.25">
      <c r="A183" s="1"/>
    </row>
    <row r="185" spans="1:1" x14ac:dyDescent="0.25">
      <c r="A185" s="1"/>
    </row>
    <row r="189" spans="1:1" x14ac:dyDescent="0.25">
      <c r="A189" s="1"/>
    </row>
    <row r="205" spans="1:1" x14ac:dyDescent="0.25">
      <c r="A205" s="2"/>
    </row>
    <row r="207" spans="1:1" x14ac:dyDescent="0.25">
      <c r="A207" s="2"/>
    </row>
    <row r="227" spans="1:1" x14ac:dyDescent="0.25">
      <c r="A227" s="1"/>
    </row>
    <row r="232" spans="1:1" x14ac:dyDescent="0.25">
      <c r="A232" s="1"/>
    </row>
    <row r="233" spans="1:1" x14ac:dyDescent="0.25">
      <c r="A233" s="1"/>
    </row>
    <row r="238" spans="1:1" x14ac:dyDescent="0.25">
      <c r="A238" s="1"/>
    </row>
    <row r="239" spans="1:1" x14ac:dyDescent="0.25">
      <c r="A239" s="1"/>
    </row>
    <row r="244" spans="1:1" x14ac:dyDescent="0.25">
      <c r="A244" s="1"/>
    </row>
    <row r="260" spans="1:1" x14ac:dyDescent="0.25">
      <c r="A260" s="2"/>
    </row>
    <row r="262" spans="1:1" x14ac:dyDescent="0.25">
      <c r="A262" s="2"/>
    </row>
    <row r="281" spans="1:1" x14ac:dyDescent="0.25">
      <c r="A281" s="1"/>
    </row>
    <row r="287" spans="1:1" x14ac:dyDescent="0.25">
      <c r="A287" s="1"/>
    </row>
    <row r="293" spans="1:1" x14ac:dyDescent="0.25">
      <c r="A293" s="1"/>
    </row>
    <row r="299" spans="1:1" x14ac:dyDescent="0.25">
      <c r="A299" s="1"/>
    </row>
    <row r="315" spans="1:1" x14ac:dyDescent="0.25">
      <c r="A315" s="2"/>
    </row>
    <row r="317" spans="1:1" x14ac:dyDescent="0.25">
      <c r="A317" s="2"/>
    </row>
    <row r="335" spans="1:1" x14ac:dyDescent="0.25">
      <c r="A335" s="1"/>
    </row>
    <row r="341" spans="1:1" x14ac:dyDescent="0.25">
      <c r="A341" s="1"/>
    </row>
    <row r="342" spans="1:1" x14ac:dyDescent="0.25">
      <c r="A342" s="1"/>
    </row>
    <row r="347" spans="1:1" x14ac:dyDescent="0.25">
      <c r="A347" s="1"/>
    </row>
    <row r="348" spans="1:1" x14ac:dyDescent="0.25">
      <c r="A348" s="1"/>
    </row>
    <row r="354" spans="1:1" x14ac:dyDescent="0.25">
      <c r="A354" s="1"/>
    </row>
    <row r="370" spans="1:1" x14ac:dyDescent="0.25">
      <c r="A370" s="2"/>
    </row>
    <row r="372" spans="1:1" x14ac:dyDescent="0.25">
      <c r="A372" s="2"/>
    </row>
    <row r="389" spans="1:1" x14ac:dyDescent="0.25">
      <c r="A389" s="1"/>
    </row>
    <row r="395" spans="1:1" x14ac:dyDescent="0.25">
      <c r="A395" s="1"/>
    </row>
    <row r="397" spans="1:1" x14ac:dyDescent="0.25">
      <c r="A397" s="1"/>
    </row>
    <row r="401" spans="1:1" x14ac:dyDescent="0.25">
      <c r="A401" s="1"/>
    </row>
    <row r="403" spans="1:1" x14ac:dyDescent="0.25">
      <c r="A403" s="1"/>
    </row>
    <row r="409" spans="1:1" x14ac:dyDescent="0.25">
      <c r="A409" s="1"/>
    </row>
    <row r="425" spans="1:1" x14ac:dyDescent="0.25">
      <c r="A425" s="2"/>
    </row>
    <row r="427" spans="1:1" x14ac:dyDescent="0.25">
      <c r="A427" s="2"/>
    </row>
    <row r="443" spans="1:1" x14ac:dyDescent="0.25">
      <c r="A443" s="1"/>
    </row>
    <row r="449" spans="1:1" x14ac:dyDescent="0.25">
      <c r="A449" s="1"/>
    </row>
    <row r="452" spans="1:1" x14ac:dyDescent="0.25">
      <c r="A452" s="1"/>
    </row>
    <row r="455" spans="1:1" x14ac:dyDescent="0.25">
      <c r="A455" s="1"/>
    </row>
    <row r="458" spans="1:1" x14ac:dyDescent="0.25">
      <c r="A458" s="1"/>
    </row>
    <row r="464" spans="1:1" x14ac:dyDescent="0.25">
      <c r="A464" s="1"/>
    </row>
    <row r="480" spans="1:1" x14ac:dyDescent="0.25">
      <c r="A480" s="2"/>
    </row>
    <row r="482" spans="1:1" x14ac:dyDescent="0.25">
      <c r="A482" s="2"/>
    </row>
    <row r="497" spans="1:1" x14ac:dyDescent="0.25">
      <c r="A497" s="1"/>
    </row>
    <row r="503" spans="1:1" x14ac:dyDescent="0.25">
      <c r="A503" s="1"/>
    </row>
    <row r="507" spans="1:1" x14ac:dyDescent="0.25">
      <c r="A507" s="1"/>
    </row>
    <row r="509" spans="1:1" x14ac:dyDescent="0.25">
      <c r="A509" s="1"/>
    </row>
    <row r="513" spans="1:1" x14ac:dyDescent="0.25">
      <c r="A513" s="1"/>
    </row>
    <row r="519" spans="1:1" x14ac:dyDescent="0.25">
      <c r="A519" s="1"/>
    </row>
    <row r="535" spans="1:1" x14ac:dyDescent="0.25">
      <c r="A535" s="2"/>
    </row>
    <row r="537" spans="1:1" x14ac:dyDescent="0.25">
      <c r="A537" s="2"/>
    </row>
    <row r="551" spans="1:1" x14ac:dyDescent="0.25">
      <c r="A551" s="1"/>
    </row>
    <row r="557" spans="1:1" x14ac:dyDescent="0.25">
      <c r="A557" s="1"/>
    </row>
    <row r="562" spans="1:1" x14ac:dyDescent="0.25">
      <c r="A562" s="1"/>
    </row>
    <row r="563" spans="1:1" x14ac:dyDescent="0.25">
      <c r="A563" s="1"/>
    </row>
    <row r="568" spans="1:1" x14ac:dyDescent="0.25">
      <c r="A568" s="1"/>
    </row>
    <row r="574" spans="1:1" x14ac:dyDescent="0.25">
      <c r="A574" s="1"/>
    </row>
    <row r="590" spans="1:1" x14ac:dyDescent="0.25">
      <c r="A590" s="2"/>
    </row>
    <row r="592" spans="1:1" x14ac:dyDescent="0.25">
      <c r="A592" s="2"/>
    </row>
    <row r="605" spans="1:1" x14ac:dyDescent="0.25">
      <c r="A605" s="1"/>
    </row>
    <row r="611" spans="1:1" x14ac:dyDescent="0.25">
      <c r="A611" s="1"/>
    </row>
    <row r="617" spans="1:1" x14ac:dyDescent="0.25">
      <c r="A617" s="1"/>
    </row>
    <row r="623" spans="1:1" x14ac:dyDescent="0.25">
      <c r="A623" s="1"/>
    </row>
    <row r="629" spans="1:1" x14ac:dyDescent="0.25">
      <c r="A629" s="1"/>
    </row>
    <row r="645" spans="1:1" x14ac:dyDescent="0.25">
      <c r="A645" s="2"/>
    </row>
    <row r="647" spans="1:1" x14ac:dyDescent="0.25">
      <c r="A647" s="2"/>
    </row>
    <row r="659" spans="1:1" x14ac:dyDescent="0.25">
      <c r="A659" s="1"/>
    </row>
    <row r="665" spans="1:1" x14ac:dyDescent="0.25">
      <c r="A665" s="1"/>
    </row>
    <row r="671" spans="1:1" x14ac:dyDescent="0.25">
      <c r="A671" s="1"/>
    </row>
    <row r="672" spans="1:1" x14ac:dyDescent="0.25">
      <c r="A672" s="1"/>
    </row>
    <row r="678" spans="1:1" x14ac:dyDescent="0.25">
      <c r="A678" s="1"/>
    </row>
    <row r="684" spans="1:1" x14ac:dyDescent="0.25">
      <c r="A684" s="1"/>
    </row>
    <row r="700" spans="1:1" x14ac:dyDescent="0.25">
      <c r="A700" s="2"/>
    </row>
    <row r="702" spans="1:1" x14ac:dyDescent="0.25">
      <c r="A702" s="2"/>
    </row>
    <row r="713" spans="1:1" x14ac:dyDescent="0.25">
      <c r="A713" s="1"/>
    </row>
    <row r="719" spans="1:1" x14ac:dyDescent="0.25">
      <c r="A719" s="1"/>
    </row>
    <row r="725" spans="1:1" x14ac:dyDescent="0.25">
      <c r="A725" s="1"/>
    </row>
    <row r="727" spans="1:1" x14ac:dyDescent="0.25">
      <c r="A727" s="1"/>
    </row>
    <row r="733" spans="1:1" x14ac:dyDescent="0.25">
      <c r="A733" s="1"/>
    </row>
    <row r="739" spans="1:1" x14ac:dyDescent="0.25">
      <c r="A739" s="1"/>
    </row>
    <row r="755" spans="1:1" x14ac:dyDescent="0.25">
      <c r="A755" s="2"/>
    </row>
    <row r="757" spans="1:1" x14ac:dyDescent="0.25">
      <c r="A757" s="2"/>
    </row>
    <row r="767" spans="1:1" x14ac:dyDescent="0.25">
      <c r="A767" s="1"/>
    </row>
    <row r="773" spans="1:1" x14ac:dyDescent="0.25">
      <c r="A773" s="1"/>
    </row>
    <row r="779" spans="1:1" x14ac:dyDescent="0.25">
      <c r="A779" s="1"/>
    </row>
    <row r="782" spans="1:1" x14ac:dyDescent="0.25">
      <c r="A782" s="1"/>
    </row>
    <row r="788" spans="1:1" x14ac:dyDescent="0.25">
      <c r="A788" s="1"/>
    </row>
    <row r="794" spans="1:1" x14ac:dyDescent="0.25">
      <c r="A794" s="1"/>
    </row>
    <row r="810" spans="1:1" x14ac:dyDescent="0.25">
      <c r="A810" s="2"/>
    </row>
    <row r="812" spans="1:1" x14ac:dyDescent="0.25">
      <c r="A812" s="2"/>
    </row>
    <row r="821" spans="1:1" x14ac:dyDescent="0.25">
      <c r="A821" s="1"/>
    </row>
    <row r="827" spans="1:1" x14ac:dyDescent="0.25">
      <c r="A827" s="1"/>
    </row>
    <row r="833" spans="1:1" x14ac:dyDescent="0.25">
      <c r="A833" s="1"/>
    </row>
    <row r="837" spans="1:1" x14ac:dyDescent="0.25">
      <c r="A837" s="1"/>
    </row>
    <row r="843" spans="1:1" x14ac:dyDescent="0.25">
      <c r="A843" s="1"/>
    </row>
    <row r="849" spans="1:1" x14ac:dyDescent="0.25">
      <c r="A849" s="1"/>
    </row>
    <row r="865" spans="1:1" x14ac:dyDescent="0.25">
      <c r="A865" s="2"/>
    </row>
    <row r="867" spans="1:1" x14ac:dyDescent="0.25">
      <c r="A867" s="2"/>
    </row>
    <row r="875" spans="1:1" x14ac:dyDescent="0.25">
      <c r="A875" s="1"/>
    </row>
    <row r="881" spans="1:1" x14ac:dyDescent="0.25">
      <c r="A881" s="1"/>
    </row>
    <row r="887" spans="1:1" x14ac:dyDescent="0.25">
      <c r="A887" s="1"/>
    </row>
    <row r="892" spans="1:1" x14ac:dyDescent="0.25">
      <c r="A892" s="1"/>
    </row>
    <row r="898" spans="1:1" x14ac:dyDescent="0.25">
      <c r="A898" s="1"/>
    </row>
    <row r="904" spans="1:1" x14ac:dyDescent="0.25">
      <c r="A904" s="1"/>
    </row>
    <row r="920" spans="1:1" x14ac:dyDescent="0.25">
      <c r="A920" s="2"/>
    </row>
    <row r="922" spans="1:1" x14ac:dyDescent="0.25">
      <c r="A922" s="2"/>
    </row>
    <row r="929" spans="1:1" x14ac:dyDescent="0.25">
      <c r="A929" s="1"/>
    </row>
    <row r="935" spans="1:1" x14ac:dyDescent="0.25">
      <c r="A935" s="1"/>
    </row>
    <row r="941" spans="1:1" x14ac:dyDescent="0.25">
      <c r="A941" s="1"/>
    </row>
    <row r="947" spans="1:1" x14ac:dyDescent="0.25">
      <c r="A947" s="1"/>
    </row>
    <row r="953" spans="1:1" x14ac:dyDescent="0.25">
      <c r="A953" s="1"/>
    </row>
    <row r="959" spans="1:1" x14ac:dyDescent="0.25">
      <c r="A959" s="1"/>
    </row>
    <row r="975" spans="1:1" x14ac:dyDescent="0.25">
      <c r="A975" s="2"/>
    </row>
    <row r="977" spans="1:1" x14ac:dyDescent="0.25">
      <c r="A977" s="2"/>
    </row>
    <row r="983" spans="1:1" x14ac:dyDescent="0.25">
      <c r="A983" s="1"/>
    </row>
    <row r="989" spans="1:1" x14ac:dyDescent="0.25">
      <c r="A989" s="1"/>
    </row>
    <row r="995" spans="1:1" x14ac:dyDescent="0.25">
      <c r="A995" s="1"/>
    </row>
    <row r="1002" spans="1:1" x14ac:dyDescent="0.25">
      <c r="A1002" s="1"/>
    </row>
    <row r="1008" spans="1:1" x14ac:dyDescent="0.25">
      <c r="A1008" s="1"/>
    </row>
    <row r="1014" spans="1:1" x14ac:dyDescent="0.25">
      <c r="A1014" s="1"/>
    </row>
    <row r="1030" spans="1:1" x14ac:dyDescent="0.25">
      <c r="A1030" s="2"/>
    </row>
    <row r="1032" spans="1:1" x14ac:dyDescent="0.25">
      <c r="A1032" s="2"/>
    </row>
    <row r="1037" spans="1:1" x14ac:dyDescent="0.25">
      <c r="A1037" s="1"/>
    </row>
    <row r="1043" spans="1:1" x14ac:dyDescent="0.25">
      <c r="A1043" s="1"/>
    </row>
    <row r="1049" spans="1:1" x14ac:dyDescent="0.25">
      <c r="A1049" s="1"/>
    </row>
    <row r="1057" spans="1:1" x14ac:dyDescent="0.25">
      <c r="A1057" s="1"/>
    </row>
    <row r="1063" spans="1:1" x14ac:dyDescent="0.25">
      <c r="A1063" s="1"/>
    </row>
    <row r="1069" spans="1:1" x14ac:dyDescent="0.25">
      <c r="A1069" s="1"/>
    </row>
    <row r="1085" spans="1:1" x14ac:dyDescent="0.25">
      <c r="A1085" s="2"/>
    </row>
    <row r="1087" spans="1:1" x14ac:dyDescent="0.25">
      <c r="A1087" s="2"/>
    </row>
    <row r="1091" spans="1:1" x14ac:dyDescent="0.25">
      <c r="A1091" s="1"/>
    </row>
    <row r="1097" spans="1:1" x14ac:dyDescent="0.25">
      <c r="A1097" s="1"/>
    </row>
    <row r="1103" spans="1:1" x14ac:dyDescent="0.25">
      <c r="A1103" s="1"/>
    </row>
    <row r="1112" spans="1:1" x14ac:dyDescent="0.25">
      <c r="A1112" s="1"/>
    </row>
    <row r="1118" spans="1:1" x14ac:dyDescent="0.25">
      <c r="A1118" s="1"/>
    </row>
    <row r="1124" spans="1:1" x14ac:dyDescent="0.25">
      <c r="A1124" s="1"/>
    </row>
    <row r="1140" spans="1:1" x14ac:dyDescent="0.25">
      <c r="A1140" s="2"/>
    </row>
    <row r="1142" spans="1:1" x14ac:dyDescent="0.25">
      <c r="A1142" s="2"/>
    </row>
    <row r="1145" spans="1:1" x14ac:dyDescent="0.25">
      <c r="A1145" s="1"/>
    </row>
    <row r="1151" spans="1:1" x14ac:dyDescent="0.25">
      <c r="A1151" s="1"/>
    </row>
    <row r="1157" spans="1:1" x14ac:dyDescent="0.25">
      <c r="A1157" s="1"/>
    </row>
    <row r="1167" spans="1:1" x14ac:dyDescent="0.25">
      <c r="A1167" s="1"/>
    </row>
    <row r="1173" spans="1:1" x14ac:dyDescent="0.25">
      <c r="A1173" s="1"/>
    </row>
    <row r="1179" spans="1:1" x14ac:dyDescent="0.25">
      <c r="A1179" s="1"/>
    </row>
    <row r="1195" spans="1:1" x14ac:dyDescent="0.25">
      <c r="A1195" s="2"/>
    </row>
    <row r="1197" spans="1:1" x14ac:dyDescent="0.25">
      <c r="A1197" s="2"/>
    </row>
    <row r="1199" spans="1:1" x14ac:dyDescent="0.25">
      <c r="A1199" s="1"/>
    </row>
    <row r="1205" spans="1:1" x14ac:dyDescent="0.25">
      <c r="A1205" s="1"/>
    </row>
    <row r="1211" spans="1:1" x14ac:dyDescent="0.25">
      <c r="A1211" s="1"/>
    </row>
    <row r="1222" spans="1:1" x14ac:dyDescent="0.25">
      <c r="A1222" s="1"/>
    </row>
    <row r="1228" spans="1:1" x14ac:dyDescent="0.25">
      <c r="A1228" s="1"/>
    </row>
    <row r="1234" spans="1:1" x14ac:dyDescent="0.25">
      <c r="A1234" s="1"/>
    </row>
    <row r="1250" spans="1:1" x14ac:dyDescent="0.25">
      <c r="A1250" s="2"/>
    </row>
    <row r="1252" spans="1:1" x14ac:dyDescent="0.25">
      <c r="A1252" s="2"/>
    </row>
    <row r="1253" spans="1:1" x14ac:dyDescent="0.25">
      <c r="A1253" s="1"/>
    </row>
    <row r="1259" spans="1:1" x14ac:dyDescent="0.25">
      <c r="A1259" s="1"/>
    </row>
    <row r="1265" spans="1:1" x14ac:dyDescent="0.25">
      <c r="A1265" s="1"/>
    </row>
    <row r="1277" spans="1:1" x14ac:dyDescent="0.25">
      <c r="A1277" s="1"/>
    </row>
    <row r="1283" spans="1:1" x14ac:dyDescent="0.25">
      <c r="A1283" s="1"/>
    </row>
    <row r="1289" spans="1:1" x14ac:dyDescent="0.25">
      <c r="A1289" s="1"/>
    </row>
    <row r="1305" spans="1:1" x14ac:dyDescent="0.25">
      <c r="A1305" s="2"/>
    </row>
    <row r="1307" spans="1:1" x14ac:dyDescent="0.25">
      <c r="A1307" s="1"/>
    </row>
    <row r="1313" spans="1:1" x14ac:dyDescent="0.25">
      <c r="A1313" s="1"/>
    </row>
    <row r="1319" spans="1:1" x14ac:dyDescent="0.25">
      <c r="A1319" s="1"/>
    </row>
    <row r="1332" spans="1:1" x14ac:dyDescent="0.25">
      <c r="A1332" s="1"/>
    </row>
    <row r="1338" spans="1:1" x14ac:dyDescent="0.25">
      <c r="A1338" s="1"/>
    </row>
    <row r="1344" spans="1:1" x14ac:dyDescent="0.25">
      <c r="A1344" s="1"/>
    </row>
    <row r="1360" spans="1:1" x14ac:dyDescent="0.25">
      <c r="A1360" s="2"/>
    </row>
    <row r="1361" spans="1:1" x14ac:dyDescent="0.25">
      <c r="A1361" s="1"/>
    </row>
    <row r="1362" spans="1:1" x14ac:dyDescent="0.25">
      <c r="A1362" s="2"/>
    </row>
    <row r="1367" spans="1:1" x14ac:dyDescent="0.25">
      <c r="A1367" s="1"/>
    </row>
    <row r="1373" spans="1:1" x14ac:dyDescent="0.25">
      <c r="A1373" s="1"/>
    </row>
    <row r="1387" spans="1:1" x14ac:dyDescent="0.25">
      <c r="A1387" s="1"/>
    </row>
    <row r="1393" spans="1:1" x14ac:dyDescent="0.25">
      <c r="A1393" s="1"/>
    </row>
    <row r="1399" spans="1:1" x14ac:dyDescent="0.25">
      <c r="A1399" s="1"/>
    </row>
    <row r="1415" spans="1:1" x14ac:dyDescent="0.25">
      <c r="A1415" s="1"/>
    </row>
    <row r="1417" spans="1:1" x14ac:dyDescent="0.25">
      <c r="A1417" s="2"/>
    </row>
    <row r="1421" spans="1:1" x14ac:dyDescent="0.25">
      <c r="A1421" s="1"/>
    </row>
    <row r="1427" spans="1:1" x14ac:dyDescent="0.25">
      <c r="A1427" s="1"/>
    </row>
    <row r="1442" spans="1:1" x14ac:dyDescent="0.25">
      <c r="A1442" s="1"/>
    </row>
    <row r="1448" spans="1:1" x14ac:dyDescent="0.25">
      <c r="A1448" s="1"/>
    </row>
    <row r="1454" spans="1:1" x14ac:dyDescent="0.25">
      <c r="A1454" s="1"/>
    </row>
    <row r="1469" spans="1:1" x14ac:dyDescent="0.25">
      <c r="A1469" s="1"/>
    </row>
    <row r="1470" spans="1:1" x14ac:dyDescent="0.25">
      <c r="A1470" s="2"/>
    </row>
    <row r="1472" spans="1:1" x14ac:dyDescent="0.25">
      <c r="A1472" s="2"/>
    </row>
    <row r="1475" spans="1:1" x14ac:dyDescent="0.25">
      <c r="A1475" s="1"/>
    </row>
    <row r="1481" spans="1:1" x14ac:dyDescent="0.25">
      <c r="A1481" s="1"/>
    </row>
    <row r="1497" spans="1:1" x14ac:dyDescent="0.25">
      <c r="A1497" s="1"/>
    </row>
    <row r="1503" spans="1:1" x14ac:dyDescent="0.25">
      <c r="A1503" s="1"/>
    </row>
    <row r="1509" spans="1:1" x14ac:dyDescent="0.25">
      <c r="A1509" s="1"/>
    </row>
    <row r="1523" spans="1:1" x14ac:dyDescent="0.25">
      <c r="A1523" s="1"/>
    </row>
    <row r="1525" spans="1:1" x14ac:dyDescent="0.25">
      <c r="A1525" s="2"/>
    </row>
    <row r="1527" spans="1:1" x14ac:dyDescent="0.25">
      <c r="A1527" s="2"/>
    </row>
    <row r="1529" spans="1:1" x14ac:dyDescent="0.25">
      <c r="A1529" s="1"/>
    </row>
    <row r="1535" spans="1:1" x14ac:dyDescent="0.25">
      <c r="A1535" s="1"/>
    </row>
    <row r="1552" spans="1:1" x14ac:dyDescent="0.25">
      <c r="A1552" s="1"/>
    </row>
    <row r="1558" spans="1:1" x14ac:dyDescent="0.25">
      <c r="A1558" s="1"/>
    </row>
    <row r="1564" spans="1:1" x14ac:dyDescent="0.25">
      <c r="A1564" s="1"/>
    </row>
    <row r="1577" spans="1:1" x14ac:dyDescent="0.25">
      <c r="A1577" s="1"/>
    </row>
    <row r="1580" spans="1:1" x14ac:dyDescent="0.25">
      <c r="A1580" s="2"/>
    </row>
    <row r="1582" spans="1:1" x14ac:dyDescent="0.25">
      <c r="A1582" s="2"/>
    </row>
    <row r="1583" spans="1:1" x14ac:dyDescent="0.25">
      <c r="A1583" s="1"/>
    </row>
    <row r="1589" spans="1:1" x14ac:dyDescent="0.25">
      <c r="A1589" s="1"/>
    </row>
    <row r="1607" spans="1:1" x14ac:dyDescent="0.25">
      <c r="A1607" s="1"/>
    </row>
    <row r="1613" spans="1:1" x14ac:dyDescent="0.25">
      <c r="A1613" s="1"/>
    </row>
    <row r="1619" spans="1:1" x14ac:dyDescent="0.25">
      <c r="A1619" s="1"/>
    </row>
    <row r="1631" spans="1:1" x14ac:dyDescent="0.25">
      <c r="A1631" s="1"/>
    </row>
    <row r="1635" spans="1:1" x14ac:dyDescent="0.25">
      <c r="A1635" s="2"/>
    </row>
    <row r="1637" spans="1:1" x14ac:dyDescent="0.25">
      <c r="A1637" s="1"/>
    </row>
    <row r="1643" spans="1:1" x14ac:dyDescent="0.25">
      <c r="A1643" s="1"/>
    </row>
    <row r="1662" spans="1:1" x14ac:dyDescent="0.25">
      <c r="A1662" s="1"/>
    </row>
    <row r="1668" spans="1:1" x14ac:dyDescent="0.25">
      <c r="A1668" s="1"/>
    </row>
    <row r="1674" spans="1:1" x14ac:dyDescent="0.25">
      <c r="A1674" s="1"/>
    </row>
    <row r="1685" spans="1:1" x14ac:dyDescent="0.25">
      <c r="A1685" s="1"/>
    </row>
    <row r="1690" spans="1:1" x14ac:dyDescent="0.25">
      <c r="A1690" s="2"/>
    </row>
    <row r="1691" spans="1:1" x14ac:dyDescent="0.25">
      <c r="A1691" s="1"/>
    </row>
    <row r="1692" spans="1:1" x14ac:dyDescent="0.25">
      <c r="A1692" s="2"/>
    </row>
    <row r="1697" spans="1:1" x14ac:dyDescent="0.25">
      <c r="A1697" s="1"/>
    </row>
    <row r="1717" spans="1:1" x14ac:dyDescent="0.25">
      <c r="A1717" s="1"/>
    </row>
    <row r="1723" spans="1:1" x14ac:dyDescent="0.25">
      <c r="A1723" s="1"/>
    </row>
    <row r="1729" spans="1:1" x14ac:dyDescent="0.25">
      <c r="A1729" s="1"/>
    </row>
    <row r="1739" spans="1:1" x14ac:dyDescent="0.25">
      <c r="A1739" s="1"/>
    </row>
    <row r="1745" spans="1:1" x14ac:dyDescent="0.25">
      <c r="A1745" s="1"/>
    </row>
    <row r="1747" spans="1:1" x14ac:dyDescent="0.25">
      <c r="A1747" s="2"/>
    </row>
    <row r="1751" spans="1:1" x14ac:dyDescent="0.25">
      <c r="A1751" s="1"/>
    </row>
    <row r="1772" spans="1:1" x14ac:dyDescent="0.25">
      <c r="A1772" s="1"/>
    </row>
    <row r="1778" spans="1:1" x14ac:dyDescent="0.25">
      <c r="A1778" s="1"/>
    </row>
    <row r="1784" spans="1:1" x14ac:dyDescent="0.25">
      <c r="A1784" s="1"/>
    </row>
    <row r="1793" spans="1:1" x14ac:dyDescent="0.25">
      <c r="A1793" s="1"/>
    </row>
    <row r="1799" spans="1:1" x14ac:dyDescent="0.25">
      <c r="A1799" s="1"/>
    </row>
    <row r="1800" spans="1:1" x14ac:dyDescent="0.25">
      <c r="A1800" s="2"/>
    </row>
    <row r="1802" spans="1:1" x14ac:dyDescent="0.25">
      <c r="A1802" s="2"/>
    </row>
    <row r="1804" spans="1:1" x14ac:dyDescent="0.25">
      <c r="A1804" s="2"/>
    </row>
    <row r="1805" spans="1:1" x14ac:dyDescent="0.25">
      <c r="A1805" s="1"/>
    </row>
    <row r="1806" spans="1:1" x14ac:dyDescent="0.25">
      <c r="A1806" s="2"/>
    </row>
    <row r="1827" spans="1:1" x14ac:dyDescent="0.25">
      <c r="A1827" s="1"/>
    </row>
    <row r="1833" spans="1:1" x14ac:dyDescent="0.25">
      <c r="A1833" s="1"/>
    </row>
    <row r="1839" spans="1:1" x14ac:dyDescent="0.25">
      <c r="A1839" s="1"/>
    </row>
    <row r="1847" spans="1:1" x14ac:dyDescent="0.25">
      <c r="A1847" s="1"/>
    </row>
    <row r="1853" spans="1:1" x14ac:dyDescent="0.25">
      <c r="A1853" s="1"/>
    </row>
    <row r="1855" spans="1:1" x14ac:dyDescent="0.25">
      <c r="A1855" s="2"/>
    </row>
    <row r="1857" spans="1:1" x14ac:dyDescent="0.25">
      <c r="A1857" s="2"/>
    </row>
    <row r="1859" spans="1:1" x14ac:dyDescent="0.25">
      <c r="A1859" s="1"/>
    </row>
    <row r="1882" spans="1:1" x14ac:dyDescent="0.25">
      <c r="A1882" s="1"/>
    </row>
    <row r="1888" spans="1:1" x14ac:dyDescent="0.25">
      <c r="A1888" s="1"/>
    </row>
    <row r="1894" spans="1:1" x14ac:dyDescent="0.25">
      <c r="A1894" s="1"/>
    </row>
    <row r="1901" spans="1:1" x14ac:dyDescent="0.25">
      <c r="A1901" s="1"/>
    </row>
    <row r="1907" spans="1:1" x14ac:dyDescent="0.25">
      <c r="A1907" s="1"/>
    </row>
    <row r="1910" spans="1:1" x14ac:dyDescent="0.25">
      <c r="A1910" s="2"/>
    </row>
    <row r="1912" spans="1:1" x14ac:dyDescent="0.25">
      <c r="A1912" s="2"/>
    </row>
    <row r="1913" spans="1:1" x14ac:dyDescent="0.25">
      <c r="A1913" s="1"/>
    </row>
    <row r="1914" spans="1:1" x14ac:dyDescent="0.25">
      <c r="A1914" s="2"/>
    </row>
    <row r="1916" spans="1:1" x14ac:dyDescent="0.25">
      <c r="A1916" s="2"/>
    </row>
    <row r="1937" spans="1:1" x14ac:dyDescent="0.25">
      <c r="A1937" s="1"/>
    </row>
    <row r="1943" spans="1:1" x14ac:dyDescent="0.25">
      <c r="A1943" s="1"/>
    </row>
    <row r="1949" spans="1:1" x14ac:dyDescent="0.25">
      <c r="A1949" s="1"/>
    </row>
    <row r="1955" spans="1:1" x14ac:dyDescent="0.25">
      <c r="A1955" s="1"/>
    </row>
    <row r="1961" spans="1:1" x14ac:dyDescent="0.25">
      <c r="A1961" s="1"/>
    </row>
    <row r="1965" spans="1:1" x14ac:dyDescent="0.25">
      <c r="A1965" s="2"/>
    </row>
    <row r="1967" spans="1:1" x14ac:dyDescent="0.25">
      <c r="A1967" s="1"/>
    </row>
    <row r="1969" spans="1:1" x14ac:dyDescent="0.25">
      <c r="A1969" s="2"/>
    </row>
    <row r="1992" spans="1:1" x14ac:dyDescent="0.25">
      <c r="A1992" s="1"/>
    </row>
    <row r="1998" spans="1:1" x14ac:dyDescent="0.25">
      <c r="A1998" s="1"/>
    </row>
    <row r="2004" spans="1:1" x14ac:dyDescent="0.25">
      <c r="A2004" s="1"/>
    </row>
    <row r="2009" spans="1:1" x14ac:dyDescent="0.25">
      <c r="A2009" s="1"/>
    </row>
    <row r="2015" spans="1:1" x14ac:dyDescent="0.25">
      <c r="A2015" s="1"/>
    </row>
    <row r="2020" spans="1:1" x14ac:dyDescent="0.25">
      <c r="A2020" s="2"/>
    </row>
    <row r="2021" spans="1:1" x14ac:dyDescent="0.25">
      <c r="A2021" s="1"/>
    </row>
    <row r="2022" spans="1:1" x14ac:dyDescent="0.25">
      <c r="A2022" s="2"/>
    </row>
    <row r="2047" spans="1:1" x14ac:dyDescent="0.25">
      <c r="A2047" s="1"/>
    </row>
    <row r="2053" spans="1:1" x14ac:dyDescent="0.25">
      <c r="A2053" s="1"/>
    </row>
    <row r="2059" spans="1:1" x14ac:dyDescent="0.25">
      <c r="A2059" s="1"/>
    </row>
    <row r="2063" spans="1:1" x14ac:dyDescent="0.25">
      <c r="A2063" s="1"/>
    </row>
    <row r="2069" spans="1:1" x14ac:dyDescent="0.25">
      <c r="A2069" s="1"/>
    </row>
    <row r="2075" spans="1:1" x14ac:dyDescent="0.25">
      <c r="A2075" s="1"/>
    </row>
    <row r="2077" spans="1:1" x14ac:dyDescent="0.25">
      <c r="A2077" s="2"/>
    </row>
    <row r="2079" spans="1:1" x14ac:dyDescent="0.25">
      <c r="A2079" s="2"/>
    </row>
    <row r="2081" spans="1:1" x14ac:dyDescent="0.25">
      <c r="A2081" s="2"/>
    </row>
    <row r="2102" spans="1:1" x14ac:dyDescent="0.25">
      <c r="A2102" s="1"/>
    </row>
    <row r="2108" spans="1:1" x14ac:dyDescent="0.25">
      <c r="A2108" s="1"/>
    </row>
    <row r="2114" spans="1:1" x14ac:dyDescent="0.25">
      <c r="A2114" s="1"/>
    </row>
    <row r="2117" spans="1:1" x14ac:dyDescent="0.25">
      <c r="A2117" s="1"/>
    </row>
    <row r="2123" spans="1:1" x14ac:dyDescent="0.25">
      <c r="A2123" s="1"/>
    </row>
    <row r="2129" spans="1:1" x14ac:dyDescent="0.25">
      <c r="A2129" s="1"/>
    </row>
    <row r="2130" spans="1:1" x14ac:dyDescent="0.25">
      <c r="A2130" s="2"/>
    </row>
    <row r="2132" spans="1:1" x14ac:dyDescent="0.25">
      <c r="A2132" s="2"/>
    </row>
    <row r="2134" spans="1:1" x14ac:dyDescent="0.25">
      <c r="A2134" s="2"/>
    </row>
    <row r="2136" spans="1:1" x14ac:dyDescent="0.25">
      <c r="A2136" s="2"/>
    </row>
    <row r="2157" spans="1:1" x14ac:dyDescent="0.25">
      <c r="A2157" s="1"/>
    </row>
    <row r="2163" spans="1:1" x14ac:dyDescent="0.25">
      <c r="A2163" s="1"/>
    </row>
    <row r="2169" spans="1:1" x14ac:dyDescent="0.25">
      <c r="A2169" s="1"/>
    </row>
    <row r="2171" spans="1:1" x14ac:dyDescent="0.25">
      <c r="A2171" s="1"/>
    </row>
    <row r="2177" spans="1:1" x14ac:dyDescent="0.25">
      <c r="A2177" s="1"/>
    </row>
    <row r="2183" spans="1:1" x14ac:dyDescent="0.25">
      <c r="A2183" s="1"/>
    </row>
    <row r="2185" spans="1:1" x14ac:dyDescent="0.25">
      <c r="A2185" s="2"/>
    </row>
    <row r="2187" spans="1:1" x14ac:dyDescent="0.25">
      <c r="A2187" s="2"/>
    </row>
    <row r="2189" spans="1:1" x14ac:dyDescent="0.25">
      <c r="A2189" s="2"/>
    </row>
    <row r="2191" spans="1:1" x14ac:dyDescent="0.25">
      <c r="A2191" s="2"/>
    </row>
    <row r="2212" spans="1:1" x14ac:dyDescent="0.25">
      <c r="A2212" s="1"/>
    </row>
    <row r="2218" spans="1:1" x14ac:dyDescent="0.25">
      <c r="A2218" s="1"/>
    </row>
    <row r="2224" spans="1:1" x14ac:dyDescent="0.25">
      <c r="A2224" s="1"/>
    </row>
    <row r="2225" spans="1:1" x14ac:dyDescent="0.25">
      <c r="A2225" s="1"/>
    </row>
    <row r="2231" spans="1:1" x14ac:dyDescent="0.25">
      <c r="A2231" s="1"/>
    </row>
    <row r="2237" spans="1:1" x14ac:dyDescent="0.25">
      <c r="A2237" s="1"/>
    </row>
    <row r="2240" spans="1:1" x14ac:dyDescent="0.25">
      <c r="A2240" s="2"/>
    </row>
    <row r="2242" spans="1:1" x14ac:dyDescent="0.25">
      <c r="A2242" s="2"/>
    </row>
    <row r="2244" spans="1:1" x14ac:dyDescent="0.25">
      <c r="A2244" s="2"/>
    </row>
    <row r="2267" spans="1:1" x14ac:dyDescent="0.25">
      <c r="A2267" s="1"/>
    </row>
    <row r="2273" spans="1:1" x14ac:dyDescent="0.25">
      <c r="A2273" s="1"/>
    </row>
    <row r="2279" spans="1:1" x14ac:dyDescent="0.25">
      <c r="A2279" s="1"/>
    </row>
    <row r="2285" spans="1:1" x14ac:dyDescent="0.25">
      <c r="A2285" s="1"/>
    </row>
    <row r="2291" spans="1:1" x14ac:dyDescent="0.25">
      <c r="A2291" s="1"/>
    </row>
    <row r="2295" spans="1:1" x14ac:dyDescent="0.25">
      <c r="A2295" s="2"/>
    </row>
    <row r="2297" spans="1:1" x14ac:dyDescent="0.25">
      <c r="A2297" s="2"/>
    </row>
    <row r="2299" spans="1:1" x14ac:dyDescent="0.25">
      <c r="A2299" s="2"/>
    </row>
    <row r="2301" spans="1:1" x14ac:dyDescent="0.25">
      <c r="A2301" s="2"/>
    </row>
    <row r="2322" spans="1:1" x14ac:dyDescent="0.25">
      <c r="A2322" s="1"/>
    </row>
    <row r="2328" spans="1:1" x14ac:dyDescent="0.25">
      <c r="A2328" s="1"/>
    </row>
    <row r="2333" spans="1:1" x14ac:dyDescent="0.25">
      <c r="A2333" s="1"/>
    </row>
    <row r="2334" spans="1:1" x14ac:dyDescent="0.25">
      <c r="A2334" s="1"/>
    </row>
    <row r="2339" spans="1:1" x14ac:dyDescent="0.25">
      <c r="A2339" s="1"/>
    </row>
    <row r="2345" spans="1:1" x14ac:dyDescent="0.25">
      <c r="A2345" s="1"/>
    </row>
    <row r="2350" spans="1:1" x14ac:dyDescent="0.25">
      <c r="A2350" s="3"/>
    </row>
    <row r="2352" spans="1:1" x14ac:dyDescent="0.25">
      <c r="A2352" s="3"/>
    </row>
    <row r="2354" spans="1:1" x14ac:dyDescent="0.25">
      <c r="A2354" s="2"/>
    </row>
    <row r="2356" spans="1:1" x14ac:dyDescent="0.25">
      <c r="A2356" s="2"/>
    </row>
    <row r="2377" spans="1:1" x14ac:dyDescent="0.25">
      <c r="A2377" s="1"/>
    </row>
    <row r="2383" spans="1:1" x14ac:dyDescent="0.25">
      <c r="A2383" s="1"/>
    </row>
    <row r="2387" spans="1:1" x14ac:dyDescent="0.25">
      <c r="A2387" s="1"/>
    </row>
    <row r="2389" spans="1:1" x14ac:dyDescent="0.25">
      <c r="A2389" s="1"/>
    </row>
    <row r="2393" spans="1:1" x14ac:dyDescent="0.25">
      <c r="A2393" s="1"/>
    </row>
    <row r="2399" spans="1:1" x14ac:dyDescent="0.25">
      <c r="A2399" s="1"/>
    </row>
    <row r="2405" spans="1:1" x14ac:dyDescent="0.25">
      <c r="A2405" s="3"/>
    </row>
    <row r="2407" spans="1:1" x14ac:dyDescent="0.25">
      <c r="A2407" s="3"/>
    </row>
    <row r="2409" spans="1:1" x14ac:dyDescent="0.25">
      <c r="A2409" s="2"/>
    </row>
    <row r="2411" spans="1:1" x14ac:dyDescent="0.25">
      <c r="A2411" s="2"/>
    </row>
    <row r="2413" spans="1:1" x14ac:dyDescent="0.25">
      <c r="A2413" s="2"/>
    </row>
    <row r="2432" spans="1:1" x14ac:dyDescent="0.25">
      <c r="A2432" s="1"/>
    </row>
    <row r="2438" spans="1:1" x14ac:dyDescent="0.25">
      <c r="A2438" s="1"/>
    </row>
    <row r="2441" spans="1:1" x14ac:dyDescent="0.25">
      <c r="A2441" s="1"/>
    </row>
    <row r="2444" spans="1:1" x14ac:dyDescent="0.25">
      <c r="A2444" s="1"/>
    </row>
    <row r="2447" spans="1:1" x14ac:dyDescent="0.25">
      <c r="A2447" s="1"/>
    </row>
    <row r="2453" spans="1:1" x14ac:dyDescent="0.25">
      <c r="A2453" s="1"/>
    </row>
    <row r="2460" spans="1:1" x14ac:dyDescent="0.25">
      <c r="A2460" s="3"/>
    </row>
    <row r="2462" spans="1:1" x14ac:dyDescent="0.25">
      <c r="A2462" s="3"/>
    </row>
    <row r="2464" spans="1:1" x14ac:dyDescent="0.25">
      <c r="A2464" s="2"/>
    </row>
    <row r="2466" spans="1:1" x14ac:dyDescent="0.25">
      <c r="A2466" s="2"/>
    </row>
    <row r="2487" spans="1:1" x14ac:dyDescent="0.25">
      <c r="A2487" s="1"/>
    </row>
    <row r="2493" spans="1:1" x14ac:dyDescent="0.25">
      <c r="A2493" s="1"/>
    </row>
    <row r="2495" spans="1:1" x14ac:dyDescent="0.25">
      <c r="A2495" s="1"/>
    </row>
    <row r="2499" spans="1:1" x14ac:dyDescent="0.25">
      <c r="A2499" s="1"/>
    </row>
    <row r="2501" spans="1:1" x14ac:dyDescent="0.25">
      <c r="A2501" s="1"/>
    </row>
    <row r="2507" spans="1:1" x14ac:dyDescent="0.25">
      <c r="A2507" s="1"/>
    </row>
    <row r="2515" spans="1:1" x14ac:dyDescent="0.25">
      <c r="A2515" s="3"/>
    </row>
    <row r="2517" spans="1:1" x14ac:dyDescent="0.25">
      <c r="A2517" s="3"/>
    </row>
    <row r="2519" spans="1:1" x14ac:dyDescent="0.25">
      <c r="A2519" s="2"/>
    </row>
    <row r="2521" spans="1:1" x14ac:dyDescent="0.25">
      <c r="A2521" s="2"/>
    </row>
    <row r="2542" spans="1:1" x14ac:dyDescent="0.25">
      <c r="A2542" s="1"/>
    </row>
    <row r="2548" spans="1:1" x14ac:dyDescent="0.25">
      <c r="A2548" s="1"/>
    </row>
    <row r="2549" spans="1:1" x14ac:dyDescent="0.25">
      <c r="A2549" s="1"/>
    </row>
    <row r="2554" spans="1:1" x14ac:dyDescent="0.25">
      <c r="A2554" s="1"/>
    </row>
    <row r="2555" spans="1:1" x14ac:dyDescent="0.25">
      <c r="A2555" s="1"/>
    </row>
    <row r="2561" spans="1:1" x14ac:dyDescent="0.25">
      <c r="A2561" s="1"/>
    </row>
    <row r="2570" spans="1:1" x14ac:dyDescent="0.25">
      <c r="A2570" s="3"/>
    </row>
    <row r="2572" spans="1:1" x14ac:dyDescent="0.25">
      <c r="A2572" s="3"/>
    </row>
    <row r="2574" spans="1:1" x14ac:dyDescent="0.25">
      <c r="A2574" s="2"/>
    </row>
    <row r="2576" spans="1:1" x14ac:dyDescent="0.25">
      <c r="A2576" s="2"/>
    </row>
    <row r="2597" spans="1:1" x14ac:dyDescent="0.25">
      <c r="A2597" s="1"/>
    </row>
    <row r="2603" spans="1:1" x14ac:dyDescent="0.25">
      <c r="A2603" s="1"/>
    </row>
    <row r="2609" spans="1:1" x14ac:dyDescent="0.25">
      <c r="A2609" s="1"/>
    </row>
    <row r="2615" spans="1:1" x14ac:dyDescent="0.25">
      <c r="A2615" s="1"/>
    </row>
    <row r="2625" spans="1:1" x14ac:dyDescent="0.25">
      <c r="A2625" s="3"/>
    </row>
    <row r="2627" spans="1:1" x14ac:dyDescent="0.25">
      <c r="A2627" s="3"/>
    </row>
    <row r="2629" spans="1:1" x14ac:dyDescent="0.25">
      <c r="A2629" s="2"/>
    </row>
    <row r="2631" spans="1:1" x14ac:dyDescent="0.25">
      <c r="A2631" s="2"/>
    </row>
    <row r="2652" spans="1:1" x14ac:dyDescent="0.25">
      <c r="A2652" s="1"/>
    </row>
    <row r="2657" spans="1:1" x14ac:dyDescent="0.25">
      <c r="A2657" s="1"/>
    </row>
    <row r="2658" spans="1:1" x14ac:dyDescent="0.25">
      <c r="A2658" s="1"/>
    </row>
    <row r="2663" spans="1:1" x14ac:dyDescent="0.25">
      <c r="A2663" s="1"/>
    </row>
    <row r="2664" spans="1:1" x14ac:dyDescent="0.25">
      <c r="A2664" s="1"/>
    </row>
    <row r="2669" spans="1:1" x14ac:dyDescent="0.25">
      <c r="A2669" s="1"/>
    </row>
    <row r="2680" spans="1:1" x14ac:dyDescent="0.25">
      <c r="A2680" s="3"/>
    </row>
    <row r="2682" spans="1:1" x14ac:dyDescent="0.25">
      <c r="A2682" s="3"/>
    </row>
    <row r="2684" spans="1:1" x14ac:dyDescent="0.25">
      <c r="A2684" s="2"/>
    </row>
    <row r="2686" spans="1:1" x14ac:dyDescent="0.25">
      <c r="A2686" s="2"/>
    </row>
    <row r="2688" spans="1:1" x14ac:dyDescent="0.25">
      <c r="A2688" s="2"/>
    </row>
    <row r="2707" spans="1:1" x14ac:dyDescent="0.25">
      <c r="A2707" s="1"/>
    </row>
    <row r="2711" spans="1:1" x14ac:dyDescent="0.25">
      <c r="A2711" s="1"/>
    </row>
    <row r="2713" spans="1:1" x14ac:dyDescent="0.25">
      <c r="A2713" s="1"/>
    </row>
    <row r="2717" spans="1:1" x14ac:dyDescent="0.25">
      <c r="A2717" s="1"/>
    </row>
    <row r="2719" spans="1:1" x14ac:dyDescent="0.25">
      <c r="A2719" s="1"/>
    </row>
    <row r="2723" spans="1:1" x14ac:dyDescent="0.25">
      <c r="A2723" s="1"/>
    </row>
    <row r="2735" spans="1:1" x14ac:dyDescent="0.25">
      <c r="A2735" s="3"/>
    </row>
    <row r="2737" spans="1:1" x14ac:dyDescent="0.25">
      <c r="A2737" s="3"/>
    </row>
    <row r="2739" spans="1:1" x14ac:dyDescent="0.25">
      <c r="A2739" s="2"/>
    </row>
    <row r="2741" spans="1:1" x14ac:dyDescent="0.25">
      <c r="A2741" s="2"/>
    </row>
    <row r="2762" spans="1:1" x14ac:dyDescent="0.25">
      <c r="A2762" s="1"/>
    </row>
    <row r="2765" spans="1:1" x14ac:dyDescent="0.25">
      <c r="A2765" s="1"/>
    </row>
    <row r="2768" spans="1:1" x14ac:dyDescent="0.25">
      <c r="A2768" s="1"/>
    </row>
    <row r="2771" spans="1:1" x14ac:dyDescent="0.25">
      <c r="A2771" s="1"/>
    </row>
    <row r="2774" spans="1:1" x14ac:dyDescent="0.25">
      <c r="A2774" s="1"/>
    </row>
    <row r="2777" spans="1:1" x14ac:dyDescent="0.25">
      <c r="A2777" s="1"/>
    </row>
    <row r="2790" spans="1:1" x14ac:dyDescent="0.25">
      <c r="A2790" s="3"/>
    </row>
    <row r="2792" spans="1:1" x14ac:dyDescent="0.25">
      <c r="A2792" s="3"/>
    </row>
    <row r="2794" spans="1:1" x14ac:dyDescent="0.25">
      <c r="A2794" s="2"/>
    </row>
    <row r="2796" spans="1:1" x14ac:dyDescent="0.25">
      <c r="A2796" s="2"/>
    </row>
    <row r="2798" spans="1:1" x14ac:dyDescent="0.25">
      <c r="A2798" s="2"/>
    </row>
    <row r="2817" spans="1:1" x14ac:dyDescent="0.25">
      <c r="A2817" s="1"/>
    </row>
    <row r="2819" spans="1:1" x14ac:dyDescent="0.25">
      <c r="A2819" s="1"/>
    </row>
    <row r="2823" spans="1:1" x14ac:dyDescent="0.25">
      <c r="A2823" s="1"/>
    </row>
    <row r="2825" spans="1:1" x14ac:dyDescent="0.25">
      <c r="A2825" s="1"/>
    </row>
    <row r="2829" spans="1:1" x14ac:dyDescent="0.25">
      <c r="A2829" s="1"/>
    </row>
    <row r="2831" spans="1:1" x14ac:dyDescent="0.25">
      <c r="A2831" s="1"/>
    </row>
    <row r="2845" spans="1:1" x14ac:dyDescent="0.25">
      <c r="A2845" s="3"/>
    </row>
    <row r="2847" spans="1:1" x14ac:dyDescent="0.25">
      <c r="A2847" s="3"/>
    </row>
    <row r="2849" spans="1:1" x14ac:dyDescent="0.25">
      <c r="A2849" s="2"/>
    </row>
    <row r="2851" spans="1:1" x14ac:dyDescent="0.25">
      <c r="A2851" s="2"/>
    </row>
    <row r="2872" spans="1:1" x14ac:dyDescent="0.25">
      <c r="A2872" s="1"/>
    </row>
    <row r="2873" spans="1:1" x14ac:dyDescent="0.25">
      <c r="A2873" s="1"/>
    </row>
    <row r="2878" spans="1:1" x14ac:dyDescent="0.25">
      <c r="A2878" s="1"/>
    </row>
    <row r="2879" spans="1:1" x14ac:dyDescent="0.25">
      <c r="A2879" s="1"/>
    </row>
    <row r="2884" spans="1:1" x14ac:dyDescent="0.25">
      <c r="A2884" s="1"/>
    </row>
    <row r="2885" spans="1:1" x14ac:dyDescent="0.25">
      <c r="A2885" s="1"/>
    </row>
    <row r="2900" spans="1:1" x14ac:dyDescent="0.25">
      <c r="A2900" s="3"/>
    </row>
    <row r="2902" spans="1:1" x14ac:dyDescent="0.25">
      <c r="A2902" s="3"/>
    </row>
    <row r="2904" spans="1:1" x14ac:dyDescent="0.25">
      <c r="A2904" s="2"/>
    </row>
    <row r="2906" spans="1:1" x14ac:dyDescent="0.25">
      <c r="A2906" s="2"/>
    </row>
    <row r="2927" spans="1:1" x14ac:dyDescent="0.25">
      <c r="A2927" s="1"/>
    </row>
    <row r="2933" spans="1:1" x14ac:dyDescent="0.25">
      <c r="A2933" s="1"/>
    </row>
    <row r="2939" spans="1:1" x14ac:dyDescent="0.25">
      <c r="A2939" s="1"/>
    </row>
    <row r="2955" spans="1:1" x14ac:dyDescent="0.25">
      <c r="A2955" s="3"/>
    </row>
    <row r="2957" spans="1:1" x14ac:dyDescent="0.25">
      <c r="A2957" s="3"/>
    </row>
    <row r="2959" spans="1:1" x14ac:dyDescent="0.25">
      <c r="A2959" s="2"/>
    </row>
    <row r="2961" spans="1:1" x14ac:dyDescent="0.25">
      <c r="A2961" s="2"/>
    </row>
    <row r="2981" spans="1:1" x14ac:dyDescent="0.25">
      <c r="A2981" s="1"/>
    </row>
    <row r="2982" spans="1:1" x14ac:dyDescent="0.25">
      <c r="A2982" s="1"/>
    </row>
    <row r="2987" spans="1:1" x14ac:dyDescent="0.25">
      <c r="A2987" s="1"/>
    </row>
    <row r="2988" spans="1:1" x14ac:dyDescent="0.25">
      <c r="A2988" s="1"/>
    </row>
    <row r="2993" spans="1:1" x14ac:dyDescent="0.25">
      <c r="A2993" s="1"/>
    </row>
    <row r="2994" spans="1:1" x14ac:dyDescent="0.25">
      <c r="A2994" s="1"/>
    </row>
    <row r="3010" spans="1:1" x14ac:dyDescent="0.25">
      <c r="A3010" s="3"/>
    </row>
    <row r="3012" spans="1:1" x14ac:dyDescent="0.25">
      <c r="A3012" s="3"/>
    </row>
    <row r="3014" spans="1:1" x14ac:dyDescent="0.25">
      <c r="A3014" s="2"/>
    </row>
    <row r="3016" spans="1:1" x14ac:dyDescent="0.25">
      <c r="A3016" s="2"/>
    </row>
    <row r="3018" spans="1:1" x14ac:dyDescent="0.25">
      <c r="A3018" s="2"/>
    </row>
    <row r="3035" spans="1:1" x14ac:dyDescent="0.25">
      <c r="A3035" s="1"/>
    </row>
    <row r="3037" spans="1:1" x14ac:dyDescent="0.25">
      <c r="A3037" s="1"/>
    </row>
    <row r="3041" spans="1:1" x14ac:dyDescent="0.25">
      <c r="A3041" s="1"/>
    </row>
    <row r="3043" spans="1:1" x14ac:dyDescent="0.25">
      <c r="A3043" s="1"/>
    </row>
    <row r="3047" spans="1:1" x14ac:dyDescent="0.25">
      <c r="A3047" s="1"/>
    </row>
    <row r="3049" spans="1:1" x14ac:dyDescent="0.25">
      <c r="A3049" s="1"/>
    </row>
    <row r="3065" spans="1:1" x14ac:dyDescent="0.25">
      <c r="A3065" s="3"/>
    </row>
    <row r="3067" spans="1:1" x14ac:dyDescent="0.25">
      <c r="A3067" s="3"/>
    </row>
    <row r="3069" spans="1:1" x14ac:dyDescent="0.25">
      <c r="A3069" s="2"/>
    </row>
    <row r="3071" spans="1:1" x14ac:dyDescent="0.25">
      <c r="A3071" s="2"/>
    </row>
    <row r="3089" spans="1:1" x14ac:dyDescent="0.25">
      <c r="A3089" s="1"/>
    </row>
    <row r="3092" spans="1:1" x14ac:dyDescent="0.25">
      <c r="A3092" s="1"/>
    </row>
    <row r="3095" spans="1:1" x14ac:dyDescent="0.25">
      <c r="A3095" s="1"/>
    </row>
    <row r="3098" spans="1:1" x14ac:dyDescent="0.25">
      <c r="A3098" s="1"/>
    </row>
    <row r="3101" spans="1:1" x14ac:dyDescent="0.25">
      <c r="A3101" s="1"/>
    </row>
    <row r="3104" spans="1:1" x14ac:dyDescent="0.25">
      <c r="A3104" s="1"/>
    </row>
    <row r="3120" spans="1:1" x14ac:dyDescent="0.25">
      <c r="A3120" s="3"/>
    </row>
    <row r="3122" spans="1:1" x14ac:dyDescent="0.25">
      <c r="A3122" s="3"/>
    </row>
    <row r="3124" spans="1:1" x14ac:dyDescent="0.25">
      <c r="A3124" s="2"/>
    </row>
    <row r="3126" spans="1:1" x14ac:dyDescent="0.25">
      <c r="A3126" s="2"/>
    </row>
    <row r="3143" spans="1:1" x14ac:dyDescent="0.25">
      <c r="A3143" s="1"/>
    </row>
    <row r="3147" spans="1:1" x14ac:dyDescent="0.25">
      <c r="A3147" s="1"/>
    </row>
    <row r="3149" spans="1:1" x14ac:dyDescent="0.25">
      <c r="A3149" s="1"/>
    </row>
    <row r="3153" spans="1:1" x14ac:dyDescent="0.25">
      <c r="A3153" s="1"/>
    </row>
    <row r="3155" spans="1:1" x14ac:dyDescent="0.25">
      <c r="A3155" s="1"/>
    </row>
    <row r="3159" spans="1:1" x14ac:dyDescent="0.25">
      <c r="A3159" s="1"/>
    </row>
    <row r="3175" spans="1:1" x14ac:dyDescent="0.25">
      <c r="A3175" s="3"/>
    </row>
    <row r="3177" spans="1:1" x14ac:dyDescent="0.25">
      <c r="A3177" s="3"/>
    </row>
    <row r="3179" spans="1:1" x14ac:dyDescent="0.25">
      <c r="A3179" s="2"/>
    </row>
    <row r="3181" spans="1:1" x14ac:dyDescent="0.25">
      <c r="A3181" s="2"/>
    </row>
    <row r="3197" spans="1:1" x14ac:dyDescent="0.25">
      <c r="A3197" s="1"/>
    </row>
    <row r="3202" spans="1:1" x14ac:dyDescent="0.25">
      <c r="A3202" s="1"/>
    </row>
    <row r="3203" spans="1:1" x14ac:dyDescent="0.25">
      <c r="A3203" s="1"/>
    </row>
    <row r="3208" spans="1:1" x14ac:dyDescent="0.25">
      <c r="A3208" s="1"/>
    </row>
    <row r="3209" spans="1:1" x14ac:dyDescent="0.25">
      <c r="A3209" s="1"/>
    </row>
    <row r="3214" spans="1:1" x14ac:dyDescent="0.25">
      <c r="A3214" s="1"/>
    </row>
    <row r="3230" spans="1:1" x14ac:dyDescent="0.25">
      <c r="A3230" s="3"/>
    </row>
    <row r="3232" spans="1:1" x14ac:dyDescent="0.25">
      <c r="A3232" s="3"/>
    </row>
    <row r="3234" spans="1:1" x14ac:dyDescent="0.25">
      <c r="A3234" s="2"/>
    </row>
    <row r="3236" spans="1:1" x14ac:dyDescent="0.25">
      <c r="A3236" s="2"/>
    </row>
    <row r="3251" spans="1:1" x14ac:dyDescent="0.25">
      <c r="A3251" s="1"/>
    </row>
    <row r="3257" spans="1:1" x14ac:dyDescent="0.25">
      <c r="A3257" s="1"/>
    </row>
    <row r="3263" spans="1:1" x14ac:dyDescent="0.25">
      <c r="A3263" s="1"/>
    </row>
    <row r="3269" spans="1:1" x14ac:dyDescent="0.25">
      <c r="A3269" s="1"/>
    </row>
    <row r="3285" spans="1:1" x14ac:dyDescent="0.25">
      <c r="A3285" s="3"/>
    </row>
    <row r="3287" spans="1:1" x14ac:dyDescent="0.25">
      <c r="A3287" s="3"/>
    </row>
    <row r="3289" spans="1:1" x14ac:dyDescent="0.25">
      <c r="A3289" s="2"/>
    </row>
    <row r="3291" spans="1:1" x14ac:dyDescent="0.25">
      <c r="A3291" s="2"/>
    </row>
    <row r="3305" spans="1:1" x14ac:dyDescent="0.25">
      <c r="A3305" s="1"/>
    </row>
    <row r="3311" spans="1:1" x14ac:dyDescent="0.25">
      <c r="A3311" s="1"/>
    </row>
    <row r="3312" spans="1:1" x14ac:dyDescent="0.25">
      <c r="A3312" s="1"/>
    </row>
    <row r="3317" spans="1:1" x14ac:dyDescent="0.25">
      <c r="A3317" s="1"/>
    </row>
    <row r="3318" spans="1:1" x14ac:dyDescent="0.25">
      <c r="A3318" s="1"/>
    </row>
    <row r="3324" spans="1:1" x14ac:dyDescent="0.25">
      <c r="A3324" s="1"/>
    </row>
    <row r="3340" spans="1:1" x14ac:dyDescent="0.25">
      <c r="A3340" s="3"/>
    </row>
    <row r="3342" spans="1:1" x14ac:dyDescent="0.25">
      <c r="A3342" s="3"/>
    </row>
    <row r="3344" spans="1:1" x14ac:dyDescent="0.25">
      <c r="A3344" s="2"/>
    </row>
    <row r="3346" spans="1:1" x14ac:dyDescent="0.25">
      <c r="A3346" s="2"/>
    </row>
    <row r="3359" spans="1:1" x14ac:dyDescent="0.25">
      <c r="A3359" s="1"/>
    </row>
    <row r="3365" spans="1:1" x14ac:dyDescent="0.25">
      <c r="A3365" s="1"/>
    </row>
    <row r="3367" spans="1:1" x14ac:dyDescent="0.25">
      <c r="A3367" s="1"/>
    </row>
    <row r="3371" spans="1:1" x14ac:dyDescent="0.25">
      <c r="A3371" s="1"/>
    </row>
    <row r="3373" spans="1:1" x14ac:dyDescent="0.25">
      <c r="A3373" s="1"/>
    </row>
    <row r="3379" spans="1:1" x14ac:dyDescent="0.25">
      <c r="A3379" s="1"/>
    </row>
    <row r="3395" spans="1:1" x14ac:dyDescent="0.25">
      <c r="A3395" s="3"/>
    </row>
    <row r="3397" spans="1:1" x14ac:dyDescent="0.25">
      <c r="A3397" s="3"/>
    </row>
    <row r="3399" spans="1:1" x14ac:dyDescent="0.25">
      <c r="A3399" s="2"/>
    </row>
    <row r="3401" spans="1:1" x14ac:dyDescent="0.25">
      <c r="A3401" s="2"/>
    </row>
    <row r="3413" spans="1:1" x14ac:dyDescent="0.25">
      <c r="A3413" s="1"/>
    </row>
    <row r="3419" spans="1:1" x14ac:dyDescent="0.25">
      <c r="A3419" s="1"/>
    </row>
    <row r="3422" spans="1:1" x14ac:dyDescent="0.25">
      <c r="A3422" s="1"/>
    </row>
    <row r="3425" spans="1:1" x14ac:dyDescent="0.25">
      <c r="A3425" s="1"/>
    </row>
    <row r="3428" spans="1:1" x14ac:dyDescent="0.25">
      <c r="A3428" s="1"/>
    </row>
    <row r="3434" spans="1:1" x14ac:dyDescent="0.25">
      <c r="A3434" s="1"/>
    </row>
    <row r="3450" spans="1:1" x14ac:dyDescent="0.25">
      <c r="A3450" s="3"/>
    </row>
    <row r="3452" spans="1:1" x14ac:dyDescent="0.25">
      <c r="A3452" s="3"/>
    </row>
    <row r="3454" spans="1:1" x14ac:dyDescent="0.25">
      <c r="A3454" s="2"/>
    </row>
    <row r="3456" spans="1:1" x14ac:dyDescent="0.25">
      <c r="A3456" s="2"/>
    </row>
    <row r="3458" spans="1:1" x14ac:dyDescent="0.25">
      <c r="A3458" s="2"/>
    </row>
    <row r="3467" spans="1:1" x14ac:dyDescent="0.25">
      <c r="A3467" s="1"/>
    </row>
    <row r="3473" spans="1:1" x14ac:dyDescent="0.25">
      <c r="A3473" s="1"/>
    </row>
    <row r="3477" spans="1:1" x14ac:dyDescent="0.25">
      <c r="A3477" s="1"/>
    </row>
    <row r="3479" spans="1:1" x14ac:dyDescent="0.25">
      <c r="A3479" s="1"/>
    </row>
    <row r="3483" spans="1:1" x14ac:dyDescent="0.25">
      <c r="A3483" s="1"/>
    </row>
    <row r="3489" spans="1:1" x14ac:dyDescent="0.25">
      <c r="A3489" s="1"/>
    </row>
    <row r="3505" spans="1:1" x14ac:dyDescent="0.25">
      <c r="A3505" s="3"/>
    </row>
    <row r="3507" spans="1:1" x14ac:dyDescent="0.25">
      <c r="A3507" s="3"/>
    </row>
    <row r="3509" spans="1:1" x14ac:dyDescent="0.25">
      <c r="A3509" s="2"/>
    </row>
    <row r="3511" spans="1:1" x14ac:dyDescent="0.25">
      <c r="A3511" s="2"/>
    </row>
    <row r="3521" spans="1:1" x14ac:dyDescent="0.25">
      <c r="A3521" s="1"/>
    </row>
    <row r="3527" spans="1:1" x14ac:dyDescent="0.25">
      <c r="A3527" s="1"/>
    </row>
    <row r="3532" spans="1:1" x14ac:dyDescent="0.25">
      <c r="A3532" s="1"/>
    </row>
    <row r="3533" spans="1:1" x14ac:dyDescent="0.25">
      <c r="A3533" s="1"/>
    </row>
    <row r="3538" spans="1:1" x14ac:dyDescent="0.25">
      <c r="A3538" s="1"/>
    </row>
    <row r="3544" spans="1:1" x14ac:dyDescent="0.25">
      <c r="A3544" s="1"/>
    </row>
    <row r="3560" spans="1:1" x14ac:dyDescent="0.25">
      <c r="A3560" s="3"/>
    </row>
    <row r="3562" spans="1:1" x14ac:dyDescent="0.25">
      <c r="A3562" s="3"/>
    </row>
    <row r="3564" spans="1:1" x14ac:dyDescent="0.25">
      <c r="A3564" s="2"/>
    </row>
    <row r="3566" spans="1:1" x14ac:dyDescent="0.25">
      <c r="A3566" s="2"/>
    </row>
    <row r="3568" spans="1:1" x14ac:dyDescent="0.25">
      <c r="A3568" s="2"/>
    </row>
    <row r="3575" spans="1:1" x14ac:dyDescent="0.25">
      <c r="A3575" s="1"/>
    </row>
    <row r="3581" spans="1:1" x14ac:dyDescent="0.25">
      <c r="A3581" s="1"/>
    </row>
    <row r="3587" spans="1:1" x14ac:dyDescent="0.25">
      <c r="A3587" s="1"/>
    </row>
    <row r="3593" spans="1:1" x14ac:dyDescent="0.25">
      <c r="A3593" s="1"/>
    </row>
    <row r="3599" spans="1:1" x14ac:dyDescent="0.25">
      <c r="A3599" s="1"/>
    </row>
    <row r="3615" spans="1:1" x14ac:dyDescent="0.25">
      <c r="A3615" s="3"/>
    </row>
    <row r="3617" spans="1:1" x14ac:dyDescent="0.25">
      <c r="A3617" s="3"/>
    </row>
    <row r="3619" spans="1:1" x14ac:dyDescent="0.25">
      <c r="A3619" s="2"/>
    </row>
    <row r="3621" spans="1:1" x14ac:dyDescent="0.25">
      <c r="A3621" s="2"/>
    </row>
    <row r="3623" spans="1:1" x14ac:dyDescent="0.25">
      <c r="A3623" s="2"/>
    </row>
    <row r="3629" spans="1:1" x14ac:dyDescent="0.25">
      <c r="A3629" s="1"/>
    </row>
    <row r="3635" spans="1:1" x14ac:dyDescent="0.25">
      <c r="A3635" s="1"/>
    </row>
    <row r="3641" spans="1:1" x14ac:dyDescent="0.25">
      <c r="A3641" s="1"/>
    </row>
    <row r="3642" spans="1:1" x14ac:dyDescent="0.25">
      <c r="A3642" s="1"/>
    </row>
    <row r="3648" spans="1:1" x14ac:dyDescent="0.25">
      <c r="A3648" s="1"/>
    </row>
    <row r="3654" spans="1:1" x14ac:dyDescent="0.25">
      <c r="A3654" s="1"/>
    </row>
    <row r="3670" spans="1:1" x14ac:dyDescent="0.25">
      <c r="A3670" s="3"/>
    </row>
    <row r="3672" spans="1:1" x14ac:dyDescent="0.25">
      <c r="A3672" s="3"/>
    </row>
    <row r="3674" spans="1:1" x14ac:dyDescent="0.25">
      <c r="A3674" s="2"/>
    </row>
    <row r="3676" spans="1:1" x14ac:dyDescent="0.25">
      <c r="A3676" s="2"/>
    </row>
    <row r="3678" spans="1:1" x14ac:dyDescent="0.25">
      <c r="A3678" s="2"/>
    </row>
    <row r="3683" spans="1:1" x14ac:dyDescent="0.25">
      <c r="A3683" s="1"/>
    </row>
    <row r="3689" spans="1:1" x14ac:dyDescent="0.25">
      <c r="A3689" s="1"/>
    </row>
    <row r="3695" spans="1:1" x14ac:dyDescent="0.25">
      <c r="A3695" s="1"/>
    </row>
    <row r="3697" spans="1:1" x14ac:dyDescent="0.25">
      <c r="A3697" s="1"/>
    </row>
    <row r="3703" spans="1:1" x14ac:dyDescent="0.25">
      <c r="A3703" s="1"/>
    </row>
    <row r="3709" spans="1:1" x14ac:dyDescent="0.25">
      <c r="A3709" s="1"/>
    </row>
    <row r="3725" spans="1:1" x14ac:dyDescent="0.25">
      <c r="A3725" s="3"/>
    </row>
    <row r="3727" spans="1:1" x14ac:dyDescent="0.25">
      <c r="A3727" s="3"/>
    </row>
    <row r="3729" spans="1:1" x14ac:dyDescent="0.25">
      <c r="A3729" s="2"/>
    </row>
    <row r="3731" spans="1:1" x14ac:dyDescent="0.25">
      <c r="A3731" s="2"/>
    </row>
    <row r="3733" spans="1:1" x14ac:dyDescent="0.25">
      <c r="A3733" s="2"/>
    </row>
    <row r="3737" spans="1:1" x14ac:dyDescent="0.25">
      <c r="A3737" s="1"/>
    </row>
    <row r="3743" spans="1:1" x14ac:dyDescent="0.25">
      <c r="A3743" s="1"/>
    </row>
    <row r="3749" spans="1:1" x14ac:dyDescent="0.25">
      <c r="A3749" s="1"/>
    </row>
    <row r="3752" spans="1:1" x14ac:dyDescent="0.25">
      <c r="A3752" s="1"/>
    </row>
    <row r="3758" spans="1:1" x14ac:dyDescent="0.25">
      <c r="A3758" s="1"/>
    </row>
    <row r="3764" spans="1:1" x14ac:dyDescent="0.25">
      <c r="A3764" s="1"/>
    </row>
    <row r="3780" spans="1:1" x14ac:dyDescent="0.25">
      <c r="A3780" s="3"/>
    </row>
    <row r="3782" spans="1:1" x14ac:dyDescent="0.25">
      <c r="A3782" s="3"/>
    </row>
    <row r="3784" spans="1:1" x14ac:dyDescent="0.25">
      <c r="A3784" s="2"/>
    </row>
    <row r="3786" spans="1:1" x14ac:dyDescent="0.25">
      <c r="A3786" s="2"/>
    </row>
    <row r="3788" spans="1:1" x14ac:dyDescent="0.25">
      <c r="A3788" s="2"/>
    </row>
    <row r="3791" spans="1:1" x14ac:dyDescent="0.25">
      <c r="A3791" s="1"/>
    </row>
    <row r="3797" spans="1:1" x14ac:dyDescent="0.25">
      <c r="A3797" s="1"/>
    </row>
    <row r="3803" spans="1:1" x14ac:dyDescent="0.25">
      <c r="A3803" s="1"/>
    </row>
    <row r="3807" spans="1:1" x14ac:dyDescent="0.25">
      <c r="A3807" s="1"/>
    </row>
    <row r="3813" spans="1:1" x14ac:dyDescent="0.25">
      <c r="A3813" s="1"/>
    </row>
    <row r="3819" spans="1:1" x14ac:dyDescent="0.25">
      <c r="A3819" s="1"/>
    </row>
    <row r="3835" spans="1:1" x14ac:dyDescent="0.25">
      <c r="A3835" s="3"/>
    </row>
    <row r="3837" spans="1:1" x14ac:dyDescent="0.25">
      <c r="A3837" s="3"/>
    </row>
    <row r="3839" spans="1:1" x14ac:dyDescent="0.25">
      <c r="A3839" s="3"/>
    </row>
    <row r="3841" spans="1:1" x14ac:dyDescent="0.25">
      <c r="A3841" s="2"/>
    </row>
    <row r="3843" spans="1:1" x14ac:dyDescent="0.25">
      <c r="A3843" s="2"/>
    </row>
    <row r="3845" spans="1:1" x14ac:dyDescent="0.25">
      <c r="A3845" s="1"/>
    </row>
    <row r="3847" spans="1:1" x14ac:dyDescent="0.25">
      <c r="A3847" s="2"/>
    </row>
    <row r="3851" spans="1:1" x14ac:dyDescent="0.25">
      <c r="A3851" s="1"/>
    </row>
    <row r="3857" spans="1:1" x14ac:dyDescent="0.25">
      <c r="A3857" s="1"/>
    </row>
    <row r="3862" spans="1:1" x14ac:dyDescent="0.25">
      <c r="A3862" s="1"/>
    </row>
    <row r="3868" spans="1:1" x14ac:dyDescent="0.25">
      <c r="A3868" s="1"/>
    </row>
    <row r="3874" spans="1:1" x14ac:dyDescent="0.25">
      <c r="A3874" s="1"/>
    </row>
    <row r="3890" spans="1:1" x14ac:dyDescent="0.25">
      <c r="A3890" s="3"/>
    </row>
    <row r="3892" spans="1:1" x14ac:dyDescent="0.25">
      <c r="A3892" s="3"/>
    </row>
    <row r="3894" spans="1:1" x14ac:dyDescent="0.25">
      <c r="A3894" s="2"/>
    </row>
    <row r="3896" spans="1:1" x14ac:dyDescent="0.25">
      <c r="A3896" s="2"/>
    </row>
    <row r="3898" spans="1:1" x14ac:dyDescent="0.25">
      <c r="A3898" s="2"/>
    </row>
    <row r="3899" spans="1:1" x14ac:dyDescent="0.25">
      <c r="A3899" s="1"/>
    </row>
    <row r="3900" spans="1:1" x14ac:dyDescent="0.25">
      <c r="A3900" s="2"/>
    </row>
    <row r="3905" spans="1:1" x14ac:dyDescent="0.25">
      <c r="A3905" s="1"/>
    </row>
    <row r="3911" spans="1:1" x14ac:dyDescent="0.25">
      <c r="A3911" s="1"/>
    </row>
    <row r="3917" spans="1:1" x14ac:dyDescent="0.25">
      <c r="A3917" s="1"/>
    </row>
    <row r="3923" spans="1:1" x14ac:dyDescent="0.25">
      <c r="A3923" s="1"/>
    </row>
    <row r="3929" spans="1:1" x14ac:dyDescent="0.25">
      <c r="A3929" s="1"/>
    </row>
    <row r="3949" spans="1:1" x14ac:dyDescent="0.25">
      <c r="A3949" s="2"/>
    </row>
    <row r="3953" spans="1:1" x14ac:dyDescent="0.25">
      <c r="A3953" s="1"/>
    </row>
    <row r="3959" spans="1:1" x14ac:dyDescent="0.25">
      <c r="A3959" s="1"/>
    </row>
    <row r="3965" spans="1:1" x14ac:dyDescent="0.25">
      <c r="A3965" s="1"/>
    </row>
    <row r="3972" spans="1:1" x14ac:dyDescent="0.25">
      <c r="A3972" s="1"/>
    </row>
    <row r="3978" spans="1:1" x14ac:dyDescent="0.25">
      <c r="A3978" s="1"/>
    </row>
    <row r="3984" spans="1:1" x14ac:dyDescent="0.25">
      <c r="A3984" s="1"/>
    </row>
    <row r="4007" spans="1:1" x14ac:dyDescent="0.25">
      <c r="A4007" s="1"/>
    </row>
    <row r="4013" spans="1:1" x14ac:dyDescent="0.25">
      <c r="A4013" s="1"/>
    </row>
    <row r="4019" spans="1:1" x14ac:dyDescent="0.25">
      <c r="A4019" s="1"/>
    </row>
    <row r="4027" spans="1:1" x14ac:dyDescent="0.25">
      <c r="A4027" s="1"/>
    </row>
    <row r="4033" spans="1:1" x14ac:dyDescent="0.25">
      <c r="A4033" s="1"/>
    </row>
    <row r="4039" spans="1:1" x14ac:dyDescent="0.25">
      <c r="A4039" s="1"/>
    </row>
    <row r="4061" spans="1:1" x14ac:dyDescent="0.25">
      <c r="A4061" s="1"/>
    </row>
    <row r="4067" spans="1:1" x14ac:dyDescent="0.25">
      <c r="A4067" s="1"/>
    </row>
    <row r="4073" spans="1:1" x14ac:dyDescent="0.25">
      <c r="A4073" s="1"/>
    </row>
    <row r="4082" spans="1:1" x14ac:dyDescent="0.25">
      <c r="A4082" s="1"/>
    </row>
    <row r="4088" spans="1:1" x14ac:dyDescent="0.25">
      <c r="A4088" s="1"/>
    </row>
    <row r="4094" spans="1:1" x14ac:dyDescent="0.25">
      <c r="A4094" s="1"/>
    </row>
    <row r="4115" spans="1:1" x14ac:dyDescent="0.25">
      <c r="A4115" s="1"/>
    </row>
    <row r="4121" spans="1:1" x14ac:dyDescent="0.25">
      <c r="A4121" s="1"/>
    </row>
    <row r="4127" spans="1:1" x14ac:dyDescent="0.25">
      <c r="A4127" s="1"/>
    </row>
    <row r="4137" spans="1:1" x14ac:dyDescent="0.25">
      <c r="A4137" s="1"/>
    </row>
    <row r="4143" spans="1:1" x14ac:dyDescent="0.25">
      <c r="A4143" s="1"/>
    </row>
    <row r="4149" spans="1:1" x14ac:dyDescent="0.25">
      <c r="A4149" s="1"/>
    </row>
    <row r="4192" spans="1:1" x14ac:dyDescent="0.25">
      <c r="A4192" s="1"/>
    </row>
    <row r="4198" spans="1:1" x14ac:dyDescent="0.25">
      <c r="A4198" s="1"/>
    </row>
    <row r="4204" spans="1:1" x14ac:dyDescent="0.25">
      <c r="A4204" s="1"/>
    </row>
    <row r="4224" spans="1:1" x14ac:dyDescent="0.25">
      <c r="A4224" s="2"/>
    </row>
    <row r="4226" spans="1:1" x14ac:dyDescent="0.25">
      <c r="A4226" s="2"/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5CC9C0-1693-4FFB-885C-0662BC7691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JF</cp:lastModifiedBy>
  <dcterms:created xsi:type="dcterms:W3CDTF">2022-07-21T08:29:13Z</dcterms:created>
  <dcterms:modified xsi:type="dcterms:W3CDTF">2022-07-21T11:23:50Z</dcterms:modified>
</cp:coreProperties>
</file>