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032054BF-3E4F-4E93-848E-E68E4FF2457A}" xr6:coauthVersionLast="47" xr6:coauthVersionMax="47" xr10:uidLastSave="{00000000-0000-0000-0000-000000000000}"/>
  <bookViews>
    <workbookView xWindow="9195" yWindow="2235" windowWidth="20010" windowHeight="11790" activeTab="1" xr2:uid="{FAE2914E-BF71-4940-BEE1-D171D1833EAA}"/>
  </bookViews>
  <sheets>
    <sheet name="BDD" sheetId="1" r:id="rId1"/>
    <sheet name="Fonction FILTRE" sheetId="2" r:id="rId2"/>
  </sheets>
  <definedNames>
    <definedName name="ListeNumFact">_xlfn.ANCHORARRAY(BDD!$N$2)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" i="2" l="1" a="1"/>
  <c r="A5" i="2" s="1"/>
  <c r="A6" i="2" a="1"/>
  <c r="A6" i="2" s="1"/>
  <c r="N2" i="1" a="1"/>
  <c r="N2" i="1" s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<sst xmlns="http://schemas.openxmlformats.org/spreadsheetml/2006/main" count="73" uniqueCount="28">
  <si>
    <t>Date début</t>
  </si>
  <si>
    <t>date fin</t>
  </si>
  <si>
    <t>n° facture</t>
  </si>
  <si>
    <t>opp</t>
  </si>
  <si>
    <t>perso</t>
  </si>
  <si>
    <t>Montant net</t>
  </si>
  <si>
    <t>Dossier avec garantie</t>
  </si>
  <si>
    <t>Dossier sans garantie</t>
  </si>
  <si>
    <t>Mandat</t>
  </si>
  <si>
    <t>Noms</t>
  </si>
  <si>
    <t>leads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</si>
  <si>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</si>
  <si>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</si>
  <si>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</si>
  <si>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</si>
  <si>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</si>
  <si>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</si>
  <si>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</si>
  <si>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</si>
  <si>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</si>
  <si>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</si>
  <si>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</si>
  <si>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</si>
  <si>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oui</t>
  </si>
  <si>
    <t>non</t>
  </si>
  <si>
    <t>oii</t>
  </si>
  <si>
    <t>N°   Facture</t>
  </si>
  <si>
    <t>Liste Num Fact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</si>
</sst>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€-40C]"/>
    <numFmt numFmtId="166" formatCode="dd/mm/yyyy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/>
    <xf numFmtId="164" fontId="0" fillId="0" borderId="0" xfId="0" applyNumberFormat="1" applyFont="1" applyFill="1" applyBorder="1"/>
    <xf numFmtId="9" fontId="0" fillId="0" borderId="0" xfId="0" applyNumberFormat="1" applyFont="1" applyFill="1" applyBorder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759F02-43B2-4489-AA75-480C7220259E}" name="t_BDD" displayName="t_BDD" ref="A1:K13" totalsRowShown="0">
  <autoFilter ref="A1:K13" xr:uid="{A0759F02-43B2-4489-AA75-480C7220259E}"/>
  <tableColumns count="11">
    <tableColumn id="1" xr3:uid="{01C83279-30F7-423B-B648-E6B467FD0A21}" name="Date début"/>
    <tableColumn id="2" xr3:uid="{5CF105C6-A1AC-4410-BF2C-9A7742A3E959}" name="date fin"/>
    <tableColumn id="3" xr3:uid="{0E054705-4EB3-4AFF-A35A-DDE161EA1FA4}" name="n° facture"/>
    <tableColumn id="4" xr3:uid="{59CE7D52-257A-47F8-BF8A-B55870A311DD}" name="opp"/>
    <tableColumn id="5" xr3:uid="{216DDD3E-C4EE-4B66-A76B-A8BC343EFAC7}" name="Noms"/>
    <tableColumn id="6" xr3:uid="{54374417-AEBB-4337-A414-6EFAFF3765C7}" name="Mandat"/>
    <tableColumn id="7" xr3:uid="{F99D62BD-BAB0-4CEA-ACBC-F37516B823FF}" name="perso"/>
    <tableColumn id="8" xr3:uid="{A5928276-9984-4D9A-A98C-B26E10BDF3FB}" name="leads"/>
    <tableColumn id="9" xr3:uid="{3A0F6428-EB4A-4954-84D7-5CCF91FD363A}" name="Montant net">
      <calculatedColumnFormula>IF(H2="oui",F2/100*40,F2)</calculatedColumnFormula>
    </tableColumn>
    <tableColumn id="10" xr3:uid="{A24D3DDF-3128-40CF-9124-79589F95F6E7}" name="Dossier sans garantie"/>
    <tableColumn id="11" xr3:uid="{5586F0C0-FC9F-4454-B964-412D1156D1DE}" name="Dossier avec garanti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634C1-8BC9-4248-AED8-C2F717A66CDF}">
  <dimension ref="A1:N13"/>
  <sheetViews>
    <sheetView showGridLines="0" workbookViewId="0">
      <selection activeCell="N2" sqref="N2"/>
    </sheetView>
  </sheetViews>
  <sheetFormatPr baseColWidth="10" defaultColWidth="10.7109375" defaultRowHeight="15" x14ac:dyDescent="0.25"/>
  <cols>
    <col min="1" max="1" width="13" customWidth="1"/>
    <col min="3" max="3" width="11.7109375" customWidth="1"/>
    <col min="9" max="9" width="14.28515625" customWidth="1"/>
    <col min="10" max="10" width="21.7109375" customWidth="1"/>
    <col min="11" max="11" width="21.85546875" customWidth="1"/>
    <col min="14" max="14" width="13.85546875" bestFit="1" customWidth="1"/>
  </cols>
  <sheetData>
    <row r="1" spans="1:14" x14ac:dyDescent="0.25">
      <c r="A1" s="2" t="s">
        <v>0</v>
      </c>
      <c r="B1" s="2" t="s">
        <v>1</v>
      </c>
      <c r="C1" s="2" t="s">
        <v>2</v>
      </c>
      <c r="D1" s="2" t="s">
        <v>3</v>
      </c>
      <c r="E1" s="3" t="s">
        <v>9</v>
      </c>
      <c r="F1" s="2" t="s">
        <v>8</v>
      </c>
      <c r="G1" s="2" t="s">
        <v>4</v>
      </c>
      <c r="H1" s="2" t="s">
        <v>10</v>
      </c>
      <c r="I1" s="2" t="s">
        <v>5</v>
      </c>
      <c r="J1" s="2" t="s">
        <v>7</v>
      </c>
      <c r="K1" s="2" t="s">
        <v>6</v>
      </c>
      <c r="N1" t="s">
        <v>27</v>
      </c>
    </row>
    <row r="2" spans="1:14" x14ac:dyDescent="0.25">
      <c r="A2" s="2"/>
      <c r="B2" s="4">
        <v>44977</v>
      </c>
      <c r="C2" s="3">
        <v>26</v>
      </c>
      <c r="D2" s="2">
        <v>225998</v>
      </c>
      <c r="E2" s="3" t="s">
        <v>11</v>
      </c>
      <c r="F2" s="5">
        <v>286</v>
      </c>
      <c r="G2" s="3" t="s">
        <v>24</v>
      </c>
      <c r="H2" s="6" t="s">
        <v>23</v>
      </c>
      <c r="I2" s="5">
        <f>IF(H2="oui",F2/100*40,F2)</f>
        <v>114.39999999999999</v>
      </c>
      <c r="J2" s="3" t="s">
        <v>23</v>
      </c>
      <c r="K2" s="3" t="s">
        <v>24</v>
      </c>
      <c r="N2" s="1" cm="1">
        <f t="array" ref="N2:N7">_xlfn.UNIQUE(t_BDD[n° facture])</f>
        <v>26</v>
      </c>
    </row>
    <row r="3" spans="1:14" x14ac:dyDescent="0.25">
      <c r="A3" s="2"/>
      <c r="B3" s="4">
        <v>44612</v>
      </c>
      <c r="C3" s="3">
        <v>26</v>
      </c>
      <c r="D3" s="2">
        <v>223778</v>
      </c>
      <c r="E3" s="3" t="s">
        <v>12</v>
      </c>
      <c r="F3" s="5">
        <v>401</v>
      </c>
      <c r="G3" s="3" t="s">
        <v>24</v>
      </c>
      <c r="H3" s="6" t="s">
        <v>23</v>
      </c>
      <c r="I3" s="5">
        <f t="shared" ref="I3:I13" si="0">IF(H3="oui",F3/100*40,F3)</f>
        <v>160.39999999999998</v>
      </c>
      <c r="J3" s="3" t="s">
        <v>23</v>
      </c>
      <c r="K3" s="3" t="s">
        <v>24</v>
      </c>
      <c r="N3" s="1">
        <v>27</v>
      </c>
    </row>
    <row r="4" spans="1:14" x14ac:dyDescent="0.25">
      <c r="A4" s="4">
        <v>44625</v>
      </c>
      <c r="B4" s="2"/>
      <c r="C4" s="3">
        <v>27</v>
      </c>
      <c r="D4" s="2">
        <v>234568</v>
      </c>
      <c r="E4" s="3" t="s">
        <v>13</v>
      </c>
      <c r="F4" s="5">
        <v>653</v>
      </c>
      <c r="G4" s="3" t="s">
        <v>24</v>
      </c>
      <c r="H4" s="6" t="s">
        <v>23</v>
      </c>
      <c r="I4" s="5">
        <f t="shared" si="0"/>
        <v>261.2</v>
      </c>
      <c r="J4" s="3" t="s">
        <v>24</v>
      </c>
      <c r="K4" s="3" t="s">
        <v>23</v>
      </c>
      <c r="N4" s="1">
        <v>28</v>
      </c>
    </row>
    <row r="5" spans="1:14" x14ac:dyDescent="0.25">
      <c r="A5" s="4">
        <v>44625</v>
      </c>
      <c r="B5" s="2"/>
      <c r="C5" s="3">
        <v>27</v>
      </c>
      <c r="D5" s="2">
        <v>255467</v>
      </c>
      <c r="E5" s="3" t="s">
        <v>14</v>
      </c>
      <c r="F5" s="5">
        <v>159</v>
      </c>
      <c r="G5" s="3" t="s">
        <v>24</v>
      </c>
      <c r="H5" s="6" t="s">
        <v>23</v>
      </c>
      <c r="I5" s="5">
        <f t="shared" si="0"/>
        <v>63.6</v>
      </c>
      <c r="J5" s="3" t="s">
        <v>23</v>
      </c>
      <c r="K5" s="3" t="s">
        <v>24</v>
      </c>
      <c r="N5" s="1">
        <v>29</v>
      </c>
    </row>
    <row r="6" spans="1:14" x14ac:dyDescent="0.25">
      <c r="A6" s="2"/>
      <c r="B6" s="4">
        <v>44640</v>
      </c>
      <c r="C6" s="3">
        <v>28</v>
      </c>
      <c r="D6" s="2">
        <v>245567</v>
      </c>
      <c r="E6" s="3" t="s">
        <v>15</v>
      </c>
      <c r="F6" s="5">
        <v>293</v>
      </c>
      <c r="G6" s="6" t="s">
        <v>23</v>
      </c>
      <c r="H6" s="3" t="s">
        <v>24</v>
      </c>
      <c r="I6" s="5">
        <f t="shared" si="0"/>
        <v>293</v>
      </c>
      <c r="J6" s="3" t="s">
        <v>24</v>
      </c>
      <c r="K6" s="3" t="s">
        <v>23</v>
      </c>
      <c r="N6" s="1">
        <v>30</v>
      </c>
    </row>
    <row r="7" spans="1:14" x14ac:dyDescent="0.25">
      <c r="A7" s="4">
        <v>44656</v>
      </c>
      <c r="B7" s="4"/>
      <c r="C7" s="3">
        <v>29</v>
      </c>
      <c r="D7" s="2">
        <v>266445</v>
      </c>
      <c r="E7" s="3" t="s">
        <v>16</v>
      </c>
      <c r="F7" s="5">
        <v>429</v>
      </c>
      <c r="G7" s="6" t="s">
        <v>23</v>
      </c>
      <c r="H7" s="3" t="s">
        <v>24</v>
      </c>
      <c r="I7" s="5">
        <f t="shared" si="0"/>
        <v>429</v>
      </c>
      <c r="J7" s="3" t="s">
        <v>24</v>
      </c>
      <c r="K7" s="3" t="s">
        <v>23</v>
      </c>
      <c r="N7" s="1">
        <v>31</v>
      </c>
    </row>
    <row r="8" spans="1:14" x14ac:dyDescent="0.25">
      <c r="A8" s="4">
        <v>44656</v>
      </c>
      <c r="B8" s="2"/>
      <c r="C8" s="3">
        <v>29</v>
      </c>
      <c r="D8" s="2">
        <v>266317</v>
      </c>
      <c r="E8" s="3" t="s">
        <v>17</v>
      </c>
      <c r="F8" s="5">
        <v>721</v>
      </c>
      <c r="G8" s="3" t="s">
        <v>24</v>
      </c>
      <c r="H8" s="6" t="s">
        <v>23</v>
      </c>
      <c r="I8" s="5">
        <f t="shared" si="0"/>
        <v>288.39999999999998</v>
      </c>
      <c r="J8" s="3" t="s">
        <v>24</v>
      </c>
      <c r="K8" s="3" t="s">
        <v>23</v>
      </c>
    </row>
    <row r="9" spans="1:14" x14ac:dyDescent="0.25">
      <c r="A9" s="4">
        <v>44656</v>
      </c>
      <c r="B9" s="2"/>
      <c r="C9" s="3">
        <v>29</v>
      </c>
      <c r="D9" s="2">
        <v>264113</v>
      </c>
      <c r="E9" s="3" t="s">
        <v>18</v>
      </c>
      <c r="F9" s="5">
        <v>987</v>
      </c>
      <c r="G9" s="3" t="s">
        <v>24</v>
      </c>
      <c r="H9" s="6" t="s">
        <v>23</v>
      </c>
      <c r="I9" s="5">
        <f t="shared" si="0"/>
        <v>394.79999999999995</v>
      </c>
      <c r="J9" s="3" t="s">
        <v>24</v>
      </c>
      <c r="K9" s="3" t="s">
        <v>23</v>
      </c>
    </row>
    <row r="10" spans="1:14" x14ac:dyDescent="0.25">
      <c r="A10" s="4"/>
      <c r="B10" s="4">
        <v>44671</v>
      </c>
      <c r="C10" s="3">
        <v>30</v>
      </c>
      <c r="D10" s="2">
        <v>246532</v>
      </c>
      <c r="E10" s="3" t="s">
        <v>19</v>
      </c>
      <c r="F10" s="5">
        <v>206</v>
      </c>
      <c r="G10" s="6" t="s">
        <v>23</v>
      </c>
      <c r="H10" s="3" t="s">
        <v>24</v>
      </c>
      <c r="I10" s="5">
        <f t="shared" si="0"/>
        <v>206</v>
      </c>
      <c r="J10" s="3" t="s">
        <v>23</v>
      </c>
      <c r="K10" s="3" t="s">
        <v>24</v>
      </c>
    </row>
    <row r="11" spans="1:14" x14ac:dyDescent="0.25">
      <c r="A11" s="4"/>
      <c r="B11" s="4">
        <v>44671</v>
      </c>
      <c r="C11" s="3">
        <v>30</v>
      </c>
      <c r="D11" s="2">
        <v>245762</v>
      </c>
      <c r="E11" s="3" t="s">
        <v>20</v>
      </c>
      <c r="F11" s="5">
        <v>401</v>
      </c>
      <c r="G11" s="3" t="s">
        <v>24</v>
      </c>
      <c r="H11" s="6" t="s">
        <v>23</v>
      </c>
      <c r="I11" s="5">
        <f t="shared" si="0"/>
        <v>160.39999999999998</v>
      </c>
      <c r="J11" s="3" t="s">
        <v>23</v>
      </c>
      <c r="K11" s="3" t="s">
        <v>24</v>
      </c>
    </row>
    <row r="12" spans="1:14" x14ac:dyDescent="0.25">
      <c r="A12" s="4">
        <v>44686</v>
      </c>
      <c r="B12" s="2"/>
      <c r="C12" s="3">
        <v>31</v>
      </c>
      <c r="D12" s="2">
        <v>258402</v>
      </c>
      <c r="E12" s="3" t="s">
        <v>21</v>
      </c>
      <c r="F12" s="5">
        <v>602</v>
      </c>
      <c r="G12" s="3" t="s">
        <v>24</v>
      </c>
      <c r="H12" s="6" t="s">
        <v>23</v>
      </c>
      <c r="I12" s="5">
        <f t="shared" si="0"/>
        <v>240.79999999999998</v>
      </c>
      <c r="J12" s="3" t="s">
        <v>23</v>
      </c>
      <c r="K12" s="3" t="s">
        <v>24</v>
      </c>
    </row>
    <row r="13" spans="1:14" x14ac:dyDescent="0.25">
      <c r="A13" s="4">
        <v>44686</v>
      </c>
      <c r="B13" s="2"/>
      <c r="C13" s="3">
        <v>31</v>
      </c>
      <c r="D13" s="2">
        <v>259402</v>
      </c>
      <c r="E13" s="3" t="s">
        <v>22</v>
      </c>
      <c r="F13" s="5">
        <v>592</v>
      </c>
      <c r="G13" s="6" t="s">
        <v>23</v>
      </c>
      <c r="H13" s="3" t="s">
        <v>24</v>
      </c>
      <c r="I13" s="5">
        <f t="shared" si="0"/>
        <v>592</v>
      </c>
      <c r="J13" s="3" t="s">
        <v>24</v>
      </c>
      <c r="K13" s="3" t="s">
        <v>25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D7F3E0-7930-46D8-BF01-114B9F261D67}">
  <dimension ref="A3:K7"/>
  <sheetViews>
    <sheetView showGridLines="0" tabSelected="1" workbookViewId="0">
      <selection sqref="A1:B1048576"/>
    </sheetView>
  </sheetViews>
  <sheetFormatPr baseColWidth="10" defaultColWidth="10.7109375" defaultRowHeight="15" x14ac:dyDescent="0.25"/>
  <cols>
    <col min="1" max="2" width="10.7109375" style="7"/>
    <col min="10" max="10" width="19.7109375" bestFit="1" customWidth="1"/>
    <col min="11" max="11" width="19.85546875" bestFit="1" customWidth="1"/>
  </cols>
  <sheetData>
    <row r="3" spans="1:11" x14ac:dyDescent="0.25">
      <c r="B3" s="7" t="s">
        <v>26</v>
      </c>
      <c r="C3">
        <v>27</v>
      </c>
    </row>
    <row r="5" spans="1:11" x14ac:dyDescent="0.25">
      <c r="A5" s="7" t="str" cm="1">
        <f t="array" ref="A5:K5">t_BDD[#Headers]</f>
        <v>Date début</v>
      </c>
      <c r="B5" s="7" t="str">
        <v>date fin</v>
      </c>
      <c r="C5" t="str">
        <v>n° facture</v>
      </c>
      <c r="D5" t="str">
        <v>opp</v>
      </c>
      <c r="E5" t="str">
        <v>Noms</v>
      </c>
      <c r="F5" t="str">
        <v>Mandat</v>
      </c>
      <c r="G5" t="str">
        <v>perso</v>
      </c>
      <c r="H5" t="str">
        <v>leads</v>
      </c>
      <c r="I5" t="str">
        <v>Montant net</v>
      </c>
      <c r="J5" t="str">
        <v>Dossier sans garantie</v>
      </c>
      <c r="K5" t="str">
        <v>Dossier avec garantie</v>
      </c>
    </row>
    <row r="6" spans="1:11" x14ac:dyDescent="0.25">
      <c r="A6" s="7" cm="1">
        <f t="array" ref="A6:K7">_xlfn._xlws.FILTER(t_BDD[],t_BDD[n° facture]=C3)</f>
        <v>44625</v>
      </c>
      <c r="B6" s="7">
        <v>0</v>
      </c>
      <c r="C6">
        <v>27</v>
      </c>
      <c r="D6">
        <v>234568</v>
      </c>
      <c r="E6" t="str">
        <v>C</v>
      </c>
      <c r="F6">
        <v>653</v>
      </c>
      <c r="G6" t="str">
        <v>non</v>
      </c>
      <c r="H6" t="str">
        <v>oui</v>
      </c>
      <c r="I6">
        <v>261.2</v>
      </c>
      <c r="J6" t="str">
        <v>non</v>
      </c>
      <c r="K6" t="str">
        <v>oui</v>
      </c>
    </row>
    <row r="7" spans="1:11" x14ac:dyDescent="0.25">
      <c r="A7" s="7">
        <v>44625</v>
      </c>
      <c r="B7" s="7">
        <v>0</v>
      </c>
      <c r="C7">
        <v>27</v>
      </c>
      <c r="D7">
        <v>255467</v>
      </c>
      <c r="E7" t="str">
        <v>D</v>
      </c>
      <c r="F7">
        <v>159</v>
      </c>
      <c r="G7" t="str">
        <v>non</v>
      </c>
      <c r="H7" t="str">
        <v>oui</v>
      </c>
      <c r="I7">
        <v>63.6</v>
      </c>
      <c r="J7" t="str">
        <v>oui</v>
      </c>
      <c r="K7" t="str">
        <v>non</v>
      </c>
    </row>
  </sheetData>
  <dataValidations count="1">
    <dataValidation type="list" allowBlank="1" showInputMessage="1" showErrorMessage="1" sqref="C3" xr:uid="{9A9C8110-CF21-455F-91F8-0932D0B5F487}">
      <formula1>ListeNumFact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Fonction 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 Pujol</dc:creator>
  <cp:lastModifiedBy>JFL</cp:lastModifiedBy>
  <dcterms:created xsi:type="dcterms:W3CDTF">2022-05-03T14:43:48Z</dcterms:created>
  <dcterms:modified xsi:type="dcterms:W3CDTF">2022-05-04T06:20:46Z</dcterms:modified>
</cp:coreProperties>
</file>