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5313BC3-3C7B-403D-AE60-1BE884E4331F}" xr6:coauthVersionLast="47" xr6:coauthVersionMax="47" xr10:uidLastSave="{00000000-0000-0000-0000-000000000000}"/>
  <bookViews>
    <workbookView xWindow="7905" yWindow="330" windowWidth="23625" windowHeight="12570" activeTab="4" xr2:uid="{00000000-000D-0000-FFFF-FFFF00000000}"/>
  </bookViews>
  <sheets>
    <sheet name="Facture" sheetId="1" r:id="rId1"/>
    <sheet name="Clients" sheetId="2" r:id="rId2"/>
    <sheet name="Parametre" sheetId="3" r:id="rId3"/>
    <sheet name="TCD - Mensuel" sheetId="37" r:id="rId4"/>
    <sheet name="TCD - Trimestre" sheetId="38" r:id="rId5"/>
    <sheet name="BDD" sheetId="36" r:id="rId6"/>
  </sheets>
  <definedNames>
    <definedName name="Segment_Mois__Date">#N/A</definedName>
    <definedName name="Segment_Trimestres__Date1">#N/A</definedName>
    <definedName name="_xlnm.Print_Area" localSheetId="0">Facture!$A$1:$E$42</definedName>
  </definedNames>
  <calcPr calcId="191029"/>
  <pivotCaches>
    <pivotCache cacheId="5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B14" i="1"/>
  <c r="B16" i="1"/>
  <c r="E14" i="1"/>
  <c r="B12" i="1"/>
  <c r="E10" i="1"/>
  <c r="E30" i="1"/>
  <c r="D14" i="1"/>
  <c r="E8" i="1"/>
  <c r="E32" i="1"/>
  <c r="E34" i="1"/>
</calcChain>
</file>

<file path=xl/sharedStrings.xml><?xml version="1.0" encoding="utf-8"?>
<sst xmlns="http://schemas.openxmlformats.org/spreadsheetml/2006/main" count="185" uniqueCount="82">
  <si>
    <t>FACTURE</t>
  </si>
  <si>
    <t>DATE :</t>
  </si>
  <si>
    <t>POUR :</t>
  </si>
  <si>
    <t>CLIENT :</t>
  </si>
  <si>
    <t>DESCRIPTION</t>
  </si>
  <si>
    <t>T</t>
  </si>
  <si>
    <t>MONTANT</t>
  </si>
  <si>
    <t>SOUS-TOTAL</t>
  </si>
  <si>
    <t>TAUX DE T.V.A.</t>
  </si>
  <si>
    <t>T.V.A.</t>
  </si>
  <si>
    <t>AUTRE</t>
  </si>
  <si>
    <t>TOTAL</t>
  </si>
  <si>
    <t>Pension</t>
  </si>
  <si>
    <t>Pension pour votre Cheval</t>
  </si>
  <si>
    <t>N° FACTURE :</t>
  </si>
  <si>
    <t>Nom &amp; Prénom</t>
  </si>
  <si>
    <t>Adresse</t>
  </si>
  <si>
    <t>Code Postal &amp; Localité</t>
  </si>
  <si>
    <t>Montant Htva</t>
  </si>
  <si>
    <t>BTW</t>
  </si>
  <si>
    <t/>
  </si>
  <si>
    <t>Pension pour votre Poney</t>
  </si>
  <si>
    <t>Payable au comptant</t>
  </si>
  <si>
    <t>Mode de paiement</t>
  </si>
  <si>
    <t>TVA:</t>
  </si>
  <si>
    <t>Par jour</t>
  </si>
  <si>
    <t>Au mois</t>
  </si>
  <si>
    <t xml:space="preserve"> </t>
  </si>
  <si>
    <t>Type Pension</t>
  </si>
  <si>
    <t>1/2 Pension pour B</t>
  </si>
  <si>
    <t>1/2 Pension pour Al</t>
  </si>
  <si>
    <t>1/2 Pension pour Fa</t>
  </si>
  <si>
    <t>1/2 Pension pour CO</t>
  </si>
  <si>
    <t>1/2 Pension pour PI</t>
  </si>
  <si>
    <t>bbbbb</t>
  </si>
  <si>
    <t>Dddddd</t>
  </si>
  <si>
    <t>DEL</t>
  </si>
  <si>
    <t>DELG</t>
  </si>
  <si>
    <t>GO</t>
  </si>
  <si>
    <t>HER</t>
  </si>
  <si>
    <t>JON</t>
  </si>
  <si>
    <t>KOP</t>
  </si>
  <si>
    <t>LAU</t>
  </si>
  <si>
    <t>MOT</t>
  </si>
  <si>
    <t>Mr et Mme ME</t>
  </si>
  <si>
    <t>PIE</t>
  </si>
  <si>
    <t>PIER</t>
  </si>
  <si>
    <t>SOM</t>
  </si>
  <si>
    <t>zzzzzz</t>
  </si>
  <si>
    <t>1/2 Pension pour Co</t>
  </si>
  <si>
    <t>jjjjjjjjj</t>
  </si>
  <si>
    <t>DEC</t>
  </si>
  <si>
    <t>DECO</t>
  </si>
  <si>
    <t>Ref</t>
  </si>
  <si>
    <t>Date</t>
  </si>
  <si>
    <t>Transaction</t>
  </si>
  <si>
    <t>HT</t>
  </si>
  <si>
    <t>Taux TVA</t>
  </si>
  <si>
    <t>Montant TVA</t>
  </si>
  <si>
    <t>TTC</t>
  </si>
  <si>
    <t>2022/2022</t>
  </si>
  <si>
    <t>2023/2022</t>
  </si>
  <si>
    <t>2024/2022</t>
  </si>
  <si>
    <t>Pension pour votre Poney - 1 Jours</t>
  </si>
  <si>
    <t>Pension pour votre Cheval - 1 Jours</t>
  </si>
  <si>
    <t>2025/2022</t>
  </si>
  <si>
    <t>2222/2022</t>
  </si>
  <si>
    <t>2223/2022</t>
  </si>
  <si>
    <t>2225/2022</t>
  </si>
  <si>
    <t>2226/2022</t>
  </si>
  <si>
    <t>3030/2022</t>
  </si>
  <si>
    <t>3031/2022</t>
  </si>
  <si>
    <t>3032/2022</t>
  </si>
  <si>
    <t>mai</t>
  </si>
  <si>
    <t>juin</t>
  </si>
  <si>
    <t>Total général</t>
  </si>
  <si>
    <t>avr</t>
  </si>
  <si>
    <t>Mois (Date)</t>
  </si>
  <si>
    <t xml:space="preserve">HT </t>
  </si>
  <si>
    <t xml:space="preserve">Montant TVA </t>
  </si>
  <si>
    <t xml:space="preserve">TTC </t>
  </si>
  <si>
    <t xml:space="preserve">TVA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</si>
</sst>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@\ \ 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[$-80C]d\ mmmm\ yyyy;@"/>
    <numFmt numFmtId="172" formatCode="#,##0.00\ &quot;€&quot;"/>
  </numFmts>
  <fonts count="22" x14ac:knownFonts="1">
    <font>
      <sz val="10"/>
      <name val="Arial"/>
    </font>
    <font>
      <b/>
      <sz val="18"/>
      <name val="Arial"/>
      <family val="2"/>
    </font>
    <font>
      <sz val="27"/>
      <color indexed="22"/>
      <name val="Arial Black"/>
      <family val="2"/>
    </font>
    <font>
      <b/>
      <sz val="20"/>
      <name val="Arial"/>
      <family val="2"/>
    </font>
    <font>
      <b/>
      <i/>
      <sz val="9"/>
      <color indexed="55"/>
      <name val="Arial"/>
      <family val="2"/>
    </font>
    <font>
      <sz val="9"/>
      <color indexed="63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i/>
      <sz val="10"/>
      <name val="Arial"/>
      <family val="2"/>
    </font>
    <font>
      <sz val="10"/>
      <color indexed="6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color indexed="63"/>
      <name val="Arial"/>
      <family val="2"/>
    </font>
    <font>
      <sz val="9"/>
      <name val="Arial"/>
      <family val="2"/>
    </font>
    <font>
      <b/>
      <i/>
      <sz val="9"/>
      <color indexed="55"/>
      <name val="Arial"/>
      <family val="2"/>
    </font>
    <font>
      <b/>
      <i/>
      <sz val="9"/>
      <name val="Arial"/>
      <family val="2"/>
    </font>
    <font>
      <sz val="10"/>
      <color theme="3" tint="0.79998168889431442"/>
      <name val="Arial"/>
      <family val="2"/>
    </font>
    <font>
      <sz val="10"/>
      <name val="Arial"/>
      <family val="2"/>
    </font>
    <font>
      <sz val="7"/>
      <color rgb="FF333333"/>
      <name val="Courier New"/>
      <family val="3"/>
    </font>
    <font>
      <sz val="9"/>
      <color theme="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24994659260841701"/>
        <bgColor indexed="64"/>
      </patternFill>
    </fill>
  </fills>
  <borders count="14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22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22"/>
      </left>
      <right/>
      <top style="thin">
        <color indexed="22"/>
      </top>
      <bottom style="thin">
        <color indexed="55"/>
      </bottom>
      <diagonal/>
    </border>
    <border>
      <left/>
      <right style="thin">
        <color indexed="55"/>
      </right>
      <top style="thin">
        <color indexed="22"/>
      </top>
      <bottom style="thin">
        <color indexed="55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22"/>
      </bottom>
      <diagonal/>
    </border>
  </borders>
  <cellStyleXfs count="2">
    <xf numFmtId="0" fontId="0" fillId="0" borderId="0"/>
    <xf numFmtId="9" fontId="21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5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10" fillId="0" borderId="0" xfId="0" applyFont="1" applyAlignment="1">
      <alignment horizontal="left"/>
    </xf>
    <xf numFmtId="0" fontId="4" fillId="0" borderId="0" xfId="0" applyFont="1"/>
    <xf numFmtId="0" fontId="12" fillId="0" borderId="0" xfId="0" applyFont="1"/>
    <xf numFmtId="0" fontId="13" fillId="2" borderId="1" xfId="0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64" fontId="15" fillId="0" borderId="0" xfId="0" applyNumberFormat="1" applyFont="1" applyAlignment="1">
      <alignment horizontal="right" vertical="center"/>
    </xf>
    <xf numFmtId="10" fontId="14" fillId="0" borderId="4" xfId="0" applyNumberFormat="1" applyFont="1" applyBorder="1" applyAlignment="1">
      <alignment horizontal="right" vertical="center"/>
    </xf>
    <xf numFmtId="165" fontId="14" fillId="0" borderId="4" xfId="0" applyNumberFormat="1" applyFont="1" applyBorder="1" applyAlignment="1">
      <alignment horizontal="right" vertical="center"/>
    </xf>
    <xf numFmtId="164" fontId="16" fillId="0" borderId="0" xfId="0" applyNumberFormat="1" applyFont="1" applyAlignment="1">
      <alignment horizontal="right" vertical="center"/>
    </xf>
    <xf numFmtId="166" fontId="11" fillId="3" borderId="5" xfId="0" applyNumberFormat="1" applyFont="1" applyFill="1" applyBorder="1" applyAlignment="1">
      <alignment horizontal="center" vertical="center"/>
    </xf>
    <xf numFmtId="166" fontId="14" fillId="3" borderId="4" xfId="0" applyNumberFormat="1" applyFont="1" applyFill="1" applyBorder="1" applyAlignment="1">
      <alignment horizontal="center" vertical="center"/>
    </xf>
    <xf numFmtId="166" fontId="14" fillId="0" borderId="4" xfId="0" applyNumberFormat="1" applyFont="1" applyBorder="1" applyAlignment="1">
      <alignment horizontal="center" vertical="center"/>
    </xf>
    <xf numFmtId="166" fontId="14" fillId="0" borderId="5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7" fillId="0" borderId="0" xfId="0" applyFont="1"/>
    <xf numFmtId="0" fontId="0" fillId="4" borderId="0" xfId="0" applyFill="1"/>
    <xf numFmtId="0" fontId="18" fillId="0" borderId="0" xfId="0" applyFont="1"/>
    <xf numFmtId="14" fontId="0" fillId="0" borderId="0" xfId="0" applyNumberFormat="1"/>
    <xf numFmtId="2" fontId="0" fillId="4" borderId="0" xfId="0" applyNumberFormat="1" applyFill="1"/>
    <xf numFmtId="2" fontId="0" fillId="0" borderId="0" xfId="0" applyNumberFormat="1"/>
    <xf numFmtId="0" fontId="19" fillId="0" borderId="0" xfId="0" applyFont="1" applyAlignment="1">
      <alignment horizontal="left" vertical="center" readingOrder="1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5" fillId="0" borderId="0" xfId="0" applyFont="1" applyAlignment="1" applyProtection="1">
      <alignment horizontal="left"/>
      <protection hidden="1"/>
    </xf>
    <xf numFmtId="0" fontId="14" fillId="0" borderId="2" xfId="0" applyFont="1" applyBorder="1" applyAlignment="1" applyProtection="1">
      <alignment horizontal="center" vertical="center"/>
      <protection hidden="1"/>
    </xf>
    <xf numFmtId="166" fontId="14" fillId="0" borderId="4" xfId="0" applyNumberFormat="1" applyFont="1" applyBorder="1" applyAlignment="1" applyProtection="1">
      <alignment horizontal="center" vertical="center"/>
      <protection hidden="1"/>
    </xf>
    <xf numFmtId="0" fontId="18" fillId="4" borderId="0" xfId="0" applyFont="1" applyFill="1"/>
    <xf numFmtId="1" fontId="20" fillId="0" borderId="0" xfId="0" applyNumberFormat="1" applyFont="1"/>
    <xf numFmtId="167" fontId="5" fillId="0" borderId="0" xfId="0" applyNumberFormat="1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 hidden="1"/>
    </xf>
    <xf numFmtId="0" fontId="14" fillId="0" borderId="6" xfId="0" applyFont="1" applyBorder="1" applyAlignment="1" applyProtection="1">
      <alignment horizontal="left" vertical="center"/>
      <protection locked="0"/>
    </xf>
    <xf numFmtId="0" fontId="14" fillId="0" borderId="7" xfId="0" applyFont="1" applyBorder="1" applyAlignment="1" applyProtection="1">
      <alignment horizontal="left" vertical="center"/>
      <protection locked="0"/>
    </xf>
    <xf numFmtId="0" fontId="14" fillId="0" borderId="8" xfId="0" applyFont="1" applyBorder="1" applyAlignment="1" applyProtection="1">
      <alignment horizontal="left" vertical="center"/>
      <protection locked="0"/>
    </xf>
    <xf numFmtId="0" fontId="14" fillId="0" borderId="9" xfId="0" applyFont="1" applyBorder="1" applyAlignment="1" applyProtection="1">
      <alignment horizontal="left" vertical="center"/>
      <protection locked="0"/>
    </xf>
    <xf numFmtId="0" fontId="12" fillId="0" borderId="8" xfId="0" applyFont="1" applyBorder="1" applyAlignment="1" applyProtection="1">
      <alignment horizontal="left" vertical="center"/>
      <protection locked="0"/>
    </xf>
    <xf numFmtId="0" fontId="13" fillId="2" borderId="10" xfId="0" applyFont="1" applyFill="1" applyBorder="1" applyAlignment="1">
      <alignment horizontal="left" vertical="center"/>
    </xf>
    <xf numFmtId="0" fontId="13" fillId="2" borderId="11" xfId="0" applyFont="1" applyFill="1" applyBorder="1" applyAlignment="1">
      <alignment horizontal="left" vertical="center"/>
    </xf>
    <xf numFmtId="0" fontId="12" fillId="0" borderId="13" xfId="0" applyFont="1" applyBorder="1" applyAlignment="1" applyProtection="1">
      <alignment horizontal="left" vertical="center"/>
      <protection hidden="1"/>
    </xf>
    <xf numFmtId="0" fontId="14" fillId="0" borderId="12" xfId="0" applyFont="1" applyBorder="1" applyAlignment="1" applyProtection="1">
      <alignment horizontal="left" vertical="center"/>
      <protection hidden="1"/>
    </xf>
    <xf numFmtId="0" fontId="12" fillId="0" borderId="8" xfId="0" applyFont="1" applyBorder="1" applyAlignment="1">
      <alignment horizontal="left" vertical="center"/>
    </xf>
    <xf numFmtId="0" fontId="14" fillId="0" borderId="9" xfId="0" applyFont="1" applyBorder="1" applyAlignment="1">
      <alignment horizontal="left" vertical="center"/>
    </xf>
    <xf numFmtId="172" fontId="0" fillId="0" borderId="0" xfId="0" applyNumberFormat="1"/>
    <xf numFmtId="9" fontId="0" fillId="0" borderId="0" xfId="1" applyFont="1"/>
    <xf numFmtId="0" fontId="0" fillId="0" borderId="0" xfId="0" pivotButton="1"/>
  </cellXfs>
  <cellStyles count="2">
    <cellStyle name="Normal" xfId="0" builtinId="0"/>
    <cellStyle name="Pourcentage" xfId="1" builtinId="5"/>
  </cellStyles>
  <dxfs count="24"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numFmt numFmtId="172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numFmt numFmtId="2" formatCode="0.00"/>
    </dxf>
    <dxf>
      <numFmt numFmtId="2" formatCode="0.00"/>
    </dxf>
    <dxf>
      <alignment horizontal="center" vertical="bottom" textRotation="0" wrapText="0" indent="0" justifyLastLine="0" shrinkToFit="0" readingOrder="0"/>
    </dxf>
    <dxf>
      <font>
        <color theme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CDCD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CBCB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609600</xdr:colOff>
      <xdr:row>0</xdr:row>
      <xdr:rowOff>826770</xdr:rowOff>
    </xdr:from>
    <xdr:to>
      <xdr:col>9</xdr:col>
      <xdr:colOff>250190</xdr:colOff>
      <xdr:row>4</xdr:row>
      <xdr:rowOff>105410</xdr:rowOff>
    </xdr:to>
    <xdr:pic macro="[0]!suppr">
      <xdr:nvPicPr>
        <xdr:cNvPr id="7" name="Image 6" descr="Résultat de recherche d'images pour &quot;effacer données clipart&quot;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4750" y="826770"/>
          <a:ext cx="923290" cy="8978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9</xdr:col>
      <xdr:colOff>393700</xdr:colOff>
      <xdr:row>1</xdr:row>
      <xdr:rowOff>171450</xdr:rowOff>
    </xdr:from>
    <xdr:to>
      <xdr:col>12</xdr:col>
      <xdr:colOff>355600</xdr:colOff>
      <xdr:row>3</xdr:row>
      <xdr:rowOff>107950</xdr:rowOff>
    </xdr:to>
    <xdr:sp macro="[0]!rec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B7E28E3-67A9-4594-9B94-1C599D644A1F}"/>
            </a:ext>
          </a:extLst>
        </xdr:cNvPr>
        <xdr:cNvSpPr/>
      </xdr:nvSpPr>
      <xdr:spPr bwMode="auto">
        <a:xfrm>
          <a:off x="9861550" y="1066800"/>
          <a:ext cx="1885950" cy="501650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Envoyé vers le recap mensuel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1</xdr:row>
      <xdr:rowOff>47625</xdr:rowOff>
    </xdr:from>
    <xdr:to>
      <xdr:col>10</xdr:col>
      <xdr:colOff>495300</xdr:colOff>
      <xdr:row>8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 (Date)">
              <a:extLst>
                <a:ext uri="{FF2B5EF4-FFF2-40B4-BE49-F238E27FC236}">
                  <a16:creationId xmlns:a16="http://schemas.microsoft.com/office/drawing/2014/main" id="{2466B6EF-9476-F870-E9F2-FF6C2F4866A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ate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00" y="209550"/>
              <a:ext cx="1828800" cy="1133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676275</xdr:colOff>
      <xdr:row>1</xdr:row>
      <xdr:rowOff>123825</xdr:rowOff>
    </xdr:from>
    <xdr:to>
      <xdr:col>8</xdr:col>
      <xdr:colOff>504825</xdr:colOff>
      <xdr:row>6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rimestres (Date) 1">
              <a:extLst>
                <a:ext uri="{FF2B5EF4-FFF2-40B4-BE49-F238E27FC236}">
                  <a16:creationId xmlns:a16="http://schemas.microsoft.com/office/drawing/2014/main" id="{4A734B5F-4E46-4D10-9BC2-15CC6E19EF4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imestres (Date)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00875" y="285750"/>
              <a:ext cx="1828800" cy="742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681.907391898145" createdVersion="8" refreshedVersion="8" minRefreshableVersion="3" recordCount="16" xr:uid="{EEF17709-3314-4D40-AFC8-3CF1734358CC}">
  <cacheSource type="worksheet">
    <worksheetSource name="t_BDD"/>
  </cacheSource>
  <cacheFields count="9">
    <cacheField name="Ref" numFmtId="0">
      <sharedItems count="11">
        <s v="2022/2022"/>
        <s v="2023/2022"/>
        <s v="2024/2022"/>
        <s v="2025/2022"/>
        <s v="3030/2022"/>
        <s v="3031/2022"/>
        <s v="3032/2022"/>
        <s v="2222/2022"/>
        <s v="2223/2022"/>
        <s v="2225/2022"/>
        <s v="2226/2022"/>
      </sharedItems>
    </cacheField>
    <cacheField name="Date" numFmtId="14">
      <sharedItems containsSemiMixedTypes="0" containsNonDate="0" containsDate="1" containsString="0" minDate="2022-04-29T00:00:00" maxDate="2022-06-02T00:00:00" count="4">
        <d v="2022-04-29T00:00:00"/>
        <d v="2022-04-30T00:00:00"/>
        <d v="2022-05-01T00:00:00"/>
        <d v="2022-06-01T00:00:00"/>
      </sharedItems>
      <fieldGroup par="8"/>
    </cacheField>
    <cacheField name="Transaction" numFmtId="0">
      <sharedItems count="1">
        <s v="Pension"/>
      </sharedItems>
    </cacheField>
    <cacheField name="HT" numFmtId="172">
      <sharedItems containsSemiMixedTypes="0" containsString="0" containsNumber="1" minValue="123.96599999999999" maxValue="268.59500000000003"/>
    </cacheField>
    <cacheField name="Taux TVA" numFmtId="9">
      <sharedItems containsSemiMixedTypes="0" containsString="0" containsNumber="1" minValue="0.21" maxValue="0.21"/>
    </cacheField>
    <cacheField name="Montant TVA" numFmtId="172">
      <sharedItems containsSemiMixedTypes="0" containsString="0" containsNumber="1" minValue="26.032900000000001" maxValue="56.405000000000001"/>
    </cacheField>
    <cacheField name="TTC" numFmtId="172">
      <sharedItems containsSemiMixedTypes="0" containsString="0" containsNumber="1" minValue="149.99889999999999" maxValue="325"/>
    </cacheField>
    <cacheField name="Mois (Date)" numFmtId="0" databaseField="0">
      <fieldGroup base="1">
        <rangePr groupBy="months" startDate="2022-04-29T00:00:00" endDate="2022-06-02T00:00:00"/>
        <groupItems count="14">
          <s v="&lt;29/04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6/2022"/>
        </groupItems>
      </fieldGroup>
    </cacheField>
    <cacheField name="Trimestres (Date)" numFmtId="0" databaseField="0">
      <fieldGroup base="1">
        <rangePr groupBy="quarters" startDate="2022-04-29T00:00:00" endDate="2022-06-02T00:00:00"/>
        <groupItems count="6">
          <s v="&lt;29/04/2022"/>
          <s v="Trimestre1"/>
          <s v="Trimestre2"/>
          <s v="Trimestre3"/>
          <s v="Trimestre4"/>
          <s v="&gt;02/06/2022"/>
        </groupItems>
      </fieldGroup>
    </cacheField>
  </cacheFields>
  <extLst>
    <ext xmlns:x14="http://schemas.microsoft.com/office/spreadsheetml/2009/9/main" uri="{725AE2AE-9491-48be-B2B4-4EB974FC3084}">
      <x14:pivotCacheDefinition pivotCacheId="93342483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n v="268.59500000000003"/>
    <n v="0.21"/>
    <n v="56.405000000000001"/>
    <n v="325"/>
  </r>
  <r>
    <x v="1"/>
    <x v="0"/>
    <x v="0"/>
    <n v="123.96599999999999"/>
    <n v="0.21"/>
    <n v="26.032900000000001"/>
    <n v="149.99889999999999"/>
  </r>
  <r>
    <x v="2"/>
    <x v="0"/>
    <x v="0"/>
    <n v="219.00800000000001"/>
    <n v="0.21"/>
    <n v="45.991700000000002"/>
    <n v="264.99970000000002"/>
  </r>
  <r>
    <x v="2"/>
    <x v="0"/>
    <x v="0"/>
    <n v="268.59500000000003"/>
    <n v="0.21"/>
    <n v="56.405000000000001"/>
    <n v="325"/>
  </r>
  <r>
    <x v="3"/>
    <x v="1"/>
    <x v="0"/>
    <n v="268.59500000000003"/>
    <n v="0.21"/>
    <n v="56.405000000000001"/>
    <n v="325"/>
  </r>
  <r>
    <x v="3"/>
    <x v="1"/>
    <x v="0"/>
    <n v="268.59500000000003"/>
    <n v="0.21"/>
    <n v="56.405000000000001"/>
    <n v="325"/>
  </r>
  <r>
    <x v="4"/>
    <x v="2"/>
    <x v="0"/>
    <n v="123.96599999999999"/>
    <n v="0.21"/>
    <n v="26.032900000000001"/>
    <n v="149.99889999999999"/>
  </r>
  <r>
    <x v="5"/>
    <x v="2"/>
    <x v="0"/>
    <n v="268.59500000000003"/>
    <n v="0.21"/>
    <n v="56.405000000000001"/>
    <n v="325"/>
  </r>
  <r>
    <x v="6"/>
    <x v="2"/>
    <x v="0"/>
    <n v="219.00800000000001"/>
    <n v="0.21"/>
    <n v="45.991700000000002"/>
    <n v="264.99970000000002"/>
  </r>
  <r>
    <x v="4"/>
    <x v="2"/>
    <x v="0"/>
    <n v="123.96599999999999"/>
    <n v="0.21"/>
    <n v="26.032900000000001"/>
    <n v="149.99889999999999"/>
  </r>
  <r>
    <x v="5"/>
    <x v="2"/>
    <x v="0"/>
    <n v="268.59500000000003"/>
    <n v="0.21"/>
    <n v="56.405000000000001"/>
    <n v="325"/>
  </r>
  <r>
    <x v="6"/>
    <x v="2"/>
    <x v="0"/>
    <n v="219.00800000000001"/>
    <n v="0.21"/>
    <n v="45.991700000000002"/>
    <n v="264.99970000000002"/>
  </r>
  <r>
    <x v="7"/>
    <x v="3"/>
    <x v="0"/>
    <n v="123.96599999999999"/>
    <n v="0.21"/>
    <n v="26.032900000000001"/>
    <n v="149.99889999999999"/>
  </r>
  <r>
    <x v="8"/>
    <x v="3"/>
    <x v="0"/>
    <n v="123.96599999999999"/>
    <n v="0.21"/>
    <n v="26.032900000000001"/>
    <n v="149.99889999999999"/>
  </r>
  <r>
    <x v="9"/>
    <x v="3"/>
    <x v="0"/>
    <n v="123.96599999999999"/>
    <n v="0.21"/>
    <n v="26.032900000000001"/>
    <n v="149.99889999999999"/>
  </r>
  <r>
    <x v="10"/>
    <x v="3"/>
    <x v="0"/>
    <n v="123.96599999999999"/>
    <n v="0.21"/>
    <n v="26.032900000000001"/>
    <n v="149.99889999999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35282C-D558-41C6-B4A6-71AB1C8BB7F2}" name="Tableau croisé dynamique1" cacheId="5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>
  <location ref="A3:F8" firstHeaderRow="0" firstDataRow="1" firstDataCol="3"/>
  <pivotFields count="9">
    <pivotField axis="axisRow" compact="0" outline="0" showAll="0" defaultSubtotal="0">
      <items count="11">
        <item x="0"/>
        <item x="1"/>
        <item x="2"/>
        <item x="3"/>
        <item x="7"/>
        <item x="8"/>
        <item x="9"/>
        <item x="10"/>
        <item x="4"/>
        <item x="5"/>
        <item x="6"/>
      </items>
    </pivotField>
    <pivotField axis="axisRow" compact="0" numFmtId="14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1">
        <item x="0"/>
      </items>
    </pivotField>
    <pivotField dataField="1" compact="0" numFmtId="172" outline="0" showAll="0" defaultSubtotal="0"/>
    <pivotField compact="0" numFmtId="9" outline="0" showAll="0" defaultSubtotal="0"/>
    <pivotField dataField="1" compact="0" numFmtId="172" outline="0" showAll="0" defaultSubtotal="0"/>
    <pivotField dataField="1" compact="0" numFmtId="172" outline="0" showAll="0" defaultSubtotal="0"/>
    <pivotField compact="0" outline="0" showAll="0" defaultSubtotal="0">
      <items count="14">
        <item h="1" x="0"/>
        <item h="1" x="1"/>
        <item h="1" x="2"/>
        <item h="1" x="3"/>
        <item h="1" x="4"/>
        <item h="1" x="5"/>
        <item x="6"/>
        <item h="1" x="7"/>
        <item h="1" x="8"/>
        <item h="1" x="9"/>
        <item h="1" x="10"/>
        <item h="1" x="11"/>
        <item h="1" x="12"/>
        <item h="1" x="13"/>
      </items>
    </pivotField>
    <pivotField compact="0" outline="0" showAll="0" defaultSubtotal="0">
      <items count="6">
        <item h="1" x="0"/>
        <item h="1" x="1"/>
        <item x="2"/>
        <item h="1" x="3"/>
        <item h="1" x="4"/>
        <item h="1" x="5"/>
      </items>
    </pivotField>
  </pivotFields>
  <rowFields count="3">
    <field x="0"/>
    <field x="1"/>
    <field x="2"/>
  </rowFields>
  <rowItems count="5">
    <i>
      <x v="4"/>
      <x v="3"/>
      <x/>
    </i>
    <i>
      <x v="5"/>
      <x v="3"/>
      <x/>
    </i>
    <i>
      <x v="6"/>
      <x v="3"/>
      <x/>
    </i>
    <i>
      <x v="7"/>
      <x v="3"/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HT " fld="3" baseField="0" baseItem="0"/>
    <dataField name="Montant TVA " fld="5" baseField="0" baseItem="0"/>
    <dataField name="TTC " fld="6" baseField="0" baseItem="0"/>
  </dataFields>
  <formats count="1">
    <format dxfId="14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A8443B-5ED8-49E4-B0C0-23C95359CBD2}" name="Tableau croisé dynamique1" cacheId="5" applyNumberFormats="0" applyBorderFormats="0" applyFontFormats="0" applyPatternFormats="0" applyAlignmentFormats="0" applyWidthHeightFormats="1" dataCaption="Valeurs" updatedVersion="8" minRefreshableVersion="3" showDrill="0" itemPrintTitles="1" createdVersion="8" indent="0" compact="0" compactData="0" multipleFieldFilters="0">
  <location ref="A3:E7" firstHeaderRow="0" firstDataRow="1" firstDataCol="2"/>
  <pivotFields count="9">
    <pivotField compact="0" outline="0" showAll="0" defaultSubtotal="0">
      <items count="11">
        <item x="0"/>
        <item x="1"/>
        <item x="2"/>
        <item x="3"/>
        <item x="7"/>
        <item x="8"/>
        <item x="9"/>
        <item x="10"/>
        <item x="4"/>
        <item x="5"/>
        <item x="6"/>
      </items>
    </pivotField>
    <pivotField compact="0" numFmtId="14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1">
        <item x="0"/>
      </items>
    </pivotField>
    <pivotField dataField="1" compact="0" numFmtId="172" outline="0" showAll="0" defaultSubtotal="0"/>
    <pivotField compact="0" numFmtId="9" outline="0" showAll="0" defaultSubtotal="0"/>
    <pivotField dataField="1" compact="0" numFmtId="172" outline="0" showAll="0" defaultSubtotal="0"/>
    <pivotField dataField="1" compact="0" numFmtId="172" outline="0" showAll="0" defaultSubtotal="0"/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>
      <items count="6">
        <item h="1" x="0"/>
        <item h="1" x="1"/>
        <item x="2"/>
        <item h="1" x="3"/>
        <item h="1" x="4"/>
        <item h="1" x="5"/>
      </items>
    </pivotField>
  </pivotFields>
  <rowFields count="2">
    <field x="7"/>
    <field x="2"/>
  </rowFields>
  <rowItems count="4">
    <i>
      <x v="4"/>
      <x/>
    </i>
    <i>
      <x v="5"/>
      <x/>
    </i>
    <i>
      <x v="6"/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HT " fld="3" baseField="0" baseItem="0"/>
    <dataField name="TVA " fld="5" baseField="0" baseItem="0"/>
    <dataField name="TTC " fld="6" baseField="0" baseItem="0"/>
  </dataFields>
  <formats count="1">
    <format dxfId="15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" xr10:uid="{568F7668-B724-48A6-BC72-C9885A145B2E}" sourceName="Mois (Date)">
  <pivotTables>
    <pivotTable tabId="37" name="Tableau croisé dynamique1"/>
  </pivotTables>
  <data>
    <tabular pivotCacheId="933424837">
      <items count="14">
        <i x="4"/>
        <i x="5"/>
        <i x="6" s="1"/>
        <i x="1" nd="1"/>
        <i x="2" nd="1"/>
        <i x="3" nd="1"/>
        <i x="7" nd="1"/>
        <i x="8" nd="1"/>
        <i x="9" nd="1"/>
        <i x="10" nd="1"/>
        <i x="11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rimestres__Date1" xr10:uid="{B0DE139F-21D4-4733-929E-4F9222AFB901}" sourceName="Trimestres (Date)">
  <pivotTables>
    <pivotTable tabId="38" name="Tableau croisé dynamique1"/>
  </pivotTables>
  <data>
    <tabular pivotCacheId="933424837">
      <items count="6">
        <i x="2" s="1"/>
        <i x="0" nd="1"/>
        <i x="5" nd="1"/>
        <i x="1" nd="1"/>
        <i x="3" nd="1"/>
        <i x="4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(Date)" xr10:uid="{D0784CED-52AF-4D89-9B92-492E7D94B526}" cache="Segment_Mois__Date" caption="Mois (Date)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rimestres (Date) 1" xr10:uid="{79242073-5641-4D76-93B4-D686161C89E4}" cache="Segment_Trimestres__Date1" caption="Trimestres (Date)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31267E-D0A0-4568-843C-538BEC91589A}" name="Tableau1" displayName="Tableau1" ref="A1:H17" totalsRowShown="0">
  <autoFilter ref="A1:H17" xr:uid="{BC31267E-D0A0-4568-843C-538BEC91589A}"/>
  <tableColumns count="8">
    <tableColumn id="1" xr3:uid="{0AF97FA1-BDBC-4B7B-AD61-30E36ED49B89}" name="Nom &amp; Prénom"/>
    <tableColumn id="2" xr3:uid="{D4A13753-23FC-4B4A-ADE7-82E6EEE13B76}" name="Adresse"/>
    <tableColumn id="3" xr3:uid="{E2553364-BBCA-4D1F-B630-4E7C48235534}" name="Code Postal &amp; Localité"/>
    <tableColumn id="4" xr3:uid="{C1ACE1EC-DF00-48AE-B100-4708F4020F5D}" name="Type Pension"/>
    <tableColumn id="5" xr3:uid="{C0C2D886-964E-416A-A8B2-F83BD8CDC0BD}" name="T" dataDxfId="22"/>
    <tableColumn id="6" xr3:uid="{292A8D44-D01D-4024-915F-9D2CED29065C}" name="Montant Htva" dataDxfId="21"/>
    <tableColumn id="7" xr3:uid="{97D06AF7-AE10-4549-A26E-AF32AC579BB5}" name="BTW" dataDxfId="20"/>
    <tableColumn id="8" xr3:uid="{19FB5E64-8A43-4130-94D8-C5C48B069407}" name="Mode de paiement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11C862-0AA7-4D65-8E02-F65A123B241E}" name="t_BDD" displayName="t_BDD" ref="A4:G20" totalsRowShown="0">
  <autoFilter ref="A4:G20" xr:uid="{8B11C862-0AA7-4D65-8E02-F65A123B241E}"/>
  <tableColumns count="7">
    <tableColumn id="1" xr3:uid="{8D30C7D7-F736-4EFD-8DAD-192F110F30D5}" name="Ref"/>
    <tableColumn id="2" xr3:uid="{D3BDDCA5-D01B-4946-9087-5D8A1A8DC118}" name="Date"/>
    <tableColumn id="3" xr3:uid="{95C4E94C-A5AD-453A-BE8C-632CE86BF5F8}" name="Transaction"/>
    <tableColumn id="4" xr3:uid="{5632D73E-ACEB-482C-9B86-B9395896C1E1}" name="HT" dataDxfId="18"/>
    <tableColumn id="5" xr3:uid="{7A3CAC3F-2730-4D45-888A-6A4DF323D3BE}" name="Taux TVA" dataCellStyle="Pourcentage"/>
    <tableColumn id="6" xr3:uid="{8CB93F34-9C02-4098-B10C-242E669DD8B0}" name="Montant TVA" dataDxfId="17"/>
    <tableColumn id="7" xr3:uid="{E0945328-82A3-4028-832A-73BA45F6788B}" name="TTC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55"/>
    <pageSetUpPr fitToPage="1"/>
  </sheetPr>
  <dimension ref="B1:J42"/>
  <sheetViews>
    <sheetView showGridLines="0" topLeftCell="A2" workbookViewId="0">
      <selection activeCell="B15" sqref="B15:C15"/>
    </sheetView>
  </sheetViews>
  <sheetFormatPr baseColWidth="10" defaultColWidth="9.140625" defaultRowHeight="12.75" x14ac:dyDescent="0.2"/>
  <cols>
    <col min="1" max="1" width="2.42578125" customWidth="1"/>
    <col min="2" max="2" width="34.85546875" customWidth="1"/>
    <col min="3" max="3" width="24.5703125" customWidth="1"/>
    <col min="4" max="4" width="12.140625" customWidth="1"/>
    <col min="5" max="5" width="24.85546875" customWidth="1"/>
  </cols>
  <sheetData>
    <row r="1" spans="2:10" s="1" customFormat="1" ht="70.5" customHeight="1" x14ac:dyDescent="0.2">
      <c r="B1" s="2"/>
      <c r="C1" s="2"/>
      <c r="E1" s="3" t="s">
        <v>0</v>
      </c>
    </row>
    <row r="2" spans="2:10" ht="30.75" customHeight="1" x14ac:dyDescent="0.4">
      <c r="B2" s="4"/>
      <c r="C2" s="4"/>
      <c r="D2" s="5" t="s">
        <v>1</v>
      </c>
      <c r="E2" s="44"/>
    </row>
    <row r="3" spans="2:10" ht="14.25" x14ac:dyDescent="0.2">
      <c r="B3" s="7"/>
      <c r="C3" s="8"/>
      <c r="D3" s="5" t="s">
        <v>14</v>
      </c>
      <c r="E3" s="45"/>
    </row>
    <row r="4" spans="2:10" ht="12.75" customHeight="1" x14ac:dyDescent="0.2">
      <c r="B4" s="10"/>
      <c r="C4" s="10"/>
      <c r="D4" s="11"/>
      <c r="E4" s="12"/>
    </row>
    <row r="5" spans="2:10" x14ac:dyDescent="0.2">
      <c r="B5" s="32"/>
      <c r="D5" s="5" t="s">
        <v>2</v>
      </c>
      <c r="E5" s="9" t="s">
        <v>12</v>
      </c>
    </row>
    <row r="6" spans="2:10" x14ac:dyDescent="0.2">
      <c r="B6" s="6"/>
      <c r="D6" s="11"/>
      <c r="E6" s="12"/>
    </row>
    <row r="7" spans="2:10" x14ac:dyDescent="0.2">
      <c r="B7" s="6"/>
      <c r="D7" s="13" t="s">
        <v>3</v>
      </c>
      <c r="E7" s="46"/>
    </row>
    <row r="8" spans="2:10" x14ac:dyDescent="0.2">
      <c r="B8" s="6"/>
      <c r="D8" s="11"/>
      <c r="E8" s="46" t="str">
        <f>IF(E7&lt;&gt;"",VLOOKUP(E7,Clients!A:F,2,FALSE),"")</f>
        <v/>
      </c>
    </row>
    <row r="9" spans="2:10" x14ac:dyDescent="0.2">
      <c r="B9" s="6"/>
      <c r="D9" s="11"/>
      <c r="E9" s="46" t="str">
        <f>IF(E7&lt;&gt;"",VLOOKUP(E7,Clients!A:F,3,FALSE),"")</f>
        <v/>
      </c>
    </row>
    <row r="10" spans="2:10" x14ac:dyDescent="0.2">
      <c r="D10" s="5" t="s">
        <v>24</v>
      </c>
      <c r="E10" s="39" t="str">
        <f>IF(E7&lt;&gt;"",VLOOKUP(E7,Clients!A:G,7,FALSE),"")</f>
        <v/>
      </c>
    </row>
    <row r="11" spans="2:10" x14ac:dyDescent="0.2">
      <c r="C11" s="14"/>
      <c r="D11" s="14"/>
      <c r="E11" s="9"/>
    </row>
    <row r="12" spans="2:10" ht="12.75" customHeight="1" x14ac:dyDescent="0.2">
      <c r="B12" s="43" t="str">
        <f>IF(E7&lt;&gt;"",VLOOKUP(E7,Clients!A:G,8,FALSE),"")</f>
        <v/>
      </c>
      <c r="C12" s="14"/>
      <c r="D12" s="14"/>
      <c r="E12" s="14"/>
    </row>
    <row r="13" spans="2:10" s="1" customFormat="1" ht="20.100000000000001" customHeight="1" x14ac:dyDescent="0.2">
      <c r="B13" s="52" t="s">
        <v>4</v>
      </c>
      <c r="C13" s="53"/>
      <c r="D13" s="15" t="s">
        <v>5</v>
      </c>
      <c r="E13" s="15" t="s">
        <v>6</v>
      </c>
    </row>
    <row r="14" spans="2:10" s="1" customFormat="1" ht="20.100000000000001" customHeight="1" x14ac:dyDescent="0.2">
      <c r="B14" s="54" t="str">
        <f>IF(E7&lt;&gt;"",VLOOKUP(E7,Clients!A:H,4,FALSE),"")</f>
        <v/>
      </c>
      <c r="C14" s="55"/>
      <c r="D14" s="40" t="str">
        <f>IF(E7&lt;&gt;"",VLOOKUP(E7,Clients!A:F,5,FALSE),"")</f>
        <v/>
      </c>
      <c r="E14" s="41" t="str">
        <f>IF(E7&lt;&gt;"",VLOOKUP(E7,Clients!A:H,6,FALSE),"")</f>
        <v/>
      </c>
    </row>
    <row r="15" spans="2:10" s="1" customFormat="1" ht="20.100000000000001" customHeight="1" x14ac:dyDescent="0.2">
      <c r="B15" s="51"/>
      <c r="C15" s="50"/>
      <c r="D15" s="28"/>
      <c r="E15" s="26"/>
    </row>
    <row r="16" spans="2:10" s="1" customFormat="1" ht="20.100000000000001" customHeight="1" x14ac:dyDescent="0.2">
      <c r="B16" s="56" t="str">
        <f>IF(E7&lt;&gt;"",VLOOKUP(E7,Clients!A:H,8,FALSE),"")</f>
        <v/>
      </c>
      <c r="C16" s="57"/>
      <c r="D16" s="18"/>
      <c r="E16" s="26"/>
      <c r="J16"/>
    </row>
    <row r="17" spans="2:5" s="1" customFormat="1" ht="20.100000000000001" customHeight="1" x14ac:dyDescent="0.2">
      <c r="B17" s="51"/>
      <c r="C17" s="50"/>
      <c r="D17" s="18"/>
      <c r="E17" s="26"/>
    </row>
    <row r="18" spans="2:5" s="1" customFormat="1" ht="20.100000000000001" customHeight="1" x14ac:dyDescent="0.2">
      <c r="B18" s="51"/>
      <c r="C18" s="50"/>
      <c r="D18" s="18"/>
      <c r="E18" s="26"/>
    </row>
    <row r="19" spans="2:5" s="1" customFormat="1" ht="20.100000000000001" customHeight="1" x14ac:dyDescent="0.2">
      <c r="B19" s="51"/>
      <c r="C19" s="50"/>
      <c r="D19" s="18"/>
      <c r="E19" s="26"/>
    </row>
    <row r="20" spans="2:5" s="1" customFormat="1" ht="20.100000000000001" customHeight="1" x14ac:dyDescent="0.2">
      <c r="B20" s="51"/>
      <c r="C20" s="50"/>
      <c r="D20" s="18"/>
      <c r="E20" s="26"/>
    </row>
    <row r="21" spans="2:5" s="1" customFormat="1" ht="20.100000000000001" customHeight="1" x14ac:dyDescent="0.2">
      <c r="B21" s="51"/>
      <c r="C21" s="50"/>
      <c r="D21" s="18"/>
      <c r="E21" s="26"/>
    </row>
    <row r="22" spans="2:5" s="1" customFormat="1" ht="20.100000000000001" customHeight="1" x14ac:dyDescent="0.2">
      <c r="B22" s="49"/>
      <c r="C22" s="50"/>
      <c r="D22" s="18"/>
      <c r="E22" s="26"/>
    </row>
    <row r="23" spans="2:5" s="1" customFormat="1" ht="20.100000000000001" customHeight="1" x14ac:dyDescent="0.2">
      <c r="B23" s="51"/>
      <c r="C23" s="50"/>
      <c r="D23" s="18"/>
      <c r="E23" s="26"/>
    </row>
    <row r="24" spans="2:5" s="1" customFormat="1" ht="20.100000000000001" customHeight="1" x14ac:dyDescent="0.2">
      <c r="B24" s="51"/>
      <c r="C24" s="50"/>
      <c r="D24" s="18"/>
      <c r="E24" s="26"/>
    </row>
    <row r="25" spans="2:5" s="1" customFormat="1" ht="20.100000000000001" customHeight="1" x14ac:dyDescent="0.2">
      <c r="B25" s="49"/>
      <c r="C25" s="50"/>
      <c r="D25" s="18"/>
      <c r="E25" s="26"/>
    </row>
    <row r="26" spans="2:5" s="1" customFormat="1" ht="20.100000000000001" customHeight="1" x14ac:dyDescent="0.2">
      <c r="B26" s="51"/>
      <c r="C26" s="50"/>
      <c r="D26" s="18"/>
      <c r="E26" s="26"/>
    </row>
    <row r="27" spans="2:5" s="1" customFormat="1" ht="20.100000000000001" customHeight="1" x14ac:dyDescent="0.2">
      <c r="B27" s="49"/>
      <c r="C27" s="50"/>
      <c r="D27" s="18"/>
      <c r="E27" s="26"/>
    </row>
    <row r="28" spans="2:5" s="1" customFormat="1" ht="20.100000000000001" customHeight="1" x14ac:dyDescent="0.2">
      <c r="B28" s="49"/>
      <c r="C28" s="50"/>
      <c r="D28" s="18"/>
      <c r="E28" s="26"/>
    </row>
    <row r="29" spans="2:5" s="1" customFormat="1" ht="20.100000000000001" customHeight="1" x14ac:dyDescent="0.2">
      <c r="B29" s="47"/>
      <c r="C29" s="48"/>
      <c r="D29" s="19"/>
      <c r="E29" s="27"/>
    </row>
    <row r="30" spans="2:5" s="1" customFormat="1" ht="20.100000000000001" customHeight="1" x14ac:dyDescent="0.2">
      <c r="B30" s="17"/>
      <c r="C30" s="16"/>
      <c r="D30" s="20" t="s">
        <v>7</v>
      </c>
      <c r="E30" s="25">
        <f>SUM(E14:E29)</f>
        <v>0</v>
      </c>
    </row>
    <row r="31" spans="2:5" s="1" customFormat="1" ht="20.100000000000001" customHeight="1" x14ac:dyDescent="0.2">
      <c r="B31" s="17"/>
      <c r="C31" s="16"/>
      <c r="D31" s="20" t="s">
        <v>8</v>
      </c>
      <c r="E31" s="21">
        <v>0.21</v>
      </c>
    </row>
    <row r="32" spans="2:5" s="1" customFormat="1" ht="20.100000000000001" customHeight="1" x14ac:dyDescent="0.2">
      <c r="B32" s="17"/>
      <c r="C32" s="16"/>
      <c r="D32" s="20" t="s">
        <v>9</v>
      </c>
      <c r="E32" s="25">
        <f>E31*SUMIF(D14:D29,"T",E14:E29)</f>
        <v>0</v>
      </c>
    </row>
    <row r="33" spans="2:5" s="1" customFormat="1" ht="20.100000000000001" customHeight="1" x14ac:dyDescent="0.2">
      <c r="B33" s="17"/>
      <c r="C33" s="16"/>
      <c r="D33" s="20" t="s">
        <v>10</v>
      </c>
      <c r="E33" s="22">
        <v>0</v>
      </c>
    </row>
    <row r="34" spans="2:5" s="1" customFormat="1" ht="20.100000000000001" customHeight="1" x14ac:dyDescent="0.2">
      <c r="B34" s="16"/>
      <c r="C34" s="16"/>
      <c r="D34" s="23" t="s">
        <v>11</v>
      </c>
      <c r="E34" s="24">
        <f>E30+E32+E33</f>
        <v>0</v>
      </c>
    </row>
    <row r="36" spans="2:5" x14ac:dyDescent="0.2">
      <c r="B36" s="29"/>
      <c r="C36" s="29"/>
      <c r="D36" s="29"/>
      <c r="E36" s="29"/>
    </row>
    <row r="37" spans="2:5" x14ac:dyDescent="0.2">
      <c r="B37" s="29"/>
      <c r="C37" s="29"/>
      <c r="D37" s="29"/>
      <c r="E37" s="29"/>
    </row>
    <row r="38" spans="2:5" x14ac:dyDescent="0.2">
      <c r="B38" s="29"/>
      <c r="C38" s="29"/>
      <c r="D38" s="29"/>
      <c r="E38" s="29"/>
    </row>
    <row r="39" spans="2:5" x14ac:dyDescent="0.2">
      <c r="B39" s="29"/>
      <c r="C39" s="29"/>
      <c r="D39" s="29"/>
      <c r="E39" s="29"/>
    </row>
    <row r="40" spans="2:5" x14ac:dyDescent="0.2">
      <c r="B40" s="29"/>
      <c r="C40" s="29"/>
      <c r="D40" s="29"/>
      <c r="E40" s="29"/>
    </row>
    <row r="41" spans="2:5" x14ac:dyDescent="0.2">
      <c r="B41" s="29"/>
      <c r="C41" s="29"/>
      <c r="D41" s="29"/>
      <c r="E41" s="29"/>
    </row>
    <row r="42" spans="2:5" x14ac:dyDescent="0.2">
      <c r="B42" s="29"/>
      <c r="C42" s="29"/>
      <c r="D42" s="29"/>
      <c r="E42" s="29"/>
    </row>
  </sheetData>
  <sheetProtection algorithmName="SHA-512" hashValue="8VRmhXG059L/x8RDNNXK+Qp9IB5XDrFfQhBWHyOP5ORrTyb99kH8yFAeD4KRsE3ct45a2gRxW9GFOH+h2B6LUA==" saltValue="XaQQZk8JqWuvReRqPGAuWA==" spinCount="100000" sheet="1" objects="1" scenarios="1" selectLockedCells="1"/>
  <protectedRanges>
    <protectedRange sqref="E7" name="Clients"/>
    <protectedRange sqref="E2:E3" name="Date_facture"/>
  </protectedRanges>
  <mergeCells count="17">
    <mergeCell ref="B13:C13"/>
    <mergeCell ref="B14:C14"/>
    <mergeCell ref="B15:C15"/>
    <mergeCell ref="B16:C16"/>
    <mergeCell ref="B21:C21"/>
    <mergeCell ref="B22:C22"/>
    <mergeCell ref="B23:C23"/>
    <mergeCell ref="B24:C24"/>
    <mergeCell ref="B17:C17"/>
    <mergeCell ref="B18:C18"/>
    <mergeCell ref="B19:C19"/>
    <mergeCell ref="B20:C20"/>
    <mergeCell ref="B29:C29"/>
    <mergeCell ref="B25:C25"/>
    <mergeCell ref="B26:C26"/>
    <mergeCell ref="B27:C27"/>
    <mergeCell ref="B28:C28"/>
  </mergeCells>
  <phoneticPr fontId="0" type="noConversion"/>
  <conditionalFormatting sqref="E10">
    <cfRule type="cellIs" dxfId="23" priority="1" operator="equal">
      <formula>0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95" orientation="portrait" r:id="rId1"/>
  <headerFooter alignWithMargins="0"/>
  <ignoredErrors>
    <ignoredError sqref="B12" evalError="1"/>
    <ignoredError sqref="E8:E9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Sélection" prompt="Choisissez une personne" xr:uid="{5A649445-D7C7-4B26-B1CF-3FE3CFAA2AF0}">
          <x14:formula1>
            <xm:f>Clients!$A$2:$A$17</xm:f>
          </x14:formula1>
          <xm:sqref>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30"/>
  <sheetViews>
    <sheetView workbookViewId="0">
      <selection activeCell="F2" sqref="F2"/>
    </sheetView>
  </sheetViews>
  <sheetFormatPr baseColWidth="10" defaultRowHeight="12.75" x14ac:dyDescent="0.2"/>
  <cols>
    <col min="1" max="1" width="20" bestFit="1" customWidth="1"/>
    <col min="2" max="2" width="18.5703125" bestFit="1" customWidth="1"/>
    <col min="3" max="3" width="27.42578125" bestFit="1" customWidth="1"/>
    <col min="4" max="4" width="36.5703125" customWidth="1"/>
    <col min="5" max="5" width="4.28515625" style="37" customWidth="1"/>
    <col min="6" max="6" width="14.42578125" style="34" customWidth="1"/>
    <col min="7" max="7" width="15.28515625" style="34" bestFit="1" customWidth="1"/>
    <col min="8" max="8" width="18.7109375" customWidth="1"/>
  </cols>
  <sheetData>
    <row r="1" spans="1:8" x14ac:dyDescent="0.2">
      <c r="A1" s="30" t="s">
        <v>15</v>
      </c>
      <c r="B1" s="30" t="s">
        <v>16</v>
      </c>
      <c r="C1" s="30" t="s">
        <v>17</v>
      </c>
      <c r="D1" s="30" t="s">
        <v>28</v>
      </c>
      <c r="E1" s="36" t="s">
        <v>5</v>
      </c>
      <c r="F1" s="33" t="s">
        <v>18</v>
      </c>
      <c r="G1" s="33" t="s">
        <v>19</v>
      </c>
      <c r="H1" s="42" t="s">
        <v>23</v>
      </c>
    </row>
    <row r="2" spans="1:8" x14ac:dyDescent="0.2">
      <c r="A2" t="s">
        <v>34</v>
      </c>
      <c r="B2" t="s">
        <v>48</v>
      </c>
      <c r="C2">
        <v>1000</v>
      </c>
      <c r="D2" s="31" t="s">
        <v>29</v>
      </c>
      <c r="E2" s="37" t="s">
        <v>5</v>
      </c>
      <c r="F2" s="34">
        <v>123.96599999999999</v>
      </c>
      <c r="G2" s="34" t="s">
        <v>20</v>
      </c>
      <c r="H2" t="s">
        <v>22</v>
      </c>
    </row>
    <row r="3" spans="1:8" x14ac:dyDescent="0.2">
      <c r="A3" t="s">
        <v>35</v>
      </c>
      <c r="B3" t="s">
        <v>48</v>
      </c>
      <c r="C3">
        <v>1000</v>
      </c>
      <c r="D3" t="s">
        <v>13</v>
      </c>
      <c r="E3" s="37" t="s">
        <v>5</v>
      </c>
      <c r="F3" s="34">
        <v>268.59500000000003</v>
      </c>
      <c r="G3" s="34" t="s">
        <v>20</v>
      </c>
      <c r="H3" t="s">
        <v>22</v>
      </c>
    </row>
    <row r="4" spans="1:8" x14ac:dyDescent="0.2">
      <c r="A4" s="31" t="s">
        <v>51</v>
      </c>
      <c r="B4" t="s">
        <v>50</v>
      </c>
      <c r="C4">
        <v>1000</v>
      </c>
      <c r="D4" s="31" t="s">
        <v>13</v>
      </c>
      <c r="E4" s="38" t="s">
        <v>5</v>
      </c>
      <c r="F4" s="34">
        <v>268.59500000000003</v>
      </c>
      <c r="H4" s="31" t="s">
        <v>22</v>
      </c>
    </row>
    <row r="5" spans="1:8" x14ac:dyDescent="0.2">
      <c r="A5" s="31" t="s">
        <v>52</v>
      </c>
      <c r="B5" t="s">
        <v>50</v>
      </c>
      <c r="C5">
        <v>1000</v>
      </c>
      <c r="D5" s="31" t="s">
        <v>49</v>
      </c>
      <c r="E5" s="38" t="s">
        <v>5</v>
      </c>
      <c r="F5" s="34">
        <v>123.96599999999999</v>
      </c>
      <c r="H5" s="31" t="s">
        <v>22</v>
      </c>
    </row>
    <row r="6" spans="1:8" x14ac:dyDescent="0.2">
      <c r="A6" t="s">
        <v>36</v>
      </c>
      <c r="B6" t="s">
        <v>48</v>
      </c>
      <c r="C6">
        <v>1000</v>
      </c>
      <c r="D6" t="s">
        <v>30</v>
      </c>
      <c r="E6" s="37" t="s">
        <v>5</v>
      </c>
      <c r="F6" s="34">
        <v>123.96599999999999</v>
      </c>
      <c r="G6" s="34" t="s">
        <v>20</v>
      </c>
      <c r="H6" t="s">
        <v>22</v>
      </c>
    </row>
    <row r="7" spans="1:8" x14ac:dyDescent="0.2">
      <c r="A7" t="s">
        <v>37</v>
      </c>
      <c r="B7" t="s">
        <v>48</v>
      </c>
      <c r="C7">
        <v>1000</v>
      </c>
      <c r="D7" t="s">
        <v>31</v>
      </c>
      <c r="E7" s="37" t="s">
        <v>5</v>
      </c>
      <c r="F7" s="34">
        <v>123.96599999999999</v>
      </c>
      <c r="G7" s="34" t="s">
        <v>20</v>
      </c>
      <c r="H7" t="s">
        <v>22</v>
      </c>
    </row>
    <row r="8" spans="1:8" x14ac:dyDescent="0.2">
      <c r="A8" t="s">
        <v>38</v>
      </c>
      <c r="B8" t="s">
        <v>48</v>
      </c>
      <c r="C8">
        <v>1000</v>
      </c>
      <c r="D8" t="s">
        <v>13</v>
      </c>
      <c r="E8" s="37" t="s">
        <v>5</v>
      </c>
      <c r="F8" s="34">
        <v>268.59500000000003</v>
      </c>
      <c r="H8" s="31" t="s">
        <v>22</v>
      </c>
    </row>
    <row r="9" spans="1:8" x14ac:dyDescent="0.2">
      <c r="A9" t="s">
        <v>39</v>
      </c>
      <c r="B9" t="s">
        <v>48</v>
      </c>
      <c r="C9">
        <v>1000</v>
      </c>
      <c r="D9" t="s">
        <v>32</v>
      </c>
      <c r="E9" s="37" t="s">
        <v>5</v>
      </c>
      <c r="F9" s="34">
        <v>123.96599999999999</v>
      </c>
      <c r="G9" s="34" t="s">
        <v>20</v>
      </c>
      <c r="H9" t="s">
        <v>22</v>
      </c>
    </row>
    <row r="10" spans="1:8" x14ac:dyDescent="0.2">
      <c r="A10" t="s">
        <v>40</v>
      </c>
      <c r="B10" t="s">
        <v>48</v>
      </c>
      <c r="C10">
        <v>1000</v>
      </c>
      <c r="D10" s="31" t="s">
        <v>33</v>
      </c>
      <c r="E10" s="37" t="s">
        <v>5</v>
      </c>
      <c r="F10" s="34">
        <v>123.96599999999999</v>
      </c>
      <c r="G10" s="34" t="s">
        <v>20</v>
      </c>
      <c r="H10" t="s">
        <v>22</v>
      </c>
    </row>
    <row r="11" spans="1:8" x14ac:dyDescent="0.2">
      <c r="A11" t="s">
        <v>41</v>
      </c>
      <c r="B11" t="s">
        <v>48</v>
      </c>
      <c r="C11">
        <v>1000</v>
      </c>
      <c r="D11" t="s">
        <v>13</v>
      </c>
      <c r="E11" s="37" t="s">
        <v>5</v>
      </c>
      <c r="F11" s="34">
        <v>268.59500000000003</v>
      </c>
      <c r="H11" s="31" t="s">
        <v>22</v>
      </c>
    </row>
    <row r="12" spans="1:8" x14ac:dyDescent="0.2">
      <c r="A12" t="s">
        <v>42</v>
      </c>
      <c r="B12" t="s">
        <v>48</v>
      </c>
      <c r="C12">
        <v>1000</v>
      </c>
      <c r="D12" t="s">
        <v>13</v>
      </c>
      <c r="E12" s="37" t="s">
        <v>5</v>
      </c>
      <c r="F12" s="34">
        <v>268.59500000000003</v>
      </c>
      <c r="G12" s="34" t="s">
        <v>20</v>
      </c>
      <c r="H12" s="31" t="s">
        <v>22</v>
      </c>
    </row>
    <row r="13" spans="1:8" x14ac:dyDescent="0.2">
      <c r="A13" t="s">
        <v>43</v>
      </c>
      <c r="B13" t="s">
        <v>48</v>
      </c>
      <c r="C13">
        <v>1000</v>
      </c>
      <c r="D13" t="s">
        <v>29</v>
      </c>
      <c r="E13" s="37" t="s">
        <v>5</v>
      </c>
      <c r="F13" s="34">
        <v>123.96599999999999</v>
      </c>
      <c r="G13" s="34" t="s">
        <v>20</v>
      </c>
      <c r="H13" t="s">
        <v>22</v>
      </c>
    </row>
    <row r="14" spans="1:8" x14ac:dyDescent="0.2">
      <c r="A14" t="s">
        <v>44</v>
      </c>
      <c r="B14" t="s">
        <v>48</v>
      </c>
      <c r="C14">
        <v>1000</v>
      </c>
      <c r="D14" t="s">
        <v>13</v>
      </c>
      <c r="E14" s="37" t="s">
        <v>5</v>
      </c>
      <c r="F14" s="34">
        <v>268.59500000000003</v>
      </c>
      <c r="H14" s="31" t="s">
        <v>22</v>
      </c>
    </row>
    <row r="15" spans="1:8" x14ac:dyDescent="0.2">
      <c r="A15" t="s">
        <v>45</v>
      </c>
      <c r="B15" t="s">
        <v>48</v>
      </c>
      <c r="C15">
        <v>1000</v>
      </c>
      <c r="D15" t="s">
        <v>13</v>
      </c>
      <c r="E15" s="37" t="s">
        <v>5</v>
      </c>
      <c r="F15" s="34">
        <v>268.59500000000003</v>
      </c>
      <c r="H15" s="31" t="s">
        <v>22</v>
      </c>
    </row>
    <row r="16" spans="1:8" x14ac:dyDescent="0.2">
      <c r="A16" t="s">
        <v>46</v>
      </c>
      <c r="B16" t="s">
        <v>48</v>
      </c>
      <c r="C16">
        <v>1000</v>
      </c>
      <c r="D16" s="31" t="s">
        <v>21</v>
      </c>
      <c r="E16" s="37" t="s">
        <v>5</v>
      </c>
      <c r="F16" s="34">
        <v>219.00800000000001</v>
      </c>
      <c r="H16" s="31" t="s">
        <v>22</v>
      </c>
    </row>
    <row r="17" spans="1:10" x14ac:dyDescent="0.2">
      <c r="A17" t="s">
        <v>47</v>
      </c>
      <c r="B17" t="s">
        <v>48</v>
      </c>
      <c r="C17">
        <v>1000</v>
      </c>
      <c r="D17" t="s">
        <v>13</v>
      </c>
      <c r="E17" s="37" t="s">
        <v>5</v>
      </c>
      <c r="F17" s="34">
        <v>268.59500000000003</v>
      </c>
      <c r="G17" s="34" t="s">
        <v>20</v>
      </c>
      <c r="H17" t="s">
        <v>22</v>
      </c>
    </row>
    <row r="30" spans="1:10" x14ac:dyDescent="0.2">
      <c r="J30" s="35"/>
    </row>
  </sheetData>
  <sortState xmlns:xlrd2="http://schemas.microsoft.com/office/spreadsheetml/2017/richdata2" ref="A2:H17">
    <sortCondition ref="A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"/>
  <sheetViews>
    <sheetView workbookViewId="0">
      <selection activeCell="C38" sqref="C38"/>
    </sheetView>
  </sheetViews>
  <sheetFormatPr baseColWidth="10" defaultRowHeight="12.75" x14ac:dyDescent="0.2"/>
  <cols>
    <col min="1" max="1" width="42.42578125" customWidth="1"/>
    <col min="4" max="4" width="29" bestFit="1" customWidth="1"/>
  </cols>
  <sheetData>
    <row r="1" spans="1:5" x14ac:dyDescent="0.2">
      <c r="A1" t="s">
        <v>21</v>
      </c>
      <c r="B1" t="s">
        <v>25</v>
      </c>
      <c r="D1" t="s">
        <v>63</v>
      </c>
      <c r="E1" t="s">
        <v>27</v>
      </c>
    </row>
    <row r="2" spans="1:5" x14ac:dyDescent="0.2">
      <c r="A2" t="s">
        <v>13</v>
      </c>
      <c r="B2" t="s">
        <v>26</v>
      </c>
      <c r="D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85644-8F1B-4BCF-B6FA-918127E283EB}">
  <dimension ref="A3:F8"/>
  <sheetViews>
    <sheetView showGridLines="0" workbookViewId="0">
      <selection activeCell="A5" sqref="A5"/>
    </sheetView>
  </sheetViews>
  <sheetFormatPr baseColWidth="10" defaultRowHeight="12.75" x14ac:dyDescent="0.2"/>
  <cols>
    <col min="1" max="1" width="21.140625" bestFit="1" customWidth="1"/>
    <col min="2" max="3" width="13.85546875" bestFit="1" customWidth="1"/>
    <col min="4" max="4" width="9.7109375" bestFit="1" customWidth="1"/>
    <col min="5" max="5" width="13.140625" bestFit="1" customWidth="1"/>
    <col min="6" max="6" width="9.7109375" bestFit="1" customWidth="1"/>
    <col min="7" max="8" width="15" bestFit="1" customWidth="1"/>
  </cols>
  <sheetData>
    <row r="3" spans="1:6" x14ac:dyDescent="0.2">
      <c r="A3" s="60" t="s">
        <v>53</v>
      </c>
      <c r="B3" s="60" t="s">
        <v>54</v>
      </c>
      <c r="C3" s="60" t="s">
        <v>55</v>
      </c>
      <c r="D3" t="s">
        <v>78</v>
      </c>
      <c r="E3" t="s">
        <v>79</v>
      </c>
      <c r="F3" t="s">
        <v>80</v>
      </c>
    </row>
    <row r="4" spans="1:6" x14ac:dyDescent="0.2">
      <c r="A4" t="s">
        <v>66</v>
      </c>
      <c r="B4" s="32">
        <v>44713</v>
      </c>
      <c r="C4" t="s">
        <v>12</v>
      </c>
      <c r="D4" s="58">
        <v>123.96599999999999</v>
      </c>
      <c r="E4" s="58">
        <v>26.032900000000001</v>
      </c>
      <c r="F4" s="58">
        <v>149.99889999999999</v>
      </c>
    </row>
    <row r="5" spans="1:6" x14ac:dyDescent="0.2">
      <c r="A5" t="s">
        <v>67</v>
      </c>
      <c r="B5" s="32">
        <v>44713</v>
      </c>
      <c r="C5" t="s">
        <v>12</v>
      </c>
      <c r="D5" s="58">
        <v>123.96599999999999</v>
      </c>
      <c r="E5" s="58">
        <v>26.032900000000001</v>
      </c>
      <c r="F5" s="58">
        <v>149.99889999999999</v>
      </c>
    </row>
    <row r="6" spans="1:6" x14ac:dyDescent="0.2">
      <c r="A6" t="s">
        <v>68</v>
      </c>
      <c r="B6" s="32">
        <v>44713</v>
      </c>
      <c r="C6" t="s">
        <v>12</v>
      </c>
      <c r="D6" s="58">
        <v>123.96599999999999</v>
      </c>
      <c r="E6" s="58">
        <v>26.032900000000001</v>
      </c>
      <c r="F6" s="58">
        <v>149.99889999999999</v>
      </c>
    </row>
    <row r="7" spans="1:6" x14ac:dyDescent="0.2">
      <c r="A7" t="s">
        <v>69</v>
      </c>
      <c r="B7" s="32">
        <v>44713</v>
      </c>
      <c r="C7" t="s">
        <v>12</v>
      </c>
      <c r="D7" s="58">
        <v>123.96599999999999</v>
      </c>
      <c r="E7" s="58">
        <v>26.032900000000001</v>
      </c>
      <c r="F7" s="58">
        <v>149.99889999999999</v>
      </c>
    </row>
    <row r="8" spans="1:6" x14ac:dyDescent="0.2">
      <c r="A8" t="s">
        <v>75</v>
      </c>
      <c r="D8" s="58">
        <v>495.86399999999998</v>
      </c>
      <c r="E8" s="58">
        <v>104.13160000000001</v>
      </c>
      <c r="F8" s="58">
        <v>599.99559999999997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DD4D0-C952-45D0-B45C-8CC11C8BC333}">
  <dimension ref="A3:E7"/>
  <sheetViews>
    <sheetView showGridLines="0" tabSelected="1" workbookViewId="0">
      <selection activeCell="A5" sqref="A4:A6"/>
      <pivotSelection pane="bottomRight" showHeader="1" activeRow="4" click="1" r:id="rId1">
        <pivotArea dataOnly="0" labelOnly="1" outline="0" fieldPosition="0">
          <references count="1">
            <reference field="7" count="0"/>
          </references>
        </pivotArea>
      </pivotSelection>
    </sheetView>
  </sheetViews>
  <sheetFormatPr baseColWidth="10" defaultRowHeight="12.75" x14ac:dyDescent="0.2"/>
  <cols>
    <col min="1" max="3" width="13.85546875" bestFit="1" customWidth="1"/>
    <col min="4" max="4" width="23.28515625" bestFit="1" customWidth="1"/>
    <col min="5" max="8" width="15" bestFit="1" customWidth="1"/>
  </cols>
  <sheetData>
    <row r="3" spans="1:5" x14ac:dyDescent="0.2">
      <c r="A3" s="60" t="s">
        <v>77</v>
      </c>
      <c r="B3" s="60" t="s">
        <v>55</v>
      </c>
      <c r="C3" t="s">
        <v>78</v>
      </c>
      <c r="D3" t="s">
        <v>81</v>
      </c>
      <c r="E3" t="s">
        <v>80</v>
      </c>
    </row>
    <row r="4" spans="1:5" x14ac:dyDescent="0.2">
      <c r="A4" t="s">
        <v>76</v>
      </c>
      <c r="B4" t="s">
        <v>12</v>
      </c>
      <c r="C4" s="58">
        <v>1417.354</v>
      </c>
      <c r="D4" s="58">
        <v>297.64459999999997</v>
      </c>
      <c r="E4" s="58">
        <v>1714.9985999999999</v>
      </c>
    </row>
    <row r="5" spans="1:5" x14ac:dyDescent="0.2">
      <c r="A5" t="s">
        <v>73</v>
      </c>
      <c r="B5" t="s">
        <v>12</v>
      </c>
      <c r="C5" s="58">
        <v>1223.1380000000001</v>
      </c>
      <c r="D5" s="58">
        <v>256.85919999999999</v>
      </c>
      <c r="E5" s="58">
        <v>1479.9972</v>
      </c>
    </row>
    <row r="6" spans="1:5" x14ac:dyDescent="0.2">
      <c r="A6" t="s">
        <v>74</v>
      </c>
      <c r="B6" t="s">
        <v>12</v>
      </c>
      <c r="C6" s="58">
        <v>495.86399999999998</v>
      </c>
      <c r="D6" s="58">
        <v>104.13160000000001</v>
      </c>
      <c r="E6" s="58">
        <v>599.99559999999997</v>
      </c>
    </row>
    <row r="7" spans="1:5" x14ac:dyDescent="0.2">
      <c r="A7" t="s">
        <v>75</v>
      </c>
      <c r="C7" s="58">
        <v>3136.3560000000002</v>
      </c>
      <c r="D7" s="58">
        <v>658.6354</v>
      </c>
      <c r="E7" s="58">
        <v>3794.9913999999999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56258-DB86-4CA7-A044-3D4499938CC3}">
  <dimension ref="A4:G20"/>
  <sheetViews>
    <sheetView showGridLines="0" workbookViewId="0">
      <selection activeCell="C10" sqref="C10"/>
    </sheetView>
  </sheetViews>
  <sheetFormatPr baseColWidth="10" defaultRowHeight="12.75" x14ac:dyDescent="0.2"/>
  <cols>
    <col min="3" max="3" width="13.7109375" customWidth="1"/>
    <col min="5" max="5" width="12" customWidth="1"/>
    <col min="6" max="6" width="14.7109375" customWidth="1"/>
  </cols>
  <sheetData>
    <row r="4" spans="1:7" x14ac:dyDescent="0.2">
      <c r="A4" t="s">
        <v>53</v>
      </c>
      <c r="B4" t="s">
        <v>54</v>
      </c>
      <c r="C4" t="s">
        <v>55</v>
      </c>
      <c r="D4" t="s">
        <v>56</v>
      </c>
      <c r="E4" t="s">
        <v>57</v>
      </c>
      <c r="F4" t="s">
        <v>58</v>
      </c>
      <c r="G4" t="s">
        <v>59</v>
      </c>
    </row>
    <row r="5" spans="1:7" x14ac:dyDescent="0.2">
      <c r="A5" t="s">
        <v>60</v>
      </c>
      <c r="B5" s="32">
        <v>44680</v>
      </c>
      <c r="C5" t="s">
        <v>12</v>
      </c>
      <c r="D5" s="58">
        <v>268.59500000000003</v>
      </c>
      <c r="E5" s="59">
        <v>0.21</v>
      </c>
      <c r="F5" s="58">
        <v>56.405000000000001</v>
      </c>
      <c r="G5" s="58">
        <v>325</v>
      </c>
    </row>
    <row r="6" spans="1:7" x14ac:dyDescent="0.2">
      <c r="A6" t="s">
        <v>61</v>
      </c>
      <c r="B6" s="32">
        <v>44680</v>
      </c>
      <c r="C6" t="s">
        <v>12</v>
      </c>
      <c r="D6" s="58">
        <v>123.96599999999999</v>
      </c>
      <c r="E6" s="59">
        <v>0.21</v>
      </c>
      <c r="F6" s="58">
        <v>26.032900000000001</v>
      </c>
      <c r="G6" s="58">
        <v>149.99889999999999</v>
      </c>
    </row>
    <row r="7" spans="1:7" x14ac:dyDescent="0.2">
      <c r="A7" t="s">
        <v>62</v>
      </c>
      <c r="B7" s="32">
        <v>44680</v>
      </c>
      <c r="C7" t="s">
        <v>12</v>
      </c>
      <c r="D7" s="58">
        <v>219.00800000000001</v>
      </c>
      <c r="E7" s="59">
        <v>0.21</v>
      </c>
      <c r="F7" s="58">
        <v>45.991700000000002</v>
      </c>
      <c r="G7" s="58">
        <v>264.99970000000002</v>
      </c>
    </row>
    <row r="8" spans="1:7" x14ac:dyDescent="0.2">
      <c r="A8" t="s">
        <v>62</v>
      </c>
      <c r="B8" s="32">
        <v>44680</v>
      </c>
      <c r="C8" t="s">
        <v>12</v>
      </c>
      <c r="D8" s="58">
        <v>268.59500000000003</v>
      </c>
      <c r="E8" s="59">
        <v>0.21</v>
      </c>
      <c r="F8" s="58">
        <v>56.405000000000001</v>
      </c>
      <c r="G8" s="58">
        <v>325</v>
      </c>
    </row>
    <row r="9" spans="1:7" x14ac:dyDescent="0.2">
      <c r="A9" t="s">
        <v>65</v>
      </c>
      <c r="B9" s="32">
        <v>44681</v>
      </c>
      <c r="C9" t="s">
        <v>12</v>
      </c>
      <c r="D9" s="58">
        <v>268.59500000000003</v>
      </c>
      <c r="E9" s="59">
        <v>0.21</v>
      </c>
      <c r="F9" s="58">
        <v>56.405000000000001</v>
      </c>
      <c r="G9" s="58">
        <v>325</v>
      </c>
    </row>
    <row r="10" spans="1:7" x14ac:dyDescent="0.2">
      <c r="A10" t="s">
        <v>65</v>
      </c>
      <c r="B10" s="32">
        <v>44681</v>
      </c>
      <c r="C10" t="s">
        <v>12</v>
      </c>
      <c r="D10" s="58">
        <v>268.59500000000003</v>
      </c>
      <c r="E10" s="59">
        <v>0.21</v>
      </c>
      <c r="F10" s="58">
        <v>56.405000000000001</v>
      </c>
      <c r="G10" s="58">
        <v>325</v>
      </c>
    </row>
    <row r="11" spans="1:7" x14ac:dyDescent="0.2">
      <c r="A11" t="s">
        <v>70</v>
      </c>
      <c r="B11" s="32">
        <v>44682</v>
      </c>
      <c r="C11" t="s">
        <v>12</v>
      </c>
      <c r="D11" s="58">
        <v>123.96599999999999</v>
      </c>
      <c r="E11" s="59">
        <v>0.21</v>
      </c>
      <c r="F11" s="58">
        <v>26.032900000000001</v>
      </c>
      <c r="G11" s="58">
        <v>149.99889999999999</v>
      </c>
    </row>
    <row r="12" spans="1:7" x14ac:dyDescent="0.2">
      <c r="A12" t="s">
        <v>71</v>
      </c>
      <c r="B12" s="32">
        <v>44682</v>
      </c>
      <c r="C12" t="s">
        <v>12</v>
      </c>
      <c r="D12" s="58">
        <v>268.59500000000003</v>
      </c>
      <c r="E12" s="59">
        <v>0.21</v>
      </c>
      <c r="F12" s="58">
        <v>56.405000000000001</v>
      </c>
      <c r="G12" s="58">
        <v>325</v>
      </c>
    </row>
    <row r="13" spans="1:7" x14ac:dyDescent="0.2">
      <c r="A13" t="s">
        <v>72</v>
      </c>
      <c r="B13" s="32">
        <v>44682</v>
      </c>
      <c r="C13" t="s">
        <v>12</v>
      </c>
      <c r="D13" s="58">
        <v>219.00800000000001</v>
      </c>
      <c r="E13" s="59">
        <v>0.21</v>
      </c>
      <c r="F13" s="58">
        <v>45.991700000000002</v>
      </c>
      <c r="G13" s="58">
        <v>264.99970000000002</v>
      </c>
    </row>
    <row r="14" spans="1:7" x14ac:dyDescent="0.2">
      <c r="A14" t="s">
        <v>70</v>
      </c>
      <c r="B14" s="32">
        <v>44682</v>
      </c>
      <c r="C14" t="s">
        <v>12</v>
      </c>
      <c r="D14" s="58">
        <v>123.96599999999999</v>
      </c>
      <c r="E14" s="59">
        <v>0.21</v>
      </c>
      <c r="F14" s="58">
        <v>26.032900000000001</v>
      </c>
      <c r="G14" s="58">
        <v>149.99889999999999</v>
      </c>
    </row>
    <row r="15" spans="1:7" x14ac:dyDescent="0.2">
      <c r="A15" t="s">
        <v>71</v>
      </c>
      <c r="B15" s="32">
        <v>44682</v>
      </c>
      <c r="C15" t="s">
        <v>12</v>
      </c>
      <c r="D15" s="58">
        <v>268.59500000000003</v>
      </c>
      <c r="E15" s="59">
        <v>0.21</v>
      </c>
      <c r="F15" s="58">
        <v>56.405000000000001</v>
      </c>
      <c r="G15" s="58">
        <v>325</v>
      </c>
    </row>
    <row r="16" spans="1:7" x14ac:dyDescent="0.2">
      <c r="A16" t="s">
        <v>72</v>
      </c>
      <c r="B16" s="32">
        <v>44682</v>
      </c>
      <c r="C16" t="s">
        <v>12</v>
      </c>
      <c r="D16" s="58">
        <v>219.00800000000001</v>
      </c>
      <c r="E16" s="59">
        <v>0.21</v>
      </c>
      <c r="F16" s="58">
        <v>45.991700000000002</v>
      </c>
      <c r="G16" s="58">
        <v>264.99970000000002</v>
      </c>
    </row>
    <row r="17" spans="1:7" x14ac:dyDescent="0.2">
      <c r="A17" t="s">
        <v>66</v>
      </c>
      <c r="B17" s="32">
        <v>44713</v>
      </c>
      <c r="C17" t="s">
        <v>12</v>
      </c>
      <c r="D17" s="58">
        <v>123.96599999999999</v>
      </c>
      <c r="E17" s="59">
        <v>0.21</v>
      </c>
      <c r="F17" s="58">
        <v>26.032900000000001</v>
      </c>
      <c r="G17" s="58">
        <v>149.99889999999999</v>
      </c>
    </row>
    <row r="18" spans="1:7" x14ac:dyDescent="0.2">
      <c r="A18" t="s">
        <v>67</v>
      </c>
      <c r="B18" s="32">
        <v>44713</v>
      </c>
      <c r="C18" t="s">
        <v>12</v>
      </c>
      <c r="D18" s="58">
        <v>123.96599999999999</v>
      </c>
      <c r="E18" s="59">
        <v>0.21</v>
      </c>
      <c r="F18" s="58">
        <v>26.032900000000001</v>
      </c>
      <c r="G18" s="58">
        <v>149.99889999999999</v>
      </c>
    </row>
    <row r="19" spans="1:7" x14ac:dyDescent="0.2">
      <c r="A19" t="s">
        <v>68</v>
      </c>
      <c r="B19" s="32">
        <v>44713</v>
      </c>
      <c r="C19" t="s">
        <v>12</v>
      </c>
      <c r="D19" s="58">
        <v>123.96599999999999</v>
      </c>
      <c r="E19" s="59">
        <v>0.21</v>
      </c>
      <c r="F19" s="58">
        <v>26.032900000000001</v>
      </c>
      <c r="G19" s="58">
        <v>149.99889999999999</v>
      </c>
    </row>
    <row r="20" spans="1:7" x14ac:dyDescent="0.2">
      <c r="A20" t="s">
        <v>69</v>
      </c>
      <c r="B20" s="32">
        <v>44713</v>
      </c>
      <c r="C20" t="s">
        <v>12</v>
      </c>
      <c r="D20" s="58">
        <v>123.96599999999999</v>
      </c>
      <c r="E20" s="59">
        <v>0.21</v>
      </c>
      <c r="F20" s="58">
        <v>26.032900000000001</v>
      </c>
      <c r="G20" s="58">
        <v>149.99889999999999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8E10FE-AC89-4C91-95E9-BAEED3552B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Facture</vt:lpstr>
      <vt:lpstr>Clients</vt:lpstr>
      <vt:lpstr>Parametre</vt:lpstr>
      <vt:lpstr>TCD - Mensuel</vt:lpstr>
      <vt:lpstr>TCD - Trimestre</vt:lpstr>
      <vt:lpstr>BDD</vt:lpstr>
      <vt:lpstr>Facture!Zone_d_impression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Micheline</dc:creator>
  <cp:lastModifiedBy>JF</cp:lastModifiedBy>
  <cp:lastPrinted>2022-04-30T18:13:31Z</cp:lastPrinted>
  <dcterms:created xsi:type="dcterms:W3CDTF">2000-07-27T22:20:36Z</dcterms:created>
  <dcterms:modified xsi:type="dcterms:W3CDTF">2022-04-30T20:07:11Z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TC010184691036</vt:lpwstr>
  </property>
</Properties>
</file>