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759FA57-458D-4C5E-8F04-1F456A2A7A25}" xr6:coauthVersionLast="47" xr6:coauthVersionMax="47" xr10:uidLastSave="{00000000-0000-0000-0000-000000000000}"/>
  <bookViews>
    <workbookView xWindow="5565" yWindow="495" windowWidth="21225" windowHeight="11010" xr2:uid="{901A327E-5972-4BC7-98BB-56A4C72A10B2}"/>
  </bookViews>
  <sheets>
    <sheet name="Suivi 2022" sheetId="2" r:id="rId1"/>
    <sheet name="Suivi 2021" sheetId="1" r:id="rId2"/>
  </sheets>
  <definedNames>
    <definedName name="_xlnm._FilterDatabase" localSheetId="1" hidden="1">'Suivi 2021'!$A$1:$H$1</definedName>
    <definedName name="_xlnm._FilterDatabase" localSheetId="0" hidden="1">'Suivi 2022'!$A$1:$H$1</definedName>
    <definedName name="agence" localSheetId="1">#REF!</definedName>
    <definedName name="agence" localSheetId="0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1" l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6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Q6" i="1" l="1"/>
  <c r="Q13" i="1"/>
  <c r="Q7" i="1"/>
  <c r="Q15" i="1"/>
  <c r="Q8" i="1"/>
  <c r="Q16" i="1"/>
  <c r="Q9" i="1"/>
  <c r="Q17" i="1"/>
  <c r="Q10" i="1"/>
  <c r="Q18" i="1"/>
  <c r="Q11" i="1"/>
  <c r="Q19" i="1"/>
  <c r="Q14" i="1"/>
  <c r="Q12" i="1"/>
  <c r="Q20" i="1"/>
</calcChain>
</file>

<file path=xl/sharedStrings.xml><?xml version="1.0" encoding="utf-8"?>
<sst xmlns="http://schemas.openxmlformats.org/spreadsheetml/2006/main" count="841" uniqueCount="239">
  <si>
    <t xml:space="preserve">Date d'entrée en entreprise </t>
  </si>
  <si>
    <t>Nom / Prénom</t>
  </si>
  <si>
    <t>ETT</t>
  </si>
  <si>
    <t>Equipe</t>
  </si>
  <si>
    <t>CDG</t>
  </si>
  <si>
    <t xml:space="preserve">Accueil sécurité </t>
  </si>
  <si>
    <t xml:space="preserve">Réception feuille </t>
  </si>
  <si>
    <t>Accueil sécurité J+15</t>
  </si>
  <si>
    <t>Présence / scanne</t>
  </si>
  <si>
    <t>ALI HALIDI IBRAHIM</t>
  </si>
  <si>
    <t>Randstad</t>
  </si>
  <si>
    <t>Rose</t>
  </si>
  <si>
    <t>RS</t>
  </si>
  <si>
    <t xml:space="preserve">Légende: </t>
  </si>
  <si>
    <t>AMESLON Sandrine</t>
  </si>
  <si>
    <t>Marron</t>
  </si>
  <si>
    <t>EY</t>
  </si>
  <si>
    <t xml:space="preserve">accueil J+ 15 semaine prochaine </t>
  </si>
  <si>
    <t>AM</t>
  </si>
  <si>
    <t xml:space="preserve">accueil J+15 cette semaine </t>
  </si>
  <si>
    <t>ASLANI Zurafeta</t>
  </si>
  <si>
    <t>Adecco</t>
  </si>
  <si>
    <t>CG</t>
  </si>
  <si>
    <t>Mois</t>
  </si>
  <si>
    <t>Nb entrée</t>
  </si>
  <si>
    <t xml:space="preserve">Nb de formation </t>
  </si>
  <si>
    <t xml:space="preserve">Indicateur </t>
  </si>
  <si>
    <t>AUFFRAY Jason</t>
  </si>
  <si>
    <t>SR</t>
  </si>
  <si>
    <t>BAGAYA Sytar</t>
  </si>
  <si>
    <t>xx</t>
  </si>
  <si>
    <t>Salle réservée: iris = 11 places</t>
  </si>
  <si>
    <t>BALLAND Sébastien</t>
  </si>
  <si>
    <t>AN</t>
  </si>
  <si>
    <t>10 places 28/01/2022 = Marron</t>
  </si>
  <si>
    <t>BARRAL Tianarimanana</t>
  </si>
  <si>
    <t>11 places 04/02/2022 = Rose</t>
  </si>
  <si>
    <t>BASLE Denis</t>
  </si>
  <si>
    <t>BASTILLE Gaël</t>
  </si>
  <si>
    <t>BATIER Mélody</t>
  </si>
  <si>
    <t>BAYATI Jaouad</t>
  </si>
  <si>
    <t>Nuit</t>
  </si>
  <si>
    <t>CX</t>
  </si>
  <si>
    <t>BEAUPIED Laetitia</t>
  </si>
  <si>
    <t>BEDOUET Ivan</t>
  </si>
  <si>
    <t>JN</t>
  </si>
  <si>
    <t>BELANGE Hervé</t>
  </si>
  <si>
    <t>BENZHA Sami</t>
  </si>
  <si>
    <t>LBM</t>
  </si>
  <si>
    <t>XXXXX</t>
  </si>
  <si>
    <t>?</t>
  </si>
  <si>
    <t xml:space="preserve">Deja dans l'entreprise </t>
  </si>
  <si>
    <t>BLOTIERE Valérie</t>
  </si>
  <si>
    <t>BOISGONTIER Amandine</t>
  </si>
  <si>
    <t>BOUHOUIA Maëva</t>
  </si>
  <si>
    <t>BOURDAIS Océane</t>
  </si>
  <si>
    <t>BOURNEUF Brigitte</t>
  </si>
  <si>
    <t>BRAULT Alenandra</t>
  </si>
  <si>
    <t>BREUX NATHAN</t>
  </si>
  <si>
    <t xml:space="preserve">BRIANDET Charlotte </t>
  </si>
  <si>
    <t>BRILLANT Samantha</t>
  </si>
  <si>
    <t>BROCHARD Delphine</t>
  </si>
  <si>
    <t>BRUSSON Anne</t>
  </si>
  <si>
    <t>BUFFET Anthony</t>
  </si>
  <si>
    <t>CADIEU Cédric</t>
  </si>
  <si>
    <t>CADIEU Marion</t>
  </si>
  <si>
    <t>CAHOREAU Virginie</t>
  </si>
  <si>
    <t>CANET Michel</t>
  </si>
  <si>
    <t>CARAVELLA Jonas</t>
  </si>
  <si>
    <t>MB</t>
  </si>
  <si>
    <t xml:space="preserve">Déjà formé </t>
  </si>
  <si>
    <t>CAYZER Thomas</t>
  </si>
  <si>
    <t>CHASTEL Nathalie</t>
  </si>
  <si>
    <t>CHICARD Kimberley</t>
  </si>
  <si>
    <t>COEURTON Sandra</t>
  </si>
  <si>
    <t>COME Sylvie</t>
  </si>
  <si>
    <t>CUISINIER Morgane</t>
  </si>
  <si>
    <t>DALIGAULT Alexandra</t>
  </si>
  <si>
    <t>DAVID Victoria</t>
  </si>
  <si>
    <t>DE MACEDO Paolo</t>
  </si>
  <si>
    <t>DEBUGET David</t>
  </si>
  <si>
    <t>DEGREZ Clara</t>
  </si>
  <si>
    <t>DELIERE Frédéric</t>
  </si>
  <si>
    <t>DENAIS Théo</t>
  </si>
  <si>
    <t>DEROUET Jeremy</t>
  </si>
  <si>
    <t>DESHAIES Laure</t>
  </si>
  <si>
    <t>Manpower</t>
  </si>
  <si>
    <t>DIEMER Marine</t>
  </si>
  <si>
    <t>DIJOUX Eric</t>
  </si>
  <si>
    <t>DOMITIN Remi</t>
  </si>
  <si>
    <t>DOUILLET Louanne</t>
  </si>
  <si>
    <t>DUBOIS Chantal</t>
  </si>
  <si>
    <t>DUCROCQ Séverine</t>
  </si>
  <si>
    <t>EP</t>
  </si>
  <si>
    <t>DUFEU Soraya</t>
  </si>
  <si>
    <t xml:space="preserve">DUPONT Anais </t>
  </si>
  <si>
    <t>DURAND Jay</t>
  </si>
  <si>
    <t>ERNEST Kévin</t>
  </si>
  <si>
    <t>FAVREUX Erwin</t>
  </si>
  <si>
    <t>FILLETTE Wendy</t>
  </si>
  <si>
    <t>FONTAINE Jonathan</t>
  </si>
  <si>
    <t>FOUCAULT Brian</t>
  </si>
  <si>
    <t>FOUILLEUL Stevan</t>
  </si>
  <si>
    <t>FOURNIER Mathieu</t>
  </si>
  <si>
    <t>JMF</t>
  </si>
  <si>
    <t>GALESNE Sara</t>
  </si>
  <si>
    <t>GARCIA PEREZ Margarita</t>
  </si>
  <si>
    <t>GASCOIN Dylan</t>
  </si>
  <si>
    <t>GAUDIN Manuella</t>
  </si>
  <si>
    <t>GENEST Sandrine</t>
  </si>
  <si>
    <t>GENOUEL Tracy</t>
  </si>
  <si>
    <t>GERAULT Yannick</t>
  </si>
  <si>
    <t>GESLIN Daniel</t>
  </si>
  <si>
    <t>GIBON Véronique</t>
  </si>
  <si>
    <t>GLASSIER Christelle</t>
  </si>
  <si>
    <t>GODIN Florence</t>
  </si>
  <si>
    <t>GOGNON Driss</t>
  </si>
  <si>
    <t>Gonthier Myriam</t>
  </si>
  <si>
    <t>GORUR Ophélie</t>
  </si>
  <si>
    <t>GOSSOW Tiphaine</t>
  </si>
  <si>
    <t>SL</t>
  </si>
  <si>
    <t> 08/12/2021</t>
  </si>
  <si>
    <t>GOUGER Jordan</t>
  </si>
  <si>
    <t>GOUJON Eric</t>
  </si>
  <si>
    <t>GRANDJEAN Lauryne</t>
  </si>
  <si>
    <t>GUENERY Dorian</t>
  </si>
  <si>
    <t>GUERIN Tiffany</t>
  </si>
  <si>
    <t>GUERRIER Christiane</t>
  </si>
  <si>
    <t>ROSE</t>
  </si>
  <si>
    <t>GUILLOIS Andréa</t>
  </si>
  <si>
    <t>GUILLOIS Florence</t>
  </si>
  <si>
    <t>GUILLOIS Louisa</t>
  </si>
  <si>
    <t>GUILLOIS Nina</t>
  </si>
  <si>
    <t>HAMELIN Justine</t>
  </si>
  <si>
    <t>HEDOUIN Mélanie</t>
  </si>
  <si>
    <t>GLB</t>
  </si>
  <si>
    <t>HEUVELINE Françoise</t>
  </si>
  <si>
    <t>HOUA NEFASSI MOUFIDA</t>
  </si>
  <si>
    <t>JAMES Quentin</t>
  </si>
  <si>
    <t>JEHAN Séverine</t>
  </si>
  <si>
    <t>JOSEPH Chloé</t>
  </si>
  <si>
    <t>JOUBERT Manon</t>
  </si>
  <si>
    <t>JULIEN LILIAN</t>
  </si>
  <si>
    <t>NUIT</t>
  </si>
  <si>
    <t>KASTRATI Nazife</t>
  </si>
  <si>
    <t>LABORNE Joshua</t>
  </si>
  <si>
    <t>LAMBERT Laura</t>
  </si>
  <si>
    <t>LANDAIS Christina</t>
  </si>
  <si>
    <t>LANOE Charlène</t>
  </si>
  <si>
    <t>LANOE Edward</t>
  </si>
  <si>
    <t>LAURENT Jayson</t>
  </si>
  <si>
    <t>LE BRETON  MYLENE</t>
  </si>
  <si>
    <t>LE GAUFFRE ALIZEE</t>
  </si>
  <si>
    <t>LE LUBOIS DE TREHERVE Laura</t>
  </si>
  <si>
    <t>LE MESNAGER Pauline</t>
  </si>
  <si>
    <t>LECLERC Tony</t>
  </si>
  <si>
    <t>LEFEVRE DAMIEN</t>
  </si>
  <si>
    <t>LEFOULON Jaouen</t>
  </si>
  <si>
    <t>LEJEUNE Ludovic</t>
  </si>
  <si>
    <t>LEMARIE Kylian</t>
  </si>
  <si>
    <t>l'ENFANT Sarah</t>
  </si>
  <si>
    <t>LEROY  Coralie</t>
  </si>
  <si>
    <t>LETOCART Gaëlle</t>
  </si>
  <si>
    <t>LEVEQUE Julie</t>
  </si>
  <si>
    <t>LEVILLAIN Karim</t>
  </si>
  <si>
    <t>LOZINGUEZ Jackie</t>
  </si>
  <si>
    <t>LOZINGUEZ Loetitia</t>
  </si>
  <si>
    <t>LUCAS Sylvie</t>
  </si>
  <si>
    <t>MAHERAULT Sonia</t>
  </si>
  <si>
    <t>MANOURY Noam</t>
  </si>
  <si>
    <t>MARAQUIN Delphine</t>
  </si>
  <si>
    <t>MARCHAND Julien</t>
  </si>
  <si>
    <t>MARIE Marina</t>
  </si>
  <si>
    <t>MAROLLEAU Tiphaine</t>
  </si>
  <si>
    <t>MARQUET Charlotte</t>
  </si>
  <si>
    <t>MARTEAU Primaëlle</t>
  </si>
  <si>
    <t>MAULAVE Johnny</t>
  </si>
  <si>
    <t xml:space="preserve">à refaire </t>
  </si>
  <si>
    <t>MAUNY Laura</t>
  </si>
  <si>
    <t>MENARD Morgane</t>
  </si>
  <si>
    <t>MENARD Romain</t>
  </si>
  <si>
    <t>MENE Lucas</t>
  </si>
  <si>
    <t>MERCIER Maël</t>
  </si>
  <si>
    <t>MERIENNE Sylvie</t>
  </si>
  <si>
    <t>SQ</t>
  </si>
  <si>
    <t>METAYER Axel</t>
  </si>
  <si>
    <t xml:space="preserve">MEZIERE Fabien </t>
  </si>
  <si>
    <t>MOISY Mickaël</t>
  </si>
  <si>
    <t>JL</t>
  </si>
  <si>
    <t>Formation CDG</t>
  </si>
  <si>
    <t>MORAINE Aline</t>
  </si>
  <si>
    <t>MOREAU Sabrina</t>
  </si>
  <si>
    <t>MOTIN Grégory</t>
  </si>
  <si>
    <t>MUSTAFA Mérita</t>
  </si>
  <si>
    <t>NACFAIRE Sylvie</t>
  </si>
  <si>
    <t>NAIL Théo</t>
  </si>
  <si>
    <t>NEFAUT Adeline</t>
  </si>
  <si>
    <t>NEFAUT Alison</t>
  </si>
  <si>
    <t>NOMO Melingui</t>
  </si>
  <si>
    <t>PEAN Manon</t>
  </si>
  <si>
    <t>PECCATTE Christelle</t>
  </si>
  <si>
    <t>PELLE Floriane</t>
  </si>
  <si>
    <t>PELOUIN Cécilia</t>
  </si>
  <si>
    <t>PEYROMAUDE DELORD Marie Michelin</t>
  </si>
  <si>
    <t>PICHEREAU Jérémy</t>
  </si>
  <si>
    <t>PILIIEZ Mathieu</t>
  </si>
  <si>
    <t>PLARD Karine</t>
  </si>
  <si>
    <t>PORTIER Sandrine</t>
  </si>
  <si>
    <t>POTTIER Jimmy</t>
  </si>
  <si>
    <t>RADIGUE Marie Pierre</t>
  </si>
  <si>
    <t>RAHMANE Selim</t>
  </si>
  <si>
    <t>RANAIVOSON Ezaka</t>
  </si>
  <si>
    <t>RAPICAULT Séverine</t>
  </si>
  <si>
    <t>RAVIGNE Jérôme</t>
  </si>
  <si>
    <t>RENAULT JUSTIN</t>
  </si>
  <si>
    <t>REY Angéline</t>
  </si>
  <si>
    <t>RIGAL Anne Sophie</t>
  </si>
  <si>
    <t>ROCTON Jérémy</t>
  </si>
  <si>
    <t>ROUX Thomas</t>
  </si>
  <si>
    <t>SALAZAR Ingryd</t>
  </si>
  <si>
    <t>SALLARD Manuella</t>
  </si>
  <si>
    <t>SARCLETTI Charlène</t>
  </si>
  <si>
    <t xml:space="preserve">SEGUINEAU Jonathan </t>
  </si>
  <si>
    <t>SIROT Isabelle</t>
  </si>
  <si>
    <t>SONNET Tiffanie</t>
  </si>
  <si>
    <t>THUAULT Léa</t>
  </si>
  <si>
    <t>TIROUFLET Samuel</t>
  </si>
  <si>
    <t>TOURNERIE Fabienne</t>
  </si>
  <si>
    <t>TROPEE Loris</t>
  </si>
  <si>
    <t>VAIGREVILLE Nathan</t>
  </si>
  <si>
    <t>VASSEUR Isabelle</t>
  </si>
  <si>
    <t>VERGNIAULT Marius</t>
  </si>
  <si>
    <t>VIANNAYE Manon</t>
  </si>
  <si>
    <t>VINCENT Priscillia</t>
  </si>
  <si>
    <t>VOINEA MIHAELA</t>
  </si>
  <si>
    <t>WALKSTEIN Petterson</t>
  </si>
  <si>
    <t>YAO Titimi</t>
  </si>
  <si>
    <t>ZOUID Tarek</t>
  </si>
  <si>
    <t xml:space="preserve">Formation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</si>
</sst>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rgb="FF333333"/>
      <name val="Courier New"/>
      <family val="3"/>
    </font>
  </fonts>
  <fills count="1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0FFA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7D3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vertical="center" indent="1"/>
    </xf>
    <xf numFmtId="0" fontId="1" fillId="5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3" fillId="9" borderId="0" xfId="0" applyFont="1" applyFill="1"/>
    <xf numFmtId="0" fontId="3" fillId="8" borderId="0" xfId="0" applyFont="1" applyFill="1"/>
    <xf numFmtId="14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1" fillId="7" borderId="4" xfId="0" applyNumberFormat="1" applyFont="1" applyFill="1" applyBorder="1" applyAlignment="1">
      <alignment horizontal="left" vertical="center" wrapText="1"/>
    </xf>
    <xf numFmtId="14" fontId="1" fillId="7" borderId="5" xfId="0" applyNumberFormat="1" applyFont="1" applyFill="1" applyBorder="1" applyAlignment="1">
      <alignment horizontal="left" vertical="center" wrapText="1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left" vertical="center"/>
    </xf>
    <xf numFmtId="0" fontId="3" fillId="10" borderId="0" xfId="0" applyFont="1" applyFill="1"/>
    <xf numFmtId="0" fontId="7" fillId="0" borderId="0" xfId="0" applyFont="1" applyAlignment="1">
      <alignment wrapText="1"/>
    </xf>
    <xf numFmtId="1" fontId="1" fillId="7" borderId="5" xfId="0" applyNumberFormat="1" applyFont="1" applyFill="1" applyBorder="1" applyAlignment="1">
      <alignment horizontal="left" vertical="center" wrapText="1"/>
    </xf>
    <xf numFmtId="1" fontId="3" fillId="0" borderId="0" xfId="0" applyNumberFormat="1" applyFont="1" applyAlignment="1">
      <alignment horizontal="left" vertical="center"/>
    </xf>
    <xf numFmtId="1" fontId="3" fillId="10" borderId="0" xfId="0" applyNumberFormat="1" applyFont="1" applyFill="1" applyAlignment="1">
      <alignment horizontal="left" vertical="center"/>
    </xf>
    <xf numFmtId="1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 vertical="center" wrapText="1"/>
    </xf>
    <xf numFmtId="1" fontId="3" fillId="11" borderId="0" xfId="0" applyNumberFormat="1" applyFont="1" applyFill="1" applyAlignment="1">
      <alignment horizontal="left"/>
    </xf>
    <xf numFmtId="0" fontId="2" fillId="4" borderId="3" xfId="0" applyFont="1" applyFill="1" applyBorder="1" applyAlignment="1">
      <alignment vertical="center" wrapText="1"/>
    </xf>
    <xf numFmtId="14" fontId="5" fillId="0" borderId="0" xfId="0" applyNumberFormat="1" applyFont="1" applyAlignment="1">
      <alignment horizontal="left" vertical="center" indent="1"/>
    </xf>
    <xf numFmtId="0" fontId="8" fillId="0" borderId="0" xfId="0" applyFont="1" applyAlignment="1">
      <alignment vertical="center"/>
    </xf>
    <xf numFmtId="164" fontId="1" fillId="7" borderId="5" xfId="0" applyNumberFormat="1" applyFont="1" applyFill="1" applyBorder="1" applyAlignment="1">
      <alignment horizontal="left" vertical="center" wrapText="1"/>
    </xf>
    <xf numFmtId="164" fontId="3" fillId="0" borderId="0" xfId="0" applyNumberFormat="1" applyFont="1" applyAlignment="1">
      <alignment horizontal="left" vertical="center"/>
    </xf>
    <xf numFmtId="164" fontId="3" fillId="10" borderId="0" xfId="0" applyNumberFormat="1" applyFont="1" applyFill="1" applyAlignment="1">
      <alignment horizontal="left" vertical="center"/>
    </xf>
    <xf numFmtId="164" fontId="3" fillId="0" borderId="0" xfId="0" applyNumberFormat="1" applyFont="1" applyAlignment="1">
      <alignment horizontal="left"/>
    </xf>
    <xf numFmtId="14" fontId="1" fillId="3" borderId="2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center"/>
    </xf>
    <xf numFmtId="17" fontId="3" fillId="0" borderId="0" xfId="0" applyNumberFormat="1" applyFont="1"/>
    <xf numFmtId="0" fontId="10" fillId="0" borderId="0" xfId="0" quotePrefix="1" applyFont="1" applyAlignment="1">
      <alignment horizontal="left" vertical="center" readingOrder="1"/>
    </xf>
    <xf numFmtId="9" fontId="3" fillId="0" borderId="0" xfId="1" applyFont="1"/>
    <xf numFmtId="1" fontId="3" fillId="12" borderId="0" xfId="0" applyNumberFormat="1" applyFont="1" applyFill="1" applyAlignment="1">
      <alignment horizontal="left"/>
    </xf>
    <xf numFmtId="14" fontId="3" fillId="12" borderId="0" xfId="0" applyNumberFormat="1" applyFont="1" applyFill="1" applyAlignment="1">
      <alignment horizontal="left"/>
    </xf>
    <xf numFmtId="14" fontId="3" fillId="13" borderId="0" xfId="0" applyNumberFormat="1" applyFont="1" applyFill="1" applyAlignment="1">
      <alignment horizontal="left" vertical="center"/>
    </xf>
    <xf numFmtId="14" fontId="3" fillId="14" borderId="0" xfId="0" applyNumberFormat="1" applyFont="1" applyFill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left" vertical="center" indent="1"/>
    </xf>
    <xf numFmtId="14" fontId="4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14" fontId="3" fillId="0" borderId="0" xfId="0" applyNumberFormat="1" applyFont="1" applyFill="1" applyAlignment="1">
      <alignment horizontal="left" vertical="center"/>
    </xf>
    <xf numFmtId="1" fontId="3" fillId="0" borderId="0" xfId="0" applyNumberFormat="1" applyFont="1" applyFill="1" applyAlignment="1">
      <alignment horizontal="left"/>
    </xf>
    <xf numFmtId="14" fontId="4" fillId="0" borderId="0" xfId="0" applyNumberFormat="1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horizontal="left" vertical="center"/>
    </xf>
    <xf numFmtId="164" fontId="3" fillId="0" borderId="0" xfId="0" applyNumberFormat="1" applyFont="1" applyBorder="1" applyAlignment="1">
      <alignment horizontal="left" vertical="center"/>
    </xf>
    <xf numFmtId="1" fontId="3" fillId="0" borderId="0" xfId="0" applyNumberFormat="1" applyFont="1" applyFill="1" applyBorder="1" applyAlignment="1">
      <alignment horizontal="left"/>
    </xf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Border="1"/>
    <xf numFmtId="14" fontId="1" fillId="0" borderId="5" xfId="0" applyNumberFormat="1" applyFont="1" applyFill="1" applyBorder="1" applyAlignment="1">
      <alignment horizontal="left" vertical="center" wrapText="1"/>
    </xf>
    <xf numFmtId="1" fontId="1" fillId="0" borderId="5" xfId="0" applyNumberFormat="1" applyFont="1" applyFill="1" applyBorder="1" applyAlignment="1">
      <alignment horizontal="left" vertical="center" wrapText="1"/>
    </xf>
    <xf numFmtId="1" fontId="3" fillId="0" borderId="0" xfId="0" applyNumberFormat="1" applyFont="1" applyFill="1" applyAlignment="1">
      <alignment horizontal="left" vertical="center"/>
    </xf>
    <xf numFmtId="1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/>
  </cellXfs>
  <cellStyles count="2">
    <cellStyle name="Normal" xfId="0" builtinId="0"/>
    <cellStyle name="Pourcentage" xfId="1" builtinId="5"/>
  </cellStyles>
  <dxfs count="59">
    <dxf>
      <font>
        <color theme="4"/>
      </font>
      <fill>
        <patternFill>
          <fgColor theme="4"/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rgb="FFFF66CC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color theme="4"/>
      </font>
      <fill>
        <patternFill>
          <fgColor theme="4"/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rgb="FFFF66CC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22" formatCode="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.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 tint="-0.249977111117893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alignment horizontal="left" textRotation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rgb="FFFF66CC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4"/>
      </font>
      <fill>
        <patternFill>
          <bgColor theme="4"/>
        </patternFill>
      </fill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.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 tint="-0.249977111117893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alignment horizontal="left" textRotation="0" justifyLastLine="0" shrinkToFit="0" readingOrder="0"/>
    </dxf>
  </dxfs>
  <tableStyles count="0" defaultTableStyle="TableStyleMedium2" defaultPivotStyle="PivotStyleLight16"/>
  <colors>
    <mruColors>
      <color rgb="FFFF0000"/>
      <color rgb="FFFF66CC"/>
      <color rgb="FFFF5B5B"/>
      <color rgb="FFFF5757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</a:t>
            </a:r>
            <a:r>
              <a:rPr lang="fr-FR" baseline="0"/>
              <a:t> d'intérimaires entrée / formées</a:t>
            </a:r>
            <a:r>
              <a:rPr lang="fr-FR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'Suivi 2021'!$Q$5</c:f>
              <c:strCache>
                <c:ptCount val="1"/>
                <c:pt idx="0">
                  <c:v>Indicateur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'Suivi 2021'!$N$6:$N$20</c:f>
              <c:numCache>
                <c:formatCode>mmm\-yy</c:formatCode>
                <c:ptCount val="15"/>
                <c:pt idx="0">
                  <c:v>44470</c:v>
                </c:pt>
                <c:pt idx="1">
                  <c:v>44501</c:v>
                </c:pt>
                <c:pt idx="2">
                  <c:v>44531</c:v>
                </c:pt>
                <c:pt idx="3">
                  <c:v>44562</c:v>
                </c:pt>
                <c:pt idx="4">
                  <c:v>44593</c:v>
                </c:pt>
                <c:pt idx="5">
                  <c:v>44621</c:v>
                </c:pt>
                <c:pt idx="6">
                  <c:v>44652</c:v>
                </c:pt>
                <c:pt idx="7">
                  <c:v>44682</c:v>
                </c:pt>
                <c:pt idx="8">
                  <c:v>44713</c:v>
                </c:pt>
                <c:pt idx="9">
                  <c:v>44743</c:v>
                </c:pt>
                <c:pt idx="10">
                  <c:v>44774</c:v>
                </c:pt>
                <c:pt idx="11">
                  <c:v>44805</c:v>
                </c:pt>
                <c:pt idx="12">
                  <c:v>44835</c:v>
                </c:pt>
                <c:pt idx="13">
                  <c:v>44866</c:v>
                </c:pt>
                <c:pt idx="14">
                  <c:v>44896</c:v>
                </c:pt>
              </c:numCache>
            </c:numRef>
          </c:xVal>
          <c:yVal>
            <c:numRef>
              <c:f>'Suivi 2021'!$Q$6:$Q$20</c:f>
              <c:numCache>
                <c:formatCode>0%</c:formatCode>
                <c:ptCount val="15"/>
                <c:pt idx="0">
                  <c:v>0.34285714285714286</c:v>
                </c:pt>
                <c:pt idx="1">
                  <c:v>0.63636363636363635</c:v>
                </c:pt>
                <c:pt idx="2">
                  <c:v>1.1428571428571428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97D-4BA4-A5FF-97C09BF581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445944"/>
        <c:axId val="417446928"/>
      </c:scatterChart>
      <c:valAx>
        <c:axId val="417445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46928"/>
        <c:crosses val="autoZero"/>
        <c:crossBetween val="midCat"/>
      </c:valAx>
      <c:valAx>
        <c:axId val="417446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445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679173</xdr:colOff>
      <xdr:row>21</xdr:row>
      <xdr:rowOff>98562</xdr:rowOff>
    </xdr:from>
    <xdr:to>
      <xdr:col>19</xdr:col>
      <xdr:colOff>653142</xdr:colOff>
      <xdr:row>37</xdr:row>
      <xdr:rowOff>122464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24CEA9C-46B6-45D0-960B-2488138937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4D425D-E36B-493A-AACC-BD52788C077B}" name="Tableau14" displayName="Tableau14" ref="A1:J12" totalsRowShown="0" headerRowDxfId="58" dataDxfId="57" tableBorderDxfId="56">
  <autoFilter ref="A1:J12" xr:uid="{D9ABD956-F213-4CC4-8E1D-EE759E7CFF81}"/>
  <sortState xmlns:xlrd2="http://schemas.microsoft.com/office/spreadsheetml/2017/richdata2" ref="A2:J221">
    <sortCondition ref="B1:B221"/>
  </sortState>
  <tableColumns count="10">
    <tableColumn id="1" xr3:uid="{091718C8-A3E3-4851-9C71-E552C831CF76}" name="Date d'entrée en entreprise " dataDxfId="55"/>
    <tableColumn id="13" xr3:uid="{0C53BA87-B012-49A4-B864-59C401529752}" name="Nom / Prénom" dataDxfId="54"/>
    <tableColumn id="4" xr3:uid="{F8ED22C5-A652-4A3C-9E5A-A2DD4CAC07AC}" name="ETT" dataDxfId="53"/>
    <tableColumn id="5" xr3:uid="{C8B9A986-FB97-42D9-8FD6-09D8A4F337BF}" name="Equipe" dataDxfId="52"/>
    <tableColumn id="6" xr3:uid="{E4F53ED5-4558-4BC4-8B8F-914CB47186ED}" name="CDG" dataDxfId="51"/>
    <tableColumn id="7" xr3:uid="{07B71CB2-738C-4849-A30D-F76CB8D02443}" name="Accueil sécurité " dataDxfId="50"/>
    <tableColumn id="14" xr3:uid="{893D329A-9DE8-4990-AB58-C65C9A5D97B7}" name="Réception feuille " dataDxfId="49"/>
    <tableColumn id="8" xr3:uid="{33C3EE5F-0050-4973-B349-1D893803FBB0}" name="Accueil sécurité J+15" dataDxfId="48"/>
    <tableColumn id="9" xr3:uid="{C4A86524-D0B1-47FA-BC6E-F99C3BE07DEB}" name="Présence / scanne" dataDxfId="47"/>
    <tableColumn id="2" xr3:uid="{73FBF33A-F1D9-413E-8766-BE1DFE3C4B6A}" name="Formation " dataDxfId="4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2EAF29-2BE9-4D12-B891-66D934DC87D4}" name="Tableau1" displayName="Tableau1" ref="A1:I188" totalsRowShown="0" headerRowDxfId="36" dataDxfId="35" tableBorderDxfId="34">
  <autoFilter ref="A1:I188" xr:uid="{D9ABD956-F213-4CC4-8E1D-EE759E7CFF81}"/>
  <sortState xmlns:xlrd2="http://schemas.microsoft.com/office/spreadsheetml/2017/richdata2" ref="A2:I213">
    <sortCondition ref="A1:A213"/>
  </sortState>
  <tableColumns count="9">
    <tableColumn id="1" xr3:uid="{158DE85A-170D-451A-BDE0-EC4EDD8621C3}" name="Date d'entrée en entreprise " dataDxfId="33"/>
    <tableColumn id="13" xr3:uid="{44009FE4-797C-4137-9E29-83737A0E08FE}" name="Nom / Prénom" dataDxfId="32"/>
    <tableColumn id="4" xr3:uid="{0E9EA691-04F5-42A2-9A0A-1C285140D5BF}" name="ETT" dataDxfId="31"/>
    <tableColumn id="5" xr3:uid="{CFFFB857-4CEB-4F34-9751-113ECC9DB60B}" name="Equipe" dataDxfId="30"/>
    <tableColumn id="6" xr3:uid="{4E479A89-BE3A-4A1B-A7D3-24E763025960}" name="CDG" dataDxfId="29"/>
    <tableColumn id="7" xr3:uid="{E8225F8E-ADFB-4726-BD19-D28A4758A0A0}" name="Accueil sécurité " dataDxfId="28"/>
    <tableColumn id="14" xr3:uid="{76225F05-9BD1-477C-8570-ACC7E477F200}" name="Réception feuille " dataDxfId="27"/>
    <tableColumn id="8" xr3:uid="{A000BF70-13BB-4B38-B572-6CF40764DD4F}" name="Accueil sécurité J+15" dataDxfId="26"/>
    <tableColumn id="9" xr3:uid="{B6B7D5D9-0E81-4FB1-A9E1-11959F120013}" name="Présence / scanne" dataDxfId="25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652D11-DF62-43CA-9185-C866C264AA31}" name="Tableau2" displayName="Tableau2" ref="N5:Q20" totalsRowShown="0" headerRowDxfId="24" dataDxfId="23">
  <autoFilter ref="N5:Q20" xr:uid="{A0A20775-CB85-476A-8591-08079B5B964B}"/>
  <tableColumns count="4">
    <tableColumn id="1" xr3:uid="{4ECAA675-C3CB-472E-91CC-10EC7463476F}" name="Mois" dataDxfId="22"/>
    <tableColumn id="2" xr3:uid="{2E2C3C8C-2737-4F88-9D31-0FEBD2178552}" name="Nb entrée" dataDxfId="21"/>
    <tableColumn id="3" xr3:uid="{E9E287BE-0FB0-47D5-A2FB-C13C9310563C}" name="Nb de formation " dataDxfId="20"/>
    <tableColumn id="4" xr3:uid="{38D133AD-69FA-4EE8-9C28-8225F2EC36A1}" name="Indicateur " dataDxfId="19" dataCellStyle="Pourcentage">
      <calculatedColumnFormula>P6/O6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1EBD1-374C-4B44-96F7-3BAFD4A6E416}">
  <sheetPr>
    <pageSetUpPr fitToPage="1"/>
  </sheetPr>
  <dimension ref="A1:AW222"/>
  <sheetViews>
    <sheetView tabSelected="1" zoomScale="70" zoomScaleNormal="70" workbookViewId="0">
      <selection activeCell="M2" sqref="M2"/>
    </sheetView>
  </sheetViews>
  <sheetFormatPr baseColWidth="10" defaultColWidth="11.42578125" defaultRowHeight="18.75" x14ac:dyDescent="0.3"/>
  <cols>
    <col min="1" max="1" width="34.42578125" style="32" bestFit="1" customWidth="1"/>
    <col min="2" max="2" width="47.85546875" style="1" bestFit="1" customWidth="1"/>
    <col min="3" max="3" width="13.42578125" style="6" bestFit="1" customWidth="1"/>
    <col min="4" max="4" width="12.140625" style="6" bestFit="1" customWidth="1"/>
    <col min="5" max="5" width="9.28515625" style="7" bestFit="1" customWidth="1"/>
    <col min="6" max="6" width="17.42578125" style="7" customWidth="1"/>
    <col min="7" max="7" width="13.28515625" style="30" customWidth="1"/>
    <col min="8" max="8" width="27.7109375" style="50" bestFit="1" customWidth="1"/>
    <col min="9" max="9" width="25" style="56" bestFit="1" customWidth="1"/>
    <col min="10" max="10" width="16.85546875" style="1" bestFit="1" customWidth="1"/>
    <col min="11" max="12" width="11.42578125" style="1"/>
    <col min="13" max="13" width="11.85546875" style="1" customWidth="1"/>
    <col min="14" max="15" width="11.42578125" style="1"/>
    <col min="16" max="16" width="29.42578125" style="1" bestFit="1" customWidth="1"/>
    <col min="17" max="17" width="39.140625" style="1" bestFit="1" customWidth="1"/>
    <col min="18" max="19" width="9.140625" style="1"/>
    <col min="20" max="20" width="13.85546875" style="1" customWidth="1"/>
    <col min="21" max="21" width="14.85546875" style="1" customWidth="1"/>
    <col min="22" max="22" width="22.42578125" style="1" customWidth="1"/>
    <col min="23" max="23" width="15.85546875" style="1" customWidth="1"/>
    <col min="24" max="26" width="9.140625" style="1"/>
    <col min="27" max="27" width="21" style="1" bestFit="1" customWidth="1"/>
    <col min="28" max="28" width="21.140625" style="1" bestFit="1" customWidth="1"/>
    <col min="29" max="36" width="7.7109375" style="1" bestFit="1" customWidth="1"/>
    <col min="37" max="39" width="8.140625" style="1" bestFit="1" customWidth="1"/>
    <col min="40" max="40" width="16.42578125" style="1" bestFit="1" customWidth="1"/>
    <col min="41" max="42" width="15" style="1" bestFit="1" customWidth="1"/>
    <col min="43" max="43" width="20.140625" style="1" bestFit="1" customWidth="1"/>
    <col min="44" max="46" width="15" style="1" bestFit="1" customWidth="1"/>
    <col min="47" max="47" width="20.140625" style="1" bestFit="1" customWidth="1"/>
    <col min="48" max="48" width="13.85546875" style="1" bestFit="1" customWidth="1"/>
    <col min="49" max="49" width="16.42578125" style="1" bestFit="1" customWidth="1"/>
    <col min="50" max="16384" width="11.42578125" style="1"/>
  </cols>
  <sheetData>
    <row r="1" spans="1:49" ht="32.25" customHeight="1" x14ac:dyDescent="0.3">
      <c r="A1" s="31" t="s">
        <v>0</v>
      </c>
      <c r="B1" s="24" t="s">
        <v>1</v>
      </c>
      <c r="C1" s="3" t="s">
        <v>2</v>
      </c>
      <c r="D1" s="4" t="s">
        <v>3</v>
      </c>
      <c r="E1" s="5" t="s">
        <v>4</v>
      </c>
      <c r="F1" s="12" t="s">
        <v>5</v>
      </c>
      <c r="G1" s="27" t="s">
        <v>6</v>
      </c>
      <c r="H1" s="52" t="s">
        <v>7</v>
      </c>
      <c r="I1" s="53" t="s">
        <v>8</v>
      </c>
      <c r="J1" s="6" t="s">
        <v>238</v>
      </c>
      <c r="O1" s="51"/>
      <c r="P1" s="51"/>
      <c r="Q1" s="51"/>
    </row>
    <row r="2" spans="1:49" x14ac:dyDescent="0.3">
      <c r="A2" s="14">
        <v>44536</v>
      </c>
      <c r="B2" s="25"/>
      <c r="C2" s="15" t="s">
        <v>10</v>
      </c>
      <c r="D2" s="6" t="s">
        <v>11</v>
      </c>
      <c r="E2" s="15"/>
      <c r="F2" s="10">
        <v>44536</v>
      </c>
      <c r="G2" s="28">
        <v>1</v>
      </c>
      <c r="H2" s="44">
        <v>44582</v>
      </c>
      <c r="I2" s="45">
        <v>1</v>
      </c>
      <c r="J2" s="43"/>
      <c r="O2" s="51"/>
      <c r="P2" s="51"/>
      <c r="Q2" s="51"/>
    </row>
    <row r="3" spans="1:49" x14ac:dyDescent="0.3">
      <c r="A3" s="14">
        <v>44438</v>
      </c>
      <c r="B3" s="2"/>
      <c r="C3" s="15" t="s">
        <v>10</v>
      </c>
      <c r="D3" s="11" t="s">
        <v>15</v>
      </c>
      <c r="E3" s="15"/>
      <c r="F3" s="10">
        <v>44442</v>
      </c>
      <c r="G3" s="28">
        <v>1</v>
      </c>
      <c r="H3" s="44">
        <v>44491</v>
      </c>
      <c r="I3" s="54">
        <v>1</v>
      </c>
      <c r="J3" s="43"/>
      <c r="O3" s="51"/>
      <c r="P3" s="51"/>
      <c r="Q3" s="51"/>
      <c r="U3" s="34"/>
    </row>
    <row r="4" spans="1:49" x14ac:dyDescent="0.3">
      <c r="A4" s="14">
        <v>44564</v>
      </c>
      <c r="B4" s="25"/>
      <c r="C4" s="15" t="s">
        <v>10</v>
      </c>
      <c r="D4" s="6" t="s">
        <v>11</v>
      </c>
      <c r="E4" s="15"/>
      <c r="F4" s="10">
        <v>44552</v>
      </c>
      <c r="G4" s="28">
        <v>1</v>
      </c>
      <c r="H4" s="44">
        <v>44596</v>
      </c>
      <c r="I4" s="45"/>
      <c r="J4" s="43"/>
      <c r="O4" s="51"/>
      <c r="P4" s="51"/>
      <c r="Q4" s="51"/>
    </row>
    <row r="5" spans="1:49" x14ac:dyDescent="0.3">
      <c r="A5" s="14">
        <v>44452</v>
      </c>
      <c r="B5" s="2"/>
      <c r="C5" s="15" t="s">
        <v>21</v>
      </c>
      <c r="D5" s="11" t="s">
        <v>15</v>
      </c>
      <c r="E5" s="15"/>
      <c r="F5" s="10">
        <v>44453</v>
      </c>
      <c r="G5" s="28">
        <v>1</v>
      </c>
      <c r="H5" s="44">
        <v>44505</v>
      </c>
      <c r="I5" s="54">
        <v>1</v>
      </c>
      <c r="J5" s="43"/>
      <c r="O5" s="51"/>
      <c r="P5" s="51"/>
      <c r="Q5" s="51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</row>
    <row r="6" spans="1:49" x14ac:dyDescent="0.3">
      <c r="A6" s="14">
        <v>44487</v>
      </c>
      <c r="B6" s="2"/>
      <c r="C6" s="15" t="s">
        <v>21</v>
      </c>
      <c r="D6" s="6" t="s">
        <v>15</v>
      </c>
      <c r="E6" s="15"/>
      <c r="F6" s="10">
        <v>44483</v>
      </c>
      <c r="G6" s="28">
        <v>1</v>
      </c>
      <c r="H6" s="44">
        <v>44529</v>
      </c>
      <c r="I6" s="45">
        <v>1</v>
      </c>
      <c r="J6" s="43"/>
      <c r="O6" s="51"/>
      <c r="P6" s="51"/>
      <c r="Q6" s="51"/>
      <c r="T6" s="33"/>
      <c r="W6" s="35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spans="1:49" x14ac:dyDescent="0.3">
      <c r="A7" s="14">
        <v>44572</v>
      </c>
      <c r="B7" s="25"/>
      <c r="C7" s="15" t="s">
        <v>21</v>
      </c>
      <c r="D7" s="6" t="s">
        <v>15</v>
      </c>
      <c r="E7" s="15"/>
      <c r="F7" s="10">
        <v>44503</v>
      </c>
      <c r="G7" s="28"/>
      <c r="H7" s="44">
        <v>44589</v>
      </c>
      <c r="I7" s="45"/>
      <c r="J7" s="43"/>
      <c r="O7" s="51"/>
      <c r="P7" s="51"/>
      <c r="Q7" s="51"/>
      <c r="T7" s="33"/>
      <c r="W7" s="35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pans="1:49" x14ac:dyDescent="0.3">
      <c r="A8" s="40">
        <v>44580</v>
      </c>
      <c r="B8" s="41"/>
      <c r="C8" s="42" t="s">
        <v>10</v>
      </c>
      <c r="D8" s="43" t="s">
        <v>15</v>
      </c>
      <c r="E8" s="42"/>
      <c r="F8" s="44"/>
      <c r="G8" s="28"/>
      <c r="H8" s="44" t="s">
        <v>30</v>
      </c>
      <c r="I8" s="45"/>
      <c r="J8" s="43"/>
      <c r="T8" s="33"/>
      <c r="W8" s="35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 x14ac:dyDescent="0.3">
      <c r="A9" s="14">
        <v>44525</v>
      </c>
      <c r="B9" s="2"/>
      <c r="C9" s="15" t="s">
        <v>21</v>
      </c>
      <c r="D9" s="6" t="s">
        <v>15</v>
      </c>
      <c r="E9" s="15"/>
      <c r="F9" s="10">
        <v>44533</v>
      </c>
      <c r="G9" s="28">
        <v>1</v>
      </c>
      <c r="H9" s="44" t="s">
        <v>30</v>
      </c>
      <c r="I9" s="45"/>
      <c r="J9" s="43"/>
      <c r="T9" s="33"/>
      <c r="W9" s="35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1:49" x14ac:dyDescent="0.3">
      <c r="A10" s="14">
        <v>44495</v>
      </c>
      <c r="B10" s="2"/>
      <c r="C10" s="15" t="s">
        <v>21</v>
      </c>
      <c r="D10" s="6" t="s">
        <v>11</v>
      </c>
      <c r="E10" s="15"/>
      <c r="F10" s="10">
        <v>44494</v>
      </c>
      <c r="G10" s="28">
        <v>1</v>
      </c>
      <c r="H10" s="44" t="s">
        <v>30</v>
      </c>
      <c r="I10" s="45"/>
      <c r="J10" s="43"/>
      <c r="T10" s="33"/>
      <c r="W10" s="35"/>
      <c r="AA10"/>
      <c r="AB10"/>
      <c r="AC10"/>
      <c r="AD10"/>
    </row>
    <row r="11" spans="1:49" x14ac:dyDescent="0.3">
      <c r="A11" s="14">
        <v>44524</v>
      </c>
      <c r="B11" s="2"/>
      <c r="C11" s="15" t="s">
        <v>21</v>
      </c>
      <c r="D11" s="6" t="s">
        <v>11</v>
      </c>
      <c r="E11" s="15"/>
      <c r="F11" s="10"/>
      <c r="G11" s="28"/>
      <c r="H11" s="44" t="s">
        <v>30</v>
      </c>
      <c r="I11" s="45"/>
      <c r="J11" s="43"/>
      <c r="T11" s="33"/>
      <c r="W11" s="35"/>
      <c r="AA11"/>
      <c r="AB11"/>
      <c r="AC11"/>
    </row>
    <row r="12" spans="1:49" x14ac:dyDescent="0.3">
      <c r="A12" s="14">
        <v>44487</v>
      </c>
      <c r="B12" s="2"/>
      <c r="C12" s="15" t="s">
        <v>21</v>
      </c>
      <c r="D12" s="6" t="s">
        <v>11</v>
      </c>
      <c r="E12" s="15"/>
      <c r="F12" s="10">
        <v>44483</v>
      </c>
      <c r="G12" s="28">
        <v>1</v>
      </c>
      <c r="H12" s="44">
        <v>44568</v>
      </c>
      <c r="I12" s="45">
        <v>1</v>
      </c>
      <c r="J12" s="43"/>
      <c r="T12" s="33"/>
      <c r="W12" s="35"/>
      <c r="AA12"/>
      <c r="AB12"/>
      <c r="AC12"/>
    </row>
    <row r="13" spans="1:49" x14ac:dyDescent="0.3">
      <c r="A13" s="14"/>
      <c r="B13" s="2"/>
      <c r="C13" s="15"/>
      <c r="E13" s="15"/>
      <c r="F13" s="10"/>
      <c r="G13" s="28"/>
      <c r="H13" s="44"/>
      <c r="I13" s="54"/>
      <c r="J13" s="43"/>
      <c r="T13" s="33"/>
      <c r="W13" s="35"/>
      <c r="AA13"/>
      <c r="AB13"/>
      <c r="AC13"/>
    </row>
    <row r="14" spans="1:49" x14ac:dyDescent="0.3">
      <c r="A14" s="14"/>
      <c r="B14" s="2"/>
      <c r="C14" s="15"/>
      <c r="E14" s="15"/>
      <c r="F14" s="10"/>
      <c r="G14" s="28"/>
      <c r="H14" s="44"/>
      <c r="I14" s="45"/>
      <c r="J14" s="43"/>
      <c r="T14" s="33"/>
      <c r="W14" s="35"/>
      <c r="AA14"/>
      <c r="AB14"/>
      <c r="AC14"/>
    </row>
    <row r="15" spans="1:49" x14ac:dyDescent="0.3">
      <c r="A15" s="14"/>
      <c r="B15" s="2"/>
      <c r="C15" s="15"/>
      <c r="E15" s="15"/>
      <c r="F15" s="10"/>
      <c r="G15" s="28"/>
      <c r="H15" s="44"/>
      <c r="I15" s="45"/>
      <c r="J15" s="43"/>
      <c r="T15" s="33"/>
      <c r="W15" s="35"/>
      <c r="AA15"/>
      <c r="AB15"/>
      <c r="AC15"/>
    </row>
    <row r="16" spans="1:49" x14ac:dyDescent="0.3">
      <c r="A16" s="40"/>
      <c r="B16" s="41"/>
      <c r="C16" s="42"/>
      <c r="D16" s="43"/>
      <c r="E16" s="42"/>
      <c r="F16" s="44"/>
      <c r="G16" s="28"/>
      <c r="H16" s="44"/>
      <c r="I16" s="45"/>
      <c r="J16" s="43"/>
      <c r="T16" s="33"/>
      <c r="W16" s="35"/>
      <c r="AA16"/>
      <c r="AB16"/>
      <c r="AC16"/>
    </row>
    <row r="17" spans="1:29" x14ac:dyDescent="0.3">
      <c r="A17" s="14"/>
      <c r="B17" s="2"/>
      <c r="C17" s="15"/>
      <c r="D17" s="11"/>
      <c r="E17" s="15"/>
      <c r="F17" s="10"/>
      <c r="G17" s="28"/>
      <c r="H17" s="44"/>
      <c r="I17" s="54"/>
      <c r="J17" s="43"/>
      <c r="T17" s="33"/>
      <c r="W17" s="35"/>
      <c r="AA17"/>
      <c r="AB17"/>
      <c r="AC17"/>
    </row>
    <row r="18" spans="1:29" x14ac:dyDescent="0.3">
      <c r="A18" s="14"/>
      <c r="B18" s="2"/>
      <c r="C18" s="15"/>
      <c r="E18" s="15"/>
      <c r="F18" s="10"/>
      <c r="G18" s="28"/>
      <c r="H18" s="44"/>
      <c r="I18" s="45"/>
      <c r="J18" s="43"/>
      <c r="T18" s="33"/>
      <c r="W18" s="35"/>
      <c r="AA18"/>
      <c r="AB18"/>
      <c r="AC18"/>
    </row>
    <row r="19" spans="1:29" x14ac:dyDescent="0.3">
      <c r="A19" s="14"/>
      <c r="B19" s="2"/>
      <c r="C19" s="15"/>
      <c r="D19" s="11"/>
      <c r="E19" s="15"/>
      <c r="F19" s="10"/>
      <c r="G19" s="28"/>
      <c r="H19" s="44"/>
      <c r="I19" s="54"/>
      <c r="J19" s="43"/>
      <c r="T19" s="33"/>
      <c r="W19" s="35"/>
      <c r="AA19"/>
      <c r="AB19"/>
      <c r="AC19"/>
    </row>
    <row r="20" spans="1:29" x14ac:dyDescent="0.3">
      <c r="A20" s="14"/>
      <c r="B20" s="25"/>
      <c r="C20" s="15"/>
      <c r="E20" s="15"/>
      <c r="F20" s="10"/>
      <c r="G20" s="28"/>
      <c r="H20" s="44"/>
      <c r="I20" s="45"/>
      <c r="J20" s="43"/>
      <c r="T20" s="33"/>
      <c r="W20" s="35"/>
      <c r="AA20"/>
      <c r="AB20"/>
      <c r="AC20"/>
    </row>
    <row r="21" spans="1:29" x14ac:dyDescent="0.3">
      <c r="A21" s="14"/>
      <c r="B21" s="2"/>
      <c r="C21" s="15"/>
      <c r="D21" s="11"/>
      <c r="E21" s="15"/>
      <c r="F21" s="10"/>
      <c r="G21" s="28"/>
      <c r="H21" s="44"/>
      <c r="I21" s="54"/>
      <c r="J21" s="43"/>
      <c r="T21" s="33"/>
      <c r="AA21"/>
      <c r="AB21"/>
      <c r="AC21"/>
    </row>
    <row r="22" spans="1:29" x14ac:dyDescent="0.3">
      <c r="A22" s="14"/>
      <c r="B22" s="2"/>
      <c r="C22" s="15"/>
      <c r="D22" s="11"/>
      <c r="E22" s="15"/>
      <c r="F22" s="10"/>
      <c r="G22" s="28"/>
      <c r="H22" s="44"/>
      <c r="I22" s="45"/>
      <c r="J22" s="43"/>
      <c r="T22" s="33"/>
      <c r="AA22"/>
      <c r="AB22"/>
      <c r="AC22"/>
    </row>
    <row r="23" spans="1:29" x14ac:dyDescent="0.3">
      <c r="A23" s="40"/>
      <c r="B23" s="41"/>
      <c r="C23" s="42"/>
      <c r="D23" s="43"/>
      <c r="E23" s="42"/>
      <c r="F23" s="44"/>
      <c r="G23" s="28"/>
      <c r="H23" s="44"/>
      <c r="I23" s="45"/>
      <c r="J23" s="43"/>
      <c r="T23" s="33"/>
    </row>
    <row r="24" spans="1:29" x14ac:dyDescent="0.3">
      <c r="A24" s="14"/>
      <c r="B24" s="2"/>
      <c r="C24" s="15"/>
      <c r="D24" s="11"/>
      <c r="E24" s="15"/>
      <c r="F24" s="10"/>
      <c r="G24" s="28"/>
      <c r="H24" s="44"/>
      <c r="I24" s="54"/>
      <c r="J24" s="43"/>
      <c r="T24" s="33"/>
    </row>
    <row r="25" spans="1:29" x14ac:dyDescent="0.3">
      <c r="A25" s="40"/>
      <c r="B25" s="25"/>
      <c r="C25" s="15"/>
      <c r="E25" s="15"/>
      <c r="F25" s="10"/>
      <c r="G25" s="48"/>
      <c r="H25" s="47"/>
      <c r="I25" s="49"/>
      <c r="J25" s="43"/>
      <c r="T25" s="33"/>
    </row>
    <row r="26" spans="1:29" x14ac:dyDescent="0.3">
      <c r="A26" s="14"/>
      <c r="B26" s="2"/>
      <c r="C26" s="15"/>
      <c r="E26" s="15"/>
      <c r="F26" s="10"/>
      <c r="G26" s="28"/>
      <c r="H26" s="44"/>
      <c r="I26" s="45"/>
      <c r="J26" s="43"/>
      <c r="T26" s="33"/>
    </row>
    <row r="27" spans="1:29" x14ac:dyDescent="0.3">
      <c r="A27" s="14"/>
      <c r="B27" s="25"/>
      <c r="C27" s="15"/>
      <c r="E27" s="15"/>
      <c r="F27" s="10"/>
      <c r="G27" s="28"/>
      <c r="H27" s="44"/>
      <c r="I27" s="45"/>
      <c r="J27" s="43"/>
      <c r="T27" s="33"/>
    </row>
    <row r="28" spans="1:29" x14ac:dyDescent="0.3">
      <c r="A28" s="40"/>
      <c r="B28" s="41"/>
      <c r="C28" s="42"/>
      <c r="D28" s="43"/>
      <c r="E28" s="42"/>
      <c r="F28" s="44"/>
      <c r="G28" s="28"/>
      <c r="H28" s="44"/>
      <c r="I28" s="45"/>
      <c r="J28" s="43"/>
      <c r="T28" s="33"/>
    </row>
    <row r="29" spans="1:29" x14ac:dyDescent="0.3">
      <c r="A29" s="14"/>
      <c r="B29" s="25"/>
      <c r="C29" s="15"/>
      <c r="E29" s="15"/>
      <c r="F29" s="10"/>
      <c r="G29" s="28"/>
      <c r="H29" s="44"/>
      <c r="I29" s="45"/>
      <c r="J29" s="43"/>
      <c r="T29" s="33"/>
    </row>
    <row r="30" spans="1:29" x14ac:dyDescent="0.3">
      <c r="A30" s="14"/>
      <c r="B30" s="25"/>
      <c r="C30" s="15"/>
      <c r="E30" s="15"/>
      <c r="F30" s="10"/>
      <c r="G30" s="28"/>
      <c r="H30" s="44"/>
      <c r="I30" s="45"/>
      <c r="J30" s="43"/>
      <c r="T30" s="33"/>
    </row>
    <row r="31" spans="1:29" x14ac:dyDescent="0.3">
      <c r="A31" s="14"/>
      <c r="B31" s="2"/>
      <c r="C31" s="15"/>
      <c r="D31" s="11"/>
      <c r="E31" s="15"/>
      <c r="F31" s="10"/>
      <c r="G31" s="28"/>
      <c r="H31" s="44"/>
      <c r="I31" s="54"/>
      <c r="J31" s="43"/>
      <c r="T31" s="33"/>
    </row>
    <row r="32" spans="1:29" x14ac:dyDescent="0.3">
      <c r="A32" s="14"/>
      <c r="B32" s="2"/>
      <c r="C32" s="15"/>
      <c r="D32" s="11"/>
      <c r="E32" s="15"/>
      <c r="F32" s="10"/>
      <c r="G32" s="28"/>
      <c r="H32" s="44"/>
      <c r="I32" s="54"/>
      <c r="J32" s="43"/>
    </row>
    <row r="33" spans="1:10" x14ac:dyDescent="0.3">
      <c r="A33" s="14"/>
      <c r="B33" s="2"/>
      <c r="C33" s="15"/>
      <c r="D33" s="11"/>
      <c r="E33" s="15"/>
      <c r="F33" s="10"/>
      <c r="G33" s="28"/>
      <c r="H33" s="44"/>
      <c r="I33" s="54"/>
      <c r="J33" s="43"/>
    </row>
    <row r="34" spans="1:10" x14ac:dyDescent="0.3">
      <c r="A34" s="14"/>
      <c r="B34" s="2"/>
      <c r="C34" s="15"/>
      <c r="E34" s="15"/>
      <c r="F34" s="10"/>
      <c r="G34" s="28"/>
      <c r="H34" s="44"/>
      <c r="I34" s="45"/>
      <c r="J34" s="43"/>
    </row>
    <row r="35" spans="1:10" x14ac:dyDescent="0.3">
      <c r="A35" s="40"/>
      <c r="B35" s="41"/>
      <c r="C35" s="42"/>
      <c r="E35" s="42"/>
      <c r="F35" s="44"/>
      <c r="G35" s="28"/>
      <c r="H35" s="47"/>
      <c r="I35" s="45"/>
      <c r="J35" s="43"/>
    </row>
    <row r="36" spans="1:10" x14ac:dyDescent="0.3">
      <c r="A36" s="14"/>
      <c r="B36" s="2"/>
      <c r="C36" s="15"/>
      <c r="E36" s="15"/>
      <c r="F36" s="10"/>
      <c r="G36" s="28"/>
      <c r="H36" s="44"/>
      <c r="I36" s="54"/>
      <c r="J36" s="43"/>
    </row>
    <row r="37" spans="1:10" x14ac:dyDescent="0.3">
      <c r="A37" s="14"/>
      <c r="B37" s="25"/>
      <c r="C37" s="15"/>
      <c r="E37" s="15"/>
      <c r="F37" s="10"/>
      <c r="G37" s="28"/>
      <c r="H37" s="44"/>
      <c r="I37" s="45"/>
      <c r="J37" s="43"/>
    </row>
    <row r="38" spans="1:10" x14ac:dyDescent="0.3">
      <c r="A38" s="14"/>
      <c r="B38" s="2"/>
      <c r="C38" s="15"/>
      <c r="D38" s="11"/>
      <c r="E38" s="15"/>
      <c r="F38" s="10"/>
      <c r="G38" s="28"/>
      <c r="H38" s="44"/>
      <c r="I38" s="54"/>
      <c r="J38" s="43"/>
    </row>
    <row r="39" spans="1:10" x14ac:dyDescent="0.3">
      <c r="A39" s="14"/>
      <c r="B39" s="2"/>
      <c r="C39" s="15"/>
      <c r="E39" s="15"/>
      <c r="F39" s="10"/>
      <c r="G39" s="28"/>
      <c r="H39" s="44"/>
      <c r="I39" s="45"/>
      <c r="J39" s="43"/>
    </row>
    <row r="40" spans="1:10" x14ac:dyDescent="0.3">
      <c r="A40" s="14"/>
      <c r="B40" s="2"/>
      <c r="C40" s="15"/>
      <c r="D40" s="11"/>
      <c r="E40" s="15"/>
      <c r="F40" s="10"/>
      <c r="G40" s="28"/>
      <c r="H40" s="44"/>
      <c r="I40" s="54"/>
      <c r="J40" s="43"/>
    </row>
    <row r="41" spans="1:10" x14ac:dyDescent="0.3">
      <c r="A41" s="14"/>
      <c r="B41" s="2"/>
      <c r="C41" s="15"/>
      <c r="E41" s="15"/>
      <c r="F41" s="10"/>
      <c r="G41" s="28"/>
      <c r="H41" s="44"/>
      <c r="I41" s="45"/>
      <c r="J41" s="43"/>
    </row>
    <row r="42" spans="1:10" x14ac:dyDescent="0.3">
      <c r="A42" s="14"/>
      <c r="B42" s="2"/>
      <c r="C42" s="15"/>
      <c r="D42" s="11"/>
      <c r="E42" s="15"/>
      <c r="F42" s="10"/>
      <c r="G42" s="28"/>
      <c r="H42" s="44"/>
      <c r="I42" s="54"/>
      <c r="J42" s="43"/>
    </row>
    <row r="43" spans="1:10" x14ac:dyDescent="0.3">
      <c r="A43" s="14"/>
      <c r="B43" s="2"/>
      <c r="C43" s="15"/>
      <c r="D43" s="11"/>
      <c r="E43" s="15"/>
      <c r="F43" s="10"/>
      <c r="G43" s="28"/>
      <c r="H43" s="44"/>
      <c r="I43" s="54"/>
      <c r="J43" s="43"/>
    </row>
    <row r="44" spans="1:10" x14ac:dyDescent="0.3">
      <c r="A44" s="14"/>
      <c r="B44" s="2"/>
      <c r="C44" s="15"/>
      <c r="D44" s="11"/>
      <c r="E44" s="15"/>
      <c r="F44" s="10"/>
      <c r="G44" s="28"/>
      <c r="H44" s="44"/>
      <c r="I44" s="54"/>
      <c r="J44" s="43"/>
    </row>
    <row r="45" spans="1:10" x14ac:dyDescent="0.3">
      <c r="A45" s="40"/>
      <c r="B45" s="2"/>
      <c r="C45" s="15"/>
      <c r="E45" s="15"/>
      <c r="F45" s="10"/>
      <c r="G45" s="48"/>
      <c r="H45" s="47"/>
      <c r="I45" s="49"/>
      <c r="J45" s="43"/>
    </row>
    <row r="46" spans="1:10" x14ac:dyDescent="0.3">
      <c r="A46" s="14"/>
      <c r="B46" s="2"/>
      <c r="C46" s="15"/>
      <c r="D46" s="11"/>
      <c r="E46" s="15"/>
      <c r="F46" s="10"/>
      <c r="G46" s="28"/>
      <c r="H46" s="44"/>
      <c r="I46" s="54"/>
      <c r="J46" s="43"/>
    </row>
    <row r="47" spans="1:10" x14ac:dyDescent="0.3">
      <c r="A47" s="40"/>
      <c r="B47" s="2"/>
      <c r="C47" s="15"/>
      <c r="E47" s="15"/>
      <c r="F47" s="10"/>
      <c r="G47" s="48"/>
      <c r="H47" s="47"/>
      <c r="I47" s="49"/>
      <c r="J47" s="43"/>
    </row>
    <row r="48" spans="1:10" x14ac:dyDescent="0.3">
      <c r="A48" s="14"/>
      <c r="B48" s="25"/>
      <c r="C48" s="15"/>
      <c r="E48" s="15"/>
      <c r="F48" s="10"/>
      <c r="G48" s="28"/>
      <c r="H48" s="44"/>
      <c r="I48" s="45"/>
      <c r="J48" s="43"/>
    </row>
    <row r="49" spans="1:10" x14ac:dyDescent="0.3">
      <c r="A49" s="14"/>
      <c r="B49" s="2"/>
      <c r="C49" s="15"/>
      <c r="E49" s="15"/>
      <c r="F49" s="10"/>
      <c r="G49" s="28"/>
      <c r="H49" s="44"/>
      <c r="I49" s="45"/>
      <c r="J49" s="43"/>
    </row>
    <row r="50" spans="1:10" x14ac:dyDescent="0.3">
      <c r="A50" s="14"/>
      <c r="B50" s="2"/>
      <c r="C50" s="15"/>
      <c r="D50" s="11"/>
      <c r="E50" s="15"/>
      <c r="F50" s="10"/>
      <c r="G50" s="28"/>
      <c r="H50" s="44"/>
      <c r="I50" s="54"/>
      <c r="J50" s="43"/>
    </row>
    <row r="51" spans="1:10" x14ac:dyDescent="0.3">
      <c r="A51" s="14"/>
      <c r="B51" s="2"/>
      <c r="C51" s="15"/>
      <c r="D51" s="11"/>
      <c r="E51" s="15"/>
      <c r="F51" s="10"/>
      <c r="G51" s="28"/>
      <c r="H51" s="44"/>
      <c r="I51" s="54"/>
      <c r="J51" s="43"/>
    </row>
    <row r="52" spans="1:10" x14ac:dyDescent="0.3">
      <c r="A52" s="14"/>
      <c r="B52" s="2"/>
      <c r="C52" s="15"/>
      <c r="D52" s="11"/>
      <c r="E52" s="15"/>
      <c r="F52" s="10"/>
      <c r="G52" s="28"/>
      <c r="H52" s="44"/>
      <c r="I52" s="54"/>
      <c r="J52" s="43"/>
    </row>
    <row r="53" spans="1:10" x14ac:dyDescent="0.3">
      <c r="A53" s="14"/>
      <c r="B53" s="2"/>
      <c r="C53" s="15"/>
      <c r="E53" s="15"/>
      <c r="F53" s="10"/>
      <c r="G53" s="28"/>
      <c r="H53" s="44"/>
      <c r="I53" s="45"/>
      <c r="J53" s="43"/>
    </row>
    <row r="54" spans="1:10" x14ac:dyDescent="0.3">
      <c r="A54" s="14"/>
      <c r="B54" s="25"/>
      <c r="C54" s="15"/>
      <c r="E54" s="15"/>
      <c r="F54" s="10"/>
      <c r="G54" s="28"/>
      <c r="H54" s="44"/>
      <c r="I54" s="45"/>
      <c r="J54" s="43"/>
    </row>
    <row r="55" spans="1:10" x14ac:dyDescent="0.3">
      <c r="A55" s="14"/>
      <c r="B55" s="2"/>
      <c r="C55" s="15"/>
      <c r="E55" s="15"/>
      <c r="F55" s="10"/>
      <c r="G55" s="28"/>
      <c r="H55" s="44"/>
      <c r="I55" s="45"/>
      <c r="J55" s="43"/>
    </row>
    <row r="56" spans="1:10" x14ac:dyDescent="0.3">
      <c r="A56" s="14"/>
      <c r="B56" s="2"/>
      <c r="C56" s="15"/>
      <c r="D56" s="11"/>
      <c r="E56" s="15"/>
      <c r="F56" s="10"/>
      <c r="G56" s="28"/>
      <c r="H56" s="44"/>
      <c r="I56" s="54"/>
      <c r="J56" s="43"/>
    </row>
    <row r="57" spans="1:10" x14ac:dyDescent="0.3">
      <c r="A57" s="14"/>
      <c r="B57" s="25"/>
      <c r="C57" s="15"/>
      <c r="E57" s="15"/>
      <c r="F57" s="10"/>
      <c r="G57" s="28"/>
      <c r="H57" s="44"/>
      <c r="I57" s="45"/>
      <c r="J57" s="43"/>
    </row>
    <row r="58" spans="1:10" x14ac:dyDescent="0.3">
      <c r="A58" s="14"/>
      <c r="B58" s="2"/>
      <c r="C58" s="15"/>
      <c r="D58" s="11"/>
      <c r="E58" s="15"/>
      <c r="F58" s="10"/>
      <c r="G58" s="28"/>
      <c r="H58" s="44"/>
      <c r="I58" s="54"/>
      <c r="J58" s="43"/>
    </row>
    <row r="59" spans="1:10" x14ac:dyDescent="0.3">
      <c r="A59" s="40"/>
      <c r="B59" s="2"/>
      <c r="C59" s="15"/>
      <c r="E59" s="15"/>
      <c r="F59" s="10"/>
      <c r="G59" s="48"/>
      <c r="H59" s="47"/>
      <c r="I59" s="49"/>
      <c r="J59" s="43"/>
    </row>
    <row r="60" spans="1:10" x14ac:dyDescent="0.3">
      <c r="A60" s="14"/>
      <c r="B60" s="2"/>
      <c r="C60" s="15"/>
      <c r="E60" s="15"/>
      <c r="F60" s="10"/>
      <c r="G60" s="28"/>
      <c r="H60" s="44"/>
      <c r="I60" s="45"/>
      <c r="J60" s="43"/>
    </row>
    <row r="61" spans="1:10" x14ac:dyDescent="0.3">
      <c r="A61" s="40"/>
      <c r="B61" s="2"/>
      <c r="C61" s="15"/>
      <c r="E61" s="15"/>
      <c r="F61" s="10"/>
      <c r="G61" s="48"/>
      <c r="H61" s="47"/>
      <c r="I61" s="49"/>
      <c r="J61" s="43"/>
    </row>
    <row r="62" spans="1:10" x14ac:dyDescent="0.3">
      <c r="A62" s="14"/>
      <c r="B62" s="2"/>
      <c r="C62" s="15"/>
      <c r="D62" s="11"/>
      <c r="E62" s="15"/>
      <c r="F62" s="10"/>
      <c r="G62" s="28"/>
      <c r="H62" s="44"/>
      <c r="I62" s="54"/>
      <c r="J62" s="43"/>
    </row>
    <row r="63" spans="1:10" x14ac:dyDescent="0.3">
      <c r="A63" s="14"/>
      <c r="B63" s="2"/>
      <c r="C63" s="15"/>
      <c r="D63" s="11"/>
      <c r="E63" s="15"/>
      <c r="F63" s="10"/>
      <c r="G63" s="28"/>
      <c r="H63" s="44"/>
      <c r="I63" s="54"/>
      <c r="J63" s="43"/>
    </row>
    <row r="64" spans="1:10" x14ac:dyDescent="0.3">
      <c r="A64" s="14"/>
      <c r="B64" s="2"/>
      <c r="C64" s="15"/>
      <c r="D64" s="11"/>
      <c r="E64" s="15"/>
      <c r="F64" s="10"/>
      <c r="G64" s="28"/>
      <c r="H64" s="44"/>
      <c r="I64" s="54"/>
      <c r="J64" s="43"/>
    </row>
    <row r="65" spans="1:17" x14ac:dyDescent="0.3">
      <c r="A65" s="40"/>
      <c r="B65" s="41"/>
      <c r="C65" s="42"/>
      <c r="D65" s="43"/>
      <c r="E65" s="42"/>
      <c r="F65" s="44"/>
      <c r="G65" s="28"/>
      <c r="H65" s="44"/>
      <c r="I65" s="45"/>
      <c r="J65" s="43"/>
    </row>
    <row r="66" spans="1:17" x14ac:dyDescent="0.3">
      <c r="A66" s="14"/>
      <c r="B66" s="2"/>
      <c r="C66" s="15"/>
      <c r="D66" s="11"/>
      <c r="E66" s="15"/>
      <c r="F66" s="10"/>
      <c r="G66" s="28"/>
      <c r="H66" s="44"/>
      <c r="I66" s="54"/>
      <c r="J66" s="43"/>
    </row>
    <row r="67" spans="1:17" x14ac:dyDescent="0.3">
      <c r="A67" s="14"/>
      <c r="B67" s="2"/>
      <c r="C67" s="15"/>
      <c r="D67" s="11"/>
      <c r="E67" s="15"/>
      <c r="F67" s="10"/>
      <c r="G67" s="28"/>
      <c r="H67" s="44"/>
      <c r="I67" s="54"/>
      <c r="J67" s="43"/>
    </row>
    <row r="68" spans="1:17" x14ac:dyDescent="0.3">
      <c r="A68" s="14"/>
      <c r="B68" s="2"/>
      <c r="C68" s="15"/>
      <c r="D68" s="11"/>
      <c r="E68" s="15"/>
      <c r="F68" s="10"/>
      <c r="G68" s="28"/>
      <c r="H68" s="44"/>
      <c r="I68" s="54"/>
      <c r="J68" s="43"/>
    </row>
    <row r="69" spans="1:17" x14ac:dyDescent="0.3">
      <c r="A69" s="14"/>
      <c r="B69" s="2"/>
      <c r="C69" s="15"/>
      <c r="D69" s="11"/>
      <c r="E69" s="15"/>
      <c r="F69" s="10"/>
      <c r="G69" s="28"/>
      <c r="H69" s="44"/>
      <c r="I69" s="54"/>
      <c r="J69" s="43"/>
    </row>
    <row r="70" spans="1:17" x14ac:dyDescent="0.3">
      <c r="A70" s="14"/>
      <c r="B70" s="2"/>
      <c r="C70" s="15"/>
      <c r="D70" s="11"/>
      <c r="E70" s="15"/>
      <c r="F70" s="10"/>
      <c r="G70" s="28"/>
      <c r="H70" s="44"/>
      <c r="I70" s="54"/>
      <c r="J70" s="43"/>
    </row>
    <row r="71" spans="1:17" x14ac:dyDescent="0.3">
      <c r="A71" s="14"/>
      <c r="B71" s="25"/>
      <c r="C71" s="15"/>
      <c r="E71" s="15"/>
      <c r="F71" s="10"/>
      <c r="G71" s="28"/>
      <c r="H71" s="44"/>
      <c r="I71" s="45"/>
      <c r="J71" s="43"/>
    </row>
    <row r="72" spans="1:17" x14ac:dyDescent="0.3">
      <c r="A72" s="14"/>
      <c r="B72" s="2"/>
      <c r="C72" s="15"/>
      <c r="D72" s="11"/>
      <c r="E72" s="15"/>
      <c r="F72" s="10"/>
      <c r="G72" s="28"/>
      <c r="H72" s="44"/>
      <c r="I72" s="54"/>
      <c r="J72" s="43"/>
    </row>
    <row r="73" spans="1:17" x14ac:dyDescent="0.3">
      <c r="A73" s="14"/>
      <c r="B73" s="2"/>
      <c r="C73" s="15"/>
      <c r="E73" s="15"/>
      <c r="F73" s="10"/>
      <c r="G73" s="28"/>
      <c r="H73" s="44"/>
      <c r="I73" s="54"/>
      <c r="J73" s="43"/>
    </row>
    <row r="74" spans="1:17" x14ac:dyDescent="0.3">
      <c r="A74" s="14"/>
      <c r="B74" s="2"/>
      <c r="C74" s="15"/>
      <c r="E74" s="15"/>
      <c r="F74" s="10"/>
      <c r="G74" s="28"/>
      <c r="H74" s="44"/>
      <c r="I74" s="45"/>
      <c r="J74" s="43"/>
    </row>
    <row r="75" spans="1:17" x14ac:dyDescent="0.3">
      <c r="A75" s="14"/>
      <c r="B75" s="2"/>
      <c r="C75" s="15"/>
      <c r="E75" s="15"/>
      <c r="F75" s="10"/>
      <c r="G75" s="28"/>
      <c r="H75" s="44"/>
      <c r="I75" s="45"/>
      <c r="J75" s="43"/>
    </row>
    <row r="76" spans="1:17" x14ac:dyDescent="0.3">
      <c r="A76" s="14"/>
      <c r="B76" s="2"/>
      <c r="C76" s="15"/>
      <c r="E76" s="15"/>
      <c r="F76" s="10"/>
      <c r="G76" s="28"/>
      <c r="H76" s="44"/>
      <c r="I76" s="45"/>
      <c r="J76" s="43"/>
    </row>
    <row r="77" spans="1:17" x14ac:dyDescent="0.3">
      <c r="A77" s="14"/>
      <c r="B77" s="2"/>
      <c r="C77" s="15"/>
      <c r="D77" s="11"/>
      <c r="E77" s="15"/>
      <c r="F77" s="10"/>
      <c r="G77" s="28"/>
      <c r="H77" s="44"/>
      <c r="I77" s="54"/>
      <c r="J77" s="43"/>
    </row>
    <row r="78" spans="1:17" x14ac:dyDescent="0.3">
      <c r="A78" s="14"/>
      <c r="B78" s="2"/>
      <c r="C78" s="15"/>
      <c r="E78" s="15"/>
      <c r="F78" s="10"/>
      <c r="G78" s="28"/>
      <c r="H78" s="44"/>
      <c r="I78" s="45"/>
      <c r="J78" s="43"/>
      <c r="Q78"/>
    </row>
    <row r="79" spans="1:17" x14ac:dyDescent="0.3">
      <c r="A79" s="14"/>
      <c r="B79" s="2"/>
      <c r="C79" s="15"/>
      <c r="D79" s="11"/>
      <c r="E79" s="15"/>
      <c r="F79" s="10"/>
      <c r="G79" s="28"/>
      <c r="H79" s="44"/>
      <c r="I79" s="55"/>
      <c r="J79" s="43"/>
      <c r="Q79" s="17"/>
    </row>
    <row r="80" spans="1:17" x14ac:dyDescent="0.3">
      <c r="A80" s="14"/>
      <c r="B80" s="2"/>
      <c r="C80" s="15"/>
      <c r="D80" s="11"/>
      <c r="E80" s="15"/>
      <c r="F80" s="10"/>
      <c r="G80" s="28"/>
      <c r="H80" s="44"/>
      <c r="I80" s="54"/>
      <c r="J80" s="43"/>
      <c r="Q80" s="17"/>
    </row>
    <row r="81" spans="1:17" x14ac:dyDescent="0.3">
      <c r="A81" s="14"/>
      <c r="B81" s="2"/>
      <c r="C81" s="15"/>
      <c r="E81" s="15"/>
      <c r="F81" s="10"/>
      <c r="G81" s="28"/>
      <c r="H81" s="44"/>
      <c r="I81" s="45"/>
      <c r="J81" s="43"/>
      <c r="Q81" s="17"/>
    </row>
    <row r="82" spans="1:17" x14ac:dyDescent="0.3">
      <c r="A82" s="14"/>
      <c r="B82" s="2"/>
      <c r="C82" s="15"/>
      <c r="E82" s="15"/>
      <c r="F82" s="10"/>
      <c r="G82" s="28"/>
      <c r="H82" s="44"/>
      <c r="I82" s="45"/>
      <c r="J82" s="43"/>
      <c r="Q82" s="17"/>
    </row>
    <row r="83" spans="1:17" x14ac:dyDescent="0.3">
      <c r="A83" s="40"/>
      <c r="B83" s="41"/>
      <c r="C83" s="42"/>
      <c r="D83" s="43"/>
      <c r="E83" s="42"/>
      <c r="F83" s="44"/>
      <c r="G83" s="28"/>
      <c r="H83" s="44"/>
      <c r="I83" s="45"/>
      <c r="J83" s="43"/>
      <c r="Q83" s="17"/>
    </row>
    <row r="84" spans="1:17" x14ac:dyDescent="0.3">
      <c r="A84" s="14"/>
      <c r="B84" s="2"/>
      <c r="C84" s="15"/>
      <c r="D84" s="11"/>
      <c r="E84" s="15"/>
      <c r="F84" s="10"/>
      <c r="G84" s="28"/>
      <c r="H84" s="44"/>
      <c r="I84" s="54"/>
      <c r="J84" s="43"/>
      <c r="Q84" s="17"/>
    </row>
    <row r="85" spans="1:17" x14ac:dyDescent="0.3">
      <c r="A85" s="14"/>
      <c r="B85" s="2"/>
      <c r="C85" s="15"/>
      <c r="D85" s="11"/>
      <c r="E85" s="15"/>
      <c r="F85" s="10"/>
      <c r="G85" s="28"/>
      <c r="H85" s="44"/>
      <c r="I85" s="54"/>
      <c r="J85" s="43"/>
      <c r="Q85" s="17"/>
    </row>
    <row r="86" spans="1:17" x14ac:dyDescent="0.3">
      <c r="A86" s="14"/>
      <c r="B86" s="2"/>
      <c r="C86" s="15"/>
      <c r="D86" s="11"/>
      <c r="E86" s="15"/>
      <c r="F86" s="10"/>
      <c r="G86" s="28"/>
      <c r="H86" s="44"/>
      <c r="I86" s="54"/>
      <c r="J86" s="43"/>
    </row>
    <row r="87" spans="1:17" x14ac:dyDescent="0.3">
      <c r="A87" s="14"/>
      <c r="B87" s="25"/>
      <c r="C87" s="15"/>
      <c r="E87" s="15"/>
      <c r="F87" s="10"/>
      <c r="G87" s="28"/>
      <c r="H87" s="47"/>
      <c r="I87" s="45"/>
      <c r="J87" s="43"/>
    </row>
    <row r="88" spans="1:17" x14ac:dyDescent="0.3">
      <c r="A88" s="14"/>
      <c r="B88" s="2"/>
      <c r="C88" s="15"/>
      <c r="D88" s="11"/>
      <c r="E88" s="15"/>
      <c r="F88" s="10"/>
      <c r="G88" s="28"/>
      <c r="H88" s="44"/>
      <c r="I88" s="54"/>
      <c r="J88" s="43"/>
    </row>
    <row r="89" spans="1:17" x14ac:dyDescent="0.3">
      <c r="A89" s="14"/>
      <c r="B89" s="2"/>
      <c r="C89" s="15"/>
      <c r="E89" s="15"/>
      <c r="F89" s="10"/>
      <c r="G89" s="28"/>
      <c r="H89" s="44"/>
      <c r="I89" s="54"/>
      <c r="J89" s="43"/>
      <c r="Q89" s="26"/>
    </row>
    <row r="90" spans="1:17" x14ac:dyDescent="0.3">
      <c r="A90" s="14"/>
      <c r="B90" s="2"/>
      <c r="C90" s="15"/>
      <c r="D90" s="11"/>
      <c r="E90" s="15"/>
      <c r="F90" s="10"/>
      <c r="G90" s="28"/>
      <c r="H90" s="44"/>
      <c r="I90" s="54"/>
      <c r="J90" s="43"/>
      <c r="Q90" s="26"/>
    </row>
    <row r="91" spans="1:17" x14ac:dyDescent="0.3">
      <c r="A91" s="14"/>
      <c r="B91" s="2"/>
      <c r="C91" s="15"/>
      <c r="D91" s="11"/>
      <c r="E91" s="15"/>
      <c r="F91" s="10"/>
      <c r="G91" s="28"/>
      <c r="H91" s="44"/>
      <c r="I91" s="54"/>
      <c r="J91" s="43"/>
      <c r="Q91" s="26"/>
    </row>
    <row r="92" spans="1:17" x14ac:dyDescent="0.3">
      <c r="A92" s="14"/>
      <c r="B92" s="25"/>
      <c r="C92" s="15"/>
      <c r="E92" s="15"/>
      <c r="F92" s="10"/>
      <c r="G92" s="28"/>
      <c r="H92" s="45"/>
      <c r="I92" s="45"/>
      <c r="J92" s="43"/>
      <c r="Q92" s="26"/>
    </row>
    <row r="93" spans="1:17" x14ac:dyDescent="0.3">
      <c r="A93" s="14"/>
      <c r="B93" s="2"/>
      <c r="C93" s="15"/>
      <c r="E93" s="15"/>
      <c r="F93" s="10"/>
      <c r="G93" s="28"/>
      <c r="H93" s="44"/>
      <c r="I93" s="45"/>
      <c r="J93" s="43"/>
      <c r="Q93" s="26"/>
    </row>
    <row r="94" spans="1:17" x14ac:dyDescent="0.3">
      <c r="A94" s="14"/>
      <c r="B94" s="2"/>
      <c r="C94" s="15"/>
      <c r="E94" s="15"/>
      <c r="F94" s="10"/>
      <c r="G94" s="28"/>
      <c r="H94" s="44"/>
      <c r="I94" s="45"/>
      <c r="J94" s="43"/>
      <c r="Q94" s="26"/>
    </row>
    <row r="95" spans="1:17" x14ac:dyDescent="0.3">
      <c r="A95" s="14"/>
      <c r="B95" s="25"/>
      <c r="C95" s="15"/>
      <c r="E95" s="15"/>
      <c r="F95" s="10"/>
      <c r="G95" s="28"/>
      <c r="H95" s="44"/>
      <c r="I95" s="45"/>
      <c r="J95" s="43"/>
      <c r="Q95" s="26"/>
    </row>
    <row r="96" spans="1:17" x14ac:dyDescent="0.3">
      <c r="A96" s="14"/>
      <c r="B96" s="2"/>
      <c r="C96" s="15"/>
      <c r="D96" s="11"/>
      <c r="E96" s="15"/>
      <c r="F96" s="10"/>
      <c r="G96" s="28"/>
      <c r="H96" s="44"/>
      <c r="I96" s="54"/>
      <c r="J96" s="43"/>
      <c r="Q96" s="26"/>
    </row>
    <row r="97" spans="1:17" x14ac:dyDescent="0.3">
      <c r="A97" s="14"/>
      <c r="B97" s="2"/>
      <c r="C97" s="15"/>
      <c r="D97" s="11"/>
      <c r="E97" s="15"/>
      <c r="F97" s="10"/>
      <c r="G97" s="28"/>
      <c r="H97" s="44"/>
      <c r="I97" s="54"/>
      <c r="J97" s="43"/>
      <c r="Q97" s="26"/>
    </row>
    <row r="98" spans="1:17" x14ac:dyDescent="0.3">
      <c r="A98" s="14"/>
      <c r="B98" s="2"/>
      <c r="C98" s="15"/>
      <c r="D98" s="11"/>
      <c r="E98" s="15"/>
      <c r="F98" s="10"/>
      <c r="G98" s="28"/>
      <c r="H98" s="44"/>
      <c r="I98" s="54"/>
      <c r="J98" s="43"/>
      <c r="Q98" s="26"/>
    </row>
    <row r="99" spans="1:17" x14ac:dyDescent="0.3">
      <c r="A99" s="14"/>
      <c r="B99" s="2"/>
      <c r="C99" s="15"/>
      <c r="D99" s="11"/>
      <c r="E99" s="15"/>
      <c r="F99" s="10"/>
      <c r="G99" s="28"/>
      <c r="H99" s="44"/>
      <c r="I99" s="54"/>
      <c r="J99" s="43"/>
      <c r="Q99" s="26"/>
    </row>
    <row r="100" spans="1:17" x14ac:dyDescent="0.3">
      <c r="A100" s="14"/>
      <c r="B100" s="2"/>
      <c r="C100" s="15"/>
      <c r="D100" s="11"/>
      <c r="E100" s="15"/>
      <c r="F100" s="10"/>
      <c r="G100" s="28"/>
      <c r="H100" s="44"/>
      <c r="I100" s="54"/>
      <c r="J100" s="43"/>
      <c r="Q100" s="26"/>
    </row>
    <row r="101" spans="1:17" x14ac:dyDescent="0.3">
      <c r="A101" s="14"/>
      <c r="B101" s="25"/>
      <c r="C101" s="15"/>
      <c r="E101" s="15"/>
      <c r="F101" s="10"/>
      <c r="G101" s="28"/>
      <c r="H101" s="44"/>
      <c r="I101" s="45"/>
      <c r="J101" s="43"/>
      <c r="Q101" s="26"/>
    </row>
    <row r="102" spans="1:17" x14ac:dyDescent="0.3">
      <c r="A102" s="14"/>
      <c r="B102" s="2"/>
      <c r="C102" s="15"/>
      <c r="D102" s="11"/>
      <c r="E102" s="15"/>
      <c r="F102" s="10"/>
      <c r="G102" s="28"/>
      <c r="H102" s="44"/>
      <c r="I102" s="54"/>
      <c r="J102" s="43"/>
      <c r="Q102" s="26"/>
    </row>
    <row r="103" spans="1:17" x14ac:dyDescent="0.3">
      <c r="A103" s="14"/>
      <c r="B103" s="25"/>
      <c r="C103" s="15"/>
      <c r="E103" s="15"/>
      <c r="F103" s="10"/>
      <c r="G103" s="28"/>
      <c r="H103" s="44"/>
      <c r="I103" s="45"/>
      <c r="J103" s="43"/>
      <c r="Q103" s="26"/>
    </row>
    <row r="104" spans="1:17" x14ac:dyDescent="0.3">
      <c r="A104" s="14"/>
      <c r="B104" s="2"/>
      <c r="C104" s="15"/>
      <c r="D104" s="11"/>
      <c r="E104" s="15"/>
      <c r="F104" s="10"/>
      <c r="G104" s="28"/>
      <c r="H104" s="44"/>
      <c r="I104" s="54"/>
      <c r="J104" s="43"/>
      <c r="Q104" s="26"/>
    </row>
    <row r="105" spans="1:17" x14ac:dyDescent="0.3">
      <c r="A105" s="14"/>
      <c r="B105" s="2"/>
      <c r="C105" s="15"/>
      <c r="D105" s="11"/>
      <c r="E105" s="15"/>
      <c r="F105" s="10"/>
      <c r="G105" s="28"/>
      <c r="H105" s="44"/>
      <c r="I105" s="54"/>
      <c r="J105" s="43"/>
      <c r="Q105" s="26"/>
    </row>
    <row r="106" spans="1:17" x14ac:dyDescent="0.3">
      <c r="A106" s="40"/>
      <c r="B106" s="2"/>
      <c r="C106" s="15"/>
      <c r="E106" s="15"/>
      <c r="F106" s="10"/>
      <c r="G106" s="48"/>
      <c r="H106" s="47"/>
      <c r="I106" s="49"/>
      <c r="J106" s="43"/>
    </row>
    <row r="107" spans="1:17" x14ac:dyDescent="0.3">
      <c r="A107" s="14"/>
      <c r="B107" s="2"/>
      <c r="C107" s="15"/>
      <c r="D107" s="11"/>
      <c r="E107" s="15"/>
      <c r="F107" s="10"/>
      <c r="G107" s="28"/>
      <c r="H107" s="44"/>
      <c r="I107" s="54"/>
      <c r="J107" s="43"/>
    </row>
    <row r="108" spans="1:17" x14ac:dyDescent="0.3">
      <c r="A108" s="14"/>
      <c r="B108" s="2"/>
      <c r="C108" s="15"/>
      <c r="E108" s="15"/>
      <c r="F108" s="10"/>
      <c r="G108" s="28"/>
      <c r="H108" s="44"/>
      <c r="I108" s="45"/>
      <c r="J108" s="43"/>
    </row>
    <row r="109" spans="1:17" x14ac:dyDescent="0.3">
      <c r="A109" s="14"/>
      <c r="B109" s="2"/>
      <c r="C109" s="15"/>
      <c r="D109" s="11"/>
      <c r="E109" s="15"/>
      <c r="F109" s="10"/>
      <c r="G109" s="28"/>
      <c r="H109" s="44"/>
      <c r="I109" s="54"/>
      <c r="J109" s="43"/>
    </row>
    <row r="110" spans="1:17" x14ac:dyDescent="0.3">
      <c r="A110" s="14"/>
      <c r="B110" s="2"/>
      <c r="C110" s="15"/>
      <c r="E110" s="15"/>
      <c r="F110" s="10"/>
      <c r="G110" s="28"/>
      <c r="H110" s="44"/>
      <c r="I110" s="45"/>
      <c r="J110" s="43"/>
    </row>
    <row r="111" spans="1:17" x14ac:dyDescent="0.3">
      <c r="A111" s="14"/>
      <c r="B111" s="25"/>
      <c r="C111" s="15"/>
      <c r="E111" s="15"/>
      <c r="F111" s="10"/>
      <c r="G111" s="28"/>
      <c r="H111" s="44"/>
      <c r="I111" s="45"/>
      <c r="J111" s="43"/>
    </row>
    <row r="112" spans="1:17" x14ac:dyDescent="0.3">
      <c r="A112" s="14"/>
      <c r="B112" s="2"/>
      <c r="C112" s="15"/>
      <c r="D112" s="11"/>
      <c r="E112" s="15"/>
      <c r="F112" s="10"/>
      <c r="G112" s="28"/>
      <c r="H112" s="44"/>
      <c r="I112" s="54"/>
      <c r="J112" s="43"/>
    </row>
    <row r="113" spans="1:10" x14ac:dyDescent="0.3">
      <c r="A113" s="14"/>
      <c r="B113" s="2"/>
      <c r="C113" s="15"/>
      <c r="D113" s="11"/>
      <c r="E113" s="15"/>
      <c r="F113" s="10"/>
      <c r="G113" s="28"/>
      <c r="H113" s="44"/>
      <c r="I113" s="54"/>
      <c r="J113" s="43"/>
    </row>
    <row r="114" spans="1:10" x14ac:dyDescent="0.3">
      <c r="A114" s="14"/>
      <c r="B114" s="2"/>
      <c r="C114" s="15"/>
      <c r="D114" s="11"/>
      <c r="E114" s="15"/>
      <c r="F114" s="10"/>
      <c r="G114" s="28"/>
      <c r="H114" s="44"/>
      <c r="I114" s="54"/>
      <c r="J114" s="43"/>
    </row>
    <row r="115" spans="1:10" x14ac:dyDescent="0.3">
      <c r="A115" s="14"/>
      <c r="B115" s="2"/>
      <c r="C115" s="15"/>
      <c r="D115" s="11"/>
      <c r="E115" s="15"/>
      <c r="F115" s="10"/>
      <c r="G115" s="28"/>
      <c r="H115" s="44"/>
      <c r="I115" s="54"/>
      <c r="J115" s="43"/>
    </row>
    <row r="116" spans="1:10" x14ac:dyDescent="0.3">
      <c r="A116" s="14"/>
      <c r="B116" s="25"/>
      <c r="C116" s="15"/>
      <c r="E116" s="15"/>
      <c r="F116" s="10"/>
      <c r="G116" s="28"/>
      <c r="H116" s="44"/>
      <c r="I116" s="45"/>
      <c r="J116" s="43"/>
    </row>
    <row r="117" spans="1:10" x14ac:dyDescent="0.3">
      <c r="A117" s="14"/>
      <c r="B117" s="2"/>
      <c r="C117" s="15"/>
      <c r="D117" s="11"/>
      <c r="E117" s="15"/>
      <c r="F117" s="10"/>
      <c r="G117" s="28"/>
      <c r="H117" s="44"/>
      <c r="I117" s="54"/>
      <c r="J117" s="43"/>
    </row>
    <row r="118" spans="1:10" x14ac:dyDescent="0.3">
      <c r="A118" s="14"/>
      <c r="B118" s="25"/>
      <c r="C118" s="15"/>
      <c r="E118" s="15"/>
      <c r="F118" s="10"/>
      <c r="G118" s="28"/>
      <c r="H118" s="47"/>
      <c r="I118" s="45"/>
      <c r="J118" s="43"/>
    </row>
    <row r="119" spans="1:10" x14ac:dyDescent="0.3">
      <c r="A119" s="14"/>
      <c r="B119" s="2"/>
      <c r="C119" s="15"/>
      <c r="D119" s="11"/>
      <c r="E119" s="15"/>
      <c r="F119" s="10"/>
      <c r="G119" s="28"/>
      <c r="H119" s="44"/>
      <c r="I119" s="54"/>
      <c r="J119" s="43"/>
    </row>
    <row r="120" spans="1:10" x14ac:dyDescent="0.3">
      <c r="A120" s="14"/>
      <c r="B120" s="2"/>
      <c r="C120" s="15"/>
      <c r="D120" s="11"/>
      <c r="E120" s="15"/>
      <c r="F120" s="10"/>
      <c r="G120" s="28"/>
      <c r="H120" s="44"/>
      <c r="I120" s="54"/>
      <c r="J120" s="43"/>
    </row>
    <row r="121" spans="1:10" x14ac:dyDescent="0.3">
      <c r="A121" s="14"/>
      <c r="B121" s="2"/>
      <c r="C121" s="46"/>
      <c r="E121" s="46"/>
      <c r="F121" s="47"/>
      <c r="G121" s="48"/>
      <c r="H121" s="47"/>
      <c r="I121" s="49"/>
      <c r="J121" s="43"/>
    </row>
    <row r="122" spans="1:10" x14ac:dyDescent="0.3">
      <c r="A122" s="14"/>
      <c r="B122" s="2"/>
      <c r="C122" s="15"/>
      <c r="D122" s="11"/>
      <c r="E122" s="15"/>
      <c r="F122" s="10"/>
      <c r="G122" s="28"/>
      <c r="H122" s="44"/>
      <c r="I122" s="54"/>
      <c r="J122" s="43"/>
    </row>
    <row r="123" spans="1:10" x14ac:dyDescent="0.3">
      <c r="A123" s="14"/>
      <c r="B123" s="2"/>
      <c r="C123" s="15"/>
      <c r="D123" s="11"/>
      <c r="E123" s="15"/>
      <c r="F123" s="10"/>
      <c r="G123" s="28"/>
      <c r="H123" s="44"/>
      <c r="I123" s="54"/>
      <c r="J123" s="43"/>
    </row>
    <row r="124" spans="1:10" x14ac:dyDescent="0.3">
      <c r="A124" s="14"/>
      <c r="B124" s="2"/>
      <c r="C124" s="15"/>
      <c r="D124" s="11"/>
      <c r="E124" s="15"/>
      <c r="F124" s="10"/>
      <c r="G124" s="28"/>
      <c r="H124" s="44"/>
      <c r="I124" s="54"/>
      <c r="J124" s="43"/>
    </row>
    <row r="125" spans="1:10" x14ac:dyDescent="0.3">
      <c r="A125" s="14"/>
      <c r="B125" s="2"/>
      <c r="C125" s="15"/>
      <c r="D125" s="11"/>
      <c r="E125" s="15"/>
      <c r="F125" s="10"/>
      <c r="G125" s="28"/>
      <c r="H125" s="44"/>
      <c r="I125" s="54"/>
      <c r="J125" s="43"/>
    </row>
    <row r="126" spans="1:10" x14ac:dyDescent="0.3">
      <c r="A126" s="14"/>
      <c r="B126" s="2"/>
      <c r="C126" s="15"/>
      <c r="E126" s="15"/>
      <c r="F126" s="10"/>
      <c r="G126" s="28"/>
      <c r="H126" s="44"/>
      <c r="I126" s="45"/>
      <c r="J126" s="43"/>
    </row>
    <row r="127" spans="1:10" x14ac:dyDescent="0.3">
      <c r="A127" s="14"/>
      <c r="B127" s="2"/>
      <c r="C127" s="15"/>
      <c r="E127" s="15"/>
      <c r="F127" s="10"/>
      <c r="G127" s="28"/>
      <c r="H127" s="44"/>
      <c r="I127" s="45"/>
      <c r="J127" s="43"/>
    </row>
    <row r="128" spans="1:10" x14ac:dyDescent="0.3">
      <c r="A128" s="14"/>
      <c r="B128" s="25"/>
      <c r="C128" s="15"/>
      <c r="E128" s="15"/>
      <c r="F128" s="10"/>
      <c r="G128" s="28"/>
      <c r="H128" s="44"/>
      <c r="I128" s="45"/>
      <c r="J128" s="43"/>
    </row>
    <row r="129" spans="1:10" x14ac:dyDescent="0.3">
      <c r="A129" s="14"/>
      <c r="B129" s="2"/>
      <c r="C129" s="15"/>
      <c r="E129" s="15"/>
      <c r="F129" s="10"/>
      <c r="G129" s="28"/>
      <c r="H129" s="44"/>
      <c r="I129" s="45"/>
      <c r="J129" s="43"/>
    </row>
    <row r="130" spans="1:10" x14ac:dyDescent="0.3">
      <c r="A130" s="14"/>
      <c r="B130" s="2"/>
      <c r="C130" s="15"/>
      <c r="D130" s="11"/>
      <c r="E130" s="15"/>
      <c r="F130" s="10"/>
      <c r="G130" s="28"/>
      <c r="H130" s="44"/>
      <c r="I130" s="54"/>
      <c r="J130" s="43"/>
    </row>
    <row r="131" spans="1:10" x14ac:dyDescent="0.3">
      <c r="A131" s="14"/>
      <c r="B131" s="2"/>
      <c r="C131" s="15"/>
      <c r="E131" s="15"/>
      <c r="F131" s="10"/>
      <c r="G131" s="28"/>
      <c r="H131" s="44"/>
      <c r="I131" s="45"/>
      <c r="J131" s="43"/>
    </row>
    <row r="132" spans="1:10" x14ac:dyDescent="0.3">
      <c r="A132" s="14"/>
      <c r="B132" s="2"/>
      <c r="C132" s="15"/>
      <c r="D132" s="11"/>
      <c r="E132" s="15"/>
      <c r="F132" s="10"/>
      <c r="G132" s="28"/>
      <c r="H132" s="44"/>
      <c r="I132" s="54"/>
      <c r="J132" s="43"/>
    </row>
    <row r="133" spans="1:10" x14ac:dyDescent="0.3">
      <c r="A133" s="14"/>
      <c r="B133" s="2"/>
      <c r="C133" s="15"/>
      <c r="E133" s="15"/>
      <c r="F133" s="10"/>
      <c r="G133" s="28"/>
      <c r="H133" s="44"/>
      <c r="I133" s="45"/>
      <c r="J133" s="43"/>
    </row>
    <row r="134" spans="1:10" x14ac:dyDescent="0.3">
      <c r="A134" s="40"/>
      <c r="B134" s="25"/>
      <c r="C134" s="15"/>
      <c r="E134" s="15"/>
      <c r="F134" s="10"/>
      <c r="G134" s="48"/>
      <c r="H134" s="47"/>
      <c r="I134" s="49"/>
      <c r="J134" s="43"/>
    </row>
    <row r="135" spans="1:10" x14ac:dyDescent="0.3">
      <c r="A135" s="14"/>
      <c r="B135" s="2"/>
      <c r="C135" s="15"/>
      <c r="D135" s="11"/>
      <c r="E135" s="15"/>
      <c r="F135" s="10"/>
      <c r="G135" s="28"/>
      <c r="H135" s="44"/>
      <c r="I135" s="54"/>
      <c r="J135" s="43"/>
    </row>
    <row r="136" spans="1:10" x14ac:dyDescent="0.3">
      <c r="A136" s="14"/>
      <c r="B136" s="25"/>
      <c r="C136" s="15"/>
      <c r="E136" s="15"/>
      <c r="F136" s="10"/>
      <c r="G136" s="28"/>
      <c r="H136" s="47"/>
      <c r="I136" s="45"/>
      <c r="J136" s="43"/>
    </row>
    <row r="137" spans="1:10" x14ac:dyDescent="0.3">
      <c r="A137" s="14"/>
      <c r="B137" s="2"/>
      <c r="C137" s="15"/>
      <c r="D137" s="11"/>
      <c r="E137" s="15"/>
      <c r="F137" s="10"/>
      <c r="G137" s="28"/>
      <c r="H137" s="44"/>
      <c r="I137" s="54"/>
      <c r="J137" s="43"/>
    </row>
    <row r="138" spans="1:10" x14ac:dyDescent="0.3">
      <c r="A138" s="14"/>
      <c r="B138" s="2"/>
      <c r="C138" s="15"/>
      <c r="E138" s="15"/>
      <c r="F138" s="10"/>
      <c r="G138" s="28"/>
      <c r="H138" s="44"/>
      <c r="I138" s="45"/>
      <c r="J138" s="43"/>
    </row>
    <row r="139" spans="1:10" x14ac:dyDescent="0.3">
      <c r="A139" s="14"/>
      <c r="B139" s="2"/>
      <c r="C139" s="15"/>
      <c r="E139" s="15"/>
      <c r="F139" s="10"/>
      <c r="G139" s="28"/>
      <c r="H139" s="44"/>
      <c r="I139" s="45"/>
      <c r="J139" s="43"/>
    </row>
    <row r="140" spans="1:10" x14ac:dyDescent="0.3">
      <c r="A140" s="14"/>
      <c r="B140" s="2"/>
      <c r="C140" s="15"/>
      <c r="D140" s="11"/>
      <c r="E140" s="15"/>
      <c r="F140" s="10"/>
      <c r="G140" s="28"/>
      <c r="H140" s="44"/>
      <c r="I140" s="54"/>
      <c r="J140" s="43"/>
    </row>
    <row r="141" spans="1:10" x14ac:dyDescent="0.3">
      <c r="A141" s="14"/>
      <c r="B141" s="2"/>
      <c r="C141" s="15"/>
      <c r="D141" s="11"/>
      <c r="E141" s="15"/>
      <c r="F141" s="10"/>
      <c r="G141" s="28"/>
      <c r="H141" s="44"/>
      <c r="I141" s="54"/>
      <c r="J141" s="43"/>
    </row>
    <row r="142" spans="1:10" x14ac:dyDescent="0.3">
      <c r="A142" s="14"/>
      <c r="B142" s="2"/>
      <c r="C142" s="15"/>
      <c r="E142" s="15"/>
      <c r="F142" s="10"/>
      <c r="G142" s="28"/>
      <c r="H142" s="44"/>
      <c r="I142" s="45"/>
      <c r="J142" s="43"/>
    </row>
    <row r="143" spans="1:10" x14ac:dyDescent="0.3">
      <c r="A143" s="14"/>
      <c r="B143" s="2"/>
      <c r="C143" s="15"/>
      <c r="E143" s="15"/>
      <c r="F143" s="10"/>
      <c r="G143" s="28"/>
      <c r="H143" s="44"/>
      <c r="I143" s="45"/>
      <c r="J143" s="43"/>
    </row>
    <row r="144" spans="1:10" x14ac:dyDescent="0.3">
      <c r="A144" s="14"/>
      <c r="B144" s="2"/>
      <c r="C144" s="15"/>
      <c r="E144" s="15"/>
      <c r="F144" s="10"/>
      <c r="G144" s="28"/>
      <c r="H144" s="44"/>
      <c r="I144" s="54"/>
      <c r="J144" s="43"/>
    </row>
    <row r="145" spans="1:10" x14ac:dyDescent="0.3">
      <c r="A145" s="14"/>
      <c r="B145" s="2"/>
      <c r="C145" s="15"/>
      <c r="D145" s="11"/>
      <c r="E145" s="15"/>
      <c r="F145" s="10"/>
      <c r="G145" s="28"/>
      <c r="H145" s="44"/>
      <c r="I145" s="54"/>
      <c r="J145" s="43"/>
    </row>
    <row r="146" spans="1:10" x14ac:dyDescent="0.3">
      <c r="A146" s="14"/>
      <c r="B146" s="2"/>
      <c r="C146" s="15"/>
      <c r="E146" s="15"/>
      <c r="F146" s="10"/>
      <c r="G146" s="28"/>
      <c r="H146" s="44"/>
      <c r="I146" s="45"/>
      <c r="J146" s="43"/>
    </row>
    <row r="147" spans="1:10" x14ac:dyDescent="0.3">
      <c r="A147" s="14"/>
      <c r="B147" s="25"/>
      <c r="C147" s="15"/>
      <c r="E147" s="15"/>
      <c r="F147" s="10"/>
      <c r="G147" s="28"/>
      <c r="H147" s="44"/>
      <c r="I147" s="45"/>
      <c r="J147" s="43"/>
    </row>
    <row r="148" spans="1:10" x14ac:dyDescent="0.3">
      <c r="A148" s="14"/>
      <c r="B148" s="2"/>
      <c r="C148" s="15"/>
      <c r="D148" s="11"/>
      <c r="E148" s="15"/>
      <c r="F148" s="10"/>
      <c r="G148" s="28"/>
      <c r="H148" s="44"/>
      <c r="I148" s="54"/>
      <c r="J148" s="43"/>
    </row>
    <row r="149" spans="1:10" x14ac:dyDescent="0.3">
      <c r="A149" s="14"/>
      <c r="B149" s="25"/>
      <c r="C149" s="15"/>
      <c r="E149" s="15"/>
      <c r="F149" s="10"/>
      <c r="G149" s="28"/>
      <c r="H149" s="44"/>
      <c r="I149" s="45"/>
      <c r="J149" s="43"/>
    </row>
    <row r="150" spans="1:10" x14ac:dyDescent="0.3">
      <c r="A150" s="14"/>
      <c r="B150" s="2"/>
      <c r="C150" s="15"/>
      <c r="E150" s="15"/>
      <c r="F150" s="10"/>
      <c r="G150" s="28"/>
      <c r="H150" s="47"/>
      <c r="I150" s="45"/>
      <c r="J150" s="43"/>
    </row>
    <row r="151" spans="1:10" x14ac:dyDescent="0.3">
      <c r="A151" s="14"/>
      <c r="B151" s="25"/>
      <c r="C151" s="15"/>
      <c r="E151" s="15"/>
      <c r="F151" s="10"/>
      <c r="G151" s="28"/>
      <c r="H151" s="44"/>
      <c r="I151" s="45"/>
      <c r="J151" s="43"/>
    </row>
    <row r="152" spans="1:10" x14ac:dyDescent="0.3">
      <c r="A152" s="14"/>
      <c r="B152" s="2"/>
      <c r="C152" s="15"/>
      <c r="D152" s="11"/>
      <c r="E152" s="15"/>
      <c r="F152" s="10"/>
      <c r="G152" s="28"/>
      <c r="H152" s="44"/>
      <c r="I152" s="54"/>
      <c r="J152" s="43"/>
    </row>
    <row r="153" spans="1:10" x14ac:dyDescent="0.3">
      <c r="A153" s="14"/>
      <c r="B153" s="25"/>
      <c r="C153" s="15"/>
      <c r="E153" s="15"/>
      <c r="F153" s="10"/>
      <c r="G153" s="28"/>
      <c r="H153" s="44"/>
      <c r="I153" s="45"/>
      <c r="J153" s="43"/>
    </row>
    <row r="154" spans="1:10" x14ac:dyDescent="0.3">
      <c r="A154" s="14"/>
      <c r="B154" s="2"/>
      <c r="C154" s="15"/>
      <c r="D154" s="11"/>
      <c r="E154" s="15"/>
      <c r="F154" s="10"/>
      <c r="G154" s="28"/>
      <c r="H154" s="44"/>
      <c r="I154" s="54"/>
      <c r="J154" s="43"/>
    </row>
    <row r="155" spans="1:10" x14ac:dyDescent="0.3">
      <c r="A155" s="14"/>
      <c r="B155" s="2"/>
      <c r="C155" s="15"/>
      <c r="D155" s="11"/>
      <c r="E155" s="15"/>
      <c r="F155" s="10"/>
      <c r="G155" s="28"/>
      <c r="H155" s="44"/>
      <c r="I155" s="54"/>
      <c r="J155" s="43"/>
    </row>
    <row r="156" spans="1:10" x14ac:dyDescent="0.3">
      <c r="A156" s="14"/>
      <c r="B156" s="2"/>
      <c r="C156" s="15"/>
      <c r="E156" s="15"/>
      <c r="F156" s="10"/>
      <c r="G156" s="29"/>
      <c r="H156" s="44"/>
      <c r="I156" s="45"/>
      <c r="J156" s="43"/>
    </row>
    <row r="157" spans="1:10" x14ac:dyDescent="0.3">
      <c r="A157" s="14"/>
      <c r="B157" s="2"/>
      <c r="C157" s="15"/>
      <c r="D157" s="11"/>
      <c r="E157" s="15"/>
      <c r="F157" s="10"/>
      <c r="G157" s="28"/>
      <c r="H157" s="44"/>
      <c r="I157" s="54"/>
      <c r="J157" s="43"/>
    </row>
    <row r="158" spans="1:10" x14ac:dyDescent="0.3">
      <c r="A158" s="14"/>
      <c r="B158" s="2"/>
      <c r="C158" s="15"/>
      <c r="D158" s="11"/>
      <c r="E158" s="15"/>
      <c r="F158" s="10"/>
      <c r="G158" s="28"/>
      <c r="H158" s="44"/>
      <c r="I158" s="54"/>
      <c r="J158" s="43"/>
    </row>
    <row r="159" spans="1:10" x14ac:dyDescent="0.3">
      <c r="A159" s="14"/>
      <c r="B159" s="2"/>
      <c r="C159" s="15"/>
      <c r="D159" s="11"/>
      <c r="E159" s="15"/>
      <c r="F159" s="10"/>
      <c r="G159" s="28"/>
      <c r="H159" s="44"/>
      <c r="I159" s="55"/>
      <c r="J159" s="43"/>
    </row>
    <row r="160" spans="1:10" x14ac:dyDescent="0.3">
      <c r="A160" s="40"/>
      <c r="B160" s="41"/>
      <c r="C160" s="42"/>
      <c r="D160" s="43"/>
      <c r="E160" s="42"/>
      <c r="F160" s="44"/>
      <c r="G160" s="28"/>
      <c r="H160" s="44"/>
      <c r="I160" s="45"/>
      <c r="J160" s="43"/>
    </row>
    <row r="161" spans="1:10" x14ac:dyDescent="0.3">
      <c r="A161" s="14"/>
      <c r="B161" s="2"/>
      <c r="C161" s="15"/>
      <c r="E161" s="15"/>
      <c r="F161" s="10"/>
      <c r="G161" s="28"/>
      <c r="H161" s="44"/>
      <c r="I161" s="45"/>
      <c r="J161" s="43"/>
    </row>
    <row r="162" spans="1:10" x14ac:dyDescent="0.3">
      <c r="A162" s="14"/>
      <c r="B162" s="25"/>
      <c r="C162" s="15"/>
      <c r="E162" s="15"/>
      <c r="F162" s="10"/>
      <c r="G162" s="28"/>
      <c r="H162" s="44"/>
      <c r="I162" s="45"/>
      <c r="J162" s="43"/>
    </row>
    <row r="163" spans="1:10" x14ac:dyDescent="0.3">
      <c r="A163" s="40"/>
      <c r="B163" s="41"/>
      <c r="C163" s="42"/>
      <c r="D163" s="43"/>
      <c r="E163" s="42"/>
      <c r="F163" s="44"/>
      <c r="G163" s="28"/>
      <c r="H163" s="44"/>
      <c r="I163" s="45"/>
      <c r="J163" s="43"/>
    </row>
    <row r="164" spans="1:10" x14ac:dyDescent="0.3">
      <c r="A164" s="14"/>
      <c r="B164" s="2"/>
      <c r="C164" s="15"/>
      <c r="D164" s="11"/>
      <c r="E164" s="15"/>
      <c r="F164" s="10"/>
      <c r="G164" s="28"/>
      <c r="H164" s="44"/>
      <c r="I164" s="54"/>
      <c r="J164" s="43"/>
    </row>
    <row r="165" spans="1:10" x14ac:dyDescent="0.3">
      <c r="A165" s="14"/>
      <c r="B165" s="2"/>
      <c r="C165" s="15"/>
      <c r="D165" s="11"/>
      <c r="E165" s="15"/>
      <c r="F165" s="10"/>
      <c r="G165" s="28"/>
      <c r="H165" s="44"/>
      <c r="I165" s="54"/>
      <c r="J165" s="43"/>
    </row>
    <row r="166" spans="1:10" x14ac:dyDescent="0.3">
      <c r="A166" s="14"/>
      <c r="B166" s="2"/>
      <c r="C166" s="15"/>
      <c r="E166" s="15"/>
      <c r="F166" s="10"/>
      <c r="G166" s="28"/>
      <c r="H166" s="44"/>
      <c r="I166" s="45"/>
      <c r="J166" s="43"/>
    </row>
    <row r="167" spans="1:10" x14ac:dyDescent="0.3">
      <c r="A167" s="14"/>
      <c r="B167" s="2"/>
      <c r="C167" s="15"/>
      <c r="D167" s="11"/>
      <c r="E167" s="15"/>
      <c r="F167" s="10"/>
      <c r="G167" s="28"/>
      <c r="H167" s="44"/>
      <c r="I167" s="54"/>
      <c r="J167" s="43"/>
    </row>
    <row r="168" spans="1:10" x14ac:dyDescent="0.3">
      <c r="A168" s="14"/>
      <c r="B168" s="2"/>
      <c r="C168" s="15"/>
      <c r="D168" s="11"/>
      <c r="E168" s="15"/>
      <c r="F168" s="10"/>
      <c r="G168" s="28"/>
      <c r="H168" s="44"/>
      <c r="I168" s="54"/>
      <c r="J168" s="43"/>
    </row>
    <row r="169" spans="1:10" x14ac:dyDescent="0.3">
      <c r="A169" s="14"/>
      <c r="B169" s="2"/>
      <c r="C169" s="15"/>
      <c r="D169" s="11"/>
      <c r="E169" s="15"/>
      <c r="F169" s="10"/>
      <c r="G169" s="28"/>
      <c r="H169" s="44"/>
      <c r="I169" s="54"/>
      <c r="J169" s="43"/>
    </row>
    <row r="170" spans="1:10" x14ac:dyDescent="0.3">
      <c r="A170" s="14"/>
      <c r="B170" s="25"/>
      <c r="C170" s="15"/>
      <c r="E170" s="15"/>
      <c r="F170" s="10"/>
      <c r="G170" s="28"/>
      <c r="H170" s="44"/>
      <c r="I170" s="45"/>
      <c r="J170" s="43"/>
    </row>
    <row r="171" spans="1:10" x14ac:dyDescent="0.3">
      <c r="A171" s="14"/>
      <c r="B171" s="2"/>
      <c r="C171" s="15"/>
      <c r="D171" s="11"/>
      <c r="E171" s="15"/>
      <c r="F171" s="10"/>
      <c r="G171" s="28"/>
      <c r="H171" s="44"/>
      <c r="I171" s="54"/>
      <c r="J171" s="43"/>
    </row>
    <row r="172" spans="1:10" x14ac:dyDescent="0.3">
      <c r="A172" s="40"/>
      <c r="B172" s="25"/>
      <c r="C172" s="15"/>
      <c r="E172" s="15"/>
      <c r="F172" s="10"/>
      <c r="G172" s="48"/>
      <c r="H172" s="47"/>
      <c r="I172" s="49"/>
      <c r="J172" s="43"/>
    </row>
    <row r="173" spans="1:10" x14ac:dyDescent="0.3">
      <c r="A173" s="14"/>
      <c r="B173" s="2"/>
      <c r="C173" s="15"/>
      <c r="D173" s="11"/>
      <c r="E173" s="15"/>
      <c r="F173" s="10"/>
      <c r="G173" s="28"/>
      <c r="H173" s="44"/>
      <c r="I173" s="54"/>
      <c r="J173" s="43"/>
    </row>
    <row r="174" spans="1:10" x14ac:dyDescent="0.3">
      <c r="A174" s="14"/>
      <c r="B174" s="25"/>
      <c r="C174" s="15"/>
      <c r="E174" s="15"/>
      <c r="F174" s="10"/>
      <c r="G174" s="28"/>
      <c r="H174" s="44"/>
      <c r="I174" s="45"/>
      <c r="J174" s="43"/>
    </row>
    <row r="175" spans="1:10" x14ac:dyDescent="0.3">
      <c r="A175" s="14"/>
      <c r="B175" s="2"/>
      <c r="C175" s="15"/>
      <c r="E175" s="15"/>
      <c r="F175" s="10"/>
      <c r="G175" s="48"/>
      <c r="H175" s="47"/>
      <c r="I175" s="49"/>
      <c r="J175" s="43"/>
    </row>
    <row r="176" spans="1:10" x14ac:dyDescent="0.3">
      <c r="A176" s="14"/>
      <c r="B176" s="2"/>
      <c r="C176" s="15"/>
      <c r="E176" s="15"/>
      <c r="F176" s="10"/>
      <c r="G176" s="28"/>
      <c r="H176" s="44"/>
      <c r="I176" s="45"/>
      <c r="J176" s="43"/>
    </row>
    <row r="177" spans="1:10" x14ac:dyDescent="0.3">
      <c r="A177" s="14"/>
      <c r="B177" s="2"/>
      <c r="C177" s="15"/>
      <c r="E177" s="15"/>
      <c r="F177" s="10"/>
      <c r="G177" s="28"/>
      <c r="H177" s="44"/>
      <c r="I177" s="45"/>
      <c r="J177" s="43"/>
    </row>
    <row r="178" spans="1:10" x14ac:dyDescent="0.3">
      <c r="A178" s="14"/>
      <c r="B178" s="2"/>
      <c r="C178" s="15"/>
      <c r="D178" s="11"/>
      <c r="E178" s="15"/>
      <c r="F178" s="10"/>
      <c r="G178" s="28"/>
      <c r="H178" s="44"/>
      <c r="I178" s="54"/>
      <c r="J178" s="43"/>
    </row>
    <row r="179" spans="1:10" x14ac:dyDescent="0.3">
      <c r="A179" s="14"/>
      <c r="B179" s="2"/>
      <c r="C179" s="15"/>
      <c r="D179" s="11"/>
      <c r="E179" s="15"/>
      <c r="F179" s="10"/>
      <c r="G179" s="28"/>
      <c r="H179" s="44"/>
      <c r="I179" s="54"/>
      <c r="J179" s="43"/>
    </row>
    <row r="180" spans="1:10" x14ac:dyDescent="0.3">
      <c r="A180" s="40"/>
      <c r="B180" s="2"/>
      <c r="C180" s="15"/>
      <c r="E180" s="15"/>
      <c r="F180" s="10"/>
      <c r="G180" s="48"/>
      <c r="H180" s="47"/>
      <c r="I180" s="49"/>
      <c r="J180" s="43"/>
    </row>
    <row r="181" spans="1:10" x14ac:dyDescent="0.3">
      <c r="A181" s="14"/>
      <c r="B181" s="2"/>
      <c r="C181" s="15"/>
      <c r="E181" s="15"/>
      <c r="F181" s="10"/>
      <c r="G181" s="28"/>
      <c r="H181" s="44"/>
      <c r="I181" s="54"/>
      <c r="J181" s="43"/>
    </row>
    <row r="182" spans="1:10" x14ac:dyDescent="0.3">
      <c r="A182" s="14"/>
      <c r="B182" s="2"/>
      <c r="C182" s="15"/>
      <c r="D182" s="11"/>
      <c r="E182" s="15"/>
      <c r="F182" s="10"/>
      <c r="G182" s="28"/>
      <c r="H182" s="44"/>
      <c r="I182" s="54"/>
      <c r="J182" s="43"/>
    </row>
    <row r="183" spans="1:10" x14ac:dyDescent="0.3">
      <c r="A183" s="14"/>
      <c r="B183" s="2"/>
      <c r="C183" s="15"/>
      <c r="E183" s="15"/>
      <c r="F183" s="10"/>
      <c r="G183" s="28"/>
      <c r="H183" s="44"/>
      <c r="I183" s="45"/>
      <c r="J183" s="43"/>
    </row>
    <row r="184" spans="1:10" x14ac:dyDescent="0.3">
      <c r="A184" s="14"/>
      <c r="B184" s="2"/>
      <c r="C184" s="15"/>
      <c r="E184" s="15"/>
      <c r="F184" s="10"/>
      <c r="G184" s="28"/>
      <c r="H184" s="44"/>
      <c r="I184" s="45"/>
      <c r="J184" s="43"/>
    </row>
    <row r="185" spans="1:10" x14ac:dyDescent="0.3">
      <c r="A185" s="14"/>
      <c r="B185" s="2"/>
      <c r="C185" s="15"/>
      <c r="E185" s="15"/>
      <c r="F185" s="10"/>
      <c r="G185" s="28"/>
      <c r="H185" s="44"/>
      <c r="I185" s="45"/>
      <c r="J185" s="43"/>
    </row>
    <row r="186" spans="1:10" x14ac:dyDescent="0.3">
      <c r="A186" s="14"/>
      <c r="B186" s="2"/>
      <c r="C186" s="15"/>
      <c r="D186" s="11"/>
      <c r="E186" s="15"/>
      <c r="F186" s="10"/>
      <c r="G186" s="28"/>
      <c r="H186" s="44"/>
      <c r="I186" s="54"/>
      <c r="J186" s="43"/>
    </row>
    <row r="187" spans="1:10" x14ac:dyDescent="0.3">
      <c r="A187" s="14"/>
      <c r="B187" s="2"/>
      <c r="C187" s="15"/>
      <c r="E187" s="15"/>
      <c r="F187" s="10"/>
      <c r="G187" s="28"/>
      <c r="H187" s="44"/>
      <c r="I187" s="45"/>
      <c r="J187" s="43"/>
    </row>
    <row r="188" spans="1:10" x14ac:dyDescent="0.3">
      <c r="A188" s="14"/>
      <c r="B188" s="25"/>
      <c r="C188" s="15"/>
      <c r="E188" s="15"/>
      <c r="F188" s="10"/>
      <c r="G188" s="28"/>
      <c r="H188" s="44"/>
      <c r="I188" s="45"/>
      <c r="J188" s="43"/>
    </row>
    <row r="189" spans="1:10" x14ac:dyDescent="0.3">
      <c r="A189" s="14"/>
      <c r="B189" s="2"/>
      <c r="C189" s="15"/>
      <c r="E189" s="15"/>
      <c r="F189" s="10"/>
      <c r="G189" s="28"/>
      <c r="H189" s="44"/>
      <c r="I189" s="45"/>
      <c r="J189" s="43"/>
    </row>
    <row r="190" spans="1:10" x14ac:dyDescent="0.3">
      <c r="A190" s="14"/>
      <c r="B190" s="2"/>
      <c r="C190" s="10"/>
      <c r="E190" s="10"/>
      <c r="F190" s="10"/>
      <c r="G190" s="28"/>
      <c r="H190" s="44"/>
      <c r="I190" s="54"/>
      <c r="J190" s="43"/>
    </row>
    <row r="191" spans="1:10" x14ac:dyDescent="0.3">
      <c r="A191" s="14"/>
      <c r="B191" s="2"/>
      <c r="C191" s="15"/>
      <c r="E191" s="15"/>
      <c r="F191" s="10"/>
      <c r="G191" s="28"/>
      <c r="H191" s="44"/>
      <c r="I191" s="45"/>
      <c r="J191" s="43"/>
    </row>
    <row r="192" spans="1:10" x14ac:dyDescent="0.3">
      <c r="A192" s="14"/>
      <c r="B192" s="2"/>
      <c r="C192" s="15"/>
      <c r="E192" s="15"/>
      <c r="F192" s="10"/>
      <c r="G192" s="28"/>
      <c r="H192" s="44"/>
      <c r="I192" s="45"/>
      <c r="J192" s="43"/>
    </row>
    <row r="193" spans="1:10" x14ac:dyDescent="0.3">
      <c r="A193" s="14"/>
      <c r="B193" s="2"/>
      <c r="C193" s="15"/>
      <c r="E193" s="15"/>
      <c r="F193" s="10"/>
      <c r="G193" s="28"/>
      <c r="H193" s="44"/>
      <c r="I193" s="45"/>
      <c r="J193" s="43"/>
    </row>
    <row r="194" spans="1:10" x14ac:dyDescent="0.3">
      <c r="A194" s="14"/>
      <c r="B194" s="2"/>
      <c r="C194" s="15"/>
      <c r="E194" s="15"/>
      <c r="F194" s="10"/>
      <c r="G194" s="28"/>
      <c r="I194" s="45"/>
      <c r="J194" s="43"/>
    </row>
    <row r="195" spans="1:10" x14ac:dyDescent="0.3">
      <c r="A195" s="40"/>
      <c r="B195" s="41"/>
      <c r="C195" s="15"/>
      <c r="E195" s="15"/>
      <c r="F195" s="10"/>
      <c r="G195" s="48"/>
      <c r="H195" s="47"/>
      <c r="I195" s="49"/>
      <c r="J195" s="43"/>
    </row>
    <row r="196" spans="1:10" x14ac:dyDescent="0.3">
      <c r="A196" s="14"/>
      <c r="B196" s="2"/>
      <c r="C196" s="15"/>
      <c r="D196" s="11"/>
      <c r="E196" s="15"/>
      <c r="F196" s="10"/>
      <c r="G196" s="28"/>
      <c r="H196" s="44"/>
      <c r="I196" s="54"/>
      <c r="J196" s="43"/>
    </row>
    <row r="197" spans="1:10" x14ac:dyDescent="0.3">
      <c r="A197" s="40"/>
      <c r="B197" s="41"/>
      <c r="C197" s="15"/>
      <c r="E197" s="15"/>
      <c r="F197" s="10"/>
      <c r="G197" s="48"/>
      <c r="H197" s="47"/>
      <c r="I197" s="49"/>
      <c r="J197" s="43"/>
    </row>
    <row r="198" spans="1:10" x14ac:dyDescent="0.3">
      <c r="A198" s="14"/>
      <c r="B198" s="2"/>
      <c r="C198" s="15"/>
      <c r="D198" s="11"/>
      <c r="E198" s="15"/>
      <c r="F198" s="10"/>
      <c r="G198" s="28"/>
      <c r="H198" s="44"/>
      <c r="I198" s="54"/>
      <c r="J198" s="43"/>
    </row>
    <row r="199" spans="1:10" x14ac:dyDescent="0.3">
      <c r="A199" s="14"/>
      <c r="B199" s="2"/>
      <c r="C199" s="15"/>
      <c r="E199" s="15"/>
      <c r="F199" s="10"/>
      <c r="G199" s="28"/>
      <c r="H199" s="47"/>
      <c r="I199" s="45"/>
      <c r="J199" s="43"/>
    </row>
    <row r="200" spans="1:10" x14ac:dyDescent="0.3">
      <c r="A200" s="14"/>
      <c r="B200" s="2"/>
      <c r="C200" s="15"/>
      <c r="D200" s="11"/>
      <c r="E200" s="15"/>
      <c r="F200" s="10"/>
      <c r="G200" s="28"/>
      <c r="H200" s="44"/>
      <c r="I200" s="54"/>
      <c r="J200" s="43"/>
    </row>
    <row r="201" spans="1:10" x14ac:dyDescent="0.3">
      <c r="A201" s="14"/>
      <c r="B201" s="25"/>
      <c r="C201" s="15"/>
      <c r="E201" s="15"/>
      <c r="F201" s="10"/>
      <c r="G201" s="28"/>
      <c r="H201" s="44"/>
      <c r="I201" s="45"/>
      <c r="J201" s="43"/>
    </row>
    <row r="202" spans="1:10" x14ac:dyDescent="0.3">
      <c r="A202" s="14"/>
      <c r="B202" s="25"/>
      <c r="C202" s="15"/>
      <c r="E202" s="15"/>
      <c r="F202" s="10"/>
      <c r="G202" s="28"/>
      <c r="H202" s="44"/>
      <c r="I202" s="45"/>
      <c r="J202" s="43"/>
    </row>
    <row r="203" spans="1:10" x14ac:dyDescent="0.3">
      <c r="A203" s="14"/>
      <c r="B203" s="25"/>
      <c r="C203" s="15"/>
      <c r="E203" s="15"/>
      <c r="F203" s="10"/>
      <c r="G203" s="28"/>
      <c r="H203" s="44"/>
      <c r="I203" s="45"/>
      <c r="J203" s="43"/>
    </row>
    <row r="204" spans="1:10" x14ac:dyDescent="0.3">
      <c r="A204" s="14"/>
      <c r="B204" s="2"/>
      <c r="C204" s="15"/>
      <c r="E204" s="15"/>
      <c r="F204" s="10"/>
      <c r="G204" s="28"/>
      <c r="H204" s="44"/>
      <c r="I204" s="54"/>
      <c r="J204" s="43"/>
    </row>
    <row r="205" spans="1:10" x14ac:dyDescent="0.3">
      <c r="A205" s="14"/>
      <c r="B205" s="2"/>
      <c r="C205" s="15"/>
      <c r="D205" s="11"/>
      <c r="E205" s="15"/>
      <c r="F205" s="10"/>
      <c r="G205" s="28"/>
      <c r="H205" s="44"/>
      <c r="I205" s="54"/>
      <c r="J205" s="43"/>
    </row>
    <row r="206" spans="1:10" x14ac:dyDescent="0.3">
      <c r="A206" s="14"/>
      <c r="B206" s="2"/>
      <c r="C206" s="15"/>
      <c r="D206" s="11"/>
      <c r="E206" s="15"/>
      <c r="F206" s="10"/>
      <c r="G206" s="28"/>
      <c r="H206" s="44"/>
      <c r="I206" s="54"/>
      <c r="J206" s="43"/>
    </row>
    <row r="207" spans="1:10" x14ac:dyDescent="0.3">
      <c r="A207" s="14"/>
      <c r="B207" s="2"/>
      <c r="C207" s="15"/>
      <c r="D207" s="11"/>
      <c r="E207" s="15"/>
      <c r="F207" s="10"/>
      <c r="G207" s="28"/>
      <c r="H207" s="44"/>
      <c r="I207" s="54"/>
      <c r="J207" s="43"/>
    </row>
    <row r="208" spans="1:10" x14ac:dyDescent="0.3">
      <c r="A208" s="14"/>
      <c r="B208" s="25"/>
      <c r="C208" s="15"/>
      <c r="E208" s="15"/>
      <c r="F208" s="10"/>
      <c r="G208" s="28"/>
      <c r="H208" s="44"/>
      <c r="I208" s="45"/>
      <c r="J208" s="43"/>
    </row>
    <row r="209" spans="1:10" x14ac:dyDescent="0.3">
      <c r="A209" s="14"/>
      <c r="B209" s="2"/>
      <c r="C209" s="15"/>
      <c r="D209" s="11"/>
      <c r="E209" s="15"/>
      <c r="F209" s="10"/>
      <c r="G209" s="28"/>
      <c r="H209" s="44"/>
      <c r="I209" s="54"/>
      <c r="J209" s="43"/>
    </row>
    <row r="210" spans="1:10" x14ac:dyDescent="0.3">
      <c r="A210" s="14"/>
      <c r="B210" s="2"/>
      <c r="C210" s="15"/>
      <c r="E210" s="15"/>
      <c r="F210" s="10"/>
      <c r="G210" s="28"/>
      <c r="H210" s="44"/>
      <c r="I210" s="45"/>
      <c r="J210" s="43"/>
    </row>
    <row r="211" spans="1:10" x14ac:dyDescent="0.3">
      <c r="A211" s="14"/>
      <c r="B211" s="25"/>
      <c r="C211" s="15"/>
      <c r="E211" s="15"/>
      <c r="F211" s="10"/>
      <c r="G211" s="28"/>
      <c r="H211" s="44"/>
      <c r="I211" s="45"/>
      <c r="J211" s="43"/>
    </row>
    <row r="212" spans="1:10" x14ac:dyDescent="0.3">
      <c r="A212" s="14"/>
      <c r="B212" s="2"/>
      <c r="C212" s="15"/>
      <c r="D212" s="11"/>
      <c r="E212" s="15"/>
      <c r="F212" s="10"/>
      <c r="G212" s="28"/>
      <c r="H212" s="44"/>
      <c r="I212" s="54"/>
      <c r="J212" s="43"/>
    </row>
    <row r="213" spans="1:10" x14ac:dyDescent="0.3">
      <c r="A213" s="40"/>
      <c r="B213" s="41"/>
      <c r="C213" s="15"/>
      <c r="E213" s="15"/>
      <c r="F213" s="10"/>
      <c r="G213" s="48"/>
      <c r="H213" s="47"/>
      <c r="I213" s="49"/>
      <c r="J213" s="43"/>
    </row>
    <row r="214" spans="1:10" x14ac:dyDescent="0.3">
      <c r="A214" s="14"/>
      <c r="B214" s="25"/>
      <c r="C214" s="15"/>
      <c r="E214" s="15"/>
      <c r="F214" s="10"/>
      <c r="G214" s="28"/>
      <c r="H214" s="44"/>
      <c r="I214" s="45"/>
      <c r="J214" s="43"/>
    </row>
    <row r="215" spans="1:10" x14ac:dyDescent="0.3">
      <c r="A215" s="40"/>
      <c r="B215" s="41"/>
      <c r="C215" s="42"/>
      <c r="D215" s="43"/>
      <c r="E215" s="42"/>
      <c r="F215" s="44"/>
      <c r="G215" s="28"/>
      <c r="H215" s="44"/>
      <c r="I215" s="45"/>
      <c r="J215" s="43"/>
    </row>
    <row r="216" spans="1:10" x14ac:dyDescent="0.3">
      <c r="A216" s="14"/>
      <c r="B216" s="2"/>
      <c r="C216" s="15"/>
      <c r="D216" s="11"/>
      <c r="E216" s="15"/>
      <c r="F216" s="10"/>
      <c r="G216" s="28"/>
      <c r="H216" s="44"/>
      <c r="I216" s="54"/>
      <c r="J216" s="43"/>
    </row>
    <row r="217" spans="1:10" x14ac:dyDescent="0.3">
      <c r="A217" s="14"/>
      <c r="B217" s="2"/>
      <c r="C217" s="15"/>
      <c r="D217" s="11"/>
      <c r="E217" s="15"/>
      <c r="F217" s="10"/>
      <c r="G217" s="28"/>
      <c r="H217" s="44"/>
      <c r="I217" s="54"/>
      <c r="J217" s="43"/>
    </row>
    <row r="218" spans="1:10" x14ac:dyDescent="0.3">
      <c r="A218" s="14"/>
      <c r="B218" s="2"/>
      <c r="C218" s="15"/>
      <c r="E218" s="15"/>
      <c r="F218" s="10"/>
      <c r="G218" s="28"/>
      <c r="H218" s="44"/>
      <c r="I218" s="45"/>
      <c r="J218" s="43"/>
    </row>
    <row r="219" spans="1:10" x14ac:dyDescent="0.3">
      <c r="A219" s="14"/>
      <c r="B219" s="2"/>
      <c r="C219" s="15"/>
      <c r="E219" s="15"/>
      <c r="F219" s="10"/>
      <c r="G219" s="28"/>
      <c r="H219" s="44"/>
      <c r="I219" s="45"/>
      <c r="J219" s="43"/>
    </row>
    <row r="220" spans="1:10" x14ac:dyDescent="0.3">
      <c r="A220" s="14"/>
      <c r="B220" s="2"/>
      <c r="C220" s="15"/>
      <c r="E220" s="15"/>
      <c r="F220" s="10"/>
      <c r="G220" s="28"/>
      <c r="H220" s="44"/>
      <c r="I220" s="45"/>
      <c r="J220" s="43"/>
    </row>
    <row r="221" spans="1:10" x14ac:dyDescent="0.3">
      <c r="A221" s="14"/>
      <c r="B221" s="2"/>
      <c r="C221" s="15"/>
      <c r="D221" s="11"/>
      <c r="E221" s="15"/>
      <c r="F221" s="10"/>
      <c r="G221" s="28"/>
      <c r="H221" s="44"/>
      <c r="I221" s="54"/>
      <c r="J221" s="43"/>
    </row>
    <row r="222" spans="1:10" x14ac:dyDescent="0.3">
      <c r="A222" s="40"/>
      <c r="B222" s="41"/>
      <c r="C222" s="42"/>
      <c r="D222" s="43"/>
      <c r="E222" s="42"/>
      <c r="F222" s="44"/>
      <c r="G222" s="28"/>
      <c r="H222" s="44"/>
      <c r="I222" s="45"/>
      <c r="J222" s="43"/>
    </row>
  </sheetData>
  <phoneticPr fontId="6" type="noConversion"/>
  <conditionalFormatting sqref="H1:H1048576">
    <cfRule type="cellIs" dxfId="18" priority="10" operator="lessThan">
      <formula>TODAY()</formula>
    </cfRule>
    <cfRule type="timePeriod" dxfId="17" priority="15" timePeriod="nextWeek">
      <formula>AND(ROUNDDOWN(H1,0)-TODAY()&gt;(7-WEEKDAY(TODAY())),ROUNDDOWN(H1,0)-TODAY()&lt;(15-WEEKDAY(TODAY())))</formula>
    </cfRule>
    <cfRule type="timePeriod" dxfId="16" priority="16" timePeriod="thisWeek">
      <formula>AND(TODAY()-ROUNDDOWN(H1,0)&lt;=WEEKDAY(TODAY())-1,ROUNDDOWN(H1,0)-TODAY()&lt;=7-WEEKDAY(TODAY()))</formula>
    </cfRule>
  </conditionalFormatting>
  <conditionalFormatting sqref="B1:B1048576">
    <cfRule type="duplicateValues" dxfId="15" priority="425"/>
  </conditionalFormatting>
  <conditionalFormatting sqref="D1:D1048576">
    <cfRule type="containsText" dxfId="14" priority="11" operator="containsText" text="Nuit">
      <formula>NOT(ISERROR(SEARCH("Nuit",D1)))</formula>
    </cfRule>
    <cfRule type="containsText" dxfId="13" priority="12" operator="containsText" text="Rose">
      <formula>NOT(ISERROR(SEARCH("Rose",D1)))</formula>
    </cfRule>
    <cfRule type="containsText" dxfId="12" priority="13" operator="containsText" text="Marron">
      <formula>NOT(ISERROR(SEARCH("Marron",D1)))</formula>
    </cfRule>
    <cfRule type="containsText" dxfId="11" priority="14" operator="containsText" text="JN">
      <formula>NOT(ISERROR(SEARCH("JN",D1)))</formula>
    </cfRule>
  </conditionalFormatting>
  <conditionalFormatting sqref="G1:G1048576 I1:I1048576">
    <cfRule type="cellIs" dxfId="10" priority="2" operator="equal">
      <formula>1</formula>
    </cfRule>
  </conditionalFormatting>
  <conditionalFormatting sqref="H2:H12">
    <cfRule type="expression" dxfId="9" priority="1">
      <formula>H2-A2&lt;15</formula>
    </cfRule>
  </conditionalFormatting>
  <dataValidations count="1">
    <dataValidation type="list" allowBlank="1" showInputMessage="1" showErrorMessage="1" sqref="C10:C17 C19 C27:C88 C90:C97" xr:uid="{85AD4447-74DB-44F5-99FD-44BEF266F680}">
      <formula1>agence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3348-E2BF-4383-A2A5-4542E35D991C}">
  <sheetPr codeName="Feuil1">
    <pageSetUpPr fitToPage="1"/>
  </sheetPr>
  <dimension ref="A1:AQ213"/>
  <sheetViews>
    <sheetView zoomScale="70" zoomScaleNormal="70" workbookViewId="0">
      <selection activeCell="I197" sqref="I197"/>
    </sheetView>
  </sheetViews>
  <sheetFormatPr baseColWidth="10" defaultColWidth="11.42578125" defaultRowHeight="18.75" x14ac:dyDescent="0.3"/>
  <cols>
    <col min="1" max="1" width="34.42578125" style="32" bestFit="1" customWidth="1"/>
    <col min="2" max="2" width="47.85546875" style="1" bestFit="1" customWidth="1"/>
    <col min="3" max="3" width="13.42578125" style="6" bestFit="1" customWidth="1"/>
    <col min="4" max="4" width="12.140625" style="6" bestFit="1" customWidth="1"/>
    <col min="5" max="5" width="9.28515625" style="7" bestFit="1" customWidth="1"/>
    <col min="6" max="6" width="17.42578125" style="7" customWidth="1"/>
    <col min="7" max="7" width="11.28515625" style="30" customWidth="1"/>
    <col min="8" max="8" width="27.7109375" style="7" bestFit="1" customWidth="1"/>
    <col min="9" max="9" width="25" style="1" bestFit="1" customWidth="1"/>
    <col min="10" max="10" width="29.42578125" style="1" bestFit="1" customWidth="1"/>
    <col min="11" max="11" width="39.140625" style="1" bestFit="1" customWidth="1"/>
    <col min="12" max="13" width="11.42578125" style="1"/>
    <col min="14" max="14" width="13.85546875" style="1" customWidth="1"/>
    <col min="15" max="15" width="14.85546875" style="1" customWidth="1"/>
    <col min="16" max="16" width="22.42578125" style="1" customWidth="1"/>
    <col min="17" max="17" width="15.85546875" style="1" customWidth="1"/>
    <col min="18" max="20" width="11.42578125" style="1"/>
    <col min="21" max="21" width="21" style="1" bestFit="1" customWidth="1"/>
    <col min="22" max="22" width="21.140625" style="1" bestFit="1" customWidth="1"/>
    <col min="23" max="30" width="7.7109375" style="1" bestFit="1" customWidth="1"/>
    <col min="31" max="33" width="8.140625" style="1" bestFit="1" customWidth="1"/>
    <col min="34" max="34" width="16.42578125" style="1" bestFit="1" customWidth="1"/>
    <col min="35" max="36" width="15" style="1" bestFit="1" customWidth="1"/>
    <col min="37" max="37" width="20.140625" style="1" bestFit="1" customWidth="1"/>
    <col min="38" max="40" width="15" style="1" bestFit="1" customWidth="1"/>
    <col min="41" max="41" width="20.140625" style="1" bestFit="1" customWidth="1"/>
    <col min="42" max="42" width="13.85546875" style="1" bestFit="1" customWidth="1"/>
    <col min="43" max="43" width="16.42578125" style="1" bestFit="1" customWidth="1"/>
    <col min="44" max="16384" width="11.42578125" style="1"/>
  </cols>
  <sheetData>
    <row r="1" spans="1:43" ht="32.25" customHeight="1" x14ac:dyDescent="0.3">
      <c r="A1" s="31" t="s">
        <v>0</v>
      </c>
      <c r="B1" s="24" t="s">
        <v>1</v>
      </c>
      <c r="C1" s="3" t="s">
        <v>2</v>
      </c>
      <c r="D1" s="4" t="s">
        <v>3</v>
      </c>
      <c r="E1" s="5" t="s">
        <v>4</v>
      </c>
      <c r="F1" s="12" t="s">
        <v>5</v>
      </c>
      <c r="G1" s="27" t="s">
        <v>6</v>
      </c>
      <c r="H1" s="13" t="s">
        <v>7</v>
      </c>
      <c r="I1" s="18" t="s">
        <v>8</v>
      </c>
    </row>
    <row r="2" spans="1:43" x14ac:dyDescent="0.3">
      <c r="A2" s="14">
        <v>44103</v>
      </c>
      <c r="B2" s="25" t="s">
        <v>186</v>
      </c>
      <c r="C2" s="15" t="s">
        <v>10</v>
      </c>
      <c r="D2" s="6" t="s">
        <v>15</v>
      </c>
      <c r="E2" s="15" t="s">
        <v>22</v>
      </c>
      <c r="F2" s="10">
        <v>44387</v>
      </c>
      <c r="G2" s="28">
        <v>1</v>
      </c>
      <c r="H2" s="10">
        <v>44589</v>
      </c>
      <c r="I2" s="21"/>
      <c r="J2" s="1" t="s">
        <v>13</v>
      </c>
    </row>
    <row r="3" spans="1:43" x14ac:dyDescent="0.3">
      <c r="A3" s="14">
        <v>44174</v>
      </c>
      <c r="B3" s="2" t="s">
        <v>92</v>
      </c>
      <c r="C3" s="15" t="s">
        <v>10</v>
      </c>
      <c r="D3" s="11" t="s">
        <v>11</v>
      </c>
      <c r="E3" s="15" t="s">
        <v>93</v>
      </c>
      <c r="F3" s="10">
        <v>44288</v>
      </c>
      <c r="G3" s="28">
        <v>1</v>
      </c>
      <c r="H3" s="10">
        <v>44568</v>
      </c>
      <c r="I3" s="19">
        <v>1</v>
      </c>
      <c r="J3" s="8"/>
      <c r="K3" s="1" t="s">
        <v>17</v>
      </c>
      <c r="O3" s="34"/>
    </row>
    <row r="4" spans="1:43" x14ac:dyDescent="0.3">
      <c r="A4" s="14">
        <v>44320</v>
      </c>
      <c r="B4" s="25" t="s">
        <v>95</v>
      </c>
      <c r="C4" s="15" t="s">
        <v>21</v>
      </c>
      <c r="D4" s="6" t="s">
        <v>11</v>
      </c>
      <c r="E4" s="15" t="s">
        <v>12</v>
      </c>
      <c r="F4" s="10">
        <v>44320</v>
      </c>
      <c r="G4" s="28">
        <v>1</v>
      </c>
      <c r="H4" s="10" t="s">
        <v>30</v>
      </c>
      <c r="I4" s="21"/>
      <c r="J4" s="9"/>
      <c r="K4" s="1" t="s">
        <v>19</v>
      </c>
    </row>
    <row r="5" spans="1:43" x14ac:dyDescent="0.3">
      <c r="A5" s="14">
        <v>44369</v>
      </c>
      <c r="B5" s="25" t="s">
        <v>130</v>
      </c>
      <c r="C5" s="15" t="s">
        <v>21</v>
      </c>
      <c r="D5" s="6" t="s">
        <v>15</v>
      </c>
      <c r="E5" s="15" t="s">
        <v>22</v>
      </c>
      <c r="F5" s="10">
        <v>44369</v>
      </c>
      <c r="G5" s="28">
        <v>1</v>
      </c>
      <c r="H5" s="10" t="s">
        <v>30</v>
      </c>
      <c r="I5" s="21"/>
      <c r="J5" s="16"/>
      <c r="N5" s="1" t="s">
        <v>23</v>
      </c>
      <c r="O5" s="1" t="s">
        <v>24</v>
      </c>
      <c r="P5" s="1" t="s">
        <v>25</v>
      </c>
      <c r="Q5" s="33" t="s">
        <v>26</v>
      </c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</row>
    <row r="6" spans="1:43" x14ac:dyDescent="0.3">
      <c r="A6" s="14">
        <v>44424</v>
      </c>
      <c r="B6" s="2" t="s">
        <v>55</v>
      </c>
      <c r="C6" s="15" t="s">
        <v>21</v>
      </c>
      <c r="D6" s="11" t="s">
        <v>11</v>
      </c>
      <c r="E6" s="15" t="s">
        <v>12</v>
      </c>
      <c r="F6" s="10">
        <v>44424</v>
      </c>
      <c r="G6" s="28">
        <v>1</v>
      </c>
      <c r="H6" s="10">
        <v>44484</v>
      </c>
      <c r="I6" s="20">
        <v>1</v>
      </c>
      <c r="N6" s="33">
        <v>44470</v>
      </c>
      <c r="O6" s="1">
        <f>COUNTIF(Tableau1[Date d''entrée en entreprise ],"&lt;=31/10/2021")</f>
        <v>140</v>
      </c>
      <c r="P6" s="1">
        <f>COUNTIF(Tableau1[Accueil sécurité J+15],"&lt;=31/10/2021")</f>
        <v>48</v>
      </c>
      <c r="Q6" s="35">
        <f>P6/O6</f>
        <v>0.34285714285714286</v>
      </c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x14ac:dyDescent="0.3">
      <c r="A7" s="14">
        <v>44424</v>
      </c>
      <c r="B7" s="2" t="s">
        <v>85</v>
      </c>
      <c r="C7" s="15" t="s">
        <v>86</v>
      </c>
      <c r="D7" s="11" t="s">
        <v>11</v>
      </c>
      <c r="E7" s="15" t="s">
        <v>12</v>
      </c>
      <c r="F7" s="10">
        <v>44425</v>
      </c>
      <c r="G7" s="28">
        <v>1</v>
      </c>
      <c r="H7" s="10">
        <v>44484</v>
      </c>
      <c r="I7" s="20">
        <v>1</v>
      </c>
      <c r="N7" s="33">
        <v>44501</v>
      </c>
      <c r="O7" s="1">
        <f>COUNTIFS(Tableau1[Date d''entrée en entreprise ],"&gt;="&amp;DATE(2021,11,1),Tableau1[Date d''entrée en entreprise ],"&lt;="&amp;EOMONTH(DATE(2021,11,1),0))</f>
        <v>33</v>
      </c>
      <c r="P7" s="1">
        <f>COUNTIFS(Tableau1[Accueil sécurité J+15],"&gt;="&amp;DATE(2021,11,1),Tableau1[Accueil sécurité J+15],"&lt;="&amp;EOMONTH(DATE(2021,11,1),0))</f>
        <v>21</v>
      </c>
      <c r="Q7" s="35">
        <f t="shared" ref="Q7:Q20" si="0">P7/O7</f>
        <v>0.63636363636363635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x14ac:dyDescent="0.3">
      <c r="A8" s="14">
        <v>44424</v>
      </c>
      <c r="B8" s="2" t="s">
        <v>139</v>
      </c>
      <c r="C8" s="15" t="s">
        <v>21</v>
      </c>
      <c r="D8" s="11" t="s">
        <v>11</v>
      </c>
      <c r="E8" s="15" t="s">
        <v>12</v>
      </c>
      <c r="F8" s="10">
        <v>44424</v>
      </c>
      <c r="G8" s="28">
        <v>1</v>
      </c>
      <c r="H8" s="10">
        <v>44457</v>
      </c>
      <c r="I8" s="20">
        <v>1</v>
      </c>
      <c r="K8" s="1" t="s">
        <v>31</v>
      </c>
      <c r="N8" s="33">
        <v>44531</v>
      </c>
      <c r="O8" s="1">
        <f>COUNTIFS(Tableau1[Date d''entrée en entreprise ],"&gt;="&amp;DATE(2021,12,1),Tableau1[Date d''entrée en entreprise ],"&lt;="&amp;EOMONTH(DATE(2021,12,1),0))</f>
        <v>14</v>
      </c>
      <c r="P8" s="1">
        <f>COUNTIFS(Tableau1[Accueil sécurité J+15],"&gt;="&amp;DATE(2021,12,1),Tableau1[Accueil sécurité J+15],"&lt;="&amp;EOMONTH(DATE(2021,12,1),0))</f>
        <v>16</v>
      </c>
      <c r="Q8" s="35">
        <f t="shared" si="0"/>
        <v>1.1428571428571428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x14ac:dyDescent="0.3">
      <c r="A9" s="14">
        <v>44424</v>
      </c>
      <c r="B9" s="2" t="s">
        <v>150</v>
      </c>
      <c r="C9" s="15" t="s">
        <v>10</v>
      </c>
      <c r="D9" s="11" t="s">
        <v>11</v>
      </c>
      <c r="E9" s="15" t="s">
        <v>12</v>
      </c>
      <c r="F9" s="10">
        <v>44424</v>
      </c>
      <c r="G9" s="28">
        <v>1</v>
      </c>
      <c r="H9" s="10">
        <v>44456</v>
      </c>
      <c r="I9" s="20">
        <v>1</v>
      </c>
      <c r="K9" s="1" t="s">
        <v>34</v>
      </c>
      <c r="N9" s="33">
        <v>44562</v>
      </c>
      <c r="O9" s="1">
        <f>COUNTIFS(Tableau1[Date d''entrée en entreprise ],"&gt;="&amp;DATE(2022,1,1),Tableau1[Date d''entrée en entreprise ],"&lt;="&amp;EOMONTH(DATE(2022,1,1),0))</f>
        <v>0</v>
      </c>
      <c r="P9" s="1">
        <f>COUNTIFS(Tableau1[Accueil sécurité J+15],"&gt;="&amp;DATE(2022,1,1),Tableau1[Accueil sécurité J+15],"&lt;="&amp;EOMONTH(DATE(2022,1,1),0))</f>
        <v>37</v>
      </c>
      <c r="Q9" s="35" t="e">
        <f t="shared" si="0"/>
        <v>#DIV/0!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x14ac:dyDescent="0.3">
      <c r="A10" s="14">
        <v>44424</v>
      </c>
      <c r="B10" s="2" t="s">
        <v>194</v>
      </c>
      <c r="C10" s="15" t="s">
        <v>10</v>
      </c>
      <c r="D10" s="11" t="s">
        <v>11</v>
      </c>
      <c r="E10" s="15" t="s">
        <v>12</v>
      </c>
      <c r="F10" s="10">
        <v>44424</v>
      </c>
      <c r="G10" s="28">
        <v>1</v>
      </c>
      <c r="H10" s="10">
        <v>44456</v>
      </c>
      <c r="I10" s="20">
        <v>1</v>
      </c>
      <c r="K10" s="1" t="s">
        <v>36</v>
      </c>
      <c r="N10" s="33">
        <v>44593</v>
      </c>
      <c r="O10" s="1">
        <f>COUNTIFS(Tableau1[Date d''entrée en entreprise ],"&gt;="&amp;DATE(2022,2,1),Tableau1[Date d''entrée en entreprise ],"&lt;="&amp;EOMONTH(DATE(2022,2,1),0))</f>
        <v>0</v>
      </c>
      <c r="P10" s="1">
        <f>COUNTIFS(Tableau1[Accueil sécurité J+15],"&gt;="&amp;DATE(2022,2,1),Tableau1[Accueil sécurité J+15],"&lt;="&amp;EOMONTH(DATE(2022,2,1),0))</f>
        <v>8</v>
      </c>
      <c r="Q10" s="35" t="e">
        <f t="shared" si="0"/>
        <v>#DIV/0!</v>
      </c>
      <c r="U10"/>
      <c r="V10"/>
      <c r="W10"/>
      <c r="X10"/>
    </row>
    <row r="11" spans="1:43" x14ac:dyDescent="0.3">
      <c r="A11" s="14">
        <v>44424</v>
      </c>
      <c r="B11" s="2" t="s">
        <v>197</v>
      </c>
      <c r="C11" s="15" t="s">
        <v>21</v>
      </c>
      <c r="D11" s="11" t="s">
        <v>11</v>
      </c>
      <c r="E11" s="15" t="s">
        <v>12</v>
      </c>
      <c r="F11" s="10">
        <v>44424</v>
      </c>
      <c r="G11" s="28">
        <v>1</v>
      </c>
      <c r="H11" s="10" t="s">
        <v>30</v>
      </c>
      <c r="I11" s="19"/>
      <c r="N11" s="33">
        <v>44621</v>
      </c>
      <c r="O11" s="1">
        <f>COUNTIFS(Tableau1[Date d''entrée en entreprise ],"&gt;="&amp;DATE(2022,3,1),Tableau1[Date d''entrée en entreprise ],"&lt;="&amp;EOMONTH(DATE(2022,3,1),0))</f>
        <v>0</v>
      </c>
      <c r="P11" s="1">
        <f>COUNTIFS(Tableau1[Accueil sécurité J+15],"&gt;="&amp;DATE(2022,3,1),Tableau1[Accueil sécurité J+15],"&lt;="&amp;EOMONTH(DATE(2022,3,1),0))</f>
        <v>0</v>
      </c>
      <c r="Q11" s="35" t="e">
        <f t="shared" si="0"/>
        <v>#DIV/0!</v>
      </c>
      <c r="U11"/>
      <c r="V11"/>
      <c r="W11"/>
    </row>
    <row r="12" spans="1:43" x14ac:dyDescent="0.3">
      <c r="A12" s="14">
        <v>44425</v>
      </c>
      <c r="B12" s="2" t="s">
        <v>77</v>
      </c>
      <c r="C12" s="15" t="s">
        <v>10</v>
      </c>
      <c r="D12" s="11" t="s">
        <v>15</v>
      </c>
      <c r="E12" s="15" t="s">
        <v>22</v>
      </c>
      <c r="F12" s="10">
        <v>44425</v>
      </c>
      <c r="G12" s="28">
        <v>1</v>
      </c>
      <c r="H12" s="10">
        <v>44477</v>
      </c>
      <c r="I12" s="20">
        <v>1</v>
      </c>
      <c r="N12" s="33">
        <v>44652</v>
      </c>
      <c r="O12" s="1">
        <f>COUNTIFS(Tableau1[Date d''entrée en entreprise ],"&gt;="&amp;DATE(2022,4,1),Tableau1[Date d''entrée en entreprise ],"&lt;="&amp;EOMONTH(DATE(2022,4,1),0))</f>
        <v>0</v>
      </c>
      <c r="P12" s="1">
        <f>COUNTIFS(Tableau1[Accueil sécurité J+15],"&gt;="&amp;DATE(2022,4,1),Tableau1[Accueil sécurité J+15],"&lt;="&amp;EOMONTH(DATE(2022,4,1),0))</f>
        <v>0</v>
      </c>
      <c r="Q12" s="35" t="e">
        <f t="shared" si="0"/>
        <v>#DIV/0!</v>
      </c>
      <c r="U12"/>
      <c r="V12"/>
      <c r="W12"/>
    </row>
    <row r="13" spans="1:43" x14ac:dyDescent="0.3">
      <c r="A13" s="14">
        <v>44425</v>
      </c>
      <c r="B13" s="2" t="s">
        <v>89</v>
      </c>
      <c r="C13" s="15" t="s">
        <v>10</v>
      </c>
      <c r="D13" s="11" t="s">
        <v>15</v>
      </c>
      <c r="E13" s="15" t="s">
        <v>22</v>
      </c>
      <c r="F13" s="10">
        <v>44425</v>
      </c>
      <c r="G13" s="28">
        <v>1</v>
      </c>
      <c r="H13" s="10">
        <v>44477</v>
      </c>
      <c r="I13" s="20">
        <v>1</v>
      </c>
      <c r="N13" s="33">
        <v>44682</v>
      </c>
      <c r="O13" s="1">
        <f>COUNTIFS(Tableau1[Date d''entrée en entreprise ],"&gt;="&amp;DATE(2022,5,1),Tableau1[Date d''entrée en entreprise ],"&lt;="&amp;EOMONTH(DATE(2022,5,1),0))</f>
        <v>0</v>
      </c>
      <c r="P13" s="1">
        <f>COUNTIFS(Tableau1[Accueil sécurité J+15],"&gt;="&amp;DATE(2022,5,1),Tableau1[Accueil sécurité J+15],"&lt;="&amp;EOMONTH(DATE(2022,5,1),0))</f>
        <v>0</v>
      </c>
      <c r="Q13" s="35" t="e">
        <f t="shared" si="0"/>
        <v>#DIV/0!</v>
      </c>
      <c r="U13"/>
      <c r="V13"/>
      <c r="W13"/>
    </row>
    <row r="14" spans="1:43" x14ac:dyDescent="0.3">
      <c r="A14" s="14">
        <v>44425</v>
      </c>
      <c r="B14" s="2" t="s">
        <v>90</v>
      </c>
      <c r="C14" s="15" t="s">
        <v>10</v>
      </c>
      <c r="D14" s="11" t="s">
        <v>15</v>
      </c>
      <c r="E14" s="15" t="s">
        <v>22</v>
      </c>
      <c r="F14" s="10">
        <v>44425</v>
      </c>
      <c r="G14" s="28">
        <v>1</v>
      </c>
      <c r="H14" s="10">
        <v>44463</v>
      </c>
      <c r="I14" s="20">
        <v>1</v>
      </c>
      <c r="N14" s="33">
        <v>44713</v>
      </c>
      <c r="O14" s="1">
        <f>COUNTIFS(Tableau1[Date d''entrée en entreprise ],"&gt;="&amp;DATE(2022,6,1),Tableau1[Date d''entrée en entreprise ],"&lt;="&amp;EOMONTH(DATE(2022,6,1),0))</f>
        <v>0</v>
      </c>
      <c r="P14" s="1">
        <f>COUNTIFS(Tableau1[Accueil sécurité J+15],"&gt;="&amp;DATE(2022,6,1),Tableau1[Accueil sécurité J+15],"&lt;="&amp;EOMONTH(DATE(2022,6,1),0))</f>
        <v>0</v>
      </c>
      <c r="Q14" s="35" t="e">
        <f t="shared" si="0"/>
        <v>#DIV/0!</v>
      </c>
      <c r="U14"/>
      <c r="V14"/>
      <c r="W14"/>
    </row>
    <row r="15" spans="1:43" x14ac:dyDescent="0.3">
      <c r="A15" s="14">
        <v>44425</v>
      </c>
      <c r="B15" s="2" t="s">
        <v>94</v>
      </c>
      <c r="C15" s="15" t="s">
        <v>10</v>
      </c>
      <c r="D15" s="11" t="s">
        <v>15</v>
      </c>
      <c r="E15" s="15" t="s">
        <v>93</v>
      </c>
      <c r="F15" s="10">
        <v>44425</v>
      </c>
      <c r="G15" s="28">
        <v>1</v>
      </c>
      <c r="H15" s="10">
        <v>44477</v>
      </c>
      <c r="I15" s="20">
        <v>1</v>
      </c>
      <c r="N15" s="33">
        <v>44743</v>
      </c>
      <c r="O15" s="1">
        <f>COUNTIFS(Tableau1[Date d''entrée en entreprise ],"&gt;="&amp;DATE(2022,7,1),Tableau1[Date d''entrée en entreprise ],"&lt;="&amp;EOMONTH(DATE(2022,7,1),0))</f>
        <v>0</v>
      </c>
      <c r="P15" s="1">
        <f>COUNTIFS(Tableau1[Accueil sécurité J+15],"&gt;="&amp;DATE(2022,7,1),Tableau1[Accueil sécurité J+15],"&lt;="&amp;EOMONTH(DATE(2022,7,1),0))</f>
        <v>0</v>
      </c>
      <c r="Q15" s="35" t="e">
        <f t="shared" si="0"/>
        <v>#DIV/0!</v>
      </c>
      <c r="U15"/>
      <c r="V15"/>
      <c r="W15"/>
    </row>
    <row r="16" spans="1:43" x14ac:dyDescent="0.3">
      <c r="A16" s="14">
        <v>44425</v>
      </c>
      <c r="B16" s="2" t="s">
        <v>149</v>
      </c>
      <c r="C16" s="15" t="s">
        <v>10</v>
      </c>
      <c r="D16" s="11" t="s">
        <v>15</v>
      </c>
      <c r="E16" s="15" t="s">
        <v>22</v>
      </c>
      <c r="F16" s="10">
        <v>44425</v>
      </c>
      <c r="G16" s="28">
        <v>1</v>
      </c>
      <c r="H16" s="10">
        <v>44463</v>
      </c>
      <c r="I16" s="20">
        <v>1</v>
      </c>
      <c r="N16" s="33">
        <v>44774</v>
      </c>
      <c r="O16" s="1">
        <f>COUNTIFS(Tableau1[Date d''entrée en entreprise ],"&gt;="&amp;DATE(2022,8,1),Tableau1[Date d''entrée en entreprise ],"&lt;="&amp;EOMONTH(DATE(2022,8,1),0))</f>
        <v>0</v>
      </c>
      <c r="P16" s="1">
        <f>COUNTIFS(Tableau1[Accueil sécurité J+15],"&gt;="&amp;DATE(2022,8,1),Tableau1[Accueil sécurité J+15],"&lt;="&amp;EOMONTH(DATE(2022,8,1),0))</f>
        <v>0</v>
      </c>
      <c r="Q16" s="35" t="e">
        <f t="shared" si="0"/>
        <v>#DIV/0!</v>
      </c>
      <c r="U16"/>
      <c r="V16"/>
      <c r="W16"/>
    </row>
    <row r="17" spans="1:23" x14ac:dyDescent="0.3">
      <c r="A17" s="14">
        <v>44425</v>
      </c>
      <c r="B17" s="2" t="s">
        <v>171</v>
      </c>
      <c r="C17" s="15" t="s">
        <v>10</v>
      </c>
      <c r="D17" s="11" t="s">
        <v>15</v>
      </c>
      <c r="E17" s="15" t="s">
        <v>22</v>
      </c>
      <c r="F17" s="10">
        <v>44425</v>
      </c>
      <c r="G17" s="28">
        <v>1</v>
      </c>
      <c r="H17" s="10">
        <v>44463</v>
      </c>
      <c r="I17" s="20">
        <v>1</v>
      </c>
      <c r="N17" s="33">
        <v>44805</v>
      </c>
      <c r="O17" s="1">
        <f>COUNTIFS(Tableau1[Date d''entrée en entreprise ],"&gt;="&amp;DATE(2022,9,1),Tableau1[Date d''entrée en entreprise ],"&lt;="&amp;EOMONTH(DATE(2022,9,1),0))</f>
        <v>0</v>
      </c>
      <c r="P17" s="1">
        <f>COUNTIFS(Tableau1[Accueil sécurité J+15],"&gt;="&amp;DATE(2022,9,1),Tableau1[Accueil sécurité J+15],"&lt;="&amp;EOMONTH(DATE(2022,9,1),0))</f>
        <v>0</v>
      </c>
      <c r="Q17" s="35" t="e">
        <f t="shared" si="0"/>
        <v>#DIV/0!</v>
      </c>
      <c r="U17"/>
      <c r="V17"/>
      <c r="W17"/>
    </row>
    <row r="18" spans="1:23" x14ac:dyDescent="0.3">
      <c r="A18" s="14">
        <v>44425</v>
      </c>
      <c r="B18" s="2" t="s">
        <v>181</v>
      </c>
      <c r="C18" s="15" t="s">
        <v>10</v>
      </c>
      <c r="D18" s="11" t="s">
        <v>15</v>
      </c>
      <c r="E18" s="15" t="s">
        <v>22</v>
      </c>
      <c r="F18" s="10">
        <v>44425</v>
      </c>
      <c r="G18" s="28">
        <v>1</v>
      </c>
      <c r="H18" s="10">
        <v>44463</v>
      </c>
      <c r="I18" s="20">
        <v>1</v>
      </c>
      <c r="N18" s="33">
        <v>44835</v>
      </c>
      <c r="O18" s="1">
        <f>COUNTIFS(Tableau1[Date d''entrée en entreprise ],"&gt;="&amp;DATE(2022,10,1),Tableau1[Date d''entrée en entreprise ],"&lt;="&amp;EOMONTH(DATE(2022,10,1),0))</f>
        <v>0</v>
      </c>
      <c r="P18" s="1">
        <f>COUNTIFS(Tableau1[Accueil sécurité J+15],"&gt;="&amp;DATE(2022,10,1),Tableau1[Accueil sécurité J+15],"&lt;="&amp;EOMONTH(DATE(2022,10,1),0))</f>
        <v>0</v>
      </c>
      <c r="Q18" s="35" t="e">
        <f t="shared" si="0"/>
        <v>#DIV/0!</v>
      </c>
      <c r="U18"/>
      <c r="V18"/>
      <c r="W18"/>
    </row>
    <row r="19" spans="1:23" x14ac:dyDescent="0.3">
      <c r="A19" s="14">
        <v>44425</v>
      </c>
      <c r="B19" s="2" t="s">
        <v>201</v>
      </c>
      <c r="C19" s="15" t="s">
        <v>21</v>
      </c>
      <c r="D19" s="11" t="s">
        <v>15</v>
      </c>
      <c r="E19" s="15" t="s">
        <v>22</v>
      </c>
      <c r="F19" s="10">
        <v>44365</v>
      </c>
      <c r="G19" s="28">
        <v>1</v>
      </c>
      <c r="H19" s="10">
        <v>44463</v>
      </c>
      <c r="I19" s="20">
        <v>1</v>
      </c>
      <c r="N19" s="33">
        <v>44866</v>
      </c>
      <c r="O19" s="1">
        <f>COUNTIFS(Tableau1[Date d''entrée en entreprise ],"&gt;="&amp;DATE(2022,11,1),Tableau1[Date d''entrée en entreprise ],"&lt;="&amp;EOMONTH(DATE(2022,11,1),0))</f>
        <v>0</v>
      </c>
      <c r="P19" s="1">
        <f>COUNTIFS(Tableau1[Accueil sécurité J+15],"&gt;="&amp;DATE(2022,11,1),Tableau1[Accueil sécurité J+15],"&lt;="&amp;EOMONTH(DATE(2022,11,1),0))</f>
        <v>0</v>
      </c>
      <c r="Q19" s="35" t="e">
        <f t="shared" si="0"/>
        <v>#DIV/0!</v>
      </c>
      <c r="U19"/>
      <c r="V19"/>
      <c r="W19"/>
    </row>
    <row r="20" spans="1:23" x14ac:dyDescent="0.3">
      <c r="A20" s="14">
        <v>44425</v>
      </c>
      <c r="B20" s="2" t="s">
        <v>212</v>
      </c>
      <c r="C20" s="10"/>
      <c r="D20" s="6" t="s">
        <v>15</v>
      </c>
      <c r="E20" s="10" t="s">
        <v>22</v>
      </c>
      <c r="F20" s="10">
        <v>44425</v>
      </c>
      <c r="G20" s="28">
        <v>1</v>
      </c>
      <c r="H20" s="10">
        <v>44463</v>
      </c>
      <c r="I20" s="20">
        <v>1</v>
      </c>
      <c r="N20" s="33">
        <v>44896</v>
      </c>
      <c r="O20" s="1">
        <f>COUNTIFS(Tableau1[Date d''entrée en entreprise ],"&gt;="&amp;DATE(2022,12,1),Tableau1[Date d''entrée en entreprise ],"&lt;="&amp;EOMONTH(DATE(2022,12,1),0))</f>
        <v>0</v>
      </c>
      <c r="P20" s="1">
        <f>COUNTIFS(Tableau1[Accueil sécurité J+15],"&gt;="&amp;DATE(2022,12,1),Tableau1[Accueil sécurité J+15],"&lt;="&amp;EOMONTH(DATE(2022,12,1),0))</f>
        <v>0</v>
      </c>
      <c r="Q20" s="35" t="e">
        <f t="shared" si="0"/>
        <v>#DIV/0!</v>
      </c>
      <c r="U20"/>
      <c r="V20"/>
      <c r="W20"/>
    </row>
    <row r="21" spans="1:23" x14ac:dyDescent="0.3">
      <c r="A21" s="14">
        <v>44425</v>
      </c>
      <c r="B21" s="2" t="s">
        <v>218</v>
      </c>
      <c r="C21" s="15" t="s">
        <v>10</v>
      </c>
      <c r="D21" s="11" t="s">
        <v>15</v>
      </c>
      <c r="E21" s="15" t="s">
        <v>16</v>
      </c>
      <c r="F21" s="10">
        <v>44428</v>
      </c>
      <c r="G21" s="28">
        <v>1</v>
      </c>
      <c r="H21" s="10" t="s">
        <v>30</v>
      </c>
      <c r="I21" s="19"/>
      <c r="N21" s="33"/>
      <c r="U21"/>
      <c r="V21"/>
      <c r="W21"/>
    </row>
    <row r="22" spans="1:23" x14ac:dyDescent="0.3">
      <c r="A22" s="14">
        <v>44426</v>
      </c>
      <c r="B22" s="2" t="s">
        <v>83</v>
      </c>
      <c r="C22" s="15" t="s">
        <v>21</v>
      </c>
      <c r="D22" s="11" t="s">
        <v>11</v>
      </c>
      <c r="E22" s="15" t="s">
        <v>12</v>
      </c>
      <c r="F22" s="10">
        <v>44427</v>
      </c>
      <c r="G22" s="28">
        <v>1</v>
      </c>
      <c r="H22" s="10">
        <v>44484</v>
      </c>
      <c r="I22" s="20">
        <v>1</v>
      </c>
      <c r="N22" s="33"/>
      <c r="U22"/>
      <c r="V22"/>
      <c r="W22"/>
    </row>
    <row r="23" spans="1:23" x14ac:dyDescent="0.3">
      <c r="A23" s="14">
        <v>44426</v>
      </c>
      <c r="B23" s="2" t="s">
        <v>109</v>
      </c>
      <c r="C23" s="15" t="s">
        <v>21</v>
      </c>
      <c r="D23" s="11" t="s">
        <v>15</v>
      </c>
      <c r="E23" s="15" t="s">
        <v>22</v>
      </c>
      <c r="F23" s="10">
        <v>44427</v>
      </c>
      <c r="G23" s="28">
        <v>1</v>
      </c>
      <c r="H23" s="10" t="s">
        <v>30</v>
      </c>
      <c r="I23" s="19"/>
      <c r="N23" s="33"/>
      <c r="U23"/>
      <c r="V23"/>
      <c r="W23"/>
    </row>
    <row r="24" spans="1:23" x14ac:dyDescent="0.3">
      <c r="A24" s="14">
        <v>44426</v>
      </c>
      <c r="B24" s="2" t="s">
        <v>140</v>
      </c>
      <c r="C24" s="15" t="s">
        <v>21</v>
      </c>
      <c r="D24" s="11" t="s">
        <v>15</v>
      </c>
      <c r="E24" s="15" t="s">
        <v>22</v>
      </c>
      <c r="F24" s="10">
        <v>44434</v>
      </c>
      <c r="G24" s="28">
        <v>1</v>
      </c>
      <c r="H24" s="10">
        <v>44477</v>
      </c>
      <c r="I24" s="20">
        <v>1</v>
      </c>
      <c r="N24" s="33"/>
    </row>
    <row r="25" spans="1:23" x14ac:dyDescent="0.3">
      <c r="A25" s="14">
        <v>44426</v>
      </c>
      <c r="B25" s="2" t="s">
        <v>179</v>
      </c>
      <c r="C25" s="15" t="s">
        <v>21</v>
      </c>
      <c r="D25" s="11" t="s">
        <v>15</v>
      </c>
      <c r="E25" s="15" t="s">
        <v>22</v>
      </c>
      <c r="F25" s="10">
        <v>44434</v>
      </c>
      <c r="G25" s="28">
        <v>1</v>
      </c>
      <c r="H25" s="10">
        <v>44491</v>
      </c>
      <c r="I25" s="20">
        <v>1</v>
      </c>
      <c r="N25" s="33"/>
    </row>
    <row r="26" spans="1:23" x14ac:dyDescent="0.3">
      <c r="A26" s="14">
        <v>44426</v>
      </c>
      <c r="B26" s="2" t="s">
        <v>192</v>
      </c>
      <c r="C26" s="15" t="s">
        <v>21</v>
      </c>
      <c r="D26" s="11" t="s">
        <v>15</v>
      </c>
      <c r="E26" s="15" t="s">
        <v>22</v>
      </c>
      <c r="F26" s="10">
        <v>44427</v>
      </c>
      <c r="G26" s="28">
        <v>1</v>
      </c>
      <c r="H26" s="10">
        <v>44477</v>
      </c>
      <c r="I26" s="20">
        <v>1</v>
      </c>
      <c r="N26" s="33"/>
    </row>
    <row r="27" spans="1:23" x14ac:dyDescent="0.3">
      <c r="A27" s="14">
        <v>44426</v>
      </c>
      <c r="B27" s="2" t="s">
        <v>230</v>
      </c>
      <c r="C27" s="15" t="s">
        <v>10</v>
      </c>
      <c r="D27" s="11" t="s">
        <v>15</v>
      </c>
      <c r="E27" s="15" t="s">
        <v>22</v>
      </c>
      <c r="F27" s="10">
        <v>44427</v>
      </c>
      <c r="G27" s="28">
        <v>1</v>
      </c>
      <c r="H27" s="10">
        <v>44477</v>
      </c>
      <c r="I27" s="20">
        <v>1</v>
      </c>
      <c r="N27" s="33"/>
    </row>
    <row r="28" spans="1:23" x14ac:dyDescent="0.3">
      <c r="A28" s="14">
        <v>44426</v>
      </c>
      <c r="B28" s="2" t="s">
        <v>232</v>
      </c>
      <c r="C28" s="15" t="s">
        <v>21</v>
      </c>
      <c r="D28" s="11" t="s">
        <v>15</v>
      </c>
      <c r="E28" s="15" t="s">
        <v>22</v>
      </c>
      <c r="F28" s="10">
        <v>44427</v>
      </c>
      <c r="G28" s="28">
        <v>1</v>
      </c>
      <c r="H28" s="10">
        <v>44477</v>
      </c>
      <c r="I28" s="20">
        <v>1</v>
      </c>
      <c r="N28" s="33"/>
    </row>
    <row r="29" spans="1:23" x14ac:dyDescent="0.3">
      <c r="A29" s="14">
        <v>44426</v>
      </c>
      <c r="B29" s="2" t="s">
        <v>233</v>
      </c>
      <c r="C29" s="15" t="s">
        <v>10</v>
      </c>
      <c r="D29" s="11" t="s">
        <v>15</v>
      </c>
      <c r="E29" s="15" t="s">
        <v>22</v>
      </c>
      <c r="F29" s="10">
        <v>44427</v>
      </c>
      <c r="G29" s="28">
        <v>1</v>
      </c>
      <c r="H29" s="10">
        <v>44477</v>
      </c>
      <c r="I29" s="20">
        <v>1</v>
      </c>
      <c r="N29" s="33"/>
    </row>
    <row r="30" spans="1:23" x14ac:dyDescent="0.3">
      <c r="A30" s="14">
        <v>44427</v>
      </c>
      <c r="B30" s="2" t="s">
        <v>159</v>
      </c>
      <c r="C30" s="15" t="s">
        <v>21</v>
      </c>
      <c r="D30" s="11" t="s">
        <v>11</v>
      </c>
      <c r="E30" s="15" t="s">
        <v>18</v>
      </c>
      <c r="F30" s="10">
        <v>44428</v>
      </c>
      <c r="G30" s="28">
        <v>1</v>
      </c>
      <c r="H30" s="10">
        <v>44568</v>
      </c>
      <c r="I30" s="19">
        <v>1</v>
      </c>
      <c r="N30" s="33"/>
    </row>
    <row r="31" spans="1:23" x14ac:dyDescent="0.3">
      <c r="A31" s="14">
        <v>44428</v>
      </c>
      <c r="B31" s="2" t="s">
        <v>88</v>
      </c>
      <c r="C31" s="15" t="s">
        <v>10</v>
      </c>
      <c r="D31" s="11" t="s">
        <v>15</v>
      </c>
      <c r="E31" s="15" t="s">
        <v>22</v>
      </c>
      <c r="F31" s="10">
        <v>44428</v>
      </c>
      <c r="G31" s="28">
        <v>1</v>
      </c>
      <c r="H31" s="10">
        <v>44477</v>
      </c>
      <c r="I31" s="20">
        <v>1</v>
      </c>
      <c r="N31" s="33"/>
    </row>
    <row r="32" spans="1:23" x14ac:dyDescent="0.3">
      <c r="A32" s="14">
        <v>44431</v>
      </c>
      <c r="B32" s="2" t="s">
        <v>82</v>
      </c>
      <c r="C32" s="15" t="s">
        <v>10</v>
      </c>
      <c r="D32" s="11" t="s">
        <v>11</v>
      </c>
      <c r="E32" s="15" t="s">
        <v>12</v>
      </c>
      <c r="F32" s="10">
        <v>44439</v>
      </c>
      <c r="G32" s="28">
        <v>1</v>
      </c>
      <c r="H32" s="10">
        <v>44484</v>
      </c>
      <c r="I32" s="20">
        <v>1</v>
      </c>
      <c r="N32" s="33"/>
    </row>
    <row r="33" spans="1:9" x14ac:dyDescent="0.3">
      <c r="A33" s="14">
        <v>44431</v>
      </c>
      <c r="B33" s="2" t="s">
        <v>105</v>
      </c>
      <c r="C33" s="15" t="s">
        <v>10</v>
      </c>
      <c r="D33" s="11" t="s">
        <v>15</v>
      </c>
      <c r="E33" s="15" t="s">
        <v>22</v>
      </c>
      <c r="F33" s="10">
        <v>44434</v>
      </c>
      <c r="G33" s="28">
        <v>1</v>
      </c>
      <c r="H33" s="10">
        <v>44477</v>
      </c>
      <c r="I33" s="20">
        <v>1</v>
      </c>
    </row>
    <row r="34" spans="1:9" x14ac:dyDescent="0.3">
      <c r="A34" s="14">
        <v>44431</v>
      </c>
      <c r="B34" s="2" t="s">
        <v>108</v>
      </c>
      <c r="C34" s="15" t="s">
        <v>10</v>
      </c>
      <c r="D34" s="11" t="s">
        <v>11</v>
      </c>
      <c r="E34" s="15" t="s">
        <v>12</v>
      </c>
      <c r="F34" s="10">
        <v>44434</v>
      </c>
      <c r="G34" s="28">
        <v>1</v>
      </c>
      <c r="H34" s="10">
        <v>44505</v>
      </c>
      <c r="I34" s="20">
        <v>1</v>
      </c>
    </row>
    <row r="35" spans="1:9" x14ac:dyDescent="0.3">
      <c r="A35" s="14">
        <v>44431</v>
      </c>
      <c r="B35" s="2" t="s">
        <v>124</v>
      </c>
      <c r="C35" s="15" t="s">
        <v>10</v>
      </c>
      <c r="D35" s="11" t="s">
        <v>11</v>
      </c>
      <c r="E35" s="15" t="s">
        <v>12</v>
      </c>
      <c r="F35" s="10">
        <v>44434</v>
      </c>
      <c r="G35" s="28">
        <v>1</v>
      </c>
      <c r="H35" s="10">
        <v>44484</v>
      </c>
      <c r="I35" s="20">
        <v>1</v>
      </c>
    </row>
    <row r="36" spans="1:9" x14ac:dyDescent="0.3">
      <c r="A36" s="14">
        <v>44431</v>
      </c>
      <c r="B36" s="2" t="s">
        <v>129</v>
      </c>
      <c r="C36" s="15" t="s">
        <v>21</v>
      </c>
      <c r="D36" s="11" t="s">
        <v>11</v>
      </c>
      <c r="E36" s="15" t="s">
        <v>12</v>
      </c>
      <c r="F36" s="10">
        <v>44434</v>
      </c>
      <c r="G36" s="28">
        <v>1</v>
      </c>
      <c r="H36" s="10" t="s">
        <v>30</v>
      </c>
      <c r="I36" s="19"/>
    </row>
    <row r="37" spans="1:9" x14ac:dyDescent="0.3">
      <c r="A37" s="14">
        <v>44431</v>
      </c>
      <c r="B37" s="2" t="s">
        <v>131</v>
      </c>
      <c r="C37" s="15" t="s">
        <v>10</v>
      </c>
      <c r="D37" s="11" t="s">
        <v>11</v>
      </c>
      <c r="E37" s="15" t="s">
        <v>12</v>
      </c>
      <c r="F37" s="10">
        <v>44432</v>
      </c>
      <c r="G37" s="28">
        <v>1</v>
      </c>
      <c r="H37" s="10">
        <v>44484</v>
      </c>
      <c r="I37" s="20">
        <v>1</v>
      </c>
    </row>
    <row r="38" spans="1:9" x14ac:dyDescent="0.3">
      <c r="A38" s="14">
        <v>44431</v>
      </c>
      <c r="B38" s="2" t="s">
        <v>147</v>
      </c>
      <c r="C38" s="15" t="s">
        <v>21</v>
      </c>
      <c r="D38" s="11" t="s">
        <v>11</v>
      </c>
      <c r="E38" s="15" t="s">
        <v>12</v>
      </c>
      <c r="F38" s="10">
        <v>44432</v>
      </c>
      <c r="G38" s="28">
        <v>1</v>
      </c>
      <c r="H38" s="10">
        <v>44484</v>
      </c>
      <c r="I38" s="20">
        <v>1</v>
      </c>
    </row>
    <row r="39" spans="1:9" x14ac:dyDescent="0.3">
      <c r="A39" s="14">
        <v>44431</v>
      </c>
      <c r="B39" s="2" t="s">
        <v>160</v>
      </c>
      <c r="C39" s="15" t="s">
        <v>21</v>
      </c>
      <c r="D39" s="11" t="s">
        <v>11</v>
      </c>
      <c r="E39" s="15" t="s">
        <v>12</v>
      </c>
      <c r="F39" s="10">
        <v>44432</v>
      </c>
      <c r="G39" s="28">
        <v>1</v>
      </c>
      <c r="H39" s="10">
        <v>44484</v>
      </c>
      <c r="I39" s="20">
        <v>1</v>
      </c>
    </row>
    <row r="40" spans="1:9" x14ac:dyDescent="0.3">
      <c r="A40" s="14">
        <v>44431</v>
      </c>
      <c r="B40" s="2" t="s">
        <v>163</v>
      </c>
      <c r="C40" s="15" t="s">
        <v>21</v>
      </c>
      <c r="D40" s="11" t="s">
        <v>11</v>
      </c>
      <c r="E40" s="15" t="s">
        <v>12</v>
      </c>
      <c r="F40" s="10">
        <v>44446</v>
      </c>
      <c r="G40" s="28">
        <v>1</v>
      </c>
      <c r="H40" s="10">
        <v>44484</v>
      </c>
      <c r="I40" s="20">
        <v>1</v>
      </c>
    </row>
    <row r="41" spans="1:9" x14ac:dyDescent="0.3">
      <c r="A41" s="14">
        <v>44431</v>
      </c>
      <c r="B41" s="2" t="s">
        <v>168</v>
      </c>
      <c r="C41" s="15" t="s">
        <v>21</v>
      </c>
      <c r="D41" s="11" t="s">
        <v>15</v>
      </c>
      <c r="E41" s="15" t="s">
        <v>22</v>
      </c>
      <c r="F41" s="10">
        <v>44434</v>
      </c>
      <c r="G41" s="28">
        <v>1</v>
      </c>
      <c r="H41" s="10">
        <v>44477</v>
      </c>
      <c r="I41" s="20">
        <v>1</v>
      </c>
    </row>
    <row r="42" spans="1:9" x14ac:dyDescent="0.3">
      <c r="A42" s="14">
        <v>44432</v>
      </c>
      <c r="B42" s="2" t="s">
        <v>157</v>
      </c>
      <c r="C42" s="15" t="s">
        <v>10</v>
      </c>
      <c r="D42" s="11" t="s">
        <v>15</v>
      </c>
      <c r="E42" s="15" t="s">
        <v>33</v>
      </c>
      <c r="F42" s="10">
        <v>44434</v>
      </c>
      <c r="G42" s="28">
        <v>1</v>
      </c>
      <c r="H42" s="10">
        <v>44477</v>
      </c>
      <c r="I42" s="20">
        <v>1</v>
      </c>
    </row>
    <row r="43" spans="1:9" x14ac:dyDescent="0.3">
      <c r="A43" s="14">
        <v>44433</v>
      </c>
      <c r="B43" s="2" t="s">
        <v>126</v>
      </c>
      <c r="C43" s="15" t="s">
        <v>10</v>
      </c>
      <c r="D43" s="11" t="s">
        <v>11</v>
      </c>
      <c r="E43" s="15" t="s">
        <v>12</v>
      </c>
      <c r="F43" s="10">
        <v>44434</v>
      </c>
      <c r="G43" s="28">
        <v>1</v>
      </c>
      <c r="H43" s="10">
        <v>44498</v>
      </c>
      <c r="I43" s="20">
        <v>1</v>
      </c>
    </row>
    <row r="44" spans="1:9" x14ac:dyDescent="0.3">
      <c r="A44" s="14">
        <v>44436</v>
      </c>
      <c r="B44" s="2" t="s">
        <v>204</v>
      </c>
      <c r="C44" s="15" t="s">
        <v>10</v>
      </c>
      <c r="D44" s="11" t="s">
        <v>15</v>
      </c>
      <c r="E44" s="15" t="s">
        <v>22</v>
      </c>
      <c r="F44" s="10"/>
      <c r="G44" s="28"/>
      <c r="H44" s="10">
        <v>44519</v>
      </c>
      <c r="I44" s="20">
        <v>1</v>
      </c>
    </row>
    <row r="45" spans="1:9" x14ac:dyDescent="0.3">
      <c r="A45" s="14">
        <v>44438</v>
      </c>
      <c r="B45" s="2" t="s">
        <v>14</v>
      </c>
      <c r="C45" s="15" t="s">
        <v>10</v>
      </c>
      <c r="D45" s="11" t="s">
        <v>15</v>
      </c>
      <c r="E45" s="15" t="s">
        <v>16</v>
      </c>
      <c r="F45" s="10">
        <v>44442</v>
      </c>
      <c r="G45" s="28">
        <v>1</v>
      </c>
      <c r="H45" s="10">
        <v>44491</v>
      </c>
      <c r="I45" s="20">
        <v>1</v>
      </c>
    </row>
    <row r="46" spans="1:9" x14ac:dyDescent="0.3">
      <c r="A46" s="14">
        <v>44438</v>
      </c>
      <c r="B46" s="2" t="s">
        <v>61</v>
      </c>
      <c r="C46" s="15" t="s">
        <v>21</v>
      </c>
      <c r="D46" s="11" t="s">
        <v>15</v>
      </c>
      <c r="E46" s="15" t="s">
        <v>22</v>
      </c>
      <c r="F46" s="10">
        <v>44439</v>
      </c>
      <c r="G46" s="28">
        <v>1</v>
      </c>
      <c r="H46" s="10" t="s">
        <v>30</v>
      </c>
      <c r="I46" s="19"/>
    </row>
    <row r="47" spans="1:9" x14ac:dyDescent="0.3">
      <c r="A47" s="14">
        <v>44438</v>
      </c>
      <c r="B47" s="2" t="s">
        <v>110</v>
      </c>
      <c r="C47" s="15" t="s">
        <v>10</v>
      </c>
      <c r="D47" s="11" t="s">
        <v>15</v>
      </c>
      <c r="E47" s="15" t="s">
        <v>22</v>
      </c>
      <c r="F47" s="10">
        <v>44441</v>
      </c>
      <c r="G47" s="28">
        <v>1</v>
      </c>
      <c r="H47" s="10">
        <v>44491</v>
      </c>
      <c r="I47" s="20">
        <v>1</v>
      </c>
    </row>
    <row r="48" spans="1:9" x14ac:dyDescent="0.3">
      <c r="A48" s="14">
        <v>44438</v>
      </c>
      <c r="B48" s="2" t="s">
        <v>125</v>
      </c>
      <c r="C48" s="15" t="s">
        <v>21</v>
      </c>
      <c r="D48" s="11" t="s">
        <v>15</v>
      </c>
      <c r="E48" s="15" t="s">
        <v>22</v>
      </c>
      <c r="F48" s="10">
        <v>44441</v>
      </c>
      <c r="G48" s="28">
        <v>1</v>
      </c>
      <c r="H48" s="38">
        <v>44589</v>
      </c>
      <c r="I48" s="19"/>
    </row>
    <row r="49" spans="1:9" x14ac:dyDescent="0.3">
      <c r="A49" s="14">
        <v>44438</v>
      </c>
      <c r="B49" s="2" t="s">
        <v>144</v>
      </c>
      <c r="C49" s="15" t="s">
        <v>10</v>
      </c>
      <c r="D49" s="11" t="s">
        <v>11</v>
      </c>
      <c r="E49" s="15" t="s">
        <v>12</v>
      </c>
      <c r="F49" s="10">
        <v>44439</v>
      </c>
      <c r="G49" s="28">
        <v>1</v>
      </c>
      <c r="H49" s="10">
        <v>44498</v>
      </c>
      <c r="I49" s="20">
        <v>1</v>
      </c>
    </row>
    <row r="50" spans="1:9" x14ac:dyDescent="0.3">
      <c r="A50" s="14">
        <v>44438</v>
      </c>
      <c r="B50" s="2" t="s">
        <v>175</v>
      </c>
      <c r="C50" s="15" t="s">
        <v>10</v>
      </c>
      <c r="D50" s="11" t="s">
        <v>11</v>
      </c>
      <c r="E50" s="15" t="s">
        <v>12</v>
      </c>
      <c r="F50" s="10">
        <v>44439</v>
      </c>
      <c r="G50" s="28">
        <v>1</v>
      </c>
      <c r="H50" s="10">
        <v>44498</v>
      </c>
      <c r="I50" s="20">
        <v>1</v>
      </c>
    </row>
    <row r="51" spans="1:9" x14ac:dyDescent="0.3">
      <c r="A51" s="14">
        <v>44438</v>
      </c>
      <c r="B51" s="2" t="s">
        <v>220</v>
      </c>
      <c r="C51" s="15" t="s">
        <v>10</v>
      </c>
      <c r="D51" s="11" t="s">
        <v>11</v>
      </c>
      <c r="E51" s="15" t="s">
        <v>12</v>
      </c>
      <c r="F51" s="10">
        <v>44439</v>
      </c>
      <c r="G51" s="28">
        <v>1</v>
      </c>
      <c r="H51" s="10">
        <v>44498</v>
      </c>
      <c r="I51" s="20">
        <v>1</v>
      </c>
    </row>
    <row r="52" spans="1:9" x14ac:dyDescent="0.3">
      <c r="A52" s="14">
        <v>44438</v>
      </c>
      <c r="B52" s="2" t="s">
        <v>227</v>
      </c>
      <c r="C52" s="15" t="s">
        <v>10</v>
      </c>
      <c r="D52" s="11" t="s">
        <v>15</v>
      </c>
      <c r="E52" s="15" t="s">
        <v>22</v>
      </c>
      <c r="F52" s="10">
        <v>44441</v>
      </c>
      <c r="G52" s="28">
        <v>1</v>
      </c>
      <c r="H52" s="10">
        <v>44491</v>
      </c>
      <c r="I52" s="20">
        <v>1</v>
      </c>
    </row>
    <row r="53" spans="1:9" x14ac:dyDescent="0.3">
      <c r="A53" s="14">
        <v>44438</v>
      </c>
      <c r="B53" s="2" t="s">
        <v>228</v>
      </c>
      <c r="C53" s="15" t="s">
        <v>21</v>
      </c>
      <c r="D53" s="11" t="s">
        <v>15</v>
      </c>
      <c r="E53" s="15" t="s">
        <v>22</v>
      </c>
      <c r="F53" s="10">
        <v>44439</v>
      </c>
      <c r="G53" s="28">
        <v>1</v>
      </c>
      <c r="H53" s="10" t="s">
        <v>30</v>
      </c>
      <c r="I53" s="19"/>
    </row>
    <row r="54" spans="1:9" x14ac:dyDescent="0.3">
      <c r="A54" s="14">
        <v>44439</v>
      </c>
      <c r="B54" s="2" t="s">
        <v>62</v>
      </c>
      <c r="C54" s="15" t="s">
        <v>10</v>
      </c>
      <c r="D54" s="11" t="s">
        <v>15</v>
      </c>
      <c r="E54" s="15" t="s">
        <v>22</v>
      </c>
      <c r="F54" s="10">
        <v>44439</v>
      </c>
      <c r="G54" s="28">
        <v>1</v>
      </c>
      <c r="H54" s="10">
        <v>44491</v>
      </c>
      <c r="I54" s="20">
        <v>1</v>
      </c>
    </row>
    <row r="55" spans="1:9" x14ac:dyDescent="0.3">
      <c r="A55" s="14">
        <v>44439</v>
      </c>
      <c r="B55" s="2" t="s">
        <v>87</v>
      </c>
      <c r="C55" s="15" t="s">
        <v>21</v>
      </c>
      <c r="D55" s="11" t="s">
        <v>15</v>
      </c>
      <c r="E55" s="15" t="s">
        <v>22</v>
      </c>
      <c r="F55" s="10">
        <v>44441</v>
      </c>
      <c r="G55" s="28">
        <v>1</v>
      </c>
      <c r="H55" s="10">
        <v>44505</v>
      </c>
      <c r="I55" s="20">
        <v>1</v>
      </c>
    </row>
    <row r="56" spans="1:9" x14ac:dyDescent="0.3">
      <c r="A56" s="14">
        <v>44439</v>
      </c>
      <c r="B56" s="2" t="s">
        <v>164</v>
      </c>
      <c r="C56" s="15" t="s">
        <v>21</v>
      </c>
      <c r="D56" s="11" t="s">
        <v>15</v>
      </c>
      <c r="E56" s="15" t="s">
        <v>22</v>
      </c>
      <c r="F56" s="10">
        <v>44442</v>
      </c>
      <c r="G56" s="28">
        <v>1</v>
      </c>
      <c r="H56" s="10">
        <v>44519</v>
      </c>
      <c r="I56" s="20">
        <v>1</v>
      </c>
    </row>
    <row r="57" spans="1:9" x14ac:dyDescent="0.3">
      <c r="A57" s="14">
        <v>44439</v>
      </c>
      <c r="B57" s="2" t="s">
        <v>225</v>
      </c>
      <c r="C57" s="15" t="s">
        <v>10</v>
      </c>
      <c r="D57" s="11" t="s">
        <v>15</v>
      </c>
      <c r="E57" s="15" t="s">
        <v>22</v>
      </c>
      <c r="F57" s="10">
        <v>44441</v>
      </c>
      <c r="G57" s="28">
        <v>1</v>
      </c>
      <c r="H57" s="10">
        <v>44519</v>
      </c>
      <c r="I57" s="20">
        <v>1</v>
      </c>
    </row>
    <row r="58" spans="1:9" x14ac:dyDescent="0.3">
      <c r="A58" s="14">
        <v>44440</v>
      </c>
      <c r="B58" s="2" t="s">
        <v>47</v>
      </c>
      <c r="C58" s="15" t="s">
        <v>10</v>
      </c>
      <c r="D58" s="11" t="s">
        <v>45</v>
      </c>
      <c r="E58" s="15" t="s">
        <v>48</v>
      </c>
      <c r="F58" s="10" t="s">
        <v>49</v>
      </c>
      <c r="G58" s="28" t="s">
        <v>50</v>
      </c>
      <c r="H58" s="10" t="s">
        <v>51</v>
      </c>
      <c r="I58" s="19"/>
    </row>
    <row r="59" spans="1:9" x14ac:dyDescent="0.3">
      <c r="A59" s="14">
        <v>44440</v>
      </c>
      <c r="B59" s="2" t="s">
        <v>187</v>
      </c>
      <c r="C59" s="15" t="s">
        <v>21</v>
      </c>
      <c r="D59" s="11" t="s">
        <v>15</v>
      </c>
      <c r="E59" s="15" t="s">
        <v>188</v>
      </c>
      <c r="F59" s="10">
        <v>44441</v>
      </c>
      <c r="G59" s="28">
        <v>1</v>
      </c>
      <c r="H59" s="10" t="s">
        <v>189</v>
      </c>
      <c r="I59" s="19"/>
    </row>
    <row r="60" spans="1:9" x14ac:dyDescent="0.3">
      <c r="A60" s="14">
        <v>44445</v>
      </c>
      <c r="B60" s="2" t="s">
        <v>74</v>
      </c>
      <c r="C60" s="15" t="s">
        <v>10</v>
      </c>
      <c r="D60" s="11" t="s">
        <v>11</v>
      </c>
      <c r="E60" s="15" t="s">
        <v>12</v>
      </c>
      <c r="F60" s="10">
        <v>44446</v>
      </c>
      <c r="G60" s="28">
        <v>1</v>
      </c>
      <c r="H60" s="10">
        <v>44540</v>
      </c>
      <c r="I60" s="19">
        <v>1</v>
      </c>
    </row>
    <row r="61" spans="1:9" x14ac:dyDescent="0.3">
      <c r="A61" s="14">
        <v>44445</v>
      </c>
      <c r="B61" s="2" t="s">
        <v>141</v>
      </c>
      <c r="C61" s="15" t="s">
        <v>10</v>
      </c>
      <c r="D61" s="11" t="s">
        <v>11</v>
      </c>
      <c r="E61" s="15" t="s">
        <v>12</v>
      </c>
      <c r="F61" s="10">
        <v>44446</v>
      </c>
      <c r="G61" s="28">
        <v>1</v>
      </c>
      <c r="H61" s="10" t="s">
        <v>30</v>
      </c>
      <c r="I61" s="19"/>
    </row>
    <row r="62" spans="1:9" x14ac:dyDescent="0.3">
      <c r="A62" s="14">
        <v>44445</v>
      </c>
      <c r="B62" s="2" t="s">
        <v>202</v>
      </c>
      <c r="C62" s="15" t="s">
        <v>21</v>
      </c>
      <c r="D62" s="11" t="s">
        <v>11</v>
      </c>
      <c r="E62" s="15" t="s">
        <v>12</v>
      </c>
      <c r="F62" s="10">
        <v>44446</v>
      </c>
      <c r="G62" s="28">
        <v>1</v>
      </c>
      <c r="H62" s="10">
        <v>44505</v>
      </c>
      <c r="I62" s="20">
        <v>1</v>
      </c>
    </row>
    <row r="63" spans="1:9" x14ac:dyDescent="0.3">
      <c r="A63" s="14">
        <v>44446</v>
      </c>
      <c r="B63" s="2" t="s">
        <v>54</v>
      </c>
      <c r="C63" s="15" t="s">
        <v>10</v>
      </c>
      <c r="D63" s="11" t="s">
        <v>15</v>
      </c>
      <c r="E63" s="15" t="s">
        <v>16</v>
      </c>
      <c r="F63" s="10">
        <v>44448</v>
      </c>
      <c r="G63" s="28">
        <v>1</v>
      </c>
      <c r="H63" s="10">
        <v>44533</v>
      </c>
      <c r="I63" s="23">
        <v>1</v>
      </c>
    </row>
    <row r="64" spans="1:9" x14ac:dyDescent="0.3">
      <c r="A64" s="14">
        <v>44446</v>
      </c>
      <c r="B64" s="2" t="s">
        <v>79</v>
      </c>
      <c r="C64" s="15" t="s">
        <v>21</v>
      </c>
      <c r="D64" s="11" t="s">
        <v>15</v>
      </c>
      <c r="E64" s="15" t="s">
        <v>22</v>
      </c>
      <c r="F64" s="10">
        <v>44448</v>
      </c>
      <c r="G64" s="28">
        <v>1</v>
      </c>
      <c r="H64" s="10">
        <v>44505</v>
      </c>
      <c r="I64" s="20">
        <v>1</v>
      </c>
    </row>
    <row r="65" spans="1:11" x14ac:dyDescent="0.3">
      <c r="A65" s="14">
        <v>44447</v>
      </c>
      <c r="B65" s="2" t="s">
        <v>133</v>
      </c>
      <c r="C65" s="15" t="s">
        <v>21</v>
      </c>
      <c r="D65" s="11" t="s">
        <v>15</v>
      </c>
      <c r="E65" s="15" t="s">
        <v>22</v>
      </c>
      <c r="F65" s="10">
        <v>44448</v>
      </c>
      <c r="G65" s="28">
        <v>1</v>
      </c>
      <c r="H65" s="10">
        <v>44533</v>
      </c>
      <c r="I65" s="19">
        <v>1</v>
      </c>
    </row>
    <row r="66" spans="1:11" x14ac:dyDescent="0.3">
      <c r="A66" s="14">
        <v>44448</v>
      </c>
      <c r="B66" s="2" t="s">
        <v>44</v>
      </c>
      <c r="C66" s="15" t="s">
        <v>10</v>
      </c>
      <c r="D66" s="11" t="s">
        <v>45</v>
      </c>
      <c r="E66" s="15" t="s">
        <v>33</v>
      </c>
      <c r="F66" s="10">
        <v>44453</v>
      </c>
      <c r="G66" s="28">
        <v>1</v>
      </c>
      <c r="H66" s="10">
        <v>44533</v>
      </c>
      <c r="I66" s="19">
        <v>1</v>
      </c>
    </row>
    <row r="67" spans="1:11" x14ac:dyDescent="0.3">
      <c r="A67" s="14">
        <v>44452</v>
      </c>
      <c r="B67" s="2" t="s">
        <v>20</v>
      </c>
      <c r="C67" s="15" t="s">
        <v>21</v>
      </c>
      <c r="D67" s="11" t="s">
        <v>15</v>
      </c>
      <c r="E67" s="15" t="s">
        <v>22</v>
      </c>
      <c r="F67" s="10">
        <v>44453</v>
      </c>
      <c r="G67" s="28">
        <v>1</v>
      </c>
      <c r="H67" s="10">
        <v>44505</v>
      </c>
      <c r="I67" s="20">
        <v>1</v>
      </c>
    </row>
    <row r="68" spans="1:11" x14ac:dyDescent="0.3">
      <c r="A68" s="14">
        <v>44452</v>
      </c>
      <c r="B68" s="2" t="s">
        <v>72</v>
      </c>
      <c r="C68" s="15" t="s">
        <v>21</v>
      </c>
      <c r="D68" s="11" t="s">
        <v>15</v>
      </c>
      <c r="E68" s="15" t="s">
        <v>22</v>
      </c>
      <c r="F68" s="10">
        <v>44453</v>
      </c>
      <c r="G68" s="28">
        <v>1</v>
      </c>
      <c r="H68" s="10">
        <v>44505</v>
      </c>
      <c r="I68" s="20">
        <v>1</v>
      </c>
    </row>
    <row r="69" spans="1:11" x14ac:dyDescent="0.3">
      <c r="A69" s="14">
        <v>44452</v>
      </c>
      <c r="B69" s="2" t="s">
        <v>91</v>
      </c>
      <c r="C69" s="15" t="s">
        <v>10</v>
      </c>
      <c r="D69" s="11" t="s">
        <v>15</v>
      </c>
      <c r="E69" s="15" t="s">
        <v>22</v>
      </c>
      <c r="F69" s="10">
        <v>44453</v>
      </c>
      <c r="G69" s="28">
        <v>1</v>
      </c>
      <c r="H69" s="10">
        <v>44505</v>
      </c>
      <c r="I69" s="20">
        <v>1</v>
      </c>
    </row>
    <row r="70" spans="1:11" x14ac:dyDescent="0.3">
      <c r="A70" s="14">
        <v>44452</v>
      </c>
      <c r="B70" s="2" t="s">
        <v>114</v>
      </c>
      <c r="C70" s="15" t="s">
        <v>10</v>
      </c>
      <c r="D70" s="11" t="s">
        <v>15</v>
      </c>
      <c r="E70" s="15" t="s">
        <v>22</v>
      </c>
      <c r="F70" s="10">
        <v>44453</v>
      </c>
      <c r="G70" s="28">
        <v>1</v>
      </c>
      <c r="H70" s="10">
        <v>44533</v>
      </c>
      <c r="I70" s="19">
        <v>1</v>
      </c>
    </row>
    <row r="71" spans="1:11" x14ac:dyDescent="0.3">
      <c r="A71" s="14">
        <v>44452</v>
      </c>
      <c r="B71" s="2" t="s">
        <v>115</v>
      </c>
      <c r="C71" s="15" t="s">
        <v>10</v>
      </c>
      <c r="D71" s="11" t="s">
        <v>15</v>
      </c>
      <c r="E71" s="15" t="s">
        <v>16</v>
      </c>
      <c r="F71" s="10">
        <v>44453</v>
      </c>
      <c r="G71" s="28">
        <v>1</v>
      </c>
      <c r="H71" s="10">
        <v>44533</v>
      </c>
      <c r="I71" s="19">
        <v>1</v>
      </c>
    </row>
    <row r="72" spans="1:11" x14ac:dyDescent="0.3">
      <c r="A72" s="14">
        <v>44452</v>
      </c>
      <c r="B72" s="2" t="s">
        <v>136</v>
      </c>
      <c r="C72" s="15" t="s">
        <v>10</v>
      </c>
      <c r="D72" s="11" t="s">
        <v>11</v>
      </c>
      <c r="E72" s="15" t="s">
        <v>12</v>
      </c>
      <c r="F72" s="10">
        <v>44453</v>
      </c>
      <c r="G72" s="28">
        <v>1</v>
      </c>
      <c r="H72" s="10">
        <v>44498</v>
      </c>
      <c r="I72" s="20">
        <v>1</v>
      </c>
    </row>
    <row r="73" spans="1:11" x14ac:dyDescent="0.3">
      <c r="A73" s="14">
        <v>44452</v>
      </c>
      <c r="B73" s="2" t="s">
        <v>145</v>
      </c>
      <c r="C73" s="15" t="s">
        <v>10</v>
      </c>
      <c r="D73" s="11" t="s">
        <v>11</v>
      </c>
      <c r="E73" s="15" t="s">
        <v>12</v>
      </c>
      <c r="F73" s="10">
        <v>44453</v>
      </c>
      <c r="G73" s="28">
        <v>1</v>
      </c>
      <c r="H73" s="10">
        <v>44540</v>
      </c>
      <c r="I73" s="19">
        <v>1</v>
      </c>
    </row>
    <row r="74" spans="1:11" x14ac:dyDescent="0.3">
      <c r="A74" s="14">
        <v>44452</v>
      </c>
      <c r="B74" s="2" t="s">
        <v>193</v>
      </c>
      <c r="C74" s="15" t="s">
        <v>10</v>
      </c>
      <c r="D74" s="11" t="s">
        <v>11</v>
      </c>
      <c r="E74" s="15" t="s">
        <v>12</v>
      </c>
      <c r="F74" s="10">
        <v>44453</v>
      </c>
      <c r="G74" s="28">
        <v>1</v>
      </c>
      <c r="H74" s="10">
        <v>44568</v>
      </c>
      <c r="I74" s="19">
        <v>1</v>
      </c>
    </row>
    <row r="75" spans="1:11" x14ac:dyDescent="0.3">
      <c r="A75" s="14">
        <v>44453</v>
      </c>
      <c r="B75" s="2" t="s">
        <v>196</v>
      </c>
      <c r="C75" s="15" t="s">
        <v>21</v>
      </c>
      <c r="D75" s="11" t="s">
        <v>11</v>
      </c>
      <c r="E75" s="15" t="s">
        <v>12</v>
      </c>
      <c r="F75" s="10">
        <v>44453</v>
      </c>
      <c r="G75" s="28">
        <v>1</v>
      </c>
      <c r="H75" s="10">
        <v>44568</v>
      </c>
      <c r="I75" s="19">
        <v>1</v>
      </c>
    </row>
    <row r="76" spans="1:11" x14ac:dyDescent="0.3">
      <c r="A76" s="14">
        <v>44455</v>
      </c>
      <c r="B76" s="2" t="s">
        <v>112</v>
      </c>
      <c r="C76" s="15" t="s">
        <v>21</v>
      </c>
      <c r="D76" s="11" t="s">
        <v>15</v>
      </c>
      <c r="E76" s="15" t="s">
        <v>22</v>
      </c>
      <c r="F76" s="10">
        <v>44483</v>
      </c>
      <c r="G76" s="28"/>
      <c r="H76" s="10">
        <v>44505</v>
      </c>
      <c r="I76" s="20">
        <v>1</v>
      </c>
    </row>
    <row r="77" spans="1:11" x14ac:dyDescent="0.3">
      <c r="A77" s="14">
        <v>44459</v>
      </c>
      <c r="B77" s="2" t="s">
        <v>101</v>
      </c>
      <c r="C77" s="15" t="s">
        <v>21</v>
      </c>
      <c r="D77" s="11" t="s">
        <v>11</v>
      </c>
      <c r="E77" s="15" t="s">
        <v>12</v>
      </c>
      <c r="F77" s="10">
        <v>44460</v>
      </c>
      <c r="G77" s="28">
        <v>1</v>
      </c>
      <c r="H77" s="10">
        <v>44484</v>
      </c>
      <c r="I77" s="20">
        <v>1</v>
      </c>
    </row>
    <row r="78" spans="1:11" x14ac:dyDescent="0.3">
      <c r="A78" s="14">
        <v>44459</v>
      </c>
      <c r="B78" s="2" t="s">
        <v>123</v>
      </c>
      <c r="C78" s="15" t="s">
        <v>21</v>
      </c>
      <c r="D78" s="11" t="s">
        <v>15</v>
      </c>
      <c r="E78" s="15" t="s">
        <v>22</v>
      </c>
      <c r="F78" s="10">
        <v>44460</v>
      </c>
      <c r="G78" s="28">
        <v>1</v>
      </c>
      <c r="H78" s="10">
        <v>44505</v>
      </c>
      <c r="I78" s="20">
        <v>1</v>
      </c>
    </row>
    <row r="79" spans="1:11" x14ac:dyDescent="0.3">
      <c r="A79" s="14">
        <v>44459</v>
      </c>
      <c r="B79" s="2" t="s">
        <v>132</v>
      </c>
      <c r="C79" s="15" t="s">
        <v>10</v>
      </c>
      <c r="D79" s="11" t="s">
        <v>11</v>
      </c>
      <c r="E79" s="15" t="s">
        <v>12</v>
      </c>
      <c r="F79" s="10">
        <v>44460</v>
      </c>
      <c r="G79" s="28">
        <v>1</v>
      </c>
      <c r="H79" s="10">
        <v>44498</v>
      </c>
      <c r="I79" s="20">
        <v>1</v>
      </c>
      <c r="K79"/>
    </row>
    <row r="80" spans="1:11" x14ac:dyDescent="0.3">
      <c r="A80" s="14">
        <v>44460</v>
      </c>
      <c r="B80" s="2" t="s">
        <v>182</v>
      </c>
      <c r="C80" s="15" t="s">
        <v>10</v>
      </c>
      <c r="D80" s="11" t="s">
        <v>11</v>
      </c>
      <c r="E80" s="15" t="s">
        <v>12</v>
      </c>
      <c r="F80" s="10">
        <v>44460</v>
      </c>
      <c r="G80" s="28">
        <v>1</v>
      </c>
      <c r="H80" s="10">
        <v>44568</v>
      </c>
      <c r="I80" s="19">
        <v>1</v>
      </c>
      <c r="K80" s="17"/>
    </row>
    <row r="81" spans="1:11" x14ac:dyDescent="0.3">
      <c r="A81" s="14">
        <v>44461</v>
      </c>
      <c r="B81" s="2" t="s">
        <v>96</v>
      </c>
      <c r="C81" s="15" t="s">
        <v>21</v>
      </c>
      <c r="D81" s="11" t="s">
        <v>11</v>
      </c>
      <c r="E81" s="15" t="s">
        <v>12</v>
      </c>
      <c r="F81" s="10">
        <v>44467</v>
      </c>
      <c r="G81" s="28">
        <v>1</v>
      </c>
      <c r="H81" s="10">
        <v>44498</v>
      </c>
      <c r="I81" s="20">
        <v>1</v>
      </c>
      <c r="K81" s="17"/>
    </row>
    <row r="82" spans="1:11" x14ac:dyDescent="0.3">
      <c r="A82" s="14">
        <v>44461</v>
      </c>
      <c r="B82" s="2" t="s">
        <v>103</v>
      </c>
      <c r="C82" s="15" t="s">
        <v>10</v>
      </c>
      <c r="D82" s="11" t="s">
        <v>45</v>
      </c>
      <c r="E82" s="15" t="s">
        <v>104</v>
      </c>
      <c r="F82" s="10">
        <v>44469</v>
      </c>
      <c r="G82" s="28">
        <v>1</v>
      </c>
      <c r="H82" s="10" t="s">
        <v>30</v>
      </c>
      <c r="I82" s="22"/>
      <c r="K82" s="17"/>
    </row>
    <row r="83" spans="1:11" x14ac:dyDescent="0.3">
      <c r="A83" s="14">
        <v>44461</v>
      </c>
      <c r="B83" s="2" t="s">
        <v>183</v>
      </c>
      <c r="C83" s="15" t="s">
        <v>21</v>
      </c>
      <c r="D83" s="11" t="s">
        <v>45</v>
      </c>
      <c r="E83" s="15" t="s">
        <v>184</v>
      </c>
      <c r="F83" s="10">
        <v>44243</v>
      </c>
      <c r="G83" s="28">
        <v>1</v>
      </c>
      <c r="H83" s="10" t="s">
        <v>30</v>
      </c>
      <c r="I83" s="22"/>
      <c r="K83" s="17"/>
    </row>
    <row r="84" spans="1:11" x14ac:dyDescent="0.3">
      <c r="A84" s="14">
        <v>44462</v>
      </c>
      <c r="B84" s="2" t="s">
        <v>53</v>
      </c>
      <c r="C84" s="15" t="s">
        <v>10</v>
      </c>
      <c r="D84" s="11" t="s">
        <v>15</v>
      </c>
      <c r="E84" s="15" t="s">
        <v>22</v>
      </c>
      <c r="F84" s="10">
        <v>44469</v>
      </c>
      <c r="G84" s="28">
        <v>1</v>
      </c>
      <c r="H84" s="10">
        <v>44575</v>
      </c>
      <c r="I84" s="19">
        <v>1</v>
      </c>
      <c r="K84" s="17"/>
    </row>
    <row r="85" spans="1:11" x14ac:dyDescent="0.3">
      <c r="A85" s="14">
        <v>44464</v>
      </c>
      <c r="B85" s="2" t="s">
        <v>155</v>
      </c>
      <c r="C85" s="15" t="s">
        <v>10</v>
      </c>
      <c r="D85" s="11" t="s">
        <v>11</v>
      </c>
      <c r="E85" s="15" t="s">
        <v>18</v>
      </c>
      <c r="F85" s="10">
        <v>44424</v>
      </c>
      <c r="G85" s="28">
        <v>1</v>
      </c>
      <c r="H85" s="10" t="s">
        <v>30</v>
      </c>
      <c r="I85" s="19"/>
      <c r="K85" s="17"/>
    </row>
    <row r="86" spans="1:11" x14ac:dyDescent="0.3">
      <c r="A86" s="14">
        <v>44466</v>
      </c>
      <c r="B86" s="2" t="s">
        <v>29</v>
      </c>
      <c r="C86" s="15" t="s">
        <v>21</v>
      </c>
      <c r="D86" s="11" t="s">
        <v>15</v>
      </c>
      <c r="E86" s="15" t="s">
        <v>16</v>
      </c>
      <c r="F86" s="10">
        <v>44467</v>
      </c>
      <c r="G86" s="28">
        <v>1</v>
      </c>
      <c r="H86" s="10" t="s">
        <v>30</v>
      </c>
      <c r="I86" s="19"/>
      <c r="K86" s="17"/>
    </row>
    <row r="87" spans="1:11" x14ac:dyDescent="0.3">
      <c r="A87" s="14">
        <v>44466</v>
      </c>
      <c r="B87" s="2" t="s">
        <v>60</v>
      </c>
      <c r="C87" s="15" t="s">
        <v>10</v>
      </c>
      <c r="D87" s="11" t="s">
        <v>11</v>
      </c>
      <c r="E87" s="15" t="s">
        <v>12</v>
      </c>
      <c r="F87" s="10">
        <v>44467</v>
      </c>
      <c r="G87" s="28">
        <v>1</v>
      </c>
      <c r="H87" s="10">
        <v>44498</v>
      </c>
      <c r="I87" s="20">
        <v>1</v>
      </c>
    </row>
    <row r="88" spans="1:11" x14ac:dyDescent="0.3">
      <c r="A88" s="14">
        <v>44466</v>
      </c>
      <c r="B88" s="2" t="s">
        <v>66</v>
      </c>
      <c r="C88" s="15" t="s">
        <v>21</v>
      </c>
      <c r="D88" s="11" t="s">
        <v>15</v>
      </c>
      <c r="E88" s="15" t="s">
        <v>12</v>
      </c>
      <c r="F88" s="10">
        <v>44467</v>
      </c>
      <c r="G88" s="28">
        <v>1</v>
      </c>
      <c r="H88" s="10" t="s">
        <v>30</v>
      </c>
      <c r="I88" s="19"/>
    </row>
    <row r="89" spans="1:11" x14ac:dyDescent="0.3">
      <c r="A89" s="14">
        <v>44466</v>
      </c>
      <c r="B89" s="2" t="s">
        <v>68</v>
      </c>
      <c r="C89" s="15" t="s">
        <v>21</v>
      </c>
      <c r="D89" s="11" t="s">
        <v>45</v>
      </c>
      <c r="E89" s="15" t="s">
        <v>69</v>
      </c>
      <c r="F89" s="10">
        <v>44467</v>
      </c>
      <c r="G89" s="28">
        <v>1</v>
      </c>
      <c r="H89" s="10" t="s">
        <v>70</v>
      </c>
      <c r="I89" s="19"/>
    </row>
    <row r="90" spans="1:11" x14ac:dyDescent="0.3">
      <c r="A90" s="14">
        <v>44466</v>
      </c>
      <c r="B90" s="2" t="s">
        <v>73</v>
      </c>
      <c r="C90" s="15" t="s">
        <v>21</v>
      </c>
      <c r="D90" s="11" t="s">
        <v>11</v>
      </c>
      <c r="E90" s="15" t="s">
        <v>12</v>
      </c>
      <c r="F90" s="10">
        <v>44467</v>
      </c>
      <c r="G90" s="28">
        <v>1</v>
      </c>
      <c r="H90" s="10">
        <v>44498</v>
      </c>
      <c r="I90" s="20">
        <v>1</v>
      </c>
      <c r="K90" s="26"/>
    </row>
    <row r="91" spans="1:11" x14ac:dyDescent="0.3">
      <c r="A91" s="14">
        <v>44466</v>
      </c>
      <c r="B91" s="2" t="s">
        <v>75</v>
      </c>
      <c r="C91" s="15" t="s">
        <v>21</v>
      </c>
      <c r="D91" s="11" t="s">
        <v>15</v>
      </c>
      <c r="E91" s="15" t="s">
        <v>22</v>
      </c>
      <c r="F91" s="10">
        <v>44467</v>
      </c>
      <c r="G91" s="28">
        <v>1</v>
      </c>
      <c r="H91" s="10">
        <v>44505</v>
      </c>
      <c r="I91" s="20">
        <v>1</v>
      </c>
      <c r="K91" s="26"/>
    </row>
    <row r="92" spans="1:11" x14ac:dyDescent="0.3">
      <c r="A92" s="14">
        <v>44466</v>
      </c>
      <c r="B92" s="2" t="s">
        <v>78</v>
      </c>
      <c r="C92" s="15" t="s">
        <v>21</v>
      </c>
      <c r="D92" s="11" t="s">
        <v>11</v>
      </c>
      <c r="E92" s="15" t="s">
        <v>12</v>
      </c>
      <c r="F92" s="10">
        <v>44467</v>
      </c>
      <c r="G92" s="28">
        <v>1</v>
      </c>
      <c r="H92" s="10">
        <v>44498</v>
      </c>
      <c r="I92" s="20">
        <v>1</v>
      </c>
      <c r="K92" s="26"/>
    </row>
    <row r="93" spans="1:11" x14ac:dyDescent="0.3">
      <c r="A93" s="14">
        <v>44466</v>
      </c>
      <c r="B93" s="2" t="s">
        <v>138</v>
      </c>
      <c r="C93" s="15" t="s">
        <v>21</v>
      </c>
      <c r="D93" s="11" t="s">
        <v>15</v>
      </c>
      <c r="E93" s="15" t="s">
        <v>12</v>
      </c>
      <c r="F93" s="10">
        <v>44467</v>
      </c>
      <c r="G93" s="28">
        <v>1</v>
      </c>
      <c r="H93" s="10" t="s">
        <v>30</v>
      </c>
      <c r="I93" s="19"/>
      <c r="K93" s="26"/>
    </row>
    <row r="94" spans="1:11" x14ac:dyDescent="0.3">
      <c r="A94" s="14">
        <v>44466</v>
      </c>
      <c r="B94" s="2" t="s">
        <v>146</v>
      </c>
      <c r="C94" s="15" t="s">
        <v>21</v>
      </c>
      <c r="D94" s="11" t="s">
        <v>45</v>
      </c>
      <c r="E94" s="15" t="s">
        <v>12</v>
      </c>
      <c r="F94" s="10">
        <v>44474</v>
      </c>
      <c r="G94" s="28">
        <v>1</v>
      </c>
      <c r="H94" s="10">
        <v>44498</v>
      </c>
      <c r="I94" s="20">
        <v>1</v>
      </c>
      <c r="K94" s="26"/>
    </row>
    <row r="95" spans="1:11" x14ac:dyDescent="0.3">
      <c r="A95" s="14">
        <v>44466</v>
      </c>
      <c r="B95" s="2" t="s">
        <v>178</v>
      </c>
      <c r="C95" s="15" t="s">
        <v>21</v>
      </c>
      <c r="D95" s="11" t="s">
        <v>11</v>
      </c>
      <c r="E95" s="15" t="s">
        <v>12</v>
      </c>
      <c r="F95" s="10">
        <v>44467</v>
      </c>
      <c r="G95" s="28">
        <v>1</v>
      </c>
      <c r="H95" s="10">
        <v>44540</v>
      </c>
      <c r="I95" s="19">
        <v>1</v>
      </c>
      <c r="K95" s="26"/>
    </row>
    <row r="96" spans="1:11" x14ac:dyDescent="0.3">
      <c r="A96" s="14">
        <v>44466</v>
      </c>
      <c r="B96" s="2" t="s">
        <v>190</v>
      </c>
      <c r="C96" s="15" t="s">
        <v>21</v>
      </c>
      <c r="D96" s="11" t="s">
        <v>11</v>
      </c>
      <c r="E96" s="15" t="s">
        <v>12</v>
      </c>
      <c r="F96" s="10">
        <v>44467</v>
      </c>
      <c r="G96" s="28">
        <v>1</v>
      </c>
      <c r="H96" s="10">
        <v>44540</v>
      </c>
      <c r="I96" s="19">
        <v>1</v>
      </c>
      <c r="K96" s="26"/>
    </row>
    <row r="97" spans="1:11" x14ac:dyDescent="0.3">
      <c r="A97" s="14">
        <v>44466</v>
      </c>
      <c r="B97" s="2" t="s">
        <v>203</v>
      </c>
      <c r="C97" s="15" t="s">
        <v>10</v>
      </c>
      <c r="D97" s="6" t="s">
        <v>11</v>
      </c>
      <c r="E97" s="15" t="s">
        <v>12</v>
      </c>
      <c r="F97" s="10">
        <v>44467</v>
      </c>
      <c r="G97" s="28">
        <v>1</v>
      </c>
      <c r="H97" s="10">
        <v>44582</v>
      </c>
      <c r="I97" s="19">
        <v>1</v>
      </c>
      <c r="K97" s="26"/>
    </row>
    <row r="98" spans="1:11" x14ac:dyDescent="0.3">
      <c r="A98" s="14">
        <v>44466</v>
      </c>
      <c r="B98" s="2" t="s">
        <v>208</v>
      </c>
      <c r="C98" s="15" t="s">
        <v>21</v>
      </c>
      <c r="D98" s="11" t="s">
        <v>11</v>
      </c>
      <c r="E98" s="15" t="s">
        <v>12</v>
      </c>
      <c r="F98" s="10">
        <v>44476</v>
      </c>
      <c r="G98" s="28">
        <v>1</v>
      </c>
      <c r="H98" s="10" t="s">
        <v>30</v>
      </c>
      <c r="I98" s="19"/>
      <c r="K98" s="26"/>
    </row>
    <row r="99" spans="1:11" x14ac:dyDescent="0.3">
      <c r="A99" s="14">
        <v>44466</v>
      </c>
      <c r="B99" s="2" t="s">
        <v>217</v>
      </c>
      <c r="C99" s="15" t="s">
        <v>21</v>
      </c>
      <c r="D99" s="11" t="s">
        <v>15</v>
      </c>
      <c r="E99" s="15" t="s">
        <v>12</v>
      </c>
      <c r="F99" s="10">
        <v>44467</v>
      </c>
      <c r="G99" s="28">
        <v>1</v>
      </c>
      <c r="H99" s="38">
        <v>44589</v>
      </c>
      <c r="I99" s="19"/>
      <c r="K99" s="26"/>
    </row>
    <row r="100" spans="1:11" x14ac:dyDescent="0.3">
      <c r="A100" s="14">
        <v>44466</v>
      </c>
      <c r="B100" s="2" t="s">
        <v>226</v>
      </c>
      <c r="C100" s="15" t="s">
        <v>21</v>
      </c>
      <c r="D100" s="11" t="s">
        <v>11</v>
      </c>
      <c r="E100" s="15" t="s">
        <v>12</v>
      </c>
      <c r="F100" s="10">
        <v>44467</v>
      </c>
      <c r="G100" s="28">
        <v>1</v>
      </c>
      <c r="H100" s="10">
        <v>44540</v>
      </c>
      <c r="I100" s="19">
        <v>1</v>
      </c>
      <c r="K100" s="26"/>
    </row>
    <row r="101" spans="1:11" x14ac:dyDescent="0.3">
      <c r="A101" s="14">
        <v>44466</v>
      </c>
      <c r="B101" s="2" t="s">
        <v>237</v>
      </c>
      <c r="C101" s="15" t="s">
        <v>21</v>
      </c>
      <c r="D101" s="11" t="s">
        <v>11</v>
      </c>
      <c r="E101" s="15" t="s">
        <v>12</v>
      </c>
      <c r="F101" s="10">
        <v>44474</v>
      </c>
      <c r="G101" s="28">
        <v>1</v>
      </c>
      <c r="H101" s="10">
        <v>44540</v>
      </c>
      <c r="I101" s="19">
        <v>1</v>
      </c>
      <c r="K101" s="26"/>
    </row>
    <row r="102" spans="1:11" x14ac:dyDescent="0.3">
      <c r="A102" s="14">
        <v>44469</v>
      </c>
      <c r="B102" s="2" t="s">
        <v>122</v>
      </c>
      <c r="C102" s="15" t="s">
        <v>21</v>
      </c>
      <c r="D102" s="11" t="s">
        <v>11</v>
      </c>
      <c r="E102" s="15" t="s">
        <v>12</v>
      </c>
      <c r="F102" s="10">
        <v>44469</v>
      </c>
      <c r="G102" s="28">
        <v>1</v>
      </c>
      <c r="H102" s="10">
        <v>44498</v>
      </c>
      <c r="I102" s="20">
        <v>1</v>
      </c>
      <c r="K102" s="26"/>
    </row>
    <row r="103" spans="1:11" x14ac:dyDescent="0.3">
      <c r="A103" s="14">
        <v>44469</v>
      </c>
      <c r="B103" s="2" t="s">
        <v>148</v>
      </c>
      <c r="C103" s="15" t="s">
        <v>10</v>
      </c>
      <c r="D103" s="11" t="s">
        <v>11</v>
      </c>
      <c r="E103" s="15" t="s">
        <v>12</v>
      </c>
      <c r="F103" s="10">
        <v>44469</v>
      </c>
      <c r="G103" s="28">
        <v>1</v>
      </c>
      <c r="H103" s="10">
        <v>44596</v>
      </c>
      <c r="I103" s="19"/>
      <c r="K103" s="26"/>
    </row>
    <row r="104" spans="1:11" x14ac:dyDescent="0.3">
      <c r="A104" s="14">
        <v>44473</v>
      </c>
      <c r="B104" s="2" t="s">
        <v>185</v>
      </c>
      <c r="C104" s="15" t="s">
        <v>21</v>
      </c>
      <c r="D104" s="6" t="s">
        <v>11</v>
      </c>
      <c r="E104" s="15" t="s">
        <v>33</v>
      </c>
      <c r="F104" s="10">
        <v>44474</v>
      </c>
      <c r="G104" s="28">
        <v>1</v>
      </c>
      <c r="H104" s="10">
        <v>44582</v>
      </c>
      <c r="I104" s="21">
        <v>1</v>
      </c>
      <c r="K104" s="26"/>
    </row>
    <row r="105" spans="1:11" x14ac:dyDescent="0.3">
      <c r="A105" s="14">
        <v>44473</v>
      </c>
      <c r="B105" s="2" t="s">
        <v>211</v>
      </c>
      <c r="C105" s="15" t="s">
        <v>21</v>
      </c>
      <c r="D105" s="6" t="s">
        <v>11</v>
      </c>
      <c r="E105" s="15" t="s">
        <v>188</v>
      </c>
      <c r="F105" s="10">
        <v>44470</v>
      </c>
      <c r="G105" s="28">
        <v>1</v>
      </c>
      <c r="H105" s="10" t="s">
        <v>189</v>
      </c>
      <c r="I105" s="21"/>
      <c r="K105" s="26"/>
    </row>
    <row r="106" spans="1:11" x14ac:dyDescent="0.3">
      <c r="A106" s="14">
        <v>44475</v>
      </c>
      <c r="B106" s="2" t="s">
        <v>161</v>
      </c>
      <c r="C106" s="15" t="s">
        <v>21</v>
      </c>
      <c r="D106" s="6" t="s">
        <v>15</v>
      </c>
      <c r="E106" s="15" t="s">
        <v>22</v>
      </c>
      <c r="F106" s="10">
        <v>44475</v>
      </c>
      <c r="G106" s="28">
        <v>1</v>
      </c>
      <c r="H106" s="10" t="s">
        <v>30</v>
      </c>
      <c r="I106" s="21"/>
      <c r="K106" s="26"/>
    </row>
    <row r="107" spans="1:11" x14ac:dyDescent="0.3">
      <c r="A107" s="14">
        <v>44475</v>
      </c>
      <c r="B107" s="2" t="s">
        <v>229</v>
      </c>
      <c r="C107" s="15" t="s">
        <v>21</v>
      </c>
      <c r="D107" s="6" t="s">
        <v>11</v>
      </c>
      <c r="E107" s="15" t="s">
        <v>28</v>
      </c>
      <c r="F107" s="10">
        <v>44474</v>
      </c>
      <c r="G107" s="28">
        <v>1</v>
      </c>
      <c r="H107" s="10">
        <v>44568</v>
      </c>
      <c r="I107" s="21">
        <v>1</v>
      </c>
    </row>
    <row r="108" spans="1:11" x14ac:dyDescent="0.3">
      <c r="A108" s="14">
        <v>44476</v>
      </c>
      <c r="B108" s="2" t="s">
        <v>43</v>
      </c>
      <c r="C108" s="15" t="s">
        <v>21</v>
      </c>
      <c r="D108" s="6" t="s">
        <v>15</v>
      </c>
      <c r="E108" s="15" t="s">
        <v>22</v>
      </c>
      <c r="F108" s="10">
        <v>44475</v>
      </c>
      <c r="G108" s="28">
        <v>1</v>
      </c>
      <c r="H108" s="10" t="s">
        <v>30</v>
      </c>
      <c r="I108" s="21"/>
    </row>
    <row r="109" spans="1:11" x14ac:dyDescent="0.3">
      <c r="A109" s="14">
        <v>44480</v>
      </c>
      <c r="B109" s="2" t="s">
        <v>63</v>
      </c>
      <c r="C109" s="15" t="s">
        <v>21</v>
      </c>
      <c r="D109" s="6" t="s">
        <v>11</v>
      </c>
      <c r="E109" s="15" t="s">
        <v>12</v>
      </c>
      <c r="F109" s="10">
        <v>44477</v>
      </c>
      <c r="G109" s="28">
        <v>1</v>
      </c>
      <c r="H109" s="10">
        <v>44568</v>
      </c>
      <c r="I109" s="21">
        <v>1</v>
      </c>
    </row>
    <row r="110" spans="1:11" x14ac:dyDescent="0.3">
      <c r="A110" s="14">
        <v>44480</v>
      </c>
      <c r="B110" s="2" t="s">
        <v>81</v>
      </c>
      <c r="C110" s="15" t="s">
        <v>21</v>
      </c>
      <c r="D110" s="6" t="s">
        <v>15</v>
      </c>
      <c r="E110" s="15" t="s">
        <v>22</v>
      </c>
      <c r="F110" s="10">
        <v>44476</v>
      </c>
      <c r="G110" s="28">
        <v>1</v>
      </c>
      <c r="H110" s="10" t="s">
        <v>30</v>
      </c>
      <c r="I110" s="21"/>
    </row>
    <row r="111" spans="1:11" x14ac:dyDescent="0.3">
      <c r="A111" s="14">
        <v>44480</v>
      </c>
      <c r="B111" s="2" t="s">
        <v>113</v>
      </c>
      <c r="C111" s="15" t="s">
        <v>21</v>
      </c>
      <c r="D111" s="6" t="s">
        <v>15</v>
      </c>
      <c r="E111" s="15" t="s">
        <v>22</v>
      </c>
      <c r="F111" s="10">
        <v>44475</v>
      </c>
      <c r="G111" s="28">
        <v>1</v>
      </c>
      <c r="H111" s="10">
        <v>44519</v>
      </c>
      <c r="I111" s="20">
        <v>1</v>
      </c>
    </row>
    <row r="112" spans="1:11" x14ac:dyDescent="0.3">
      <c r="A112" s="14">
        <v>44480</v>
      </c>
      <c r="B112" s="2" t="s">
        <v>154</v>
      </c>
      <c r="C112" s="15" t="s">
        <v>21</v>
      </c>
      <c r="D112" s="6" t="s">
        <v>41</v>
      </c>
      <c r="E112" s="15" t="s">
        <v>42</v>
      </c>
      <c r="F112" s="10">
        <v>44477</v>
      </c>
      <c r="G112" s="28">
        <v>1</v>
      </c>
      <c r="H112" s="10">
        <v>44585</v>
      </c>
      <c r="I112" s="21"/>
    </row>
    <row r="113" spans="1:9" x14ac:dyDescent="0.3">
      <c r="A113" s="14">
        <v>44480</v>
      </c>
      <c r="B113" s="2" t="s">
        <v>173</v>
      </c>
      <c r="C113" s="15" t="s">
        <v>21</v>
      </c>
      <c r="D113" s="6" t="s">
        <v>11</v>
      </c>
      <c r="E113" s="15" t="s">
        <v>12</v>
      </c>
      <c r="F113" s="10">
        <v>44477</v>
      </c>
      <c r="G113" s="28">
        <v>1</v>
      </c>
      <c r="H113" s="10" t="s">
        <v>30</v>
      </c>
      <c r="I113" s="21"/>
    </row>
    <row r="114" spans="1:9" x14ac:dyDescent="0.3">
      <c r="A114" s="14">
        <v>44480</v>
      </c>
      <c r="B114" s="2" t="s">
        <v>216</v>
      </c>
      <c r="C114" s="15" t="s">
        <v>21</v>
      </c>
      <c r="D114" s="6" t="s">
        <v>41</v>
      </c>
      <c r="E114" s="15" t="s">
        <v>42</v>
      </c>
      <c r="F114" s="10">
        <v>44480</v>
      </c>
      <c r="G114" s="28">
        <v>1</v>
      </c>
      <c r="H114" s="37">
        <v>44578</v>
      </c>
      <c r="I114" s="36">
        <v>1</v>
      </c>
    </row>
    <row r="115" spans="1:9" x14ac:dyDescent="0.3">
      <c r="A115" s="14">
        <v>44481</v>
      </c>
      <c r="B115" s="2" t="s">
        <v>40</v>
      </c>
      <c r="C115" s="15" t="s">
        <v>21</v>
      </c>
      <c r="D115" s="6" t="s">
        <v>41</v>
      </c>
      <c r="E115" s="15" t="s">
        <v>42</v>
      </c>
      <c r="F115" s="10">
        <v>44448</v>
      </c>
      <c r="G115" s="28">
        <v>1</v>
      </c>
      <c r="H115" s="10">
        <v>44585</v>
      </c>
      <c r="I115" s="21"/>
    </row>
    <row r="116" spans="1:9" x14ac:dyDescent="0.3">
      <c r="A116" s="14">
        <v>44481</v>
      </c>
      <c r="B116" s="2" t="s">
        <v>106</v>
      </c>
      <c r="C116" s="15" t="s">
        <v>21</v>
      </c>
      <c r="D116" s="6" t="s">
        <v>15</v>
      </c>
      <c r="E116" s="15" t="s">
        <v>22</v>
      </c>
      <c r="F116" s="10">
        <v>44480</v>
      </c>
      <c r="G116" s="28">
        <v>1</v>
      </c>
      <c r="H116" s="10">
        <v>44529</v>
      </c>
      <c r="I116" s="21">
        <v>1</v>
      </c>
    </row>
    <row r="117" spans="1:9" x14ac:dyDescent="0.3">
      <c r="A117" s="14">
        <v>44481</v>
      </c>
      <c r="B117" s="2" t="s">
        <v>167</v>
      </c>
      <c r="C117" s="15" t="s">
        <v>10</v>
      </c>
      <c r="D117" s="6" t="s">
        <v>15</v>
      </c>
      <c r="E117" s="15" t="s">
        <v>22</v>
      </c>
      <c r="F117" s="10">
        <v>44469</v>
      </c>
      <c r="G117" s="28">
        <v>1</v>
      </c>
      <c r="H117" s="10">
        <v>44505</v>
      </c>
      <c r="I117" s="19">
        <v>1</v>
      </c>
    </row>
    <row r="118" spans="1:9" x14ac:dyDescent="0.3">
      <c r="A118" s="14">
        <v>44481</v>
      </c>
      <c r="B118" s="25" t="s">
        <v>170</v>
      </c>
      <c r="C118" s="15" t="s">
        <v>10</v>
      </c>
      <c r="D118" s="6" t="s">
        <v>15</v>
      </c>
      <c r="E118" s="15" t="s">
        <v>22</v>
      </c>
      <c r="F118" s="10">
        <v>44468</v>
      </c>
      <c r="G118" s="28">
        <v>1</v>
      </c>
      <c r="H118" s="10" t="s">
        <v>30</v>
      </c>
      <c r="I118" s="21"/>
    </row>
    <row r="119" spans="1:9" x14ac:dyDescent="0.3">
      <c r="A119" s="14">
        <v>44481</v>
      </c>
      <c r="B119" s="25" t="s">
        <v>221</v>
      </c>
      <c r="C119" s="15" t="s">
        <v>10</v>
      </c>
      <c r="D119" s="6" t="s">
        <v>15</v>
      </c>
      <c r="E119" s="15" t="s">
        <v>22</v>
      </c>
      <c r="F119" s="10">
        <v>44468</v>
      </c>
      <c r="G119" s="28">
        <v>1</v>
      </c>
      <c r="H119" s="10">
        <v>44575</v>
      </c>
      <c r="I119" s="21">
        <v>1</v>
      </c>
    </row>
    <row r="120" spans="1:9" x14ac:dyDescent="0.3">
      <c r="A120" s="14">
        <v>44482</v>
      </c>
      <c r="B120" s="2" t="s">
        <v>46</v>
      </c>
      <c r="C120" s="15" t="s">
        <v>21</v>
      </c>
      <c r="D120" s="6" t="s">
        <v>11</v>
      </c>
      <c r="E120" s="15" t="s">
        <v>12</v>
      </c>
      <c r="F120" s="10">
        <v>44481</v>
      </c>
      <c r="G120" s="28">
        <v>1</v>
      </c>
      <c r="H120" s="10" t="s">
        <v>30</v>
      </c>
      <c r="I120" s="21"/>
    </row>
    <row r="121" spans="1:9" x14ac:dyDescent="0.3">
      <c r="A121" s="14">
        <v>44483</v>
      </c>
      <c r="B121" s="2" t="s">
        <v>39</v>
      </c>
      <c r="C121" s="15" t="s">
        <v>21</v>
      </c>
      <c r="D121" s="6" t="s">
        <v>15</v>
      </c>
      <c r="E121" s="15" t="s">
        <v>22</v>
      </c>
      <c r="F121" s="10">
        <v>44480</v>
      </c>
      <c r="G121" s="28">
        <v>1</v>
      </c>
      <c r="H121" s="10">
        <v>44519</v>
      </c>
      <c r="I121" s="20">
        <v>1</v>
      </c>
    </row>
    <row r="122" spans="1:9" x14ac:dyDescent="0.3">
      <c r="A122" s="14">
        <v>44483</v>
      </c>
      <c r="B122" s="2" t="s">
        <v>71</v>
      </c>
      <c r="C122" s="15" t="s">
        <v>21</v>
      </c>
      <c r="D122" s="6" t="s">
        <v>41</v>
      </c>
      <c r="E122" s="15" t="s">
        <v>42</v>
      </c>
      <c r="F122" s="10">
        <v>44482</v>
      </c>
      <c r="G122" s="28">
        <v>1</v>
      </c>
      <c r="H122" s="10">
        <v>44585</v>
      </c>
      <c r="I122" s="21"/>
    </row>
    <row r="123" spans="1:9" x14ac:dyDescent="0.3">
      <c r="A123" s="14">
        <v>44483</v>
      </c>
      <c r="B123" s="2" t="s">
        <v>98</v>
      </c>
      <c r="C123" s="15" t="s">
        <v>21</v>
      </c>
      <c r="D123" s="6" t="s">
        <v>11</v>
      </c>
      <c r="E123" s="15" t="s">
        <v>12</v>
      </c>
      <c r="F123" s="10">
        <v>44483</v>
      </c>
      <c r="G123" s="28">
        <v>1</v>
      </c>
      <c r="H123" s="10">
        <v>44568</v>
      </c>
      <c r="I123" s="21">
        <v>1</v>
      </c>
    </row>
    <row r="124" spans="1:9" x14ac:dyDescent="0.3">
      <c r="A124" s="14">
        <v>44487</v>
      </c>
      <c r="B124" s="2" t="s">
        <v>27</v>
      </c>
      <c r="C124" s="15" t="s">
        <v>21</v>
      </c>
      <c r="D124" s="6" t="s">
        <v>15</v>
      </c>
      <c r="E124" s="15" t="s">
        <v>28</v>
      </c>
      <c r="F124" s="10">
        <v>44483</v>
      </c>
      <c r="G124" s="28">
        <v>1</v>
      </c>
      <c r="H124" s="10">
        <v>44529</v>
      </c>
      <c r="I124" s="21">
        <v>1</v>
      </c>
    </row>
    <row r="125" spans="1:9" x14ac:dyDescent="0.3">
      <c r="A125" s="14">
        <v>44487</v>
      </c>
      <c r="B125" s="2" t="s">
        <v>38</v>
      </c>
      <c r="C125" s="15" t="s">
        <v>21</v>
      </c>
      <c r="D125" s="6" t="s">
        <v>11</v>
      </c>
      <c r="E125" s="15" t="s">
        <v>12</v>
      </c>
      <c r="F125" s="10">
        <v>44483</v>
      </c>
      <c r="G125" s="28">
        <v>1</v>
      </c>
      <c r="H125" s="10">
        <v>44568</v>
      </c>
      <c r="I125" s="21">
        <v>1</v>
      </c>
    </row>
    <row r="126" spans="1:9" x14ac:dyDescent="0.3">
      <c r="A126" s="14">
        <v>44487</v>
      </c>
      <c r="B126" s="2" t="s">
        <v>97</v>
      </c>
      <c r="C126" s="15" t="s">
        <v>21</v>
      </c>
      <c r="D126" s="6" t="s">
        <v>15</v>
      </c>
      <c r="E126" s="15" t="s">
        <v>22</v>
      </c>
      <c r="F126" s="10">
        <v>44483</v>
      </c>
      <c r="G126" s="28">
        <v>1</v>
      </c>
      <c r="H126" s="10">
        <v>44519</v>
      </c>
      <c r="I126" s="20">
        <v>1</v>
      </c>
    </row>
    <row r="127" spans="1:9" x14ac:dyDescent="0.3">
      <c r="A127" s="14">
        <v>44487</v>
      </c>
      <c r="B127" s="2" t="s">
        <v>118</v>
      </c>
      <c r="C127" s="15" t="s">
        <v>21</v>
      </c>
      <c r="D127" s="6" t="s">
        <v>41</v>
      </c>
      <c r="E127" s="15" t="s">
        <v>42</v>
      </c>
      <c r="F127" s="10">
        <v>44484</v>
      </c>
      <c r="G127" s="28">
        <v>1</v>
      </c>
      <c r="H127" s="10">
        <v>44585</v>
      </c>
      <c r="I127" s="21"/>
    </row>
    <row r="128" spans="1:9" x14ac:dyDescent="0.3">
      <c r="A128" s="14">
        <v>44487</v>
      </c>
      <c r="B128" s="2" t="s">
        <v>205</v>
      </c>
      <c r="C128" s="15" t="s">
        <v>21</v>
      </c>
      <c r="D128" s="6" t="s">
        <v>15</v>
      </c>
      <c r="E128" s="15" t="s">
        <v>22</v>
      </c>
      <c r="F128" s="10">
        <v>44482</v>
      </c>
      <c r="G128" s="28">
        <v>1</v>
      </c>
      <c r="H128" s="10" t="s">
        <v>30</v>
      </c>
      <c r="I128" s="21"/>
    </row>
    <row r="129" spans="1:9" x14ac:dyDescent="0.3">
      <c r="A129" s="14">
        <v>44487</v>
      </c>
      <c r="B129" s="2" t="s">
        <v>209</v>
      </c>
      <c r="C129" s="15" t="s">
        <v>21</v>
      </c>
      <c r="D129" s="6" t="s">
        <v>15</v>
      </c>
      <c r="E129" s="15" t="s">
        <v>22</v>
      </c>
      <c r="F129" s="10">
        <v>44483</v>
      </c>
      <c r="G129" s="28">
        <v>1</v>
      </c>
      <c r="H129" s="10" t="s">
        <v>30</v>
      </c>
      <c r="I129" s="21"/>
    </row>
    <row r="130" spans="1:9" x14ac:dyDescent="0.3">
      <c r="A130" s="14">
        <v>44487</v>
      </c>
      <c r="B130" s="2" t="s">
        <v>213</v>
      </c>
      <c r="C130" s="15" t="s">
        <v>21</v>
      </c>
      <c r="D130" s="6" t="s">
        <v>15</v>
      </c>
      <c r="E130" s="15" t="s">
        <v>28</v>
      </c>
      <c r="F130" s="10">
        <v>44483</v>
      </c>
      <c r="G130" s="28">
        <v>1</v>
      </c>
      <c r="H130" s="10">
        <v>44533</v>
      </c>
      <c r="I130" s="21">
        <v>1</v>
      </c>
    </row>
    <row r="131" spans="1:9" x14ac:dyDescent="0.3">
      <c r="A131" s="14">
        <v>44488</v>
      </c>
      <c r="B131" s="2" t="s">
        <v>236</v>
      </c>
      <c r="C131" s="15" t="s">
        <v>21</v>
      </c>
      <c r="D131" s="6" t="s">
        <v>15</v>
      </c>
      <c r="E131" s="15" t="s">
        <v>28</v>
      </c>
      <c r="F131" s="10">
        <v>44488</v>
      </c>
      <c r="G131" s="28">
        <v>1</v>
      </c>
      <c r="H131" s="10" t="s">
        <v>30</v>
      </c>
      <c r="I131" s="21"/>
    </row>
    <row r="132" spans="1:9" x14ac:dyDescent="0.3">
      <c r="A132" s="14">
        <v>44494</v>
      </c>
      <c r="B132" s="2" t="s">
        <v>102</v>
      </c>
      <c r="C132" s="15" t="s">
        <v>21</v>
      </c>
      <c r="D132" s="6" t="s">
        <v>11</v>
      </c>
      <c r="E132" s="15" t="s">
        <v>28</v>
      </c>
      <c r="F132" s="10">
        <v>44489</v>
      </c>
      <c r="G132" s="28">
        <v>1</v>
      </c>
      <c r="H132" s="10">
        <v>44596</v>
      </c>
      <c r="I132" s="21"/>
    </row>
    <row r="133" spans="1:9" x14ac:dyDescent="0.3">
      <c r="A133" s="14">
        <v>44494</v>
      </c>
      <c r="B133" s="2" t="s">
        <v>191</v>
      </c>
      <c r="C133" s="15" t="s">
        <v>21</v>
      </c>
      <c r="D133" s="6" t="s">
        <v>11</v>
      </c>
      <c r="E133" s="15" t="s">
        <v>28</v>
      </c>
      <c r="F133" s="10">
        <v>44488</v>
      </c>
      <c r="G133" s="28">
        <v>1</v>
      </c>
      <c r="H133" s="10" t="s">
        <v>30</v>
      </c>
      <c r="I133" s="21"/>
    </row>
    <row r="134" spans="1:9" x14ac:dyDescent="0.3">
      <c r="A134" s="14">
        <v>44494</v>
      </c>
      <c r="B134" s="2" t="s">
        <v>200</v>
      </c>
      <c r="C134" s="15" t="s">
        <v>21</v>
      </c>
      <c r="D134" s="6" t="s">
        <v>11</v>
      </c>
      <c r="E134" s="15" t="s">
        <v>28</v>
      </c>
      <c r="F134" s="10">
        <v>44482</v>
      </c>
      <c r="G134" s="28">
        <v>1</v>
      </c>
      <c r="H134" s="10">
        <v>44568</v>
      </c>
      <c r="I134" s="21">
        <v>1</v>
      </c>
    </row>
    <row r="135" spans="1:9" x14ac:dyDescent="0.3">
      <c r="A135" s="14">
        <v>44494</v>
      </c>
      <c r="B135" s="2" t="s">
        <v>207</v>
      </c>
      <c r="C135" s="15" t="s">
        <v>21</v>
      </c>
      <c r="D135" s="6" t="s">
        <v>11</v>
      </c>
      <c r="E135" s="15" t="s">
        <v>12</v>
      </c>
      <c r="F135" s="10">
        <v>44489</v>
      </c>
      <c r="G135" s="28">
        <v>1</v>
      </c>
      <c r="H135" s="10">
        <v>44540</v>
      </c>
      <c r="I135" s="21">
        <v>1</v>
      </c>
    </row>
    <row r="136" spans="1:9" x14ac:dyDescent="0.3">
      <c r="A136" s="14">
        <v>44494</v>
      </c>
      <c r="B136" s="2" t="s">
        <v>224</v>
      </c>
      <c r="C136" s="15" t="s">
        <v>21</v>
      </c>
      <c r="D136" s="6" t="s">
        <v>15</v>
      </c>
      <c r="E136" s="15" t="s">
        <v>22</v>
      </c>
      <c r="F136" s="10">
        <v>44488</v>
      </c>
      <c r="G136" s="28">
        <v>1</v>
      </c>
      <c r="H136" s="10">
        <v>44505</v>
      </c>
      <c r="I136" s="20">
        <v>1</v>
      </c>
    </row>
    <row r="137" spans="1:9" x14ac:dyDescent="0.3">
      <c r="A137" s="14">
        <v>44495</v>
      </c>
      <c r="B137" s="2" t="s">
        <v>35</v>
      </c>
      <c r="C137" s="15" t="s">
        <v>21</v>
      </c>
      <c r="D137" s="6" t="s">
        <v>11</v>
      </c>
      <c r="E137" s="15" t="s">
        <v>12</v>
      </c>
      <c r="F137" s="10">
        <v>44494</v>
      </c>
      <c r="G137" s="28">
        <v>1</v>
      </c>
      <c r="H137" s="10" t="s">
        <v>30</v>
      </c>
      <c r="I137" s="21"/>
    </row>
    <row r="138" spans="1:9" x14ac:dyDescent="0.3">
      <c r="A138" s="14">
        <v>44495</v>
      </c>
      <c r="B138" s="2" t="s">
        <v>64</v>
      </c>
      <c r="C138" s="15" t="s">
        <v>21</v>
      </c>
      <c r="D138" s="6" t="s">
        <v>15</v>
      </c>
      <c r="E138" s="15" t="s">
        <v>22</v>
      </c>
      <c r="F138" s="10">
        <v>44491</v>
      </c>
      <c r="G138" s="28">
        <v>1</v>
      </c>
      <c r="H138" s="10">
        <v>44519</v>
      </c>
      <c r="I138" s="20">
        <v>1</v>
      </c>
    </row>
    <row r="139" spans="1:9" x14ac:dyDescent="0.3">
      <c r="A139" s="14">
        <v>44495</v>
      </c>
      <c r="B139" s="2" t="s">
        <v>80</v>
      </c>
      <c r="C139" s="15" t="s">
        <v>21</v>
      </c>
      <c r="D139" s="6" t="s">
        <v>15</v>
      </c>
      <c r="E139" s="15" t="s">
        <v>22</v>
      </c>
      <c r="F139" s="10">
        <v>44494</v>
      </c>
      <c r="G139" s="28">
        <v>1</v>
      </c>
      <c r="H139" s="10">
        <v>44533</v>
      </c>
      <c r="I139" s="23">
        <v>1</v>
      </c>
    </row>
    <row r="140" spans="1:9" x14ac:dyDescent="0.3">
      <c r="A140" s="14">
        <v>44496</v>
      </c>
      <c r="B140" s="2" t="s">
        <v>151</v>
      </c>
      <c r="C140" s="15" t="s">
        <v>21</v>
      </c>
      <c r="D140" s="6" t="s">
        <v>11</v>
      </c>
      <c r="E140" s="15" t="s">
        <v>33</v>
      </c>
      <c r="F140" s="10">
        <v>44495</v>
      </c>
      <c r="G140" s="28"/>
      <c r="H140" s="10">
        <v>44582</v>
      </c>
      <c r="I140" s="21">
        <v>1</v>
      </c>
    </row>
    <row r="141" spans="1:9" x14ac:dyDescent="0.3">
      <c r="A141" s="14">
        <v>44497</v>
      </c>
      <c r="B141" s="2" t="s">
        <v>214</v>
      </c>
      <c r="C141" s="15" t="s">
        <v>21</v>
      </c>
      <c r="D141" s="6" t="s">
        <v>15</v>
      </c>
      <c r="E141" s="15" t="s">
        <v>22</v>
      </c>
      <c r="F141" s="10">
        <v>44489</v>
      </c>
      <c r="G141" s="28">
        <v>1</v>
      </c>
      <c r="H141" s="10">
        <v>44533</v>
      </c>
      <c r="I141" s="21">
        <v>1</v>
      </c>
    </row>
    <row r="142" spans="1:9" x14ac:dyDescent="0.3">
      <c r="A142" s="14">
        <v>44502</v>
      </c>
      <c r="B142" s="2" t="s">
        <v>84</v>
      </c>
      <c r="C142" s="15" t="s">
        <v>21</v>
      </c>
      <c r="D142" s="6" t="s">
        <v>11</v>
      </c>
      <c r="E142" s="15" t="s">
        <v>12</v>
      </c>
      <c r="F142" s="10">
        <v>44498</v>
      </c>
      <c r="G142" s="28">
        <v>1</v>
      </c>
      <c r="H142" s="10" t="s">
        <v>30</v>
      </c>
      <c r="I142" s="21"/>
    </row>
    <row r="143" spans="1:9" x14ac:dyDescent="0.3">
      <c r="A143" s="14">
        <v>44502</v>
      </c>
      <c r="B143" s="2" t="s">
        <v>117</v>
      </c>
      <c r="C143" s="15" t="s">
        <v>21</v>
      </c>
      <c r="D143" s="6" t="s">
        <v>11</v>
      </c>
      <c r="E143" s="15" t="s">
        <v>12</v>
      </c>
      <c r="F143" s="10">
        <v>44348</v>
      </c>
      <c r="G143" s="28">
        <v>1</v>
      </c>
      <c r="H143" s="10" t="s">
        <v>30</v>
      </c>
      <c r="I143" s="21"/>
    </row>
    <row r="144" spans="1:9" x14ac:dyDescent="0.3">
      <c r="A144" s="14">
        <v>44502</v>
      </c>
      <c r="B144" s="2" t="s">
        <v>137</v>
      </c>
      <c r="C144" s="15" t="s">
        <v>21</v>
      </c>
      <c r="D144" s="6" t="s">
        <v>11</v>
      </c>
      <c r="E144" s="15" t="s">
        <v>12</v>
      </c>
      <c r="F144" s="10">
        <v>44498</v>
      </c>
      <c r="G144" s="28"/>
      <c r="H144" s="10" t="s">
        <v>30</v>
      </c>
      <c r="I144" s="21"/>
    </row>
    <row r="145" spans="1:9" x14ac:dyDescent="0.3">
      <c r="A145" s="14">
        <v>44502</v>
      </c>
      <c r="B145" s="2" t="s">
        <v>152</v>
      </c>
      <c r="C145" s="15" t="s">
        <v>21</v>
      </c>
      <c r="D145" s="6" t="s">
        <v>41</v>
      </c>
      <c r="E145" s="15" t="s">
        <v>42</v>
      </c>
      <c r="F145" s="10">
        <v>44496</v>
      </c>
      <c r="G145" s="28">
        <v>1</v>
      </c>
      <c r="H145" s="10" t="s">
        <v>30</v>
      </c>
      <c r="I145" s="21"/>
    </row>
    <row r="146" spans="1:9" x14ac:dyDescent="0.3">
      <c r="A146" s="14">
        <v>44502</v>
      </c>
      <c r="B146" s="2" t="s">
        <v>156</v>
      </c>
      <c r="C146" s="15" t="s">
        <v>21</v>
      </c>
      <c r="D146" s="6" t="s">
        <v>11</v>
      </c>
      <c r="E146" s="15" t="s">
        <v>12</v>
      </c>
      <c r="F146" s="10">
        <v>44491</v>
      </c>
      <c r="G146" s="28">
        <v>1</v>
      </c>
      <c r="H146" s="10" t="s">
        <v>30</v>
      </c>
      <c r="I146" s="21"/>
    </row>
    <row r="147" spans="1:9" x14ac:dyDescent="0.3">
      <c r="A147" s="14">
        <v>44502</v>
      </c>
      <c r="B147" s="2" t="s">
        <v>234</v>
      </c>
      <c r="C147" s="15" t="s">
        <v>21</v>
      </c>
      <c r="D147" s="6" t="s">
        <v>15</v>
      </c>
      <c r="E147" s="15" t="s">
        <v>22</v>
      </c>
      <c r="F147" s="10">
        <v>44488</v>
      </c>
      <c r="G147" s="28">
        <v>1</v>
      </c>
      <c r="H147" s="10">
        <v>44533</v>
      </c>
      <c r="I147" s="21">
        <v>1</v>
      </c>
    </row>
    <row r="148" spans="1:9" x14ac:dyDescent="0.3">
      <c r="A148" s="14">
        <v>44504</v>
      </c>
      <c r="B148" s="2" t="s">
        <v>180</v>
      </c>
      <c r="C148" s="15" t="s">
        <v>21</v>
      </c>
      <c r="D148" s="6" t="s">
        <v>45</v>
      </c>
      <c r="E148" s="15" t="s">
        <v>33</v>
      </c>
      <c r="F148" s="10">
        <v>44503</v>
      </c>
      <c r="G148" s="29">
        <v>1</v>
      </c>
      <c r="H148" s="10" t="s">
        <v>30</v>
      </c>
      <c r="I148" s="21"/>
    </row>
    <row r="149" spans="1:9" x14ac:dyDescent="0.3">
      <c r="A149" s="14">
        <v>44508</v>
      </c>
      <c r="B149" s="2" t="s">
        <v>100</v>
      </c>
      <c r="C149" s="15" t="s">
        <v>21</v>
      </c>
      <c r="D149" s="6" t="s">
        <v>41</v>
      </c>
      <c r="E149" s="15" t="s">
        <v>42</v>
      </c>
      <c r="F149" s="10">
        <v>44508</v>
      </c>
      <c r="G149" s="28">
        <v>1</v>
      </c>
      <c r="H149" s="10"/>
      <c r="I149" s="21"/>
    </row>
    <row r="150" spans="1:9" x14ac:dyDescent="0.3">
      <c r="A150" s="14">
        <v>44517</v>
      </c>
      <c r="B150" s="2" t="s">
        <v>219</v>
      </c>
      <c r="C150" s="15" t="s">
        <v>21</v>
      </c>
      <c r="D150" s="6" t="s">
        <v>41</v>
      </c>
      <c r="E150" s="15" t="s">
        <v>42</v>
      </c>
      <c r="F150" s="10">
        <v>44508</v>
      </c>
      <c r="G150" s="28">
        <v>1</v>
      </c>
      <c r="H150" s="10" t="s">
        <v>30</v>
      </c>
      <c r="I150" s="21"/>
    </row>
    <row r="151" spans="1:9" x14ac:dyDescent="0.3">
      <c r="A151" s="14">
        <v>44522</v>
      </c>
      <c r="B151" s="25" t="s">
        <v>111</v>
      </c>
      <c r="C151" s="15" t="s">
        <v>10</v>
      </c>
      <c r="E151" s="15"/>
      <c r="F151" s="10">
        <v>44523</v>
      </c>
      <c r="G151" s="28">
        <v>0.5</v>
      </c>
      <c r="H151" s="10"/>
      <c r="I151" s="21"/>
    </row>
    <row r="152" spans="1:9" x14ac:dyDescent="0.3">
      <c r="A152" s="14">
        <v>44522</v>
      </c>
      <c r="B152" s="2" t="s">
        <v>162</v>
      </c>
      <c r="C152" s="15" t="s">
        <v>21</v>
      </c>
      <c r="D152" s="6" t="s">
        <v>41</v>
      </c>
      <c r="E152" s="15" t="s">
        <v>42</v>
      </c>
      <c r="F152" s="10">
        <v>44515</v>
      </c>
      <c r="G152" s="28">
        <v>1</v>
      </c>
      <c r="H152" s="10">
        <v>44585</v>
      </c>
      <c r="I152" s="21"/>
    </row>
    <row r="153" spans="1:9" x14ac:dyDescent="0.3">
      <c r="A153" s="14">
        <v>44522</v>
      </c>
      <c r="B153" s="2" t="s">
        <v>165</v>
      </c>
      <c r="C153" s="15" t="s">
        <v>21</v>
      </c>
      <c r="D153" s="6" t="s">
        <v>11</v>
      </c>
      <c r="E153" s="15" t="s">
        <v>18</v>
      </c>
      <c r="F153" s="10">
        <v>44509</v>
      </c>
      <c r="G153" s="28">
        <v>1</v>
      </c>
      <c r="H153" s="10">
        <v>44596</v>
      </c>
      <c r="I153" s="21"/>
    </row>
    <row r="154" spans="1:9" x14ac:dyDescent="0.3">
      <c r="A154" s="14">
        <v>44522</v>
      </c>
      <c r="B154" s="2" t="s">
        <v>169</v>
      </c>
      <c r="C154" s="15" t="s">
        <v>21</v>
      </c>
      <c r="D154" s="6" t="s">
        <v>15</v>
      </c>
      <c r="E154" s="15" t="s">
        <v>22</v>
      </c>
      <c r="F154" s="10">
        <v>44519</v>
      </c>
      <c r="G154" s="28">
        <v>1</v>
      </c>
      <c r="H154" s="10">
        <v>44575</v>
      </c>
      <c r="I154" s="21">
        <v>1</v>
      </c>
    </row>
    <row r="155" spans="1:9" x14ac:dyDescent="0.3">
      <c r="A155" s="14">
        <v>44522</v>
      </c>
      <c r="B155" s="2" t="s">
        <v>235</v>
      </c>
      <c r="C155" s="15" t="s">
        <v>21</v>
      </c>
      <c r="D155" s="6" t="s">
        <v>41</v>
      </c>
      <c r="E155" s="15" t="s">
        <v>42</v>
      </c>
      <c r="F155" s="10">
        <v>44505</v>
      </c>
      <c r="G155" s="28">
        <v>1</v>
      </c>
      <c r="H155" s="10" t="s">
        <v>30</v>
      </c>
      <c r="I155" s="21"/>
    </row>
    <row r="156" spans="1:9" x14ac:dyDescent="0.3">
      <c r="A156" s="14">
        <v>44523</v>
      </c>
      <c r="B156" s="2" t="s">
        <v>99</v>
      </c>
      <c r="C156" s="15" t="s">
        <v>21</v>
      </c>
      <c r="D156" s="6" t="s">
        <v>11</v>
      </c>
      <c r="E156" s="15" t="s">
        <v>18</v>
      </c>
      <c r="F156" s="10">
        <v>44505</v>
      </c>
      <c r="G156" s="28"/>
      <c r="H156" s="10">
        <v>44568</v>
      </c>
      <c r="I156" s="21">
        <v>1</v>
      </c>
    </row>
    <row r="157" spans="1:9" x14ac:dyDescent="0.3">
      <c r="A157" s="14">
        <v>44523</v>
      </c>
      <c r="B157" s="2" t="s">
        <v>107</v>
      </c>
      <c r="C157" s="15" t="s">
        <v>21</v>
      </c>
      <c r="D157" s="6" t="s">
        <v>41</v>
      </c>
      <c r="E157" s="15" t="s">
        <v>42</v>
      </c>
      <c r="F157" s="10">
        <v>44508</v>
      </c>
      <c r="G157" s="28"/>
      <c r="H157" s="10">
        <v>44585</v>
      </c>
      <c r="I157" s="21"/>
    </row>
    <row r="158" spans="1:9" x14ac:dyDescent="0.3">
      <c r="A158" s="14">
        <v>44523</v>
      </c>
      <c r="B158" s="2" t="s">
        <v>158</v>
      </c>
      <c r="C158" s="15" t="s">
        <v>21</v>
      </c>
      <c r="D158" s="6" t="s">
        <v>45</v>
      </c>
      <c r="E158" s="15" t="s">
        <v>135</v>
      </c>
      <c r="F158" s="10">
        <v>44522</v>
      </c>
      <c r="G158" s="28">
        <v>1</v>
      </c>
      <c r="H158" s="38">
        <v>44589</v>
      </c>
      <c r="I158" s="21"/>
    </row>
    <row r="159" spans="1:9" x14ac:dyDescent="0.3">
      <c r="A159" s="14">
        <v>44523</v>
      </c>
      <c r="B159" s="25" t="s">
        <v>195</v>
      </c>
      <c r="C159" s="15" t="s">
        <v>10</v>
      </c>
      <c r="D159" s="6" t="s">
        <v>11</v>
      </c>
      <c r="E159" s="15" t="s">
        <v>12</v>
      </c>
      <c r="F159" s="10">
        <v>44523</v>
      </c>
      <c r="G159" s="28">
        <v>1</v>
      </c>
      <c r="H159" s="10">
        <v>44596</v>
      </c>
      <c r="I159" s="21"/>
    </row>
    <row r="160" spans="1:9" x14ac:dyDescent="0.3">
      <c r="A160" s="14">
        <v>44523</v>
      </c>
      <c r="B160" s="25" t="s">
        <v>198</v>
      </c>
      <c r="C160" s="15" t="s">
        <v>10</v>
      </c>
      <c r="E160" s="15"/>
      <c r="F160" s="10">
        <v>44469</v>
      </c>
      <c r="G160" s="28">
        <v>0.5</v>
      </c>
      <c r="H160" s="10"/>
      <c r="I160" s="21"/>
    </row>
    <row r="161" spans="1:9" x14ac:dyDescent="0.3">
      <c r="A161" s="14">
        <v>44523</v>
      </c>
      <c r="B161" s="2" t="s">
        <v>199</v>
      </c>
      <c r="C161" s="15" t="s">
        <v>21</v>
      </c>
      <c r="D161" s="6" t="s">
        <v>11</v>
      </c>
      <c r="E161" s="15" t="s">
        <v>12</v>
      </c>
      <c r="F161" s="10">
        <v>44522</v>
      </c>
      <c r="G161" s="28">
        <v>1</v>
      </c>
      <c r="H161" s="10">
        <v>44582</v>
      </c>
      <c r="I161" s="21">
        <v>1</v>
      </c>
    </row>
    <row r="162" spans="1:9" x14ac:dyDescent="0.3">
      <c r="A162" s="14">
        <v>44524</v>
      </c>
      <c r="B162" s="2" t="s">
        <v>37</v>
      </c>
      <c r="C162" s="15" t="s">
        <v>21</v>
      </c>
      <c r="D162" s="6" t="s">
        <v>11</v>
      </c>
      <c r="E162" s="15" t="s">
        <v>33</v>
      </c>
      <c r="F162" s="10"/>
      <c r="G162" s="28"/>
      <c r="H162" s="10" t="s">
        <v>30</v>
      </c>
      <c r="I162" s="21"/>
    </row>
    <row r="163" spans="1:9" x14ac:dyDescent="0.3">
      <c r="A163" s="14">
        <v>44524</v>
      </c>
      <c r="B163" s="2" t="s">
        <v>67</v>
      </c>
      <c r="C163" s="15" t="s">
        <v>21</v>
      </c>
      <c r="D163" s="6" t="s">
        <v>11</v>
      </c>
      <c r="E163" s="15" t="s">
        <v>33</v>
      </c>
      <c r="F163" s="10">
        <v>44517</v>
      </c>
      <c r="G163" s="28"/>
      <c r="H163" s="10" t="s">
        <v>30</v>
      </c>
      <c r="I163" s="21"/>
    </row>
    <row r="164" spans="1:9" x14ac:dyDescent="0.3">
      <c r="A164" s="14">
        <v>44524</v>
      </c>
      <c r="B164" s="2" t="s">
        <v>134</v>
      </c>
      <c r="C164" s="15" t="s">
        <v>21</v>
      </c>
      <c r="D164" s="6" t="s">
        <v>41</v>
      </c>
      <c r="E164" s="15" t="s">
        <v>135</v>
      </c>
      <c r="F164" s="10">
        <v>44532</v>
      </c>
      <c r="G164" s="28"/>
      <c r="H164" s="10">
        <v>44585</v>
      </c>
      <c r="I164" s="21"/>
    </row>
    <row r="165" spans="1:9" x14ac:dyDescent="0.3">
      <c r="A165" s="14">
        <v>44524</v>
      </c>
      <c r="B165" s="2" t="s">
        <v>206</v>
      </c>
      <c r="C165" s="15" t="s">
        <v>21</v>
      </c>
      <c r="D165" s="6" t="s">
        <v>11</v>
      </c>
      <c r="E165" s="15" t="s">
        <v>12</v>
      </c>
      <c r="F165" s="10">
        <v>44510</v>
      </c>
      <c r="G165" s="28">
        <v>0.5</v>
      </c>
      <c r="H165" s="10">
        <v>44596</v>
      </c>
      <c r="I165" s="21"/>
    </row>
    <row r="166" spans="1:9" x14ac:dyDescent="0.3">
      <c r="A166" s="14">
        <v>44525</v>
      </c>
      <c r="B166" s="2" t="s">
        <v>32</v>
      </c>
      <c r="C166" s="15" t="s">
        <v>21</v>
      </c>
      <c r="D166" s="6" t="s">
        <v>15</v>
      </c>
      <c r="E166" s="15" t="s">
        <v>33</v>
      </c>
      <c r="F166" s="10">
        <v>44533</v>
      </c>
      <c r="G166" s="28">
        <v>1</v>
      </c>
      <c r="H166" s="10" t="s">
        <v>30</v>
      </c>
      <c r="I166" s="21"/>
    </row>
    <row r="167" spans="1:9" x14ac:dyDescent="0.3">
      <c r="A167" s="14">
        <v>44525</v>
      </c>
      <c r="B167" s="2" t="s">
        <v>56</v>
      </c>
      <c r="C167" s="15" t="s">
        <v>21</v>
      </c>
      <c r="D167" s="6" t="s">
        <v>41</v>
      </c>
      <c r="E167" s="15" t="s">
        <v>42</v>
      </c>
      <c r="F167" s="10">
        <v>44528</v>
      </c>
      <c r="G167" s="28">
        <v>1</v>
      </c>
      <c r="H167" s="10" t="s">
        <v>30</v>
      </c>
      <c r="I167" s="21"/>
    </row>
    <row r="168" spans="1:9" x14ac:dyDescent="0.3">
      <c r="A168" s="14">
        <v>44525</v>
      </c>
      <c r="B168" s="25" t="s">
        <v>57</v>
      </c>
      <c r="C168" s="15" t="s">
        <v>10</v>
      </c>
      <c r="E168" s="15"/>
      <c r="F168" s="10">
        <v>44483</v>
      </c>
      <c r="G168" s="28">
        <v>0.5</v>
      </c>
      <c r="H168" s="10"/>
      <c r="I168" s="21"/>
    </row>
    <row r="169" spans="1:9" x14ac:dyDescent="0.3">
      <c r="A169" s="14">
        <v>44525</v>
      </c>
      <c r="B169" s="25" t="s">
        <v>153</v>
      </c>
      <c r="C169" s="15" t="s">
        <v>10</v>
      </c>
      <c r="D169" s="6" t="s">
        <v>11</v>
      </c>
      <c r="E169" s="15" t="s">
        <v>12</v>
      </c>
      <c r="F169" s="10">
        <v>44525</v>
      </c>
      <c r="G169" s="28">
        <v>1</v>
      </c>
      <c r="H169" s="10">
        <v>44596</v>
      </c>
      <c r="I169" s="21"/>
    </row>
    <row r="170" spans="1:9" x14ac:dyDescent="0.3">
      <c r="A170" s="14">
        <v>44525</v>
      </c>
      <c r="B170" s="2" t="s">
        <v>166</v>
      </c>
      <c r="C170" s="15" t="s">
        <v>21</v>
      </c>
      <c r="D170" s="6" t="s">
        <v>15</v>
      </c>
      <c r="E170" s="15" t="s">
        <v>33</v>
      </c>
      <c r="F170" s="10">
        <v>44524</v>
      </c>
      <c r="G170" s="28">
        <v>1</v>
      </c>
      <c r="H170" s="10" t="s">
        <v>30</v>
      </c>
      <c r="I170" s="21"/>
    </row>
    <row r="171" spans="1:9" x14ac:dyDescent="0.3">
      <c r="A171" s="14">
        <v>44525</v>
      </c>
      <c r="B171" s="2" t="s">
        <v>215</v>
      </c>
      <c r="C171" s="15" t="s">
        <v>21</v>
      </c>
      <c r="D171" s="6" t="s">
        <v>11</v>
      </c>
      <c r="E171" s="15" t="s">
        <v>12</v>
      </c>
      <c r="F171" s="10">
        <v>44496</v>
      </c>
      <c r="G171" s="28">
        <v>1</v>
      </c>
      <c r="H171" s="10" t="s">
        <v>30</v>
      </c>
      <c r="I171" s="21"/>
    </row>
    <row r="172" spans="1:9" x14ac:dyDescent="0.3">
      <c r="A172" s="14">
        <v>44526</v>
      </c>
      <c r="B172" s="25" t="s">
        <v>176</v>
      </c>
      <c r="C172" s="15" t="s">
        <v>10</v>
      </c>
      <c r="E172" s="15"/>
      <c r="F172" s="10" t="s">
        <v>177</v>
      </c>
      <c r="G172" s="28"/>
      <c r="H172" s="10"/>
      <c r="I172" s="21"/>
    </row>
    <row r="173" spans="1:9" x14ac:dyDescent="0.3">
      <c r="A173" s="14">
        <v>44529</v>
      </c>
      <c r="B173" s="25" t="s">
        <v>116</v>
      </c>
      <c r="C173" s="15" t="s">
        <v>21</v>
      </c>
      <c r="E173" s="15"/>
      <c r="F173" s="10">
        <v>44526</v>
      </c>
      <c r="G173" s="28">
        <v>0.5</v>
      </c>
      <c r="H173" s="21"/>
      <c r="I173" s="21"/>
    </row>
    <row r="174" spans="1:9" x14ac:dyDescent="0.3">
      <c r="A174" s="14">
        <v>44529</v>
      </c>
      <c r="B174" s="25" t="s">
        <v>222</v>
      </c>
      <c r="C174" s="15" t="s">
        <v>21</v>
      </c>
      <c r="E174" s="15"/>
      <c r="F174" s="10">
        <v>44525</v>
      </c>
      <c r="G174" s="28">
        <v>1</v>
      </c>
      <c r="H174" s="10"/>
      <c r="I174" s="21"/>
    </row>
    <row r="175" spans="1:9" x14ac:dyDescent="0.3">
      <c r="A175" s="14">
        <v>44531</v>
      </c>
      <c r="B175" s="25" t="s">
        <v>59</v>
      </c>
      <c r="C175" s="15" t="s">
        <v>21</v>
      </c>
      <c r="D175" s="6" t="s">
        <v>15</v>
      </c>
      <c r="E175" s="15" t="s">
        <v>22</v>
      </c>
      <c r="F175" s="10">
        <v>44522</v>
      </c>
      <c r="G175" s="28">
        <v>1</v>
      </c>
      <c r="H175" s="38">
        <v>44589</v>
      </c>
      <c r="I175" s="21"/>
    </row>
    <row r="176" spans="1:9" x14ac:dyDescent="0.3">
      <c r="A176" s="14">
        <v>44531</v>
      </c>
      <c r="B176" s="25" t="s">
        <v>65</v>
      </c>
      <c r="C176" s="15" t="s">
        <v>10</v>
      </c>
      <c r="D176" s="6" t="s">
        <v>11</v>
      </c>
      <c r="E176" s="15" t="s">
        <v>12</v>
      </c>
      <c r="F176" s="10">
        <v>44541</v>
      </c>
      <c r="G176" s="28">
        <v>1</v>
      </c>
      <c r="H176" s="10">
        <v>44596</v>
      </c>
      <c r="I176" s="21"/>
    </row>
    <row r="177" spans="1:9" x14ac:dyDescent="0.3">
      <c r="A177" s="14">
        <v>44536</v>
      </c>
      <c r="B177" s="25" t="s">
        <v>9</v>
      </c>
      <c r="C177" s="15" t="s">
        <v>10</v>
      </c>
      <c r="D177" s="6" t="s">
        <v>11</v>
      </c>
      <c r="E177" s="15" t="s">
        <v>12</v>
      </c>
      <c r="F177" s="10">
        <v>44536</v>
      </c>
      <c r="G177" s="28">
        <v>1</v>
      </c>
      <c r="H177" s="10">
        <v>44582</v>
      </c>
      <c r="I177" s="21">
        <v>1</v>
      </c>
    </row>
    <row r="178" spans="1:9" x14ac:dyDescent="0.3">
      <c r="A178" s="14">
        <v>44536</v>
      </c>
      <c r="B178" s="25" t="s">
        <v>52</v>
      </c>
      <c r="C178" s="15" t="s">
        <v>21</v>
      </c>
      <c r="D178" s="6" t="s">
        <v>11</v>
      </c>
      <c r="E178" s="15" t="s">
        <v>12</v>
      </c>
      <c r="F178" s="10">
        <v>44536</v>
      </c>
      <c r="G178" s="28">
        <v>0.5</v>
      </c>
      <c r="H178" s="10">
        <v>44582</v>
      </c>
      <c r="I178" s="21">
        <v>1</v>
      </c>
    </row>
    <row r="179" spans="1:9" x14ac:dyDescent="0.3">
      <c r="A179" s="14">
        <v>44536</v>
      </c>
      <c r="B179" s="25" t="s">
        <v>58</v>
      </c>
      <c r="C179" s="15" t="s">
        <v>10</v>
      </c>
      <c r="D179" s="6" t="s">
        <v>11</v>
      </c>
      <c r="E179" s="15" t="s">
        <v>18</v>
      </c>
      <c r="F179" s="10">
        <v>44531</v>
      </c>
      <c r="G179" s="28">
        <v>0.5</v>
      </c>
      <c r="H179" s="10">
        <v>44596</v>
      </c>
      <c r="I179" s="21"/>
    </row>
    <row r="180" spans="1:9" x14ac:dyDescent="0.3">
      <c r="A180" s="14">
        <v>44536</v>
      </c>
      <c r="B180" s="2" t="s">
        <v>76</v>
      </c>
      <c r="C180" s="15" t="s">
        <v>21</v>
      </c>
      <c r="D180" s="6" t="s">
        <v>41</v>
      </c>
      <c r="E180" s="15" t="s">
        <v>42</v>
      </c>
      <c r="F180" s="10"/>
      <c r="G180" s="28"/>
      <c r="H180" s="10" t="s">
        <v>30</v>
      </c>
      <c r="I180" s="21"/>
    </row>
    <row r="181" spans="1:9" x14ac:dyDescent="0.3">
      <c r="A181" s="14">
        <v>44537</v>
      </c>
      <c r="B181" s="25" t="s">
        <v>174</v>
      </c>
      <c r="C181" s="15" t="s">
        <v>21</v>
      </c>
      <c r="D181" s="6" t="s">
        <v>15</v>
      </c>
      <c r="E181" s="15" t="s">
        <v>22</v>
      </c>
      <c r="F181" s="10">
        <v>44531</v>
      </c>
      <c r="G181" s="28">
        <v>1</v>
      </c>
      <c r="H181" s="10">
        <v>44575</v>
      </c>
      <c r="I181" s="21">
        <v>1</v>
      </c>
    </row>
    <row r="182" spans="1:9" x14ac:dyDescent="0.3">
      <c r="A182" s="14">
        <v>44537</v>
      </c>
      <c r="B182" s="25" t="s">
        <v>231</v>
      </c>
      <c r="C182" s="15" t="s">
        <v>21</v>
      </c>
      <c r="D182" s="6" t="s">
        <v>41</v>
      </c>
      <c r="E182" s="15" t="s">
        <v>42</v>
      </c>
      <c r="F182" s="10">
        <v>44532</v>
      </c>
      <c r="G182" s="28">
        <v>0.5</v>
      </c>
      <c r="H182" s="10">
        <v>44585</v>
      </c>
      <c r="I182" s="21"/>
    </row>
    <row r="183" spans="1:9" x14ac:dyDescent="0.3">
      <c r="A183" s="14">
        <v>44538</v>
      </c>
      <c r="B183" s="25" t="s">
        <v>127</v>
      </c>
      <c r="C183" s="15" t="s">
        <v>21</v>
      </c>
      <c r="D183" s="6" t="s">
        <v>128</v>
      </c>
      <c r="E183" s="15" t="s">
        <v>93</v>
      </c>
      <c r="F183" s="10">
        <v>44532</v>
      </c>
      <c r="G183" s="28">
        <v>0.5</v>
      </c>
      <c r="H183" s="10" t="s">
        <v>30</v>
      </c>
      <c r="I183" s="21"/>
    </row>
    <row r="184" spans="1:9" x14ac:dyDescent="0.3">
      <c r="A184" s="14">
        <v>44539</v>
      </c>
      <c r="B184" s="25" t="s">
        <v>119</v>
      </c>
      <c r="C184" s="15" t="s">
        <v>21</v>
      </c>
      <c r="D184" s="6" t="s">
        <v>45</v>
      </c>
      <c r="E184" s="15" t="s">
        <v>120</v>
      </c>
      <c r="F184" s="10" t="s">
        <v>121</v>
      </c>
      <c r="G184" s="28"/>
      <c r="H184" s="39">
        <v>44589</v>
      </c>
      <c r="I184" s="21"/>
    </row>
    <row r="185" spans="1:9" x14ac:dyDescent="0.3">
      <c r="A185" s="14">
        <v>44540</v>
      </c>
      <c r="B185" s="25" t="s">
        <v>142</v>
      </c>
      <c r="C185" s="15" t="s">
        <v>10</v>
      </c>
      <c r="D185" s="6" t="s">
        <v>143</v>
      </c>
      <c r="E185" s="15" t="s">
        <v>42</v>
      </c>
      <c r="F185" s="10">
        <v>44531</v>
      </c>
      <c r="G185" s="28"/>
      <c r="H185" s="10" t="s">
        <v>30</v>
      </c>
      <c r="I185" s="21"/>
    </row>
    <row r="186" spans="1:9" x14ac:dyDescent="0.3">
      <c r="A186" s="14">
        <v>44540</v>
      </c>
      <c r="B186" s="25" t="s">
        <v>223</v>
      </c>
      <c r="C186" s="15" t="s">
        <v>21</v>
      </c>
      <c r="D186" s="6" t="s">
        <v>11</v>
      </c>
      <c r="E186" s="15" t="s">
        <v>93</v>
      </c>
      <c r="F186" s="10"/>
      <c r="G186" s="28"/>
      <c r="H186" s="10">
        <v>44582</v>
      </c>
      <c r="I186" s="21">
        <v>1</v>
      </c>
    </row>
    <row r="187" spans="1:9" x14ac:dyDescent="0.3">
      <c r="A187" s="14">
        <v>44543</v>
      </c>
      <c r="B187" s="25" t="s">
        <v>172</v>
      </c>
      <c r="C187" s="15" t="s">
        <v>21</v>
      </c>
      <c r="D187" s="6" t="s">
        <v>41</v>
      </c>
      <c r="E187" s="15" t="s">
        <v>42</v>
      </c>
      <c r="F187" s="10">
        <v>44543</v>
      </c>
      <c r="G187" s="28"/>
      <c r="H187" s="10" t="s">
        <v>30</v>
      </c>
      <c r="I187" s="21"/>
    </row>
    <row r="188" spans="1:9" x14ac:dyDescent="0.3">
      <c r="A188" s="40">
        <v>44544</v>
      </c>
      <c r="B188" s="41" t="s">
        <v>210</v>
      </c>
      <c r="C188" s="42" t="s">
        <v>10</v>
      </c>
      <c r="D188" s="43"/>
      <c r="E188" s="42"/>
      <c r="F188" s="44">
        <v>44531</v>
      </c>
      <c r="G188" s="28">
        <v>0.5</v>
      </c>
      <c r="H188" s="44"/>
      <c r="I188" s="45"/>
    </row>
    <row r="189" spans="1:9" x14ac:dyDescent="0.3">
      <c r="A189" s="14"/>
      <c r="B189" s="25"/>
      <c r="C189" s="15"/>
      <c r="E189" s="15"/>
      <c r="F189" s="10"/>
      <c r="G189" s="28"/>
      <c r="H189" s="10"/>
      <c r="I189" s="21"/>
    </row>
    <row r="190" spans="1:9" x14ac:dyDescent="0.3">
      <c r="A190" s="14"/>
      <c r="B190" s="25"/>
      <c r="C190" s="15"/>
      <c r="E190" s="15"/>
      <c r="F190" s="10"/>
      <c r="G190" s="28"/>
      <c r="H190" s="10"/>
      <c r="I190" s="21"/>
    </row>
    <row r="191" spans="1:9" x14ac:dyDescent="0.3">
      <c r="A191" s="40"/>
      <c r="B191" s="41"/>
      <c r="C191" s="42"/>
      <c r="D191" s="43"/>
      <c r="E191" s="42"/>
      <c r="F191" s="44"/>
      <c r="G191" s="28"/>
      <c r="H191" s="44"/>
      <c r="I191" s="45"/>
    </row>
    <row r="192" spans="1:9" x14ac:dyDescent="0.3">
      <c r="A192" s="40"/>
      <c r="B192" s="41"/>
      <c r="C192" s="42"/>
      <c r="D192" s="43"/>
      <c r="E192" s="42"/>
      <c r="F192" s="44"/>
      <c r="G192" s="28"/>
      <c r="H192" s="44"/>
      <c r="I192" s="45"/>
    </row>
    <row r="193" spans="1:9" x14ac:dyDescent="0.3">
      <c r="A193" s="14"/>
      <c r="B193" s="25"/>
      <c r="C193" s="15"/>
      <c r="E193" s="15"/>
      <c r="F193" s="10"/>
      <c r="G193" s="28"/>
      <c r="H193" s="10"/>
      <c r="I193" s="21"/>
    </row>
    <row r="194" spans="1:9" x14ac:dyDescent="0.3">
      <c r="A194" s="40"/>
      <c r="B194" s="41"/>
      <c r="C194" s="42"/>
      <c r="D194" s="43"/>
      <c r="E194" s="42"/>
      <c r="F194" s="44"/>
      <c r="G194" s="28"/>
      <c r="H194" s="44"/>
      <c r="I194" s="45"/>
    </row>
    <row r="195" spans="1:9" x14ac:dyDescent="0.3">
      <c r="A195" s="40"/>
      <c r="B195" s="41"/>
      <c r="C195" s="42"/>
      <c r="D195" s="43"/>
      <c r="E195" s="42"/>
      <c r="F195" s="44"/>
      <c r="G195" s="28"/>
      <c r="H195" s="44"/>
      <c r="I195" s="45"/>
    </row>
    <row r="196" spans="1:9" x14ac:dyDescent="0.3">
      <c r="A196" s="40"/>
      <c r="B196" s="41"/>
      <c r="C196" s="42"/>
      <c r="D196" s="43"/>
      <c r="E196" s="42"/>
      <c r="F196" s="44"/>
      <c r="G196" s="28"/>
      <c r="H196" s="44"/>
      <c r="I196" s="45"/>
    </row>
    <row r="197" spans="1:9" x14ac:dyDescent="0.3">
      <c r="A197" s="40"/>
      <c r="B197" s="41"/>
      <c r="C197" s="42"/>
      <c r="D197" s="43"/>
      <c r="E197" s="42"/>
      <c r="F197" s="44"/>
      <c r="G197" s="28"/>
      <c r="H197" s="44"/>
      <c r="I197" s="45"/>
    </row>
    <row r="198" spans="1:9" x14ac:dyDescent="0.3">
      <c r="A198" s="14"/>
      <c r="B198" s="25"/>
      <c r="C198" s="15"/>
      <c r="E198" s="15"/>
      <c r="F198" s="10"/>
      <c r="G198" s="28"/>
      <c r="H198" s="10"/>
      <c r="I198" s="21"/>
    </row>
    <row r="199" spans="1:9" x14ac:dyDescent="0.3">
      <c r="A199" s="14"/>
      <c r="B199" s="25"/>
      <c r="C199" s="15"/>
      <c r="E199" s="15"/>
      <c r="F199" s="10"/>
      <c r="G199" s="28"/>
      <c r="H199" s="10"/>
      <c r="I199" s="21"/>
    </row>
    <row r="200" spans="1:9" x14ac:dyDescent="0.3">
      <c r="A200" s="14"/>
      <c r="B200" s="25"/>
      <c r="C200" s="15"/>
      <c r="E200" s="15"/>
      <c r="F200" s="10"/>
      <c r="G200" s="28"/>
      <c r="H200" s="10"/>
      <c r="I200" s="21"/>
    </row>
    <row r="201" spans="1:9" x14ac:dyDescent="0.3">
      <c r="A201" s="14"/>
      <c r="B201" s="25"/>
      <c r="C201" s="15"/>
      <c r="E201" s="15"/>
      <c r="F201" s="10"/>
      <c r="G201" s="28"/>
      <c r="H201" s="10"/>
      <c r="I201" s="21"/>
    </row>
    <row r="202" spans="1:9" x14ac:dyDescent="0.3">
      <c r="A202" s="40"/>
      <c r="B202" s="41"/>
      <c r="C202" s="42"/>
      <c r="D202" s="43"/>
      <c r="E202" s="42"/>
      <c r="F202" s="44"/>
      <c r="G202" s="28"/>
      <c r="H202" s="44"/>
      <c r="I202" s="45"/>
    </row>
    <row r="203" spans="1:9" x14ac:dyDescent="0.3">
      <c r="A203" s="40"/>
      <c r="B203" s="41"/>
      <c r="C203" s="42"/>
      <c r="D203" s="43"/>
      <c r="E203" s="42"/>
      <c r="F203" s="44"/>
      <c r="G203" s="28"/>
      <c r="H203" s="44"/>
      <c r="I203" s="45"/>
    </row>
    <row r="204" spans="1:9" x14ac:dyDescent="0.3">
      <c r="A204" s="14"/>
      <c r="B204" s="25"/>
      <c r="C204" s="15"/>
      <c r="E204" s="15"/>
      <c r="F204" s="10"/>
      <c r="G204" s="28"/>
      <c r="H204" s="10"/>
      <c r="I204" s="21"/>
    </row>
    <row r="205" spans="1:9" x14ac:dyDescent="0.3">
      <c r="A205" s="14"/>
      <c r="B205" s="25"/>
      <c r="C205" s="15"/>
      <c r="E205" s="15"/>
      <c r="F205" s="10"/>
      <c r="G205" s="28"/>
      <c r="H205" s="10"/>
      <c r="I205" s="21"/>
    </row>
    <row r="206" spans="1:9" x14ac:dyDescent="0.3">
      <c r="A206" s="14"/>
      <c r="B206" s="25"/>
      <c r="C206" s="15"/>
      <c r="E206" s="15"/>
      <c r="F206" s="10"/>
      <c r="G206" s="28"/>
      <c r="H206" s="10"/>
      <c r="I206" s="21"/>
    </row>
    <row r="207" spans="1:9" x14ac:dyDescent="0.3">
      <c r="A207" s="40"/>
      <c r="B207" s="41"/>
      <c r="C207" s="42"/>
      <c r="D207" s="43"/>
      <c r="E207" s="42"/>
      <c r="F207" s="44"/>
      <c r="G207" s="28"/>
      <c r="H207" s="44"/>
      <c r="I207" s="45"/>
    </row>
    <row r="208" spans="1:9" x14ac:dyDescent="0.3">
      <c r="A208" s="40"/>
      <c r="B208" s="41"/>
      <c r="C208" s="42"/>
      <c r="D208" s="43"/>
      <c r="E208" s="42"/>
      <c r="F208" s="44"/>
      <c r="G208" s="28"/>
      <c r="H208" s="44"/>
      <c r="I208" s="45"/>
    </row>
    <row r="209" spans="1:9" x14ac:dyDescent="0.3">
      <c r="A209" s="40"/>
      <c r="B209" s="41"/>
      <c r="C209" s="42"/>
      <c r="D209" s="43"/>
      <c r="E209" s="42"/>
      <c r="F209" s="44"/>
      <c r="G209" s="28"/>
      <c r="H209" s="44"/>
      <c r="I209" s="45"/>
    </row>
    <row r="210" spans="1:9" x14ac:dyDescent="0.3">
      <c r="A210" s="40"/>
      <c r="B210" s="41"/>
      <c r="C210" s="42"/>
      <c r="D210" s="43"/>
      <c r="E210" s="42"/>
      <c r="F210" s="44"/>
      <c r="G210" s="28"/>
      <c r="H210" s="44"/>
      <c r="I210" s="45"/>
    </row>
    <row r="211" spans="1:9" x14ac:dyDescent="0.3">
      <c r="A211" s="14"/>
      <c r="B211" s="25"/>
      <c r="C211" s="15"/>
      <c r="E211" s="15"/>
      <c r="F211" s="10"/>
      <c r="G211" s="28"/>
      <c r="H211" s="10"/>
      <c r="I211" s="21"/>
    </row>
    <row r="212" spans="1:9" x14ac:dyDescent="0.3">
      <c r="A212" s="14"/>
      <c r="B212" s="25"/>
      <c r="C212" s="15"/>
      <c r="E212" s="15"/>
      <c r="F212" s="10"/>
      <c r="G212" s="28"/>
      <c r="H212" s="10"/>
      <c r="I212" s="21"/>
    </row>
    <row r="213" spans="1:9" x14ac:dyDescent="0.3">
      <c r="A213" s="40"/>
      <c r="B213" s="41"/>
      <c r="C213" s="42"/>
      <c r="D213" s="43"/>
      <c r="E213" s="42"/>
      <c r="F213" s="44"/>
      <c r="G213" s="28"/>
      <c r="H213" s="44"/>
      <c r="I213" s="45"/>
    </row>
  </sheetData>
  <phoneticPr fontId="6" type="noConversion"/>
  <conditionalFormatting sqref="G1:G1048576 I1:I1048576">
    <cfRule type="cellIs" dxfId="45" priority="21" operator="equal">
      <formula>1</formula>
    </cfRule>
  </conditionalFormatting>
  <conditionalFormatting sqref="D1:D1048576">
    <cfRule type="containsText" dxfId="44" priority="71" operator="containsText" text="Nuit">
      <formula>NOT(ISERROR(SEARCH("Nuit",D1)))</formula>
    </cfRule>
    <cfRule type="containsText" dxfId="43" priority="72" operator="containsText" text="Rose">
      <formula>NOT(ISERROR(SEARCH("Rose",D1)))</formula>
    </cfRule>
    <cfRule type="containsText" dxfId="42" priority="73" operator="containsText" text="Marron">
      <formula>NOT(ISERROR(SEARCH("Marron",D1)))</formula>
    </cfRule>
    <cfRule type="containsText" dxfId="41" priority="74" operator="containsText" text="JN">
      <formula>NOT(ISERROR(SEARCH("JN",D1)))</formula>
    </cfRule>
  </conditionalFormatting>
  <conditionalFormatting sqref="H1:H1048576">
    <cfRule type="cellIs" dxfId="40" priority="68" operator="lessThan">
      <formula>TODAY()</formula>
    </cfRule>
    <cfRule type="timePeriod" dxfId="39" priority="76" timePeriod="nextWeek">
      <formula>AND(ROUNDDOWN(H1,0)-TODAY()&gt;(7-WEEKDAY(TODAY())),ROUNDDOWN(H1,0)-TODAY()&lt;(15-WEEKDAY(TODAY())))</formula>
    </cfRule>
    <cfRule type="timePeriod" dxfId="38" priority="390" timePeriod="thisWeek">
      <formula>AND(TODAY()-ROUNDDOWN(H1,0)&lt;=WEEKDAY(TODAY())-1,ROUNDDOWN(H1,0)-TODAY()&lt;=7-WEEKDAY(TODAY()))</formula>
    </cfRule>
  </conditionalFormatting>
  <conditionalFormatting sqref="B1:B1048576">
    <cfRule type="duplicateValues" dxfId="37" priority="1"/>
  </conditionalFormatting>
  <dataValidations count="1">
    <dataValidation type="list" allowBlank="1" showInputMessage="1" showErrorMessage="1" sqref="C10:C17 C19 C28:C89 C91:C98" xr:uid="{373EDE7A-52B8-43E0-9FB8-F8D8E8B44A97}">
      <formula1>agence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D2B170BB49CE4FAF0CB2BBF9160FF9" ma:contentTypeVersion="2" ma:contentTypeDescription="Crée un document." ma:contentTypeScope="" ma:versionID="3a6561ccef03e3125bad9ef52fa276ce">
  <xsd:schema xmlns:xsd="http://www.w3.org/2001/XMLSchema" xmlns:xs="http://www.w3.org/2001/XMLSchema" xmlns:p="http://schemas.microsoft.com/office/2006/metadata/properties" xmlns:ns2="4c5afe8e-bb58-4966-b3c1-5bd1e0056568" targetNamespace="http://schemas.microsoft.com/office/2006/metadata/properties" ma:root="true" ma:fieldsID="7418db05163d8f4bb75cf597073d0b6a" ns2:_="">
    <xsd:import namespace="4c5afe8e-bb58-4966-b3c1-5bd1e00565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5afe8e-bb58-4966-b3c1-5bd1e00565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704094-8584-4BE8-B8B8-D9CD18944F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5afe8e-bb58-4966-b3c1-5bd1e00565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380619-7BA6-47AD-964B-1E9E1A292B3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96C9447-6318-452B-95D8-DCE7A78760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2022</vt:lpstr>
      <vt:lpstr>Suivi 2021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LERICHE Amelie</dc:creator>
  <cp:keywords/>
  <dc:description/>
  <cp:lastModifiedBy>JF</cp:lastModifiedBy>
  <cp:revision/>
  <dcterms:created xsi:type="dcterms:W3CDTF">2021-10-04T14:40:14Z</dcterms:created>
  <dcterms:modified xsi:type="dcterms:W3CDTF">2022-01-24T14:45:26Z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0x010100EAD2B170BB49CE4FAF0CB2BBF9160FF9</vt:lpwstr>
  </property>
</Properties>
</file>