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E69B088-5964-4773-8937-61FD6B9378A8}" xr6:coauthVersionLast="47" xr6:coauthVersionMax="47" xr10:uidLastSave="{00000000-0000-0000-0000-000000000000}"/>
  <bookViews>
    <workbookView xWindow="795" yWindow="1020" windowWidth="23130" windowHeight="11580" activeTab="1" xr2:uid="{E29BF0C9-8A22-4B0D-9D6A-6B75DD965CEA}"/>
  </bookViews>
  <sheets>
    <sheet name="Ecritures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H9" i="1"/>
  <c r="H10" i="1"/>
  <c r="K14" i="1"/>
  <c r="K15" i="1"/>
  <c r="K16" i="1"/>
  <c r="K9" i="1"/>
  <c r="K10" i="1"/>
  <c r="K11" i="1"/>
  <c r="K12" i="1"/>
  <c r="K13" i="1"/>
  <c r="H8" i="1"/>
  <c r="K8" i="1"/>
  <c r="H3" i="1"/>
  <c r="H2" i="1"/>
  <c r="H4" i="1" l="1"/>
</calcChain>
</file>

<file path=xl/sharedStrings.xml><?xml version="1.0" encoding="utf-8"?>
<sst xmlns="http://schemas.openxmlformats.org/spreadsheetml/2006/main" count="61" uniqueCount="30">
  <si>
    <t>DATE</t>
  </si>
  <si>
    <t>BENEFICIAIRE</t>
  </si>
  <si>
    <t>TRAVAUX</t>
  </si>
  <si>
    <t>ALUR</t>
  </si>
  <si>
    <t>MONTANT</t>
  </si>
  <si>
    <t>AMENAGEMENT ESPACES VERTS</t>
  </si>
  <si>
    <t>CLOTURE ET BARRIERE</t>
  </si>
  <si>
    <t>PEINTURE DES SOUS SOL</t>
  </si>
  <si>
    <t>PAVAGE ALLEE</t>
  </si>
  <si>
    <t>NETTOYAGE DU DALLAGE</t>
  </si>
  <si>
    <t>SECURISATION PORTE ACCES</t>
  </si>
  <si>
    <t>CONTACT CLEF ASCENSEUR</t>
  </si>
  <si>
    <t>ALSIMMO</t>
  </si>
  <si>
    <t>GCE</t>
  </si>
  <si>
    <t>PLOMBERIE EAU CHAUDE</t>
  </si>
  <si>
    <t>OTIS</t>
  </si>
  <si>
    <t>FISCHER SERRURIER</t>
  </si>
  <si>
    <t>TOTAL APPELS DE FONDS ALUR</t>
  </si>
  <si>
    <t>TOTAL TRAVAUX</t>
  </si>
  <si>
    <t>TOTAL GENERAL</t>
  </si>
  <si>
    <t>REPARATION TUYAU</t>
  </si>
  <si>
    <t>Comptoir de l'EST</t>
  </si>
  <si>
    <t>NATURES DES TRAVAUS</t>
  </si>
  <si>
    <t>PRESTATAIRES</t>
  </si>
  <si>
    <t>TOTAL BENEFICIAIRES</t>
  </si>
  <si>
    <t>ALSIMMO - ALUR</t>
  </si>
  <si>
    <t>REPARATION serrure</t>
  </si>
  <si>
    <t>REPARATION CLIMATISATION</t>
  </si>
  <si>
    <t>VONTHRON</t>
  </si>
  <si>
    <t>COLBERT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</si>
</sst>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 applyBorder="1"/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0" fillId="0" borderId="5" xfId="0" applyNumberFormat="1" applyBorder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0" fillId="6" borderId="6" xfId="0" applyFont="1" applyFill="1" applyBorder="1"/>
    <xf numFmtId="0" fontId="0" fillId="0" borderId="6" xfId="0" applyFont="1" applyBorder="1"/>
    <xf numFmtId="0" fontId="0" fillId="0" borderId="0" xfId="0" applyFont="1" applyFill="1" applyBorder="1"/>
    <xf numFmtId="0" fontId="0" fillId="6" borderId="0" xfId="0" applyFont="1" applyFill="1" applyBorder="1"/>
    <xf numFmtId="0" fontId="2" fillId="5" borderId="7" xfId="0" applyFont="1" applyFill="1" applyBorder="1"/>
    <xf numFmtId="0" fontId="0" fillId="6" borderId="8" xfId="0" applyFont="1" applyFill="1" applyBorder="1"/>
    <xf numFmtId="0" fontId="0" fillId="0" borderId="8" xfId="0" applyFont="1" applyBorder="1"/>
    <xf numFmtId="0" fontId="2" fillId="5" borderId="0" xfId="0" applyFont="1" applyFill="1" applyBorder="1"/>
  </cellXfs>
  <cellStyles count="1"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bottom style="thin">
          <color theme="4" tint="0.39997558519241921"/>
        </bottom>
      </border>
    </dxf>
    <dxf>
      <border outline="0">
        <right style="thin">
          <color theme="4" tint="0.39997558519241921"/>
        </right>
        <top style="thin">
          <color theme="4" tint="0.39997558519241921"/>
        </top>
      </border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69F523A-BB2A-4D18-92F8-367AC44AADD4}" name="Tableau1" displayName="Tableau1" ref="A1:E14" totalsRowShown="0" headerRowDxfId="9">
  <autoFilter ref="A1:E14" xr:uid="{369F523A-BB2A-4D18-92F8-367AC44AADD4}"/>
  <sortState xmlns:xlrd2="http://schemas.microsoft.com/office/spreadsheetml/2017/richdata2" ref="A2:E12">
    <sortCondition ref="A1:A12"/>
  </sortState>
  <tableColumns count="5">
    <tableColumn id="1" xr3:uid="{E513BCAD-361B-48F6-985E-1FB5AD1D2D9A}" name="DATE" dataDxfId="8"/>
    <tableColumn id="2" xr3:uid="{3676A92A-1232-46DD-B615-693C4A8F350C}" name="BENEFICIAIRE" dataDxfId="7"/>
    <tableColumn id="4" xr3:uid="{405EBA4E-6D0B-4911-95BB-310F1C2B7AA6}" name="TRAVAUX"/>
    <tableColumn id="5" xr3:uid="{B3406ED0-5BBA-40FE-837B-DA65F2002427}" name="ALUR" dataDxfId="6"/>
    <tableColumn id="6" xr3:uid="{B5CC69CC-5D1A-475B-8B4E-AE75A481A9B2}" name="MONTAN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3F213AC-3328-40AC-8C6F-ED262C1D3FCB}" name="Bénéficiaire" displayName="Bénéficiaire" ref="C1:C8" totalsRowShown="0" headerRowDxfId="2" headerRowBorderDxfId="3" tableBorderDxfId="4">
  <autoFilter ref="C1:C8" xr:uid="{63F213AC-3328-40AC-8C6F-ED262C1D3FCB}"/>
  <tableColumns count="1">
    <tableColumn id="1" xr3:uid="{296EBDD5-ACE7-48B0-AAF3-B67BAD193CC6}" name="PRESTATAI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E2EF25-8260-445E-823A-12C6FCB3E59C}" name="NatureDesTravaux" displayName="NatureDesTravaux" ref="A1:A12" totalsRowShown="0" headerRowDxfId="0" tableBorderDxfId="1">
  <autoFilter ref="A1:A12" xr:uid="{42E2EF25-8260-445E-823A-12C6FCB3E59C}"/>
  <tableColumns count="1">
    <tableColumn id="1" xr3:uid="{E5AA7D9E-21D8-422A-8B31-FC98C2C43389}" name="NATURES DES TRAVA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72D7C-901B-457F-86F9-800BE42CA03B}">
  <dimension ref="A1:K16"/>
  <sheetViews>
    <sheetView workbookViewId="0">
      <selection activeCell="A4" sqref="A4"/>
    </sheetView>
  </sheetViews>
  <sheetFormatPr baseColWidth="10" defaultRowHeight="15" x14ac:dyDescent="0.25"/>
  <cols>
    <col min="1" max="1" width="23.28515625" customWidth="1"/>
    <col min="2" max="2" width="24.28515625" customWidth="1"/>
    <col min="3" max="3" width="33.7109375" customWidth="1"/>
    <col min="4" max="4" width="17.28515625" customWidth="1"/>
    <col min="5" max="5" width="16.28515625" customWidth="1"/>
    <col min="6" max="6" width="9.28515625" customWidth="1"/>
    <col min="7" max="7" width="30.85546875" customWidth="1"/>
    <col min="8" max="8" width="18" customWidth="1"/>
    <col min="9" max="9" width="4.7109375" customWidth="1"/>
    <col min="10" max="10" width="29.42578125" customWidth="1"/>
  </cols>
  <sheetData>
    <row r="1" spans="1:11" ht="42.75" customHeight="1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J1" s="7" t="s">
        <v>25</v>
      </c>
    </row>
    <row r="2" spans="1:11" ht="20.100000000000001" customHeight="1" thickBot="1" x14ac:dyDescent="0.3">
      <c r="A2" s="1">
        <v>43040</v>
      </c>
      <c r="B2" s="2"/>
      <c r="C2" t="s">
        <v>5</v>
      </c>
      <c r="D2" s="3"/>
      <c r="E2" s="3">
        <v>58.75</v>
      </c>
      <c r="G2" t="s">
        <v>17</v>
      </c>
      <c r="H2" s="5">
        <f>SUBTOTAL(9,Tableau1[ALUR])</f>
        <v>277.19</v>
      </c>
      <c r="J2" s="8" t="s">
        <v>12</v>
      </c>
    </row>
    <row r="3" spans="1:11" ht="20.100000000000001" customHeight="1" thickBot="1" x14ac:dyDescent="0.3">
      <c r="A3" s="1">
        <v>43136</v>
      </c>
      <c r="B3" s="2" t="s">
        <v>13</v>
      </c>
      <c r="C3" t="s">
        <v>14</v>
      </c>
      <c r="D3" s="3"/>
      <c r="E3" s="3">
        <v>120.34</v>
      </c>
      <c r="G3" t="s">
        <v>18</v>
      </c>
      <c r="H3" s="5">
        <f>SUBTOTAL(9,Tableau1[MONTANT])</f>
        <v>2686.2799999999997</v>
      </c>
      <c r="J3" s="12">
        <f>SUMIFS(Tableau1[ALUR],Tableau1[BENEFICIAIRE],J2)</f>
        <v>277.19</v>
      </c>
    </row>
    <row r="4" spans="1:11" ht="20.100000000000001" customHeight="1" thickBot="1" x14ac:dyDescent="0.3">
      <c r="A4" s="1">
        <v>43405</v>
      </c>
      <c r="B4" s="2"/>
      <c r="C4" t="s">
        <v>6</v>
      </c>
      <c r="D4" s="3"/>
      <c r="E4" s="3">
        <v>163.93</v>
      </c>
      <c r="G4" t="s">
        <v>19</v>
      </c>
      <c r="H4" s="5">
        <f>H2+H3</f>
        <v>2963.47</v>
      </c>
      <c r="J4" s="13"/>
    </row>
    <row r="5" spans="1:11" ht="20.100000000000001" customHeight="1" x14ac:dyDescent="0.25">
      <c r="A5" s="1">
        <v>43739</v>
      </c>
      <c r="B5" s="2"/>
      <c r="C5" t="s">
        <v>7</v>
      </c>
      <c r="D5" s="3"/>
      <c r="E5" s="3">
        <v>275.67</v>
      </c>
      <c r="H5" s="6"/>
    </row>
    <row r="6" spans="1:11" ht="20.100000000000001" customHeight="1" x14ac:dyDescent="0.25">
      <c r="A6" s="1">
        <v>43739</v>
      </c>
      <c r="B6" s="2"/>
      <c r="C6" t="s">
        <v>8</v>
      </c>
      <c r="D6" s="3"/>
      <c r="E6" s="3">
        <v>168.66</v>
      </c>
      <c r="G6" s="10" t="s">
        <v>24</v>
      </c>
      <c r="H6" s="10"/>
      <c r="J6" s="11" t="s">
        <v>18</v>
      </c>
      <c r="K6" s="11"/>
    </row>
    <row r="7" spans="1:11" ht="20.100000000000001" customHeight="1" x14ac:dyDescent="0.25">
      <c r="A7" s="1">
        <v>44197</v>
      </c>
      <c r="B7" s="2" t="s">
        <v>12</v>
      </c>
      <c r="D7" s="3">
        <v>139.93</v>
      </c>
      <c r="E7" s="3"/>
    </row>
    <row r="8" spans="1:11" ht="20.100000000000001" customHeight="1" x14ac:dyDescent="0.25">
      <c r="A8" s="1">
        <v>44228</v>
      </c>
      <c r="B8" s="2"/>
      <c r="C8" t="s">
        <v>5</v>
      </c>
      <c r="D8" s="3"/>
      <c r="E8" s="3">
        <v>275.48</v>
      </c>
      <c r="G8" t="s">
        <v>15</v>
      </c>
      <c r="H8" s="9">
        <f>SUMIFS(Tableau1[MONTANT],Tableau1[BENEFICIAIRE],G8)</f>
        <v>31.41</v>
      </c>
      <c r="J8" t="s">
        <v>5</v>
      </c>
      <c r="K8" s="9">
        <f>SUMIFS(Tableau1[MONTANT],Tableau1[TRAVAUX],J8)</f>
        <v>334.23</v>
      </c>
    </row>
    <row r="9" spans="1:11" ht="20.100000000000001" customHeight="1" x14ac:dyDescent="0.25">
      <c r="A9" s="1">
        <v>44562</v>
      </c>
      <c r="B9" s="2"/>
      <c r="C9" t="s">
        <v>9</v>
      </c>
      <c r="D9" s="3"/>
      <c r="E9" s="3">
        <v>26.71</v>
      </c>
      <c r="G9" t="s">
        <v>13</v>
      </c>
      <c r="H9" s="9">
        <f>SUMIFS(Tableau1[MONTANT],Tableau1[BENEFICIAIRE],G9)</f>
        <v>1620.34</v>
      </c>
      <c r="J9" t="s">
        <v>6</v>
      </c>
      <c r="K9" s="9">
        <f>SUMIFS(Tableau1[MONTANT],Tableau1[TRAVAUX],J9)</f>
        <v>163.93</v>
      </c>
    </row>
    <row r="10" spans="1:11" ht="20.100000000000001" customHeight="1" x14ac:dyDescent="0.25">
      <c r="A10" s="1">
        <v>44562</v>
      </c>
      <c r="B10" s="2" t="s">
        <v>16</v>
      </c>
      <c r="C10" t="s">
        <v>10</v>
      </c>
      <c r="D10" s="3"/>
      <c r="E10" s="3">
        <v>65.33</v>
      </c>
      <c r="G10" t="s">
        <v>16</v>
      </c>
      <c r="H10" s="9">
        <f>SUMIFS(Tableau1[MONTANT],Tableau1[BENEFICIAIRE],G10)</f>
        <v>65.33</v>
      </c>
      <c r="J10" t="s">
        <v>9</v>
      </c>
      <c r="K10" s="9">
        <f>SUMIFS(Tableau1[MONTANT],Tableau1[TRAVAUX],J10)</f>
        <v>26.71</v>
      </c>
    </row>
    <row r="11" spans="1:11" ht="20.100000000000001" customHeight="1" x14ac:dyDescent="0.25">
      <c r="A11" s="1">
        <v>44562</v>
      </c>
      <c r="B11" s="2" t="s">
        <v>15</v>
      </c>
      <c r="C11" t="s">
        <v>11</v>
      </c>
      <c r="D11" s="3"/>
      <c r="E11" s="3">
        <v>31.41</v>
      </c>
      <c r="G11" t="s">
        <v>16</v>
      </c>
      <c r="H11" s="6"/>
      <c r="J11" t="s">
        <v>11</v>
      </c>
      <c r="K11" s="9">
        <f>SUMIFS(Tableau1[MONTANT],Tableau1[TRAVAUX],J11)</f>
        <v>31.41</v>
      </c>
    </row>
    <row r="12" spans="1:11" ht="20.100000000000001" customHeight="1" x14ac:dyDescent="0.25">
      <c r="A12" s="1">
        <v>44562</v>
      </c>
      <c r="B12" s="2" t="s">
        <v>12</v>
      </c>
      <c r="D12" s="3">
        <v>137.26</v>
      </c>
      <c r="E12" s="3"/>
      <c r="H12" s="6"/>
      <c r="J12" t="s">
        <v>7</v>
      </c>
      <c r="K12" s="9">
        <f>SUMIFS(Tableau1[MONTANT],Tableau1[TRAVAUX],J12)</f>
        <v>275.67</v>
      </c>
    </row>
    <row r="13" spans="1:11" x14ac:dyDescent="0.25">
      <c r="A13" s="1">
        <v>44566</v>
      </c>
      <c r="B13" s="2" t="s">
        <v>13</v>
      </c>
      <c r="C13" t="s">
        <v>27</v>
      </c>
      <c r="D13" s="3"/>
      <c r="E13" s="3">
        <v>1500</v>
      </c>
      <c r="H13" s="6"/>
      <c r="J13" t="s">
        <v>14</v>
      </c>
      <c r="K13" s="9">
        <f>SUMIFS(Tableau1[MONTANT],Tableau1[TRAVAUX],J13)</f>
        <v>120.34</v>
      </c>
    </row>
    <row r="14" spans="1:11" x14ac:dyDescent="0.25">
      <c r="A14" s="1">
        <v>44567</v>
      </c>
      <c r="B14" s="2"/>
      <c r="D14" s="3"/>
      <c r="E14" s="3"/>
      <c r="H14" s="6"/>
      <c r="J14" t="s">
        <v>8</v>
      </c>
      <c r="K14" s="9">
        <f>SUMIFS(Tableau1[MONTANT],Tableau1[TRAVAUX],J14)</f>
        <v>168.66</v>
      </c>
    </row>
    <row r="15" spans="1:11" x14ac:dyDescent="0.25">
      <c r="J15" t="s">
        <v>10</v>
      </c>
      <c r="K15" s="9">
        <f>SUMIFS(Tableau1[MONTANT],Tableau1[TRAVAUX],J15)</f>
        <v>65.33</v>
      </c>
    </row>
    <row r="16" spans="1:11" x14ac:dyDescent="0.25">
      <c r="J16" t="s">
        <v>6</v>
      </c>
      <c r="K16" s="9">
        <f>SUMIFS(Tableau1[MONTANT],Tableau1[TRAVAUX],J16)</f>
        <v>163.93</v>
      </c>
    </row>
  </sheetData>
  <mergeCells count="3">
    <mergeCell ref="G6:H6"/>
    <mergeCell ref="J6:K6"/>
    <mergeCell ref="J3:J4"/>
  </mergeCells>
  <dataValidations count="2">
    <dataValidation type="list" allowBlank="1" showInputMessage="1" showErrorMessage="1" sqref="G8:G11 B2:B14" xr:uid="{FAB0B743-5866-4AEC-9C20-6A0261905FFA}">
      <formula1>INDIRECT("Bénéficiaire")</formula1>
    </dataValidation>
    <dataValidation type="list" allowBlank="1" showInputMessage="1" showErrorMessage="1" sqref="J8:J16 C2:C14" xr:uid="{761ECEC1-4E8C-4D96-8B45-71CD7B91BFDA}">
      <formula1>INDIRECT("NatureDesTravaux")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B68D14B-EE68-4C31-95D9-333DDD2C130D}">
          <x14:formula1>
            <xm:f>Feuil2!#REF!</xm:f>
          </x14:formula1>
          <xm:sqref>J2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956F-D3D4-4F0C-A27B-A0A9575BC1C4}">
  <dimension ref="A1:C12"/>
  <sheetViews>
    <sheetView showGridLines="0" tabSelected="1" workbookViewId="0">
      <selection activeCell="C20" sqref="C20"/>
    </sheetView>
  </sheetViews>
  <sheetFormatPr baseColWidth="10" defaultRowHeight="15" x14ac:dyDescent="0.25"/>
  <cols>
    <col min="1" max="1" width="34" customWidth="1"/>
    <col min="3" max="3" width="24.85546875" customWidth="1"/>
  </cols>
  <sheetData>
    <row r="1" spans="1:3" x14ac:dyDescent="0.25">
      <c r="A1" s="21" t="s">
        <v>22</v>
      </c>
      <c r="C1" s="18" t="s">
        <v>23</v>
      </c>
    </row>
    <row r="2" spans="1:3" x14ac:dyDescent="0.25">
      <c r="A2" s="19" t="s">
        <v>5</v>
      </c>
      <c r="C2" s="14" t="s">
        <v>12</v>
      </c>
    </row>
    <row r="3" spans="1:3" x14ac:dyDescent="0.25">
      <c r="A3" s="20" t="s">
        <v>6</v>
      </c>
      <c r="C3" s="15" t="s">
        <v>15</v>
      </c>
    </row>
    <row r="4" spans="1:3" x14ac:dyDescent="0.25">
      <c r="A4" s="19" t="s">
        <v>11</v>
      </c>
      <c r="C4" s="14" t="s">
        <v>13</v>
      </c>
    </row>
    <row r="5" spans="1:3" x14ac:dyDescent="0.25">
      <c r="A5" s="20" t="s">
        <v>9</v>
      </c>
      <c r="C5" s="15" t="s">
        <v>16</v>
      </c>
    </row>
    <row r="6" spans="1:3" x14ac:dyDescent="0.25">
      <c r="A6" s="19" t="s">
        <v>8</v>
      </c>
      <c r="C6" s="14" t="s">
        <v>21</v>
      </c>
    </row>
    <row r="7" spans="1:3" x14ac:dyDescent="0.25">
      <c r="A7" s="20" t="s">
        <v>7</v>
      </c>
      <c r="C7" s="16" t="s">
        <v>28</v>
      </c>
    </row>
    <row r="8" spans="1:3" x14ac:dyDescent="0.25">
      <c r="A8" s="19" t="s">
        <v>14</v>
      </c>
      <c r="C8" s="17" t="s">
        <v>29</v>
      </c>
    </row>
    <row r="9" spans="1:3" x14ac:dyDescent="0.25">
      <c r="A9" s="20" t="s">
        <v>10</v>
      </c>
    </row>
    <row r="10" spans="1:3" x14ac:dyDescent="0.25">
      <c r="A10" s="19" t="s">
        <v>20</v>
      </c>
    </row>
    <row r="11" spans="1:3" x14ac:dyDescent="0.25">
      <c r="A11" s="15" t="s">
        <v>26</v>
      </c>
    </row>
    <row r="12" spans="1:3" x14ac:dyDescent="0.25">
      <c r="A12" s="17" t="s">
        <v>27</v>
      </c>
    </row>
  </sheetData>
  <sortState xmlns:xlrd2="http://schemas.microsoft.com/office/spreadsheetml/2017/richdata2" ref="A2:A9">
    <sortCondition ref="A2:A9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Ecritures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JF</cp:lastModifiedBy>
  <dcterms:created xsi:type="dcterms:W3CDTF">2022-01-06T10:04:24Z</dcterms:created>
  <dcterms:modified xsi:type="dcterms:W3CDTF">2022-01-06T17:36:11Z</dcterms:modified>
</cp:coreProperties>
</file>