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701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13088E24-7328-4484-985B-E2E50F129890}" xr6:coauthVersionLast="47" xr6:coauthVersionMax="47" xr10:uidLastSave="{00000000-0000-0000-0000-000000000000}"/>
  <bookViews>
    <workbookView xWindow="10875" yWindow="2640" windowWidth="15825" windowHeight="9675" tabRatio="733"/>
  </bookViews>
  <sheets>
    <sheet name="maquette 2021" sheetId="57" r:id="rId1"/>
    <sheet name="Extraction" sheetId="61" r:id="rId2"/>
  </sheets>
  <externalReferences>
    <externalReference r:id="rId3"/>
    <externalReference r:id="rId4"/>
  </externalReferences>
  <definedNames>
    <definedName name="NBRE_JOURNEES">#REF!</definedName>
    <definedName name="_xlnm.Print_Area" localSheetId="0">'maquette 2021'!$A$1:$T$137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4" i="57" l="1" a="1"/>
  <c r="V4" i="57" s="1"/>
  <c r="B3" i="61"/>
  <c r="B4" i="61"/>
  <c r="B5" i="61"/>
  <c r="B6" i="61"/>
  <c r="B7" i="61"/>
  <c r="B8" i="61"/>
  <c r="B9" i="61"/>
  <c r="B10" i="61"/>
  <c r="B11" i="61"/>
  <c r="B12" i="61"/>
  <c r="B13" i="61"/>
  <c r="B14" i="61"/>
  <c r="B15" i="61"/>
  <c r="B16" i="61"/>
  <c r="B17" i="61"/>
  <c r="B18" i="61"/>
  <c r="B19" i="61"/>
  <c r="B20" i="61"/>
  <c r="B21" i="61"/>
  <c r="B22" i="61"/>
  <c r="B23" i="61"/>
  <c r="B24" i="61"/>
  <c r="B25" i="61"/>
  <c r="B26" i="61"/>
  <c r="B27" i="61"/>
  <c r="B28" i="61"/>
  <c r="B29" i="61"/>
  <c r="B30" i="61"/>
  <c r="B31" i="61"/>
  <c r="B33" i="61"/>
  <c r="B34" i="61"/>
  <c r="B35" i="61"/>
  <c r="B36" i="61"/>
  <c r="B37" i="61"/>
  <c r="B38" i="61"/>
  <c r="B39" i="61"/>
  <c r="B40" i="61"/>
  <c r="B41" i="61"/>
  <c r="B42" i="61"/>
  <c r="B43" i="61"/>
  <c r="B44" i="61"/>
  <c r="B45" i="61"/>
  <c r="B46" i="61"/>
  <c r="B47" i="61"/>
  <c r="B48" i="61"/>
  <c r="B49" i="61"/>
  <c r="B50" i="61"/>
  <c r="B51" i="61"/>
  <c r="B52" i="61"/>
  <c r="B53" i="61"/>
  <c r="B54" i="61"/>
  <c r="B55" i="61"/>
  <c r="B56" i="61"/>
  <c r="B57" i="61"/>
  <c r="B58" i="61"/>
  <c r="B59" i="61"/>
  <c r="B60" i="61"/>
  <c r="B61" i="61"/>
  <c r="B62" i="61"/>
  <c r="B63" i="61"/>
  <c r="B64" i="61"/>
  <c r="B65" i="61"/>
  <c r="B66" i="61"/>
  <c r="B67" i="61"/>
  <c r="B69" i="61"/>
  <c r="B70" i="61"/>
  <c r="B71" i="61"/>
  <c r="B72" i="61"/>
  <c r="B73" i="61"/>
  <c r="B74" i="61"/>
  <c r="B75" i="61"/>
  <c r="B76" i="61"/>
  <c r="B77" i="61"/>
  <c r="B78" i="61"/>
  <c r="B79" i="61"/>
  <c r="B80" i="61"/>
  <c r="B81" i="61"/>
  <c r="B82" i="61"/>
  <c r="B83" i="61"/>
  <c r="B84" i="61"/>
  <c r="B85" i="61"/>
  <c r="B86" i="61"/>
  <c r="B87" i="61"/>
  <c r="B88" i="61"/>
  <c r="B89" i="61"/>
  <c r="B90" i="61"/>
  <c r="B91" i="61"/>
  <c r="B92" i="61"/>
  <c r="B93" i="61"/>
  <c r="B95" i="61"/>
  <c r="B96" i="61"/>
  <c r="B97" i="61"/>
  <c r="B98" i="61"/>
  <c r="B99" i="61"/>
  <c r="B100" i="61"/>
  <c r="B101" i="61"/>
  <c r="B102" i="61"/>
  <c r="B103" i="61"/>
  <c r="B104" i="61"/>
  <c r="B105" i="61"/>
  <c r="B106" i="61"/>
  <c r="B107" i="61"/>
  <c r="B108" i="61"/>
  <c r="B109" i="61"/>
  <c r="B110" i="61"/>
  <c r="B111" i="61"/>
  <c r="B112" i="61"/>
  <c r="B113" i="61"/>
  <c r="B114" i="61"/>
  <c r="B115" i="61"/>
  <c r="B116" i="61"/>
  <c r="B117" i="61"/>
  <c r="B118" i="61"/>
  <c r="B119" i="61"/>
  <c r="B120" i="61"/>
  <c r="B121" i="61"/>
  <c r="B122" i="61"/>
  <c r="B123" i="61"/>
  <c r="B124" i="61"/>
  <c r="B125" i="61"/>
  <c r="B126" i="61"/>
  <c r="B127" i="61"/>
  <c r="B128" i="61"/>
  <c r="B129" i="61"/>
  <c r="B130" i="61"/>
  <c r="B131" i="61"/>
  <c r="B132" i="61"/>
  <c r="B133" i="61"/>
  <c r="B134" i="61"/>
  <c r="B136" i="61"/>
  <c r="B137" i="61"/>
  <c r="B138" i="61"/>
  <c r="B139" i="61"/>
  <c r="B140" i="61"/>
  <c r="B141" i="61"/>
  <c r="B142" i="61"/>
  <c r="B143" i="61"/>
  <c r="B144" i="61"/>
  <c r="B145" i="61"/>
  <c r="B146" i="61"/>
  <c r="B147" i="61"/>
  <c r="B148" i="61"/>
  <c r="B149" i="61"/>
  <c r="B150" i="61"/>
  <c r="B151" i="61"/>
  <c r="B152" i="61"/>
  <c r="B153" i="61"/>
  <c r="B154" i="61"/>
  <c r="B155" i="61"/>
  <c r="B156" i="61"/>
  <c r="B157" i="61"/>
  <c r="B158" i="61"/>
  <c r="B159" i="61"/>
  <c r="B160" i="61"/>
  <c r="B161" i="61"/>
  <c r="B162" i="61"/>
  <c r="B163" i="61"/>
  <c r="B164" i="61"/>
  <c r="B165" i="61"/>
  <c r="B166" i="61"/>
  <c r="B167" i="61"/>
  <c r="B168" i="61"/>
  <c r="B169" i="61"/>
  <c r="B170" i="61"/>
  <c r="B171" i="61"/>
  <c r="B172" i="61"/>
  <c r="B173" i="61"/>
  <c r="B174" i="61"/>
  <c r="B175" i="61"/>
  <c r="B176" i="61"/>
  <c r="B177" i="61"/>
  <c r="B178" i="61"/>
  <c r="B179" i="61"/>
  <c r="B180" i="61"/>
  <c r="B181" i="61"/>
  <c r="B182" i="61"/>
  <c r="B183" i="61"/>
  <c r="B184" i="61"/>
  <c r="B185" i="61"/>
  <c r="B186" i="61"/>
  <c r="B188" i="61"/>
  <c r="B189" i="61"/>
  <c r="B190" i="61"/>
  <c r="B191" i="61"/>
  <c r="B192" i="61"/>
  <c r="B193" i="61"/>
  <c r="B194" i="61"/>
  <c r="B195" i="61"/>
  <c r="B196" i="61"/>
  <c r="B197" i="61"/>
  <c r="B198" i="61"/>
  <c r="B199" i="61"/>
  <c r="B200" i="61"/>
  <c r="B2" i="61"/>
  <c r="E9" i="57"/>
  <c r="O35" i="57"/>
  <c r="O36" i="57"/>
  <c r="L86" i="57"/>
  <c r="E70" i="57"/>
  <c r="H43" i="57"/>
  <c r="E45" i="57"/>
  <c r="D7" i="57"/>
  <c r="R107" i="57"/>
  <c r="Q89" i="57"/>
  <c r="O92" i="57"/>
  <c r="O89" i="57"/>
  <c r="N91" i="57"/>
  <c r="N92" i="57"/>
  <c r="N90" i="57"/>
  <c r="P90" i="57"/>
  <c r="N88" i="57"/>
  <c r="P88" i="57"/>
  <c r="T88" i="57"/>
  <c r="L89" i="57"/>
  <c r="E24" i="57"/>
  <c r="E92" i="57"/>
  <c r="E89" i="57"/>
  <c r="H91" i="57"/>
  <c r="D92" i="57"/>
  <c r="H88" i="57"/>
  <c r="D89" i="57"/>
  <c r="D93" i="57"/>
  <c r="H23" i="57"/>
  <c r="H22" i="57"/>
  <c r="R91" i="57"/>
  <c r="R90" i="57"/>
  <c r="T90" i="57"/>
  <c r="T92" i="57"/>
  <c r="R88" i="57"/>
  <c r="R87" i="57"/>
  <c r="R89" i="57"/>
  <c r="R93" i="57"/>
  <c r="R24" i="57"/>
  <c r="H99" i="57"/>
  <c r="T99" i="57"/>
  <c r="N99" i="57"/>
  <c r="H100" i="57"/>
  <c r="N100" i="57"/>
  <c r="P100" i="57"/>
  <c r="H101" i="57"/>
  <c r="N101" i="57"/>
  <c r="P101" i="57"/>
  <c r="T101" i="57"/>
  <c r="H102" i="57"/>
  <c r="N102" i="57"/>
  <c r="P102" i="57"/>
  <c r="H105" i="57"/>
  <c r="N105" i="57"/>
  <c r="P105" i="57"/>
  <c r="T105" i="57"/>
  <c r="H106" i="57"/>
  <c r="N106" i="57"/>
  <c r="P106" i="57"/>
  <c r="T106" i="57"/>
  <c r="H108" i="57"/>
  <c r="N108" i="57"/>
  <c r="H109" i="57"/>
  <c r="N109" i="57"/>
  <c r="P109" i="57"/>
  <c r="H111" i="57"/>
  <c r="N111" i="57"/>
  <c r="P111" i="57"/>
  <c r="H112" i="57"/>
  <c r="H113" i="57"/>
  <c r="N112" i="57"/>
  <c r="P112" i="57"/>
  <c r="H114" i="57"/>
  <c r="H121" i="57"/>
  <c r="N114" i="57"/>
  <c r="P114" i="57"/>
  <c r="H115" i="57"/>
  <c r="N115" i="57"/>
  <c r="H116" i="57"/>
  <c r="N116" i="57"/>
  <c r="P116" i="57"/>
  <c r="H117" i="57"/>
  <c r="N117" i="57"/>
  <c r="P117" i="57"/>
  <c r="H118" i="57"/>
  <c r="N118" i="57"/>
  <c r="P118" i="57"/>
  <c r="H119" i="57"/>
  <c r="N119" i="57"/>
  <c r="P119" i="57"/>
  <c r="T119" i="57"/>
  <c r="H120" i="57"/>
  <c r="N120" i="57"/>
  <c r="P120" i="57"/>
  <c r="H122" i="57"/>
  <c r="N122" i="57"/>
  <c r="P122" i="57"/>
  <c r="H123" i="57"/>
  <c r="T123" i="57"/>
  <c r="T124" i="57"/>
  <c r="N123" i="57"/>
  <c r="H125" i="57"/>
  <c r="N125" i="57"/>
  <c r="P125" i="57"/>
  <c r="H127" i="57"/>
  <c r="N127" i="57"/>
  <c r="P127" i="57"/>
  <c r="T127" i="57"/>
  <c r="H128" i="57"/>
  <c r="N128" i="57"/>
  <c r="P128" i="57"/>
  <c r="H129" i="57"/>
  <c r="N129" i="57"/>
  <c r="P129" i="57"/>
  <c r="R103" i="57"/>
  <c r="R110" i="57"/>
  <c r="R113" i="57"/>
  <c r="R121" i="57"/>
  <c r="R124" i="57"/>
  <c r="Q103" i="57"/>
  <c r="Q107" i="57"/>
  <c r="Q110" i="57"/>
  <c r="Q113" i="57"/>
  <c r="Q121" i="57"/>
  <c r="Q124" i="57"/>
  <c r="O103" i="57"/>
  <c r="O107" i="57"/>
  <c r="O110" i="57"/>
  <c r="O113" i="57"/>
  <c r="O121" i="57"/>
  <c r="O124" i="57"/>
  <c r="M103" i="57"/>
  <c r="M107" i="57"/>
  <c r="M110" i="57"/>
  <c r="M113" i="57"/>
  <c r="M121" i="57"/>
  <c r="M124" i="57"/>
  <c r="L103" i="57"/>
  <c r="L110" i="57"/>
  <c r="L113" i="57"/>
  <c r="L121" i="57"/>
  <c r="L124" i="57"/>
  <c r="K103" i="57"/>
  <c r="K107" i="57"/>
  <c r="K110" i="57"/>
  <c r="K113" i="57"/>
  <c r="K121" i="57"/>
  <c r="K124" i="57"/>
  <c r="J103" i="57"/>
  <c r="J107" i="57"/>
  <c r="J110" i="57"/>
  <c r="J113" i="57"/>
  <c r="J121" i="57"/>
  <c r="J124" i="57"/>
  <c r="I103" i="57"/>
  <c r="I107" i="57"/>
  <c r="I110" i="57"/>
  <c r="I113" i="57"/>
  <c r="I121" i="57"/>
  <c r="I124" i="57"/>
  <c r="G103" i="57"/>
  <c r="G107" i="57"/>
  <c r="G110" i="57"/>
  <c r="G113" i="57"/>
  <c r="G121" i="57"/>
  <c r="G124" i="57"/>
  <c r="F103" i="57"/>
  <c r="F107" i="57"/>
  <c r="F110" i="57"/>
  <c r="F113" i="57"/>
  <c r="F121" i="57"/>
  <c r="F124" i="57"/>
  <c r="E103" i="57"/>
  <c r="E110" i="57"/>
  <c r="E113" i="57"/>
  <c r="E121" i="57"/>
  <c r="E124" i="57"/>
  <c r="D103" i="57"/>
  <c r="D107" i="57"/>
  <c r="D110" i="57"/>
  <c r="D113" i="57"/>
  <c r="D121" i="57"/>
  <c r="D124" i="57"/>
  <c r="H75" i="57"/>
  <c r="N75" i="57"/>
  <c r="P75" i="57"/>
  <c r="H84" i="57"/>
  <c r="N84" i="57"/>
  <c r="P84" i="57"/>
  <c r="H71" i="57"/>
  <c r="H72" i="57"/>
  <c r="N72" i="57"/>
  <c r="P72" i="57"/>
  <c r="H73" i="57"/>
  <c r="N73" i="57"/>
  <c r="P73" i="57"/>
  <c r="T73" i="57"/>
  <c r="H74" i="57"/>
  <c r="H86" i="57"/>
  <c r="N74" i="57"/>
  <c r="P74" i="57"/>
  <c r="T74" i="57"/>
  <c r="H76" i="57"/>
  <c r="N76" i="57"/>
  <c r="P76" i="57"/>
  <c r="T76" i="57"/>
  <c r="H77" i="57"/>
  <c r="N77" i="57"/>
  <c r="P77" i="57"/>
  <c r="H78" i="57"/>
  <c r="N78" i="57"/>
  <c r="P78" i="57"/>
  <c r="H79" i="57"/>
  <c r="N79" i="57"/>
  <c r="P79" i="57"/>
  <c r="H80" i="57"/>
  <c r="N80" i="57"/>
  <c r="P80" i="57"/>
  <c r="H81" i="57"/>
  <c r="N81" i="57"/>
  <c r="P81" i="57"/>
  <c r="H82" i="57"/>
  <c r="N82" i="57"/>
  <c r="P82" i="57"/>
  <c r="H83" i="57"/>
  <c r="N83" i="57"/>
  <c r="P83" i="57"/>
  <c r="H85" i="57"/>
  <c r="N85" i="57"/>
  <c r="P85" i="57"/>
  <c r="R86" i="57"/>
  <c r="Q86" i="57"/>
  <c r="O86" i="57"/>
  <c r="M86" i="57"/>
  <c r="K86" i="57"/>
  <c r="J86" i="57"/>
  <c r="J93" i="57"/>
  <c r="J95" i="57"/>
  <c r="I86" i="57"/>
  <c r="G86" i="57"/>
  <c r="G93" i="57"/>
  <c r="F86" i="57"/>
  <c r="E86" i="57"/>
  <c r="D86" i="57"/>
  <c r="N25" i="57"/>
  <c r="N26" i="57"/>
  <c r="P26" i="57"/>
  <c r="N22" i="57"/>
  <c r="N23" i="57"/>
  <c r="P23" i="57"/>
  <c r="N18" i="57"/>
  <c r="P18" i="57"/>
  <c r="N19" i="57"/>
  <c r="N20" i="57"/>
  <c r="P20" i="57"/>
  <c r="N13" i="57"/>
  <c r="P13" i="57"/>
  <c r="P17" i="57"/>
  <c r="N14" i="57"/>
  <c r="P14" i="57"/>
  <c r="N15" i="57"/>
  <c r="P15" i="57"/>
  <c r="N16" i="57"/>
  <c r="P16" i="57"/>
  <c r="N8" i="57"/>
  <c r="N5" i="57"/>
  <c r="P5" i="57"/>
  <c r="N6" i="57"/>
  <c r="P6" i="57"/>
  <c r="P7" i="57"/>
  <c r="N4" i="57"/>
  <c r="P4" i="57"/>
  <c r="N10" i="57"/>
  <c r="H10" i="57"/>
  <c r="N11" i="57"/>
  <c r="P11" i="57"/>
  <c r="H11" i="57"/>
  <c r="H12" i="57"/>
  <c r="R12" i="57"/>
  <c r="Q12" i="57"/>
  <c r="O12" i="57"/>
  <c r="M12" i="57"/>
  <c r="L12" i="57"/>
  <c r="K12" i="57"/>
  <c r="J12" i="57"/>
  <c r="I12" i="57"/>
  <c r="G12" i="57"/>
  <c r="F12" i="57"/>
  <c r="E12" i="57"/>
  <c r="D12" i="57"/>
  <c r="M7" i="57"/>
  <c r="M9" i="57"/>
  <c r="M17" i="57"/>
  <c r="M21" i="57"/>
  <c r="M24" i="57"/>
  <c r="M27" i="57"/>
  <c r="M36" i="57"/>
  <c r="M93" i="57"/>
  <c r="M45" i="57"/>
  <c r="M48" i="57"/>
  <c r="M53" i="57"/>
  <c r="M61" i="57"/>
  <c r="M64" i="57"/>
  <c r="M68" i="57"/>
  <c r="M70" i="57"/>
  <c r="M89" i="57"/>
  <c r="M92" i="57"/>
  <c r="E7" i="57"/>
  <c r="E17" i="57"/>
  <c r="E21" i="57"/>
  <c r="E27" i="57"/>
  <c r="E36" i="57"/>
  <c r="E48" i="57"/>
  <c r="E53" i="57"/>
  <c r="E61" i="57"/>
  <c r="E64" i="57"/>
  <c r="E68" i="57"/>
  <c r="Q7" i="57"/>
  <c r="Q9" i="57"/>
  <c r="Q17" i="57"/>
  <c r="Q21" i="57"/>
  <c r="Q24" i="57"/>
  <c r="Q27" i="57"/>
  <c r="Q36" i="57"/>
  <c r="Q93" i="57"/>
  <c r="Q45" i="57"/>
  <c r="Q48" i="57"/>
  <c r="Q53" i="57"/>
  <c r="Q61" i="57"/>
  <c r="Q64" i="57"/>
  <c r="Q68" i="57"/>
  <c r="Q70" i="57"/>
  <c r="Q92" i="57"/>
  <c r="N69" i="57"/>
  <c r="N67" i="57"/>
  <c r="P67" i="57"/>
  <c r="N66" i="57"/>
  <c r="P66" i="57"/>
  <c r="T66" i="57"/>
  <c r="N65" i="57"/>
  <c r="P65" i="57"/>
  <c r="N63" i="57"/>
  <c r="P63" i="57"/>
  <c r="N62" i="57"/>
  <c r="N60" i="57"/>
  <c r="P60" i="57"/>
  <c r="N59" i="57"/>
  <c r="P59" i="57"/>
  <c r="N58" i="57"/>
  <c r="P58" i="57"/>
  <c r="N57" i="57"/>
  <c r="P57" i="57"/>
  <c r="N56" i="57"/>
  <c r="P56" i="57"/>
  <c r="N55" i="57"/>
  <c r="P55" i="57"/>
  <c r="T55" i="57"/>
  <c r="N54" i="57"/>
  <c r="P54" i="57"/>
  <c r="N52" i="57"/>
  <c r="P52" i="57"/>
  <c r="T52" i="57"/>
  <c r="N51" i="57"/>
  <c r="P51" i="57"/>
  <c r="N50" i="57"/>
  <c r="P50" i="57"/>
  <c r="N49" i="57"/>
  <c r="N47" i="57"/>
  <c r="P47" i="57"/>
  <c r="P48" i="57"/>
  <c r="N46" i="57"/>
  <c r="P46" i="57"/>
  <c r="N44" i="57"/>
  <c r="P44" i="57"/>
  <c r="N43" i="57"/>
  <c r="P43" i="57"/>
  <c r="N42" i="57"/>
  <c r="P42" i="57"/>
  <c r="N41" i="57"/>
  <c r="P41" i="57"/>
  <c r="N40" i="57"/>
  <c r="P40" i="57"/>
  <c r="T40" i="57"/>
  <c r="N39" i="57"/>
  <c r="P39" i="57"/>
  <c r="N38" i="57"/>
  <c r="N45" i="57"/>
  <c r="N37" i="57"/>
  <c r="P37" i="57"/>
  <c r="N35" i="57"/>
  <c r="P35" i="57"/>
  <c r="N34" i="57"/>
  <c r="P34" i="57"/>
  <c r="N33" i="57"/>
  <c r="P33" i="57"/>
  <c r="N32" i="57"/>
  <c r="P32" i="57"/>
  <c r="N31" i="57"/>
  <c r="P31" i="57"/>
  <c r="N30" i="57"/>
  <c r="P30" i="57"/>
  <c r="N29" i="57"/>
  <c r="P29" i="57"/>
  <c r="P36" i="57"/>
  <c r="I7" i="57"/>
  <c r="I9" i="57"/>
  <c r="I17" i="57"/>
  <c r="I21" i="57"/>
  <c r="I24" i="57"/>
  <c r="I27" i="57"/>
  <c r="I28" i="57"/>
  <c r="I36" i="57"/>
  <c r="I45" i="57"/>
  <c r="I48" i="57"/>
  <c r="I53" i="57"/>
  <c r="I61" i="57"/>
  <c r="I64" i="57"/>
  <c r="I68" i="57"/>
  <c r="I70" i="57"/>
  <c r="I89" i="57"/>
  <c r="I92" i="57"/>
  <c r="H6" i="57"/>
  <c r="H13" i="57"/>
  <c r="H14" i="57"/>
  <c r="H15" i="57"/>
  <c r="H16" i="57"/>
  <c r="T16" i="57"/>
  <c r="H18" i="57"/>
  <c r="H19" i="57"/>
  <c r="H20" i="57"/>
  <c r="H25" i="57"/>
  <c r="H26" i="57"/>
  <c r="T26" i="57"/>
  <c r="H29" i="57"/>
  <c r="H30" i="57"/>
  <c r="T30" i="57"/>
  <c r="H31" i="57"/>
  <c r="H32" i="57"/>
  <c r="T32" i="57"/>
  <c r="H33" i="57"/>
  <c r="H34" i="57"/>
  <c r="H35" i="57"/>
  <c r="H37" i="57"/>
  <c r="T37" i="57"/>
  <c r="H38" i="57"/>
  <c r="H39" i="57"/>
  <c r="T39" i="57"/>
  <c r="H40" i="57"/>
  <c r="H41" i="57"/>
  <c r="H42" i="57"/>
  <c r="H44" i="57"/>
  <c r="T44" i="57"/>
  <c r="H46" i="57"/>
  <c r="H47" i="57"/>
  <c r="H49" i="57"/>
  <c r="H50" i="57"/>
  <c r="T50" i="57"/>
  <c r="H51" i="57"/>
  <c r="H52" i="57"/>
  <c r="H54" i="57"/>
  <c r="T54" i="57"/>
  <c r="H55" i="57"/>
  <c r="H56" i="57"/>
  <c r="T56" i="57"/>
  <c r="H57" i="57"/>
  <c r="T57" i="57"/>
  <c r="H58" i="57"/>
  <c r="T58" i="57"/>
  <c r="H59" i="57"/>
  <c r="H60" i="57"/>
  <c r="T60" i="57"/>
  <c r="H62" i="57"/>
  <c r="H64" i="57"/>
  <c r="H63" i="57"/>
  <c r="T63" i="57"/>
  <c r="H65" i="57"/>
  <c r="T65" i="57"/>
  <c r="T68" i="57"/>
  <c r="H66" i="57"/>
  <c r="H67" i="57"/>
  <c r="T67" i="57"/>
  <c r="R36" i="57"/>
  <c r="R45" i="57"/>
  <c r="R48" i="57"/>
  <c r="R53" i="57"/>
  <c r="R61" i="57"/>
  <c r="R64" i="57"/>
  <c r="R68" i="57"/>
  <c r="R70" i="57"/>
  <c r="O45" i="57"/>
  <c r="O48" i="57"/>
  <c r="O53" i="57"/>
  <c r="O61" i="57"/>
  <c r="O64" i="57"/>
  <c r="O68" i="57"/>
  <c r="O70" i="57"/>
  <c r="L36" i="57"/>
  <c r="L45" i="57"/>
  <c r="L48" i="57"/>
  <c r="L53" i="57"/>
  <c r="L61" i="57"/>
  <c r="L64" i="57"/>
  <c r="L68" i="57"/>
  <c r="L70" i="57"/>
  <c r="K36" i="57"/>
  <c r="K45" i="57"/>
  <c r="K48" i="57"/>
  <c r="K53" i="57"/>
  <c r="K61" i="57"/>
  <c r="K64" i="57"/>
  <c r="K68" i="57"/>
  <c r="K70" i="57"/>
  <c r="K89" i="57"/>
  <c r="K92" i="57"/>
  <c r="J36" i="57"/>
  <c r="J45" i="57"/>
  <c r="J48" i="57"/>
  <c r="J53" i="57"/>
  <c r="J61" i="57"/>
  <c r="J64" i="57"/>
  <c r="J68" i="57"/>
  <c r="J70" i="57"/>
  <c r="J89" i="57"/>
  <c r="J92" i="57"/>
  <c r="G36" i="57"/>
  <c r="G45" i="57"/>
  <c r="G48" i="57"/>
  <c r="G53" i="57"/>
  <c r="G61" i="57"/>
  <c r="G64" i="57"/>
  <c r="G68" i="57"/>
  <c r="G70" i="57"/>
  <c r="G89" i="57"/>
  <c r="G92" i="57"/>
  <c r="F36" i="57"/>
  <c r="F45" i="57"/>
  <c r="F48" i="57"/>
  <c r="F53" i="57"/>
  <c r="F61" i="57"/>
  <c r="F64" i="57"/>
  <c r="F68" i="57"/>
  <c r="F70" i="57"/>
  <c r="F89" i="57"/>
  <c r="F92" i="57"/>
  <c r="D36" i="57"/>
  <c r="D45" i="57"/>
  <c r="D48" i="57"/>
  <c r="D53" i="57"/>
  <c r="D61" i="57"/>
  <c r="D64" i="57"/>
  <c r="D68" i="57"/>
  <c r="D70" i="57"/>
  <c r="J27" i="57"/>
  <c r="K27" i="57"/>
  <c r="O27" i="57"/>
  <c r="J24" i="57"/>
  <c r="K24" i="57"/>
  <c r="O24" i="57"/>
  <c r="J21" i="57"/>
  <c r="K21" i="57"/>
  <c r="O21" i="57"/>
  <c r="J17" i="57"/>
  <c r="K17" i="57"/>
  <c r="O17" i="57"/>
  <c r="J9" i="57"/>
  <c r="K9" i="57"/>
  <c r="O9" i="57"/>
  <c r="J7" i="57"/>
  <c r="J28" i="57"/>
  <c r="K7" i="57"/>
  <c r="K28" i="57"/>
  <c r="K95" i="57"/>
  <c r="O7" i="57"/>
  <c r="R7" i="57"/>
  <c r="R28" i="57"/>
  <c r="R9" i="57"/>
  <c r="R17" i="57"/>
  <c r="R21" i="57"/>
  <c r="R27" i="57"/>
  <c r="L7" i="57"/>
  <c r="L9" i="57"/>
  <c r="L17" i="57"/>
  <c r="L21" i="57"/>
  <c r="L24" i="57"/>
  <c r="L27" i="57"/>
  <c r="G7" i="57"/>
  <c r="G9" i="57"/>
  <c r="G28" i="57"/>
  <c r="G95" i="57"/>
  <c r="G97" i="57"/>
  <c r="G17" i="57"/>
  <c r="G21" i="57"/>
  <c r="G24" i="57"/>
  <c r="G27" i="57"/>
  <c r="F7" i="57"/>
  <c r="F9" i="57"/>
  <c r="F17" i="57"/>
  <c r="F21" i="57"/>
  <c r="F24" i="57"/>
  <c r="F27" i="57"/>
  <c r="D9" i="57"/>
  <c r="D17" i="57"/>
  <c r="D21" i="57"/>
  <c r="D27" i="57"/>
  <c r="H4" i="57"/>
  <c r="T114" i="57"/>
  <c r="P38" i="57"/>
  <c r="P45" i="57"/>
  <c r="P108" i="57"/>
  <c r="P110" i="57"/>
  <c r="T118" i="57"/>
  <c r="H5" i="57"/>
  <c r="N68" i="57"/>
  <c r="H8" i="57"/>
  <c r="H9" i="57"/>
  <c r="R92" i="57"/>
  <c r="L92" i="57"/>
  <c r="H69" i="57"/>
  <c r="H70" i="57"/>
  <c r="N87" i="57"/>
  <c r="H87" i="57"/>
  <c r="H89" i="57"/>
  <c r="P99" i="57"/>
  <c r="N71" i="57"/>
  <c r="P91" i="57"/>
  <c r="T91" i="57"/>
  <c r="D24" i="57"/>
  <c r="H90" i="57"/>
  <c r="H92" i="57"/>
  <c r="P87" i="57"/>
  <c r="P71" i="57"/>
  <c r="N61" i="57"/>
  <c r="N17" i="57"/>
  <c r="H104" i="57"/>
  <c r="H107" i="57"/>
  <c r="E107" i="57"/>
  <c r="I131" i="57"/>
  <c r="D131" i="57"/>
  <c r="N113" i="57"/>
  <c r="T112" i="57"/>
  <c r="F131" i="57"/>
  <c r="K131" i="57"/>
  <c r="M131" i="57"/>
  <c r="R131" i="57"/>
  <c r="T122" i="57"/>
  <c r="L107" i="57"/>
  <c r="L131" i="57"/>
  <c r="L135" i="57"/>
  <c r="N104" i="57"/>
  <c r="N107" i="57"/>
  <c r="T77" i="57"/>
  <c r="P68" i="57"/>
  <c r="P61" i="57"/>
  <c r="O93" i="57"/>
  <c r="T51" i="57"/>
  <c r="T47" i="57"/>
  <c r="T46" i="57"/>
  <c r="T48" i="57"/>
  <c r="T41" i="57"/>
  <c r="T43" i="57"/>
  <c r="L93" i="57"/>
  <c r="T6" i="57"/>
  <c r="T5" i="57"/>
  <c r="T4" i="57"/>
  <c r="T116" i="57"/>
  <c r="H110" i="57"/>
  <c r="E131" i="57"/>
  <c r="T87" i="57"/>
  <c r="T89" i="57"/>
  <c r="E93" i="57"/>
  <c r="H68" i="57"/>
  <c r="H61" i="57"/>
  <c r="H48" i="57"/>
  <c r="T31" i="57"/>
  <c r="T20" i="57"/>
  <c r="D28" i="57"/>
  <c r="T11" i="57"/>
  <c r="E28" i="57"/>
  <c r="H7" i="57"/>
  <c r="P104" i="57"/>
  <c r="P107" i="57"/>
  <c r="T104" i="57"/>
  <c r="T107" i="57"/>
  <c r="T71" i="57"/>
  <c r="P92" i="57"/>
  <c r="F93" i="57"/>
  <c r="H21" i="57"/>
  <c r="P69" i="57"/>
  <c r="N70" i="57"/>
  <c r="T75" i="57"/>
  <c r="P123" i="57"/>
  <c r="N124" i="57"/>
  <c r="P124" i="57"/>
  <c r="P113" i="57"/>
  <c r="L28" i="57"/>
  <c r="L95" i="57"/>
  <c r="L97" i="57"/>
  <c r="K93" i="57"/>
  <c r="H27" i="57"/>
  <c r="T84" i="57"/>
  <c r="J131" i="57"/>
  <c r="T125" i="57"/>
  <c r="T111" i="57"/>
  <c r="T113" i="57"/>
  <c r="T109" i="57"/>
  <c r="T102" i="57"/>
  <c r="N103" i="57"/>
  <c r="P70" i="57"/>
  <c r="K97" i="57"/>
  <c r="K135" i="57"/>
  <c r="J97" i="57"/>
  <c r="J135" i="57"/>
  <c r="J133" i="57"/>
  <c r="R95" i="57"/>
  <c r="R97" i="57"/>
  <c r="D95" i="57"/>
  <c r="D97" i="57"/>
  <c r="E95" i="57"/>
  <c r="E133" i="57"/>
  <c r="T7" i="57"/>
  <c r="N64" i="57"/>
  <c r="P62" i="57"/>
  <c r="P10" i="57"/>
  <c r="T10" i="57"/>
  <c r="N12" i="57"/>
  <c r="P19" i="57"/>
  <c r="P21" i="57"/>
  <c r="N21" i="57"/>
  <c r="P22" i="57"/>
  <c r="T22" i="57"/>
  <c r="N24" i="57"/>
  <c r="P25" i="57"/>
  <c r="P27" i="57"/>
  <c r="N27" i="57"/>
  <c r="T69" i="57"/>
  <c r="T70" i="57"/>
  <c r="L133" i="57"/>
  <c r="H103" i="57"/>
  <c r="H36" i="57"/>
  <c r="T12" i="57"/>
  <c r="H24" i="57"/>
  <c r="H45" i="57"/>
  <c r="H93" i="57"/>
  <c r="H53" i="57"/>
  <c r="N7" i="57"/>
  <c r="P89" i="57"/>
  <c r="P103" i="57"/>
  <c r="N48" i="57"/>
  <c r="O28" i="57"/>
  <c r="O95" i="57"/>
  <c r="T33" i="57"/>
  <c r="T25" i="57"/>
  <c r="T19" i="57"/>
  <c r="T15" i="57"/>
  <c r="T13" i="57"/>
  <c r="I93" i="57"/>
  <c r="M28" i="57"/>
  <c r="O131" i="57"/>
  <c r="N110" i="57"/>
  <c r="P86" i="57"/>
  <c r="N86" i="57"/>
  <c r="N89" i="57"/>
  <c r="T59" i="57"/>
  <c r="T61" i="57"/>
  <c r="T42" i="57"/>
  <c r="T35" i="57"/>
  <c r="T29" i="57"/>
  <c r="T36" i="57"/>
  <c r="T34" i="57"/>
  <c r="N53" i="57"/>
  <c r="T18" i="57"/>
  <c r="T21" i="57"/>
  <c r="T120" i="57"/>
  <c r="T100" i="57"/>
  <c r="T103" i="57"/>
  <c r="D135" i="57"/>
  <c r="E135" i="57"/>
  <c r="E97" i="57"/>
  <c r="R133" i="57"/>
  <c r="K133" i="57"/>
  <c r="I95" i="57"/>
  <c r="N36" i="57"/>
  <c r="M95" i="57"/>
  <c r="P8" i="57"/>
  <c r="N9" i="57"/>
  <c r="N28" i="57"/>
  <c r="T83" i="57"/>
  <c r="T81" i="57"/>
  <c r="T79" i="57"/>
  <c r="Q131" i="57"/>
  <c r="T128" i="57"/>
  <c r="T108" i="57"/>
  <c r="T110" i="57"/>
  <c r="F28" i="57"/>
  <c r="F95" i="57"/>
  <c r="T38" i="57"/>
  <c r="T45" i="57"/>
  <c r="T27" i="57"/>
  <c r="T14" i="57"/>
  <c r="H17" i="57"/>
  <c r="H28" i="57"/>
  <c r="P49" i="57"/>
  <c r="Q28" i="57"/>
  <c r="Q95" i="57"/>
  <c r="Q133" i="57"/>
  <c r="P12" i="57"/>
  <c r="T85" i="57"/>
  <c r="T82" i="57"/>
  <c r="T80" i="57"/>
  <c r="T78" i="57"/>
  <c r="T72" i="57"/>
  <c r="T86" i="57"/>
  <c r="G131" i="57"/>
  <c r="T129" i="57"/>
  <c r="H124" i="57"/>
  <c r="T117" i="57"/>
  <c r="P115" i="57"/>
  <c r="T115" i="57"/>
  <c r="N121" i="57"/>
  <c r="N131" i="57"/>
  <c r="P121" i="57"/>
  <c r="T23" i="57"/>
  <c r="O133" i="57"/>
  <c r="O97" i="57"/>
  <c r="O135" i="57"/>
  <c r="T24" i="57"/>
  <c r="H95" i="57"/>
  <c r="H97" i="57"/>
  <c r="P64" i="57"/>
  <c r="T62" i="57"/>
  <c r="T64" i="57"/>
  <c r="P131" i="57"/>
  <c r="H131" i="57"/>
  <c r="T17" i="57"/>
  <c r="N93" i="57"/>
  <c r="N95" i="57"/>
  <c r="R135" i="57"/>
  <c r="D133" i="57"/>
  <c r="P24" i="57"/>
  <c r="H133" i="57"/>
  <c r="F135" i="57"/>
  <c r="F97" i="57"/>
  <c r="F133" i="57"/>
  <c r="M97" i="57"/>
  <c r="M133" i="57"/>
  <c r="I135" i="57"/>
  <c r="I97" i="57"/>
  <c r="I133" i="57"/>
  <c r="M135" i="57"/>
  <c r="T121" i="57"/>
  <c r="T131" i="57"/>
  <c r="G135" i="57"/>
  <c r="G133" i="57"/>
  <c r="P53" i="57"/>
  <c r="T49" i="57"/>
  <c r="T53" i="57"/>
  <c r="T93" i="57"/>
  <c r="Q135" i="57"/>
  <c r="P9" i="57"/>
  <c r="P28" i="57"/>
  <c r="T8" i="57"/>
  <c r="T9" i="57"/>
  <c r="N135" i="57"/>
  <c r="N97" i="57"/>
  <c r="N133" i="57"/>
  <c r="T28" i="57"/>
  <c r="T95" i="57"/>
  <c r="T133" i="57"/>
  <c r="P93" i="57"/>
  <c r="H135" i="57"/>
  <c r="P95" i="57"/>
  <c r="P133" i="57"/>
  <c r="P97" i="57"/>
  <c r="P135" i="57"/>
  <c r="T135" i="57"/>
</calcChain>
</file>

<file path=xl/comments1.xml><?xml version="1.0" encoding="utf-8"?>
<comments xmlns="http://schemas.openxmlformats.org/spreadsheetml/2006/main">
  <authors>
    <author>Nathalie MATEJCIC</author>
  </authors>
  <commentList>
    <comment ref="R100" authorId="0" shapeId="0">
      <text>
        <r>
          <rPr>
            <b/>
            <sz val="9"/>
            <color indexed="81"/>
            <rFont val="Tahoma"/>
            <family val="2"/>
          </rPr>
          <t>Nathalie 
reduction/hivernage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18" authorId="0" shapeId="0">
      <text>
        <r>
          <rPr>
            <b/>
            <sz val="9"/>
            <color indexed="81"/>
            <rFont val="Tahoma"/>
            <family val="2"/>
          </rPr>
          <t xml:space="preserve">Nathalie </t>
        </r>
        <r>
          <rPr>
            <sz val="9"/>
            <color indexed="81"/>
            <rFont val="Tahoma"/>
            <family val="2"/>
          </rPr>
          <t xml:space="preserve">
-82 apv,réduction accordé sur hivernage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<sst xmlns="http://schemas.openxmlformats.org/spreadsheetml/2006/main" count="345" uniqueCount="219">
  <si>
    <t>LIBELLES</t>
  </si>
  <si>
    <t>ACHATS PRODUITS ENTRETIEN</t>
  </si>
  <si>
    <t>FLUIDES, COMBUSTIBLES CHAUFFAGE</t>
  </si>
  <si>
    <t>EAU</t>
  </si>
  <si>
    <t>PETIT MATERIEL HOTEL./ENTRET./REST.</t>
  </si>
  <si>
    <t>BAUX DE LOCATION</t>
  </si>
  <si>
    <t>AFFRANCHISSEMENT</t>
  </si>
  <si>
    <t>TELEPHONE / FAX</t>
  </si>
  <si>
    <t>AUTRES IMPOTS</t>
  </si>
  <si>
    <t>CHARGES SOCIALES SUR PERSONNEL PERMANENT</t>
  </si>
  <si>
    <t>ACHATS DE DENREES</t>
  </si>
  <si>
    <t>BLANCHISSAGE ET NETTOYAGE</t>
  </si>
  <si>
    <t>SALAIRES PERS. SAISON. SERVICE</t>
  </si>
  <si>
    <t>CHARGES SOCIALES SUR PERSONNEL SERVICE</t>
  </si>
  <si>
    <t>LOCATION DE MATERIEL</t>
  </si>
  <si>
    <t>FRAIS DE PREPARATION</t>
  </si>
  <si>
    <t>FONCTIONNEMENT DES ACTIVITES</t>
  </si>
  <si>
    <t>TRANSPORT DU PERSONNEL</t>
  </si>
  <si>
    <t>TRANSPORT ROUTIER</t>
  </si>
  <si>
    <t>TRANSPORT SNCF</t>
  </si>
  <si>
    <t>SERVICES BANCAIRES</t>
  </si>
  <si>
    <t>FRAIS DIVERS DE GESTION</t>
  </si>
  <si>
    <t>PHARMACIE</t>
  </si>
  <si>
    <t>SALAIRES PERSONNELS PERMANENTS</t>
  </si>
  <si>
    <t>GROUPES</t>
  </si>
  <si>
    <t>ECART DE REGLEMENT</t>
  </si>
  <si>
    <t>RECETTES GROUPES EXTERIEURS</t>
  </si>
  <si>
    <t>ACHATS MARCHANDISES BAR</t>
  </si>
  <si>
    <t>FONCTIONNEMENT STATION VAL-LOURON</t>
  </si>
  <si>
    <t>RECETTES ANIMATION</t>
  </si>
  <si>
    <t>RECETTES RESTAURATION</t>
  </si>
  <si>
    <t>RECETTES BAR</t>
  </si>
  <si>
    <t>RECETTES TAXES DE SEJOUR</t>
  </si>
  <si>
    <t>RECETTES DIVERSES</t>
  </si>
  <si>
    <t>RECETTES TELEPHONE</t>
  </si>
  <si>
    <t>ACHATS PRODUITS PISCINE</t>
  </si>
  <si>
    <t>TRANSPORT DU MATERIEL</t>
  </si>
  <si>
    <t>ACHATS TABLETTERIE</t>
  </si>
  <si>
    <t>FRAIS FINANCIERS</t>
  </si>
  <si>
    <t>ANALYSES SANITAIRES</t>
  </si>
  <si>
    <t>FRAIS DE RESTAURATION (hors activité cuisine)</t>
  </si>
  <si>
    <t>HONORAIRES</t>
  </si>
  <si>
    <t>FRAIS MEDICAUX REMBOURSABLES</t>
  </si>
  <si>
    <t>RETRAITES
HIVER</t>
  </si>
  <si>
    <t>RETRAITES
ETE</t>
  </si>
  <si>
    <t>RECETTES BILLETERIE TRANSPORT</t>
  </si>
  <si>
    <t>FAMILLES
HIVER</t>
  </si>
  <si>
    <t>FAMILLES
ETE</t>
  </si>
  <si>
    <t>VETEMENTS DU PERSONNEL</t>
  </si>
  <si>
    <t>MARCHANDISES ACCUEIL</t>
  </si>
  <si>
    <t>AIDE PERSONNALISEE AUX VACANCES SEJ. ENFANTS</t>
  </si>
  <si>
    <t>AIDE PERSONNALISEE AUX VACANCES SEJ. ADULTES</t>
  </si>
  <si>
    <t>DOTATION AUX AMORTISSEMENTS</t>
  </si>
  <si>
    <t>CENTRE
HORS
ACTIVITES</t>
  </si>
  <si>
    <t>LOCATION EMPLACEMENT BATEAU</t>
  </si>
  <si>
    <t>COTISATIONS, DONS ET DIVERS</t>
  </si>
  <si>
    <t>TOTAL CHARGES FIXES</t>
  </si>
  <si>
    <r>
      <t xml:space="preserve">SEJOURS HOTELIERS EXTERNES - </t>
    </r>
    <r>
      <rPr>
        <i/>
        <sz val="10"/>
        <rFont val="Arial"/>
        <family val="2"/>
      </rPr>
      <t>PC &amp; 1/2 PC</t>
    </r>
  </si>
  <si>
    <r>
      <t xml:space="preserve">LOCATIONS EXTERNES - </t>
    </r>
    <r>
      <rPr>
        <i/>
        <sz val="10"/>
        <rFont val="Arial"/>
        <family val="2"/>
      </rPr>
      <t>GITES</t>
    </r>
  </si>
  <si>
    <t>CONTRAT LOCATION SKIS / VELOS / ROLLERS</t>
  </si>
  <si>
    <t>FRAIS D'ANIMATION &amp; PETIT MATERIEL D'ACTIVITE</t>
  </si>
  <si>
    <t>AUTRES FRAIS DE TRANSPORT (séjours itinérants)</t>
  </si>
  <si>
    <t>TRANSPORT AVIONS / BATEAUX</t>
  </si>
  <si>
    <t>FRAIS DE DEPART, RETOURS, REGROUPEMENTS</t>
  </si>
  <si>
    <t>DEPLACEMENTS, MISSIONS ET RECEPTIONS</t>
  </si>
  <si>
    <t>TAXES DE SEJOURS</t>
  </si>
  <si>
    <t>SALAIRES PERS. SAISON. ANIMATION</t>
  </si>
  <si>
    <t>CHARGES SOCIALES SUR PERSONNEL ANIMATION</t>
  </si>
  <si>
    <t>TOTAL CHARGES VARIABLES</t>
  </si>
  <si>
    <t>TOTAL CHARGES DE L' ACTIVITE</t>
  </si>
  <si>
    <t>PRIX DE REVIENT DE LA J.V.</t>
  </si>
  <si>
    <t>TOTAL APV</t>
  </si>
  <si>
    <r>
      <t xml:space="preserve">RECETTES CLIENTS USAGERS </t>
    </r>
    <r>
      <rPr>
        <b/>
        <i/>
        <sz val="10"/>
        <color indexed="10"/>
        <rFont val="Arial"/>
        <family val="2"/>
      </rPr>
      <t>hors APV</t>
    </r>
    <r>
      <rPr>
        <sz val="10"/>
        <rFont val="Arial"/>
        <family val="2"/>
      </rPr>
      <t xml:space="preserve"> ( - promos + sup.partenaires)</t>
    </r>
  </si>
  <si>
    <t>RECETTES CLIENTS INSCRIPTIONS S/PLACE</t>
  </si>
  <si>
    <t>RECETTES ADHESIONS (INVITES)</t>
  </si>
  <si>
    <t>CHIFFRE D'AFFAIRE USAGERS</t>
  </si>
  <si>
    <t>RECETTES HOTELLERIE</t>
  </si>
  <si>
    <t>RECETTES TRANSPORT - NAVETTES CENTRES</t>
  </si>
  <si>
    <t>RECETTES DIVERSES ET PDTS DERIVES</t>
  </si>
  <si>
    <t>RECETTES LOCATION MATERIEL</t>
  </si>
  <si>
    <t>BILLETERIE TRANSPORT</t>
  </si>
  <si>
    <t>TOTAL DES PRODUITS DE L' ACTIVITE</t>
  </si>
  <si>
    <r>
      <t xml:space="preserve">UTILISATION DE LA SUBVENTION </t>
    </r>
    <r>
      <rPr>
        <sz val="10"/>
        <rFont val="Comic Sans MS"/>
        <family val="4"/>
      </rPr>
      <t>(APV incluse)</t>
    </r>
  </si>
  <si>
    <r>
      <t xml:space="preserve">RESULTAT DE L' ACTIVITE </t>
    </r>
    <r>
      <rPr>
        <sz val="10"/>
        <rFont val="Comic Sans MS"/>
        <family val="4"/>
      </rPr>
      <t>(total recettes - prix revient)</t>
    </r>
  </si>
  <si>
    <t>REPRISES SUR AMORTISSEMENTS</t>
  </si>
  <si>
    <t>sous-total
FAMILLES</t>
  </si>
  <si>
    <t>sous-total
ENFANCE</t>
  </si>
  <si>
    <t>numéro ligne</t>
  </si>
  <si>
    <t>VARIATION STOCK DENREES</t>
  </si>
  <si>
    <t>VARIATION STOCK BAR</t>
  </si>
  <si>
    <t>VARIATION STOCK TABLETTERIE</t>
  </si>
  <si>
    <t>VARIATION STOCK Pdts ENTRETIEN</t>
  </si>
  <si>
    <t>TOTAL
GENERAL</t>
  </si>
  <si>
    <t>VARIATION STOCK PRODUITS PISCINE</t>
  </si>
  <si>
    <t>AUTRES LOYERS</t>
  </si>
  <si>
    <t>LOCATION DE VEHICULES SAISONNIERS</t>
  </si>
  <si>
    <t>CARBURANT, ENTRETIEN SUR VEHIC. SAISONNIERS</t>
  </si>
  <si>
    <t>LOC. VEHICULES PERMANENTS, ENTRETIEN, CARBURANT</t>
  </si>
  <si>
    <t>COLONIE
JUILLET</t>
  </si>
  <si>
    <t>COLONIE
AOUT</t>
  </si>
  <si>
    <t>sous-total
COLONIES
ETE</t>
  </si>
  <si>
    <t>COLONIE
MI-FEVRIER</t>
  </si>
  <si>
    <t>COLONIE
Pâques</t>
  </si>
  <si>
    <t>COLONIE
NOEL</t>
  </si>
  <si>
    <t>FLUIDES &amp;COMBUSTIBLES, EAU</t>
  </si>
  <si>
    <t xml:space="preserve">PETITS MATERIELS </t>
  </si>
  <si>
    <t>CHARGES D'ENTRETIEN</t>
  </si>
  <si>
    <t>LOYERS, BAUX, LOC. ANNUELLES</t>
  </si>
  <si>
    <t>IMPOTS DIVERS, TAXES, LICENCES</t>
  </si>
  <si>
    <t>SAL. &amp; CHARGES PERMANENTS</t>
  </si>
  <si>
    <t>AMORTISSEMENTS</t>
  </si>
  <si>
    <t>ACHATS Pdts ALIMENTAIRES</t>
  </si>
  <si>
    <t>Pdts ENTRETIEN, BLANCHISS. TABLETTERIE</t>
  </si>
  <si>
    <t>AFFRANCHISSEMENT &amp; TELEPHONE</t>
  </si>
  <si>
    <t>CHARGES D'ANIMATION</t>
  </si>
  <si>
    <t>CHARGES DE TRANSPORT</t>
  </si>
  <si>
    <t>LOC. HOTELIERES</t>
  </si>
  <si>
    <t>LOC. VEHICULES</t>
  </si>
  <si>
    <t>LOC. MATERIELS</t>
  </si>
  <si>
    <t>ACHATS &amp; FRAIS DIVERS</t>
  </si>
  <si>
    <t>SAL. &amp; CHARGES SERVICE</t>
  </si>
  <si>
    <t>SAL. &amp; CHARGES ANIMATION</t>
  </si>
  <si>
    <t>PERSONNEL INTERIMAIRE</t>
  </si>
  <si>
    <t>MISE A DISPOSITION DE PERSONNEL</t>
  </si>
  <si>
    <t>AUTRES PRODUITS EXCEPTIONNELS</t>
  </si>
  <si>
    <t>ENTRETIEN LOCAUX TERRAINS &amp; MATERIELS</t>
  </si>
  <si>
    <t>CONTRATS D' ENTRETIEN DES LOCAUX &amp; MATERIELS</t>
  </si>
  <si>
    <t>LICENCES</t>
  </si>
  <si>
    <t>AIDES AU PRE-ACHEMINEMENT</t>
  </si>
  <si>
    <t>FONCTIONNEMENT &amp; FOURNITURES INFORMATIQUES</t>
  </si>
  <si>
    <t>RECETTES PARKINGS / HIVERNAGES</t>
  </si>
  <si>
    <t>REMBOURSEMENTS D'ASSURANCES</t>
  </si>
  <si>
    <t>CHARGES EXCEPTIONNELLES S/EXERCICE</t>
  </si>
  <si>
    <t>CHARGES DE G. S/EXERCICE ANTER.</t>
  </si>
  <si>
    <t>AIDE DE L'ETAT A L'EMPLOI &amp; LA FORMATION</t>
  </si>
  <si>
    <t>AIDES AUX ORPHELINS</t>
  </si>
  <si>
    <t>FRAIS D'ACTES &amp; CONTENTIEUX</t>
  </si>
  <si>
    <t>FOURNITURES &amp; PETITS MATERIELS DE BUREAU</t>
  </si>
  <si>
    <t>fermé</t>
  </si>
  <si>
    <t>COLONIE
AUTOMNE</t>
  </si>
  <si>
    <t xml:space="preserve">     60040000   ACHATS PRODUITS PISCINE</t>
  </si>
  <si>
    <t xml:space="preserve">     60300000   VARIATION STOCK DENREES</t>
  </si>
  <si>
    <t xml:space="preserve">     60310000   VAR. STOCK MARCHANDISES BAR</t>
  </si>
  <si>
    <t xml:space="preserve">     60320000   VAR. STOCK TABLETTERIE</t>
  </si>
  <si>
    <t xml:space="preserve">     60330000   VAR. STOCK PRODUITS ENTRETIEN</t>
  </si>
  <si>
    <t xml:space="preserve">     60630000   FLUIDES, COMBUSTIBLES DE CHAUFFAGE</t>
  </si>
  <si>
    <t xml:space="preserve">     60635000   EAU</t>
  </si>
  <si>
    <t xml:space="preserve">     60640100   PETITS MAT.HOTELIER - ENTRETIEN - RESTAURATIO</t>
  </si>
  <si>
    <t xml:space="preserve">     61100000   FONCTIONNEMENT &amp; FOURNITURES INFORMATIQUES</t>
  </si>
  <si>
    <t xml:space="preserve">     61320000   LOCATION DE MATERIEL</t>
  </si>
  <si>
    <t xml:space="preserve">     61365500   LOC. VEHICULES PERMANENTS &amp; CARBURANT</t>
  </si>
  <si>
    <t xml:space="preserve">     61520000   ENTRETIEN LOCAUX, TERRAINS &amp; MATERIELS</t>
  </si>
  <si>
    <t xml:space="preserve">     61530000   CONTRATS D'ENTRETIEN DES LOCAUX &amp; MATERIELS</t>
  </si>
  <si>
    <t xml:space="preserve">     62260000   HONORAIRES</t>
  </si>
  <si>
    <t xml:space="preserve">     62600000   AFFRANCHISSEMENT</t>
  </si>
  <si>
    <t xml:space="preserve">     62610000   TELEPHONE / FAX</t>
  </si>
  <si>
    <t xml:space="preserve">     63110000   TAXES SUR SALAIRES</t>
  </si>
  <si>
    <t xml:space="preserve">     63130000   FORMATION PROFESSIONNELLE</t>
  </si>
  <si>
    <t xml:space="preserve">     63140000   AIDE A LA CONSTRUCTION</t>
  </si>
  <si>
    <t xml:space="preserve">     63400000   TAXES DE SEJOURS</t>
  </si>
  <si>
    <t xml:space="preserve">     63500000   AUTRES IMPOTS, TAXES &amp; VERSEMENTS ASSIMILES</t>
  </si>
  <si>
    <t xml:space="preserve">     64110000   SALAIRES PERSONNELS</t>
  </si>
  <si>
    <t xml:space="preserve">     64146000   RETENUES POUR NOURRITURE</t>
  </si>
  <si>
    <t xml:space="preserve">     64147000   RETENUE DE LOGEMENT</t>
  </si>
  <si>
    <t xml:space="preserve">     64510000   CHARGES SOCIALES</t>
  </si>
  <si>
    <t xml:space="preserve">     64830000   VETEMENTS DU PERSONNEL</t>
  </si>
  <si>
    <t xml:space="preserve">     68110000   DOTATION AMORTIS. IMMO. CORP.</t>
  </si>
  <si>
    <t xml:space="preserve">     70533000   RECETTES TAXES DE SEJOUR</t>
  </si>
  <si>
    <t xml:space="preserve">     70550000   RECETTES PARKING / HIVERNAGE</t>
  </si>
  <si>
    <t xml:space="preserve">     70912000   A.P.V. SEJOURS ADULTES</t>
  </si>
  <si>
    <t xml:space="preserve">     60000000   ACHATS DE DENREES</t>
  </si>
  <si>
    <t xml:space="preserve">     60030000   ACHATS PRODUITS ENTRETIEN</t>
  </si>
  <si>
    <t xml:space="preserve">     60450000   CONTRATS LOCATION SKIS / VELOS / ROLLERS</t>
  </si>
  <si>
    <t xml:space="preserve">     60610000   FOURNITURES &amp; PETITS MAT. DE BUREAU</t>
  </si>
  <si>
    <t xml:space="preserve">     60644000   ANALYSES SANITAIRES</t>
  </si>
  <si>
    <t xml:space="preserve">     61365100   LOC. DE VEHICULES SAISONNIERES</t>
  </si>
  <si>
    <t xml:space="preserve">     61365200   CARBURANT &amp; ENTRETIEN SAISONNIERS</t>
  </si>
  <si>
    <t xml:space="preserve">     61510000   BLANCHISSAGE ET NETTOYAGE</t>
  </si>
  <si>
    <t xml:space="preserve">     61820000   FRAIS DE PREPARATION</t>
  </si>
  <si>
    <t xml:space="preserve">     61831000   FRAIS D'ANIM &amp; PETIT MATER. D'ACTIVITE</t>
  </si>
  <si>
    <t xml:space="preserve">     61840000   FONCTIONNEMENT DES ACTIVITES</t>
  </si>
  <si>
    <t xml:space="preserve">     61860000   FRAIS DE RESTAURATION</t>
  </si>
  <si>
    <t xml:space="preserve">     62410000   TRANSPORT DU PERSONNEL</t>
  </si>
  <si>
    <t xml:space="preserve">     62450000   TRANSPORT ROUTIER</t>
  </si>
  <si>
    <t xml:space="preserve">     62460000   FRAIS DE DEPART, RETOURS &amp; REGROUPTS</t>
  </si>
  <si>
    <t xml:space="preserve">     62495000   TRANSPORT DU MATERIEL</t>
  </si>
  <si>
    <t xml:space="preserve">     62700000   SERVICES BANCAIRES</t>
  </si>
  <si>
    <t xml:space="preserve">     62840000   PHARMACIE</t>
  </si>
  <si>
    <t xml:space="preserve">     62850000   FRAIS MEDICAUX REMBOURSABLES</t>
  </si>
  <si>
    <t xml:space="preserve">     70101000   RECETTES CLIENTS/USAGERS-SIEGE TD INCLUS</t>
  </si>
  <si>
    <t xml:space="preserve">     70911000   A.P.V. SEJOURS ENFANTS</t>
  </si>
  <si>
    <t xml:space="preserve">     77185000   AUTRES PRODUITS EXCEPTIONNELS/OP.GESTION</t>
  </si>
  <si>
    <t xml:space="preserve">     62453000   TRANSPORT S.N.C.F.</t>
  </si>
  <si>
    <t xml:space="preserve">     60020000   ACHATS DE TABLETTERIE</t>
  </si>
  <si>
    <t xml:space="preserve">     66150000   FRAIS FINANCIERS</t>
  </si>
  <si>
    <t xml:space="preserve">     70102000   RECETTES SEJOURS - INSCRIPTIONS S/PLACE</t>
  </si>
  <si>
    <t xml:space="preserve">     70223000   RECETTES ADHESIONS (INVITES)</t>
  </si>
  <si>
    <t xml:space="preserve">     70400000   RECETTES RESTAURATION</t>
  </si>
  <si>
    <t xml:space="preserve">     70410000   RECETTES BAR</t>
  </si>
  <si>
    <t xml:space="preserve">     70540000   RECETTES DIVERSES &amp; PRODUITS DERIVES</t>
  </si>
  <si>
    <t xml:space="preserve">     70600000   RECETTES LOCATION DE MATERIEL</t>
  </si>
  <si>
    <t xml:space="preserve">     79100000   AIDE DE L'ETAT A L'EMPLOI ET LA FORMATION</t>
  </si>
  <si>
    <t xml:space="preserve">     60010000   ACHATS DE MARCHANDISES BAR</t>
  </si>
  <si>
    <t xml:space="preserve">     60700000   MARCHANDISES ACCUEIL</t>
  </si>
  <si>
    <t xml:space="preserve">     65820000   ECART DE REGLEMENT</t>
  </si>
  <si>
    <t xml:space="preserve">     67154000   CHARGES EXCEPTION. SEJOURS CLIENTS</t>
  </si>
  <si>
    <t xml:space="preserve">     67185000   CHARGES EXCEPTIONNELLES SUR EXERCICE</t>
  </si>
  <si>
    <t xml:space="preserve">     70241000   RECETTES TRANSPORT - NAVETTES CENTRES</t>
  </si>
  <si>
    <t xml:space="preserve">     70250000   RECETTES ANIMATION</t>
  </si>
  <si>
    <t xml:space="preserve">     70910000   AIDE AUX ORPHELINS</t>
  </si>
  <si>
    <t xml:space="preserve">     70300000   RECETTES GROUPES EXTERIEURS</t>
  </si>
  <si>
    <t>Analytique</t>
  </si>
  <si>
    <t>Code Analytique -&gt;</t>
  </si>
  <si>
    <t>Code comptable</t>
  </si>
  <si>
    <t>Comptable</t>
  </si>
  <si>
    <t>Montant</t>
  </si>
  <si>
    <t>Colonne1</t>
  </si>
  <si>
    <t>Colonne2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</si>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</sst>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\ _€_-;\-* #,##0\ _€_-;_-* &quot;-&quot;\ _€_-;_-@_-"/>
    <numFmt numFmtId="165" formatCode="_-* #,##0.00\ _€_-;\-* #,##0.00\ _€_-;_-* &quot;-&quot;??\ _€_-;_-@_-"/>
    <numFmt numFmtId="173" formatCode="_-* #,##0.00\ _F_-;\-* #,##0.00\ _F_-;_-* &quot;-&quot;??\ _F_-;_-@_-"/>
    <numFmt numFmtId="199" formatCode="#,##0.00\ &quot;€&quot;"/>
  </numFmts>
  <fonts count="20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b/>
      <sz val="10"/>
      <color indexed="10"/>
      <name val="Arial"/>
      <family val="2"/>
    </font>
    <font>
      <b/>
      <sz val="16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8"/>
      <name val="Monotype Corsiva"/>
      <family val="4"/>
    </font>
    <font>
      <sz val="16"/>
      <name val="Comic Sans MS"/>
      <family val="4"/>
    </font>
    <font>
      <b/>
      <i/>
      <sz val="10"/>
      <color indexed="10"/>
      <name val="Arial"/>
      <family val="2"/>
    </font>
    <font>
      <b/>
      <sz val="7"/>
      <color indexed="10"/>
      <name val="Arial"/>
      <family val="2"/>
    </font>
    <font>
      <b/>
      <i/>
      <sz val="8"/>
      <color indexed="60"/>
      <name val="Comic Sans MS"/>
      <family val="4"/>
    </font>
    <font>
      <b/>
      <sz val="16"/>
      <color indexed="12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8"/>
      <color rgb="FFFF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lightUp"/>
    </fill>
    <fill>
      <patternFill patternType="gray0625"/>
    </fill>
    <fill>
      <patternFill patternType="gray0625">
        <bgColor indexed="41"/>
      </patternFill>
    </fill>
    <fill>
      <patternFill patternType="gray0625">
        <bgColor indexed="43"/>
      </patternFill>
    </fill>
    <fill>
      <patternFill patternType="gray125">
        <bgColor indexed="43"/>
      </patternFill>
    </fill>
    <fill>
      <patternFill patternType="gray0625">
        <bgColor indexed="13"/>
      </patternFill>
    </fill>
    <fill>
      <patternFill patternType="lightUp">
        <bgColor indexed="44"/>
      </patternFill>
    </fill>
    <fill>
      <patternFill patternType="lightUp">
        <bgColor indexed="42"/>
      </patternFill>
    </fill>
    <fill>
      <patternFill patternType="lightUp"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17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7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10" fillId="0" borderId="2" xfId="0" applyFont="1" applyBorder="1" applyAlignment="1">
      <alignment vertical="center"/>
    </xf>
    <xf numFmtId="0" fontId="11" fillId="0" borderId="3" xfId="0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6" borderId="6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right"/>
    </xf>
    <xf numFmtId="164" fontId="3" fillId="0" borderId="5" xfId="0" applyNumberFormat="1" applyFont="1" applyBorder="1"/>
    <xf numFmtId="164" fontId="3" fillId="7" borderId="7" xfId="0" applyNumberFormat="1" applyFont="1" applyFill="1" applyBorder="1"/>
    <xf numFmtId="0" fontId="2" fillId="0" borderId="8" xfId="0" applyFont="1" applyBorder="1"/>
    <xf numFmtId="0" fontId="2" fillId="0" borderId="9" xfId="0" applyFont="1" applyBorder="1"/>
    <xf numFmtId="0" fontId="9" fillId="0" borderId="10" xfId="0" applyFont="1" applyBorder="1" applyAlignment="1">
      <alignment horizontal="right"/>
    </xf>
    <xf numFmtId="0" fontId="2" fillId="0" borderId="10" xfId="0" applyFont="1" applyBorder="1"/>
    <xf numFmtId="0" fontId="9" fillId="0" borderId="11" xfId="0" applyFont="1" applyBorder="1" applyAlignment="1">
      <alignment horizontal="right"/>
    </xf>
    <xf numFmtId="0" fontId="2" fillId="0" borderId="12" xfId="0" applyFont="1" applyBorder="1"/>
    <xf numFmtId="0" fontId="8" fillId="0" borderId="13" xfId="0" applyFont="1" applyBorder="1"/>
    <xf numFmtId="0" fontId="9" fillId="0" borderId="13" xfId="0" applyFont="1" applyBorder="1" applyAlignment="1">
      <alignment horizontal="right"/>
    </xf>
    <xf numFmtId="0" fontId="8" fillId="0" borderId="14" xfId="0" applyFont="1" applyBorder="1"/>
    <xf numFmtId="0" fontId="2" fillId="0" borderId="13" xfId="0" applyFont="1" applyBorder="1"/>
    <xf numFmtId="0" fontId="8" fillId="0" borderId="10" xfId="0" applyFont="1" applyBorder="1"/>
    <xf numFmtId="0" fontId="2" fillId="0" borderId="15" xfId="0" applyFont="1" applyBorder="1"/>
    <xf numFmtId="0" fontId="2" fillId="0" borderId="16" xfId="0" applyFont="1" applyBorder="1"/>
    <xf numFmtId="0" fontId="9" fillId="0" borderId="17" xfId="0" applyFont="1" applyBorder="1" applyAlignment="1">
      <alignment horizontal="right"/>
    </xf>
    <xf numFmtId="165" fontId="3" fillId="2" borderId="18" xfId="0" applyNumberFormat="1" applyFont="1" applyFill="1" applyBorder="1"/>
    <xf numFmtId="165" fontId="3" fillId="3" borderId="18" xfId="0" applyNumberFormat="1" applyFont="1" applyFill="1" applyBorder="1"/>
    <xf numFmtId="165" fontId="3" fillId="0" borderId="19" xfId="0" applyNumberFormat="1" applyFont="1" applyBorder="1"/>
    <xf numFmtId="165" fontId="3" fillId="7" borderId="4" xfId="0" applyNumberFormat="1" applyFont="1" applyFill="1" applyBorder="1"/>
    <xf numFmtId="164" fontId="3" fillId="0" borderId="20" xfId="0" applyNumberFormat="1" applyFont="1" applyBorder="1"/>
    <xf numFmtId="164" fontId="3" fillId="2" borderId="20" xfId="0" applyNumberFormat="1" applyFont="1" applyFill="1" applyBorder="1"/>
    <xf numFmtId="164" fontId="3" fillId="3" borderId="20" xfId="0" applyNumberFormat="1" applyFont="1" applyFill="1" applyBorder="1"/>
    <xf numFmtId="0" fontId="9" fillId="0" borderId="4" xfId="0" applyFont="1" applyBorder="1" applyAlignment="1">
      <alignment horizontal="center" vertical="center" wrapText="1"/>
    </xf>
    <xf numFmtId="165" fontId="3" fillId="0" borderId="18" xfId="0" applyNumberFormat="1" applyFont="1" applyBorder="1"/>
    <xf numFmtId="164" fontId="3" fillId="8" borderId="20" xfId="0" applyNumberFormat="1" applyFont="1" applyFill="1" applyBorder="1"/>
    <xf numFmtId="0" fontId="2" fillId="0" borderId="21" xfId="0" applyFont="1" applyBorder="1"/>
    <xf numFmtId="0" fontId="2" fillId="0" borderId="22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0" borderId="22" xfId="0" applyFont="1" applyBorder="1"/>
    <xf numFmtId="165" fontId="2" fillId="0" borderId="23" xfId="0" applyNumberFormat="1" applyFont="1" applyBorder="1"/>
    <xf numFmtId="165" fontId="2" fillId="2" borderId="23" xfId="0" applyNumberFormat="1" applyFont="1" applyFill="1" applyBorder="1"/>
    <xf numFmtId="165" fontId="2" fillId="3" borderId="23" xfId="0" applyNumberFormat="1" applyFont="1" applyFill="1" applyBorder="1"/>
    <xf numFmtId="165" fontId="2" fillId="0" borderId="12" xfId="0" applyNumberFormat="1" applyFont="1" applyBorder="1"/>
    <xf numFmtId="165" fontId="2" fillId="6" borderId="23" xfId="0" applyNumberFormat="1" applyFont="1" applyFill="1" applyBorder="1"/>
    <xf numFmtId="165" fontId="3" fillId="0" borderId="4" xfId="0" applyNumberFormat="1" applyFont="1" applyBorder="1"/>
    <xf numFmtId="165" fontId="3" fillId="2" borderId="4" xfId="0" applyNumberFormat="1" applyFont="1" applyFill="1" applyBorder="1"/>
    <xf numFmtId="165" fontId="3" fillId="3" borderId="4" xfId="0" applyNumberFormat="1" applyFont="1" applyFill="1" applyBorder="1"/>
    <xf numFmtId="165" fontId="3" fillId="0" borderId="0" xfId="0" applyNumberFormat="1" applyFont="1"/>
    <xf numFmtId="165" fontId="2" fillId="0" borderId="24" xfId="0" applyNumberFormat="1" applyFont="1" applyBorder="1"/>
    <xf numFmtId="165" fontId="2" fillId="2" borderId="24" xfId="0" applyNumberFormat="1" applyFont="1" applyFill="1" applyBorder="1"/>
    <xf numFmtId="165" fontId="2" fillId="0" borderId="25" xfId="0" applyNumberFormat="1" applyFont="1" applyBorder="1"/>
    <xf numFmtId="165" fontId="2" fillId="0" borderId="0" xfId="0" applyNumberFormat="1" applyFont="1"/>
    <xf numFmtId="165" fontId="2" fillId="0" borderId="26" xfId="0" applyNumberFormat="1" applyFont="1" applyBorder="1"/>
    <xf numFmtId="165" fontId="2" fillId="2" borderId="26" xfId="0" applyNumberFormat="1" applyFont="1" applyFill="1" applyBorder="1"/>
    <xf numFmtId="165" fontId="3" fillId="9" borderId="27" xfId="0" applyNumberFormat="1" applyFont="1" applyFill="1" applyBorder="1"/>
    <xf numFmtId="165" fontId="3" fillId="10" borderId="27" xfId="0" applyNumberFormat="1" applyFont="1" applyFill="1" applyBorder="1"/>
    <xf numFmtId="165" fontId="3" fillId="11" borderId="27" xfId="0" applyNumberFormat="1" applyFont="1" applyFill="1" applyBorder="1"/>
    <xf numFmtId="165" fontId="3" fillId="0" borderId="12" xfId="0" applyNumberFormat="1" applyFont="1" applyBorder="1"/>
    <xf numFmtId="165" fontId="3" fillId="12" borderId="27" xfId="0" applyNumberFormat="1" applyFont="1" applyFill="1" applyBorder="1"/>
    <xf numFmtId="165" fontId="2" fillId="0" borderId="28" xfId="0" applyNumberFormat="1" applyFont="1" applyBorder="1"/>
    <xf numFmtId="165" fontId="2" fillId="2" borderId="28" xfId="0" applyNumberFormat="1" applyFont="1" applyFill="1" applyBorder="1"/>
    <xf numFmtId="165" fontId="2" fillId="6" borderId="28" xfId="0" applyNumberFormat="1" applyFont="1" applyFill="1" applyBorder="1"/>
    <xf numFmtId="165" fontId="2" fillId="0" borderId="19" xfId="0" applyNumberFormat="1" applyFont="1" applyBorder="1"/>
    <xf numFmtId="165" fontId="2" fillId="0" borderId="4" xfId="0" applyNumberFormat="1" applyFont="1" applyBorder="1"/>
    <xf numFmtId="165" fontId="2" fillId="2" borderId="20" xfId="0" applyNumberFormat="1" applyFont="1" applyFill="1" applyBorder="1"/>
    <xf numFmtId="165" fontId="2" fillId="3" borderId="20" xfId="0" applyNumberFormat="1" applyFont="1" applyFill="1" applyBorder="1"/>
    <xf numFmtId="165" fontId="2" fillId="4" borderId="20" xfId="0" applyNumberFormat="1" applyFont="1" applyFill="1" applyBorder="1"/>
    <xf numFmtId="165" fontId="2" fillId="5" borderId="20" xfId="0" applyNumberFormat="1" applyFont="1" applyFill="1" applyBorder="1"/>
    <xf numFmtId="165" fontId="2" fillId="0" borderId="29" xfId="0" applyNumberFormat="1" applyFont="1" applyBorder="1"/>
    <xf numFmtId="165" fontId="2" fillId="0" borderId="30" xfId="0" applyNumberFormat="1" applyFont="1" applyBorder="1"/>
    <xf numFmtId="165" fontId="2" fillId="0" borderId="31" xfId="0" applyNumberFormat="1" applyFont="1" applyBorder="1"/>
    <xf numFmtId="165" fontId="3" fillId="4" borderId="4" xfId="0" applyNumberFormat="1" applyFont="1" applyFill="1" applyBorder="1"/>
    <xf numFmtId="165" fontId="3" fillId="4" borderId="18" xfId="0" applyNumberFormat="1" applyFont="1" applyFill="1" applyBorder="1"/>
    <xf numFmtId="165" fontId="2" fillId="4" borderId="26" xfId="0" applyNumberFormat="1" applyFont="1" applyFill="1" applyBorder="1"/>
    <xf numFmtId="165" fontId="2" fillId="4" borderId="23" xfId="0" applyNumberFormat="1" applyFont="1" applyFill="1" applyBorder="1"/>
    <xf numFmtId="165" fontId="2" fillId="4" borderId="25" xfId="0" applyNumberFormat="1" applyFont="1" applyFill="1" applyBorder="1"/>
    <xf numFmtId="165" fontId="3" fillId="4" borderId="27" xfId="0" applyNumberFormat="1" applyFont="1" applyFill="1" applyBorder="1"/>
    <xf numFmtId="165" fontId="2" fillId="4" borderId="28" xfId="0" applyNumberFormat="1" applyFont="1" applyFill="1" applyBorder="1"/>
    <xf numFmtId="165" fontId="6" fillId="4" borderId="18" xfId="0" applyNumberFormat="1" applyFont="1" applyFill="1" applyBorder="1"/>
    <xf numFmtId="165" fontId="3" fillId="5" borderId="4" xfId="0" applyNumberFormat="1" applyFont="1" applyFill="1" applyBorder="1"/>
    <xf numFmtId="165" fontId="3" fillId="5" borderId="18" xfId="0" applyNumberFormat="1" applyFont="1" applyFill="1" applyBorder="1"/>
    <xf numFmtId="165" fontId="2" fillId="5" borderId="26" xfId="0" applyNumberFormat="1" applyFont="1" applyFill="1" applyBorder="1"/>
    <xf numFmtId="165" fontId="2" fillId="5" borderId="23" xfId="0" applyNumberFormat="1" applyFont="1" applyFill="1" applyBorder="1"/>
    <xf numFmtId="165" fontId="2" fillId="5" borderId="25" xfId="0" applyNumberFormat="1" applyFont="1" applyFill="1" applyBorder="1"/>
    <xf numFmtId="165" fontId="3" fillId="5" borderId="27" xfId="0" applyNumberFormat="1" applyFont="1" applyFill="1" applyBorder="1"/>
    <xf numFmtId="165" fontId="2" fillId="5" borderId="28" xfId="0" applyNumberFormat="1" applyFont="1" applyFill="1" applyBorder="1"/>
    <xf numFmtId="165" fontId="3" fillId="13" borderId="4" xfId="0" applyNumberFormat="1" applyFont="1" applyFill="1" applyBorder="1"/>
    <xf numFmtId="165" fontId="3" fillId="13" borderId="18" xfId="0" applyNumberFormat="1" applyFont="1" applyFill="1" applyBorder="1"/>
    <xf numFmtId="165" fontId="3" fillId="7" borderId="18" xfId="0" applyNumberFormat="1" applyFont="1" applyFill="1" applyBorder="1"/>
    <xf numFmtId="165" fontId="2" fillId="6" borderId="26" xfId="0" applyNumberFormat="1" applyFont="1" applyFill="1" applyBorder="1"/>
    <xf numFmtId="165" fontId="2" fillId="11" borderId="20" xfId="0" applyNumberFormat="1" applyFont="1" applyFill="1" applyBorder="1"/>
    <xf numFmtId="165" fontId="2" fillId="2" borderId="30" xfId="0" applyNumberFormat="1" applyFont="1" applyFill="1" applyBorder="1"/>
    <xf numFmtId="165" fontId="2" fillId="2" borderId="31" xfId="0" applyNumberFormat="1" applyFont="1" applyFill="1" applyBorder="1"/>
    <xf numFmtId="0" fontId="14" fillId="0" borderId="8" xfId="0" applyFont="1" applyBorder="1" applyAlignment="1">
      <alignment horizontal="right"/>
    </xf>
    <xf numFmtId="0" fontId="10" fillId="0" borderId="32" xfId="0" applyFont="1" applyBorder="1" applyAlignment="1">
      <alignment vertical="center"/>
    </xf>
    <xf numFmtId="0" fontId="10" fillId="0" borderId="33" xfId="0" applyFont="1" applyBorder="1" applyAlignment="1">
      <alignment vertical="center"/>
    </xf>
    <xf numFmtId="165" fontId="3" fillId="14" borderId="18" xfId="0" applyNumberFormat="1" applyFont="1" applyFill="1" applyBorder="1"/>
    <xf numFmtId="165" fontId="3" fillId="15" borderId="18" xfId="0" applyNumberFormat="1" applyFont="1" applyFill="1" applyBorder="1"/>
    <xf numFmtId="165" fontId="3" fillId="16" borderId="4" xfId="0" applyNumberFormat="1" applyFont="1" applyFill="1" applyBorder="1"/>
    <xf numFmtId="0" fontId="13" fillId="0" borderId="0" xfId="0" applyFont="1" applyAlignment="1">
      <alignment horizontal="center" textRotation="180"/>
    </xf>
    <xf numFmtId="0" fontId="2" fillId="0" borderId="0" xfId="0" applyFont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7" borderId="35" xfId="0" applyFont="1" applyFill="1" applyBorder="1" applyAlignment="1">
      <alignment wrapText="1"/>
    </xf>
    <xf numFmtId="165" fontId="2" fillId="3" borderId="26" xfId="0" applyNumberFormat="1" applyFont="1" applyFill="1" applyBorder="1"/>
    <xf numFmtId="0" fontId="15" fillId="7" borderId="2" xfId="0" applyFont="1" applyFill="1" applyBorder="1" applyAlignment="1">
      <alignment horizontal="center" vertical="center" wrapText="1"/>
    </xf>
    <xf numFmtId="9" fontId="2" fillId="0" borderId="0" xfId="2" applyFont="1"/>
    <xf numFmtId="165" fontId="2" fillId="17" borderId="23" xfId="0" applyNumberFormat="1" applyFont="1" applyFill="1" applyBorder="1"/>
    <xf numFmtId="0" fontId="2" fillId="0" borderId="0" xfId="0" applyFont="1" applyFill="1"/>
    <xf numFmtId="0" fontId="2" fillId="0" borderId="0" xfId="0" applyFont="1" applyFill="1" applyBorder="1"/>
    <xf numFmtId="165" fontId="2" fillId="0" borderId="28" xfId="0" applyNumberFormat="1" applyFont="1" applyFill="1" applyBorder="1"/>
    <xf numFmtId="165" fontId="2" fillId="0" borderId="23" xfId="0" applyNumberFormat="1" applyFont="1" applyFill="1" applyBorder="1"/>
    <xf numFmtId="165" fontId="2" fillId="18" borderId="23" xfId="0" applyNumberFormat="1" applyFont="1" applyFill="1" applyBorder="1"/>
    <xf numFmtId="165" fontId="10" fillId="0" borderId="2" xfId="0" applyNumberFormat="1" applyFont="1" applyBorder="1" applyAlignment="1">
      <alignment vertical="center"/>
    </xf>
    <xf numFmtId="173" fontId="2" fillId="0" borderId="0" xfId="1" applyFont="1"/>
    <xf numFmtId="165" fontId="2" fillId="0" borderId="0" xfId="0" applyNumberFormat="1" applyFont="1" applyFill="1"/>
    <xf numFmtId="165" fontId="3" fillId="0" borderId="18" xfId="0" applyNumberFormat="1" applyFont="1" applyFill="1" applyBorder="1"/>
    <xf numFmtId="199" fontId="0" fillId="0" borderId="0" xfId="0" applyNumberFormat="1"/>
    <xf numFmtId="0" fontId="0" fillId="0" borderId="0" xfId="0" quotePrefix="1"/>
    <xf numFmtId="0" fontId="0" fillId="0" borderId="0" xfId="0" applyProtection="1">
      <protection locked="0"/>
    </xf>
    <xf numFmtId="199" fontId="0" fillId="0" borderId="0" xfId="0" applyNumberFormat="1" applyProtection="1">
      <protection locked="0"/>
    </xf>
    <xf numFmtId="0" fontId="2" fillId="0" borderId="0" xfId="0" applyFont="1" applyProtection="1">
      <protection locked="0"/>
    </xf>
    <xf numFmtId="0" fontId="9" fillId="0" borderId="24" xfId="0" applyFont="1" applyBorder="1" applyAlignment="1">
      <alignment horizontal="center" vertical="center" wrapText="1"/>
    </xf>
    <xf numFmtId="0" fontId="9" fillId="2" borderId="24" xfId="0" applyFont="1" applyFill="1" applyBorder="1" applyAlignment="1">
      <alignment horizontal="center" vertical="center" wrapText="1"/>
    </xf>
    <xf numFmtId="0" fontId="9" fillId="3" borderId="24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9" fillId="5" borderId="24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right" vertical="center"/>
    </xf>
    <xf numFmtId="0" fontId="19" fillId="0" borderId="18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199" fontId="2" fillId="0" borderId="0" xfId="0" applyNumberFormat="1" applyFont="1"/>
    <xf numFmtId="0" fontId="2" fillId="17" borderId="0" xfId="0" applyFont="1" applyFill="1"/>
  </cellXfs>
  <cellStyles count="3">
    <cellStyle name="Milliers" xfId="1" builtinId="3"/>
    <cellStyle name="Normal" xfId="0" builtinId="0"/>
    <cellStyle name="Pourcentage" xfId="2" builtinId="5"/>
  </cellStyles>
  <dxfs count="3">
    <dxf>
      <numFmt numFmtId="199" formatCode="#,##0.00\ &quot;€&quot;"/>
      <protection locked="0" hidden="0"/>
    </dxf>
    <dxf>
      <protection locked="0" hidden="0"/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NTROLE\CG%202020\ANALYTIQUES%20SALAIRES\001%20-%20Lalinde%2020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NTROLE\CG%202020\Colos%20AUTOMN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linde "/>
      <sheetName val="Feuil1"/>
    </sheetNames>
    <sheetDataSet>
      <sheetData sheetId="0">
        <row r="12">
          <cell r="CV12">
            <v>0</v>
          </cell>
          <cell r="CW12">
            <v>0</v>
          </cell>
        </row>
        <row r="13">
          <cell r="CV13">
            <v>0</v>
          </cell>
          <cell r="CW13">
            <v>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2020"/>
      <sheetName val="Chançay"/>
      <sheetName val="BEG MEIL"/>
      <sheetName val="LALINDE"/>
      <sheetName val="SICILE"/>
      <sheetName val="Conduite"/>
      <sheetName val="TOTAL AUTOMNE 2020"/>
    </sheetNames>
    <sheetDataSet>
      <sheetData sheetId="0" refreshError="1"/>
      <sheetData sheetId="1" refreshError="1"/>
      <sheetData sheetId="2" refreshError="1"/>
      <sheetData sheetId="3">
        <row r="19">
          <cell r="E19">
            <v>0</v>
          </cell>
        </row>
      </sheetData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_Ext" displayName="t_Ext" ref="A1:E201" totalsRowShown="0">
  <autoFilter ref="A1:E201"/>
  <tableColumns count="5">
    <tableColumn id="1" name="Analytique"/>
    <tableColumn id="2" name="Comptable"/>
    <tableColumn id="4" name="Colonne1" dataDxfId="1"/>
    <tableColumn id="5" name="Colonne2"/>
    <tableColumn id="6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V141"/>
  <sheetViews>
    <sheetView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U5" sqref="U5:V5"/>
    </sheetView>
  </sheetViews>
  <sheetFormatPr baseColWidth="10" defaultRowHeight="12.75" x14ac:dyDescent="0.2"/>
  <cols>
    <col min="1" max="1" width="4" style="104" bestFit="1" customWidth="1"/>
    <col min="2" max="2" width="8.85546875" style="1" customWidth="1"/>
    <col min="3" max="3" width="56.7109375" style="1" customWidth="1"/>
    <col min="4" max="4" width="17" style="1" bestFit="1" customWidth="1"/>
    <col min="5" max="5" width="19.42578125" style="1" bestFit="1" customWidth="1"/>
    <col min="6" max="7" width="17" style="1" hidden="1" customWidth="1"/>
    <col min="8" max="8" width="17" style="1" customWidth="1"/>
    <col min="9" max="11" width="17" style="1" hidden="1" customWidth="1"/>
    <col min="12" max="12" width="17" style="1" bestFit="1" customWidth="1"/>
    <col min="13" max="13" width="9.7109375" style="1" hidden="1" customWidth="1"/>
    <col min="14" max="14" width="17" style="1" hidden="1" customWidth="1"/>
    <col min="15" max="16" width="17" style="1" customWidth="1"/>
    <col min="17" max="18" width="17" style="1" bestFit="1" customWidth="1"/>
    <col min="19" max="19" width="2.42578125" style="1" customWidth="1"/>
    <col min="20" max="20" width="18.42578125" style="1" bestFit="1" customWidth="1"/>
    <col min="21" max="21" width="11.85546875" style="1" bestFit="1" customWidth="1"/>
    <col min="22" max="16384" width="11.42578125" style="1"/>
  </cols>
  <sheetData>
    <row r="1" spans="1:22" ht="45.75" customHeight="1" thickBot="1" x14ac:dyDescent="0.55000000000000004">
      <c r="A1" s="103"/>
      <c r="B1" s="107"/>
      <c r="C1" s="109" t="s">
        <v>211</v>
      </c>
      <c r="D1" s="4"/>
      <c r="E1" s="117"/>
      <c r="F1" s="4"/>
      <c r="G1" s="4"/>
      <c r="H1" s="4"/>
      <c r="I1" s="4"/>
      <c r="J1" s="4"/>
      <c r="K1" s="4"/>
      <c r="L1" s="4"/>
      <c r="M1" s="4" t="s">
        <v>138</v>
      </c>
      <c r="N1" s="4"/>
      <c r="O1" s="4"/>
      <c r="P1" s="4"/>
      <c r="Q1" s="4"/>
      <c r="R1" s="4"/>
      <c r="S1" s="98"/>
      <c r="T1" s="99"/>
    </row>
    <row r="2" spans="1:22" ht="57" thickTop="1" thickBot="1" x14ac:dyDescent="0.25">
      <c r="A2" s="103" t="s">
        <v>87</v>
      </c>
      <c r="B2" s="133" t="s">
        <v>213</v>
      </c>
      <c r="C2" s="5" t="s">
        <v>0</v>
      </c>
      <c r="D2" s="36" t="s">
        <v>46</v>
      </c>
      <c r="E2" s="36" t="s">
        <v>47</v>
      </c>
      <c r="F2" s="36" t="s">
        <v>43</v>
      </c>
      <c r="G2" s="36" t="s">
        <v>44</v>
      </c>
      <c r="H2" s="6" t="s">
        <v>85</v>
      </c>
      <c r="I2" s="36" t="s">
        <v>103</v>
      </c>
      <c r="J2" s="36" t="s">
        <v>101</v>
      </c>
      <c r="K2" s="36" t="s">
        <v>102</v>
      </c>
      <c r="L2" s="36" t="s">
        <v>98</v>
      </c>
      <c r="M2" s="36" t="s">
        <v>99</v>
      </c>
      <c r="N2" s="7" t="s">
        <v>100</v>
      </c>
      <c r="O2" s="36" t="s">
        <v>139</v>
      </c>
      <c r="P2" s="7" t="s">
        <v>86</v>
      </c>
      <c r="Q2" s="8" t="s">
        <v>24</v>
      </c>
      <c r="R2" s="9" t="s">
        <v>53</v>
      </c>
      <c r="S2" s="10"/>
      <c r="T2" s="11" t="s">
        <v>92</v>
      </c>
    </row>
    <row r="3" spans="1:22" ht="18" thickTop="1" thickBot="1" x14ac:dyDescent="0.25">
      <c r="A3" s="103"/>
      <c r="B3" s="134"/>
      <c r="C3" s="132" t="s">
        <v>212</v>
      </c>
      <c r="D3" s="126">
        <v>1058</v>
      </c>
      <c r="E3" s="126">
        <v>1059</v>
      </c>
      <c r="F3" s="126"/>
      <c r="G3" s="126"/>
      <c r="H3" s="127"/>
      <c r="I3" s="126"/>
      <c r="J3" s="126"/>
      <c r="K3" s="126"/>
      <c r="L3" s="126">
        <v>1024</v>
      </c>
      <c r="M3" s="126"/>
      <c r="N3" s="128"/>
      <c r="O3" s="126">
        <v>1026</v>
      </c>
      <c r="P3" s="128"/>
      <c r="Q3" s="129">
        <v>1090</v>
      </c>
      <c r="R3" s="130">
        <v>1010</v>
      </c>
      <c r="S3" s="10"/>
      <c r="T3" s="131"/>
    </row>
    <row r="4" spans="1:22" ht="17.25" thickBot="1" x14ac:dyDescent="0.4">
      <c r="B4" s="2"/>
      <c r="C4" s="12"/>
      <c r="D4" s="33">
        <v>0</v>
      </c>
      <c r="E4" s="33"/>
      <c r="F4" s="33">
        <v>0</v>
      </c>
      <c r="G4" s="33">
        <v>0</v>
      </c>
      <c r="H4" s="34">
        <f>SUM(D4:G4)</f>
        <v>0</v>
      </c>
      <c r="I4" s="33">
        <v>0</v>
      </c>
      <c r="J4" s="33">
        <v>0</v>
      </c>
      <c r="K4" s="33">
        <v>0</v>
      </c>
      <c r="L4" s="33"/>
      <c r="M4" s="33">
        <v>0</v>
      </c>
      <c r="N4" s="33">
        <f>SUM(L4:M4)</f>
        <v>0</v>
      </c>
      <c r="O4" s="33"/>
      <c r="P4" s="35">
        <f>+I4+J4+K4+N4+O4</f>
        <v>0</v>
      </c>
      <c r="Q4" s="33"/>
      <c r="R4" s="38"/>
      <c r="S4" s="13"/>
      <c r="T4" s="14">
        <f>+H4+P4+Q4</f>
        <v>0</v>
      </c>
      <c r="U4" s="1" t="s">
        <v>218</v>
      </c>
      <c r="V4" s="136" cm="1">
        <f t="array" ref="V4">_xlfn._xlws.FILTER(t_Ext[Montant],(t_Ext[Analytique]=D$3)*(t_Ext[Comptable]=$B5))</f>
        <v>7270.04</v>
      </c>
    </row>
    <row r="5" spans="1:22" customFormat="1" x14ac:dyDescent="0.2">
      <c r="A5" s="105">
        <v>1</v>
      </c>
      <c r="B5" s="3">
        <v>60630000</v>
      </c>
      <c r="C5" s="15" t="s">
        <v>2</v>
      </c>
      <c r="D5" s="43"/>
      <c r="E5" s="43"/>
      <c r="F5" s="43">
        <v>0</v>
      </c>
      <c r="G5" s="43">
        <v>0</v>
      </c>
      <c r="H5" s="44">
        <f>SUM(D5:G5)</f>
        <v>0</v>
      </c>
      <c r="I5" s="43">
        <v>0</v>
      </c>
      <c r="J5" s="43">
        <v>0</v>
      </c>
      <c r="K5" s="43">
        <v>0</v>
      </c>
      <c r="L5" s="43"/>
      <c r="M5" s="43">
        <v>0</v>
      </c>
      <c r="N5" s="43">
        <f>SUM(L5:M5)</f>
        <v>0</v>
      </c>
      <c r="O5" s="43"/>
      <c r="P5" s="45">
        <f>+I5+J5+K5+N5+O5</f>
        <v>0</v>
      </c>
      <c r="Q5" s="43"/>
      <c r="R5" s="43"/>
      <c r="S5" s="46"/>
      <c r="T5" s="47">
        <f>+H5+P5+Q5+R5</f>
        <v>0</v>
      </c>
      <c r="U5" s="1"/>
    </row>
    <row r="6" spans="1:22" customFormat="1" ht="13.5" thickBot="1" x14ac:dyDescent="0.25">
      <c r="A6" s="105">
        <v>2</v>
      </c>
      <c r="B6" s="40">
        <v>60635000</v>
      </c>
      <c r="C6" s="15" t="s">
        <v>3</v>
      </c>
      <c r="D6" s="54"/>
      <c r="E6" s="54"/>
      <c r="F6" s="54">
        <v>0</v>
      </c>
      <c r="G6" s="54">
        <v>0</v>
      </c>
      <c r="H6" s="44">
        <f>SUM(D6:G6)</f>
        <v>0</v>
      </c>
      <c r="I6" s="54">
        <v>0</v>
      </c>
      <c r="J6" s="54">
        <v>0</v>
      </c>
      <c r="K6" s="54">
        <v>0</v>
      </c>
      <c r="L6" s="54"/>
      <c r="M6" s="54">
        <v>0</v>
      </c>
      <c r="N6" s="43">
        <f>SUM(L6:M6)</f>
        <v>0</v>
      </c>
      <c r="O6" s="54"/>
      <c r="P6" s="45">
        <f>+I6+J6+K6+N6+O6</f>
        <v>0</v>
      </c>
      <c r="Q6" s="54"/>
      <c r="R6" s="54"/>
      <c r="S6" s="46"/>
      <c r="T6" s="47">
        <f>+H6+P6+Q6+R6</f>
        <v>0</v>
      </c>
    </row>
    <row r="7" spans="1:22" customFormat="1" ht="14.25" thickBot="1" x14ac:dyDescent="0.3">
      <c r="A7" s="105"/>
      <c r="B7" s="40"/>
      <c r="C7" s="97" t="s">
        <v>104</v>
      </c>
      <c r="D7" s="68">
        <f t="shared" ref="D7:P7" si="0">SUM(D5:D6)</f>
        <v>0</v>
      </c>
      <c r="E7" s="68">
        <f t="shared" si="0"/>
        <v>0</v>
      </c>
      <c r="F7" s="68">
        <f t="shared" si="0"/>
        <v>0</v>
      </c>
      <c r="G7" s="68">
        <f t="shared" si="0"/>
        <v>0</v>
      </c>
      <c r="H7" s="68">
        <f t="shared" si="0"/>
        <v>0</v>
      </c>
      <c r="I7" s="69">
        <f t="shared" si="0"/>
        <v>0</v>
      </c>
      <c r="J7" s="69">
        <f t="shared" si="0"/>
        <v>0</v>
      </c>
      <c r="K7" s="69">
        <f t="shared" si="0"/>
        <v>0</v>
      </c>
      <c r="L7" s="69">
        <f t="shared" si="0"/>
        <v>0</v>
      </c>
      <c r="M7" s="69">
        <f t="shared" si="0"/>
        <v>0</v>
      </c>
      <c r="N7" s="69">
        <f t="shared" si="0"/>
        <v>0</v>
      </c>
      <c r="O7" s="69">
        <f t="shared" si="0"/>
        <v>0</v>
      </c>
      <c r="P7" s="69">
        <f t="shared" si="0"/>
        <v>0</v>
      </c>
      <c r="Q7" s="70">
        <f>SUM(Q5:Q6)</f>
        <v>0</v>
      </c>
      <c r="R7" s="71">
        <f>SUM(R5:R6)</f>
        <v>0</v>
      </c>
      <c r="S7" s="46"/>
      <c r="T7" s="94">
        <f>SUM(T5:T6)</f>
        <v>0</v>
      </c>
    </row>
    <row r="8" spans="1:22" customFormat="1" ht="13.5" thickBot="1" x14ac:dyDescent="0.25">
      <c r="A8" s="105">
        <v>3</v>
      </c>
      <c r="B8" s="40">
        <v>60640100</v>
      </c>
      <c r="C8" s="15" t="s">
        <v>4</v>
      </c>
      <c r="D8" s="63">
        <v>0</v>
      </c>
      <c r="E8" s="114"/>
      <c r="F8" s="63">
        <v>0</v>
      </c>
      <c r="G8" s="63">
        <v>0</v>
      </c>
      <c r="H8" s="44">
        <f>SUM(D8:G8)</f>
        <v>0</v>
      </c>
      <c r="I8" s="63">
        <v>0</v>
      </c>
      <c r="J8" s="63">
        <v>0</v>
      </c>
      <c r="K8" s="63">
        <v>0</v>
      </c>
      <c r="L8" s="63"/>
      <c r="M8" s="63">
        <v>0</v>
      </c>
      <c r="N8" s="43">
        <f>SUM(L8:M8)</f>
        <v>0</v>
      </c>
      <c r="O8" s="63"/>
      <c r="P8" s="45">
        <f>+I8+J8+K8+N8+O8</f>
        <v>0</v>
      </c>
      <c r="Q8" s="63">
        <v>0</v>
      </c>
      <c r="R8" s="63"/>
      <c r="S8" s="46"/>
      <c r="T8" s="47">
        <f>+H8+P8+Q8+R8</f>
        <v>0</v>
      </c>
    </row>
    <row r="9" spans="1:22" customFormat="1" ht="14.25" thickBot="1" x14ac:dyDescent="0.3">
      <c r="A9" s="105"/>
      <c r="B9" s="40"/>
      <c r="C9" s="97" t="s">
        <v>105</v>
      </c>
      <c r="D9" s="68">
        <f t="shared" ref="D9:P9" si="1">SUM(D8)</f>
        <v>0</v>
      </c>
      <c r="E9" s="68">
        <f t="shared" si="1"/>
        <v>0</v>
      </c>
      <c r="F9" s="68">
        <f t="shared" si="1"/>
        <v>0</v>
      </c>
      <c r="G9" s="68">
        <f t="shared" si="1"/>
        <v>0</v>
      </c>
      <c r="H9" s="68">
        <f t="shared" si="1"/>
        <v>0</v>
      </c>
      <c r="I9" s="69">
        <f t="shared" si="1"/>
        <v>0</v>
      </c>
      <c r="J9" s="69">
        <f t="shared" si="1"/>
        <v>0</v>
      </c>
      <c r="K9" s="69">
        <f t="shared" si="1"/>
        <v>0</v>
      </c>
      <c r="L9" s="69">
        <f t="shared" si="1"/>
        <v>0</v>
      </c>
      <c r="M9" s="69">
        <f t="shared" si="1"/>
        <v>0</v>
      </c>
      <c r="N9" s="69">
        <f t="shared" si="1"/>
        <v>0</v>
      </c>
      <c r="O9" s="69">
        <f t="shared" si="1"/>
        <v>0</v>
      </c>
      <c r="P9" s="69">
        <f t="shared" si="1"/>
        <v>0</v>
      </c>
      <c r="Q9" s="70">
        <f>SUM(Q8)</f>
        <v>0</v>
      </c>
      <c r="R9" s="71">
        <f>SUM(R8)</f>
        <v>0</v>
      </c>
      <c r="S9" s="46"/>
      <c r="T9" s="94">
        <f>SUM(T8)</f>
        <v>0</v>
      </c>
    </row>
    <row r="10" spans="1:22" customFormat="1" x14ac:dyDescent="0.2">
      <c r="A10" s="105">
        <v>4</v>
      </c>
      <c r="B10" s="40">
        <v>61520000</v>
      </c>
      <c r="C10" s="15" t="s">
        <v>125</v>
      </c>
      <c r="D10" s="43"/>
      <c r="E10" s="115"/>
      <c r="F10" s="43">
        <v>0</v>
      </c>
      <c r="G10" s="43">
        <v>0</v>
      </c>
      <c r="H10" s="44">
        <f>SUM(D10:G10)</f>
        <v>0</v>
      </c>
      <c r="I10" s="43">
        <v>0</v>
      </c>
      <c r="J10" s="43">
        <v>0</v>
      </c>
      <c r="K10" s="43">
        <v>0</v>
      </c>
      <c r="L10" s="43"/>
      <c r="M10" s="43">
        <v>0</v>
      </c>
      <c r="N10" s="43">
        <f>SUM(L10:M10)</f>
        <v>0</v>
      </c>
      <c r="O10" s="43"/>
      <c r="P10" s="45">
        <f>+I10+J10+K10+N10+O10</f>
        <v>0</v>
      </c>
      <c r="Q10" s="43"/>
      <c r="R10" s="43"/>
      <c r="S10" s="46"/>
      <c r="T10" s="47">
        <f>+H10+P10+Q10+R10</f>
        <v>0</v>
      </c>
    </row>
    <row r="11" spans="1:22" customFormat="1" ht="13.5" thickBot="1" x14ac:dyDescent="0.25">
      <c r="A11" s="105">
        <v>5</v>
      </c>
      <c r="B11" s="40">
        <v>61530000</v>
      </c>
      <c r="C11" s="15" t="s">
        <v>126</v>
      </c>
      <c r="D11" s="52"/>
      <c r="E11" s="52"/>
      <c r="F11" s="52">
        <v>0</v>
      </c>
      <c r="G11" s="52">
        <v>0</v>
      </c>
      <c r="H11" s="44">
        <f>SUM(D11:G11)</f>
        <v>0</v>
      </c>
      <c r="I11" s="52">
        <v>0</v>
      </c>
      <c r="J11" s="52">
        <v>0</v>
      </c>
      <c r="K11" s="52">
        <v>0</v>
      </c>
      <c r="L11" s="52">
        <v>0</v>
      </c>
      <c r="M11" s="52">
        <v>0</v>
      </c>
      <c r="N11" s="43">
        <f>SUM(L11:M11)</f>
        <v>0</v>
      </c>
      <c r="O11" s="52">
        <v>0</v>
      </c>
      <c r="P11" s="45">
        <f>+I11+J11+K11+N11+O11</f>
        <v>0</v>
      </c>
      <c r="Q11" s="52">
        <v>0</v>
      </c>
      <c r="R11" s="52"/>
      <c r="S11" s="46"/>
      <c r="T11" s="47">
        <f>+H11+P11+Q11+R11</f>
        <v>0</v>
      </c>
    </row>
    <row r="12" spans="1:22" customFormat="1" ht="14.25" thickBot="1" x14ac:dyDescent="0.3">
      <c r="A12" s="105"/>
      <c r="B12" s="40"/>
      <c r="C12" s="97" t="s">
        <v>106</v>
      </c>
      <c r="D12" s="68">
        <f t="shared" ref="D12:R12" si="2">SUM(D10:D11)</f>
        <v>0</v>
      </c>
      <c r="E12" s="68">
        <f t="shared" si="2"/>
        <v>0</v>
      </c>
      <c r="F12" s="68">
        <f t="shared" si="2"/>
        <v>0</v>
      </c>
      <c r="G12" s="68">
        <f t="shared" si="2"/>
        <v>0</v>
      </c>
      <c r="H12" s="68">
        <f t="shared" si="2"/>
        <v>0</v>
      </c>
      <c r="I12" s="68">
        <f t="shared" si="2"/>
        <v>0</v>
      </c>
      <c r="J12" s="68">
        <f t="shared" si="2"/>
        <v>0</v>
      </c>
      <c r="K12" s="68">
        <f t="shared" si="2"/>
        <v>0</v>
      </c>
      <c r="L12" s="68">
        <f t="shared" si="2"/>
        <v>0</v>
      </c>
      <c r="M12" s="68">
        <f t="shared" si="2"/>
        <v>0</v>
      </c>
      <c r="N12" s="68">
        <f t="shared" si="2"/>
        <v>0</v>
      </c>
      <c r="O12" s="68">
        <f t="shared" si="2"/>
        <v>0</v>
      </c>
      <c r="P12" s="68">
        <f t="shared" si="2"/>
        <v>0</v>
      </c>
      <c r="Q12" s="68">
        <f t="shared" si="2"/>
        <v>0</v>
      </c>
      <c r="R12" s="68">
        <f t="shared" si="2"/>
        <v>0</v>
      </c>
      <c r="S12" s="46"/>
      <c r="T12" s="94">
        <f>SUM(T10:T11)</f>
        <v>0</v>
      </c>
    </row>
    <row r="13" spans="1:22" customFormat="1" hidden="1" x14ac:dyDescent="0.2">
      <c r="A13" s="105">
        <v>6</v>
      </c>
      <c r="B13" s="40">
        <v>61317000</v>
      </c>
      <c r="C13" s="15" t="s">
        <v>94</v>
      </c>
      <c r="D13" s="43">
        <v>0</v>
      </c>
      <c r="E13" s="43">
        <v>0</v>
      </c>
      <c r="F13" s="43">
        <v>0</v>
      </c>
      <c r="G13" s="43">
        <v>0</v>
      </c>
      <c r="H13" s="44">
        <f>SUM(D13:G13)</f>
        <v>0</v>
      </c>
      <c r="I13" s="43">
        <v>0</v>
      </c>
      <c r="J13" s="43">
        <v>0</v>
      </c>
      <c r="K13" s="43">
        <v>0</v>
      </c>
      <c r="L13" s="43">
        <v>0</v>
      </c>
      <c r="M13" s="43">
        <v>0</v>
      </c>
      <c r="N13" s="43">
        <f>SUM(L13:M13)</f>
        <v>0</v>
      </c>
      <c r="O13" s="43">
        <v>0</v>
      </c>
      <c r="P13" s="45">
        <f>+I13+J13+K13+N13+O13</f>
        <v>0</v>
      </c>
      <c r="Q13" s="43">
        <v>0</v>
      </c>
      <c r="R13" s="43">
        <v>0</v>
      </c>
      <c r="S13" s="46"/>
      <c r="T13" s="47">
        <f>+H13+P13+Q13+R13</f>
        <v>0</v>
      </c>
    </row>
    <row r="14" spans="1:22" customFormat="1" hidden="1" x14ac:dyDescent="0.2">
      <c r="A14" s="105">
        <v>7</v>
      </c>
      <c r="B14" s="40">
        <v>61350000</v>
      </c>
      <c r="C14" s="15" t="s">
        <v>5</v>
      </c>
      <c r="D14" s="43">
        <v>0</v>
      </c>
      <c r="E14" s="43">
        <v>0</v>
      </c>
      <c r="F14" s="43">
        <v>0</v>
      </c>
      <c r="G14" s="43">
        <v>0</v>
      </c>
      <c r="H14" s="44">
        <f>SUM(D14:G14)</f>
        <v>0</v>
      </c>
      <c r="I14" s="43">
        <v>0</v>
      </c>
      <c r="J14" s="43">
        <v>0</v>
      </c>
      <c r="K14" s="43">
        <v>0</v>
      </c>
      <c r="L14" s="43">
        <v>0</v>
      </c>
      <c r="M14" s="43">
        <v>0</v>
      </c>
      <c r="N14" s="43">
        <f>SUM(L14:M14)</f>
        <v>0</v>
      </c>
      <c r="O14" s="43">
        <v>0</v>
      </c>
      <c r="P14" s="45">
        <f>+I14+J14+K14+N14+O14</f>
        <v>0</v>
      </c>
      <c r="Q14" s="43">
        <v>0</v>
      </c>
      <c r="R14" s="43">
        <v>0</v>
      </c>
      <c r="S14" s="46"/>
      <c r="T14" s="47">
        <f>+H14+P14+Q14+R14</f>
        <v>0</v>
      </c>
    </row>
    <row r="15" spans="1:22" customFormat="1" hidden="1" x14ac:dyDescent="0.2">
      <c r="A15" s="105">
        <v>8</v>
      </c>
      <c r="B15" s="40">
        <v>61366000</v>
      </c>
      <c r="C15" s="15" t="s">
        <v>54</v>
      </c>
      <c r="D15" s="43">
        <v>0</v>
      </c>
      <c r="E15" s="43">
        <v>0</v>
      </c>
      <c r="F15" s="43">
        <v>0</v>
      </c>
      <c r="G15" s="43">
        <v>0</v>
      </c>
      <c r="H15" s="44">
        <f>SUM(D15:G15)</f>
        <v>0</v>
      </c>
      <c r="I15" s="43">
        <v>0</v>
      </c>
      <c r="J15" s="43">
        <v>0</v>
      </c>
      <c r="K15" s="43">
        <v>0</v>
      </c>
      <c r="L15" s="43">
        <v>0</v>
      </c>
      <c r="M15" s="43">
        <v>0</v>
      </c>
      <c r="N15" s="43">
        <f>SUM(L15:M15)</f>
        <v>0</v>
      </c>
      <c r="O15" s="43">
        <v>0</v>
      </c>
      <c r="P15" s="45">
        <f>+I15+J15+K15+N15+O15</f>
        <v>0</v>
      </c>
      <c r="Q15" s="43">
        <v>0</v>
      </c>
      <c r="R15" s="43">
        <v>0</v>
      </c>
      <c r="S15" s="46"/>
      <c r="T15" s="47">
        <f>+H15+P15+Q15+R15</f>
        <v>0</v>
      </c>
    </row>
    <row r="16" spans="1:22" customFormat="1" hidden="1" x14ac:dyDescent="0.2">
      <c r="A16" s="105">
        <v>9</v>
      </c>
      <c r="B16" s="40">
        <v>61870000</v>
      </c>
      <c r="C16" s="15" t="s">
        <v>28</v>
      </c>
      <c r="D16" s="43">
        <v>0</v>
      </c>
      <c r="E16" s="43">
        <v>0</v>
      </c>
      <c r="F16" s="43">
        <v>0</v>
      </c>
      <c r="G16" s="43">
        <v>0</v>
      </c>
      <c r="H16" s="44">
        <f>SUM(D16:G16)</f>
        <v>0</v>
      </c>
      <c r="I16" s="43">
        <v>0</v>
      </c>
      <c r="J16" s="43">
        <v>0</v>
      </c>
      <c r="K16" s="43">
        <v>0</v>
      </c>
      <c r="L16" s="43">
        <v>0</v>
      </c>
      <c r="M16" s="43">
        <v>0</v>
      </c>
      <c r="N16" s="43">
        <f>SUM(L16:M16)</f>
        <v>0</v>
      </c>
      <c r="O16" s="43">
        <v>0</v>
      </c>
      <c r="P16" s="45">
        <f>+I16+J16+K16+N16+O16</f>
        <v>0</v>
      </c>
      <c r="Q16" s="43">
        <v>0</v>
      </c>
      <c r="R16" s="43">
        <v>0</v>
      </c>
      <c r="S16" s="46"/>
      <c r="T16" s="47">
        <f>+H16+P16+Q16+R16</f>
        <v>0</v>
      </c>
    </row>
    <row r="17" spans="1:20" customFormat="1" ht="14.25" hidden="1" thickBot="1" x14ac:dyDescent="0.3">
      <c r="A17" s="105"/>
      <c r="B17" s="40"/>
      <c r="C17" s="97" t="s">
        <v>107</v>
      </c>
      <c r="D17" s="68">
        <f t="shared" ref="D17:P17" si="3">SUM(D13:D16)</f>
        <v>0</v>
      </c>
      <c r="E17" s="68">
        <f t="shared" si="3"/>
        <v>0</v>
      </c>
      <c r="F17" s="68">
        <f t="shared" si="3"/>
        <v>0</v>
      </c>
      <c r="G17" s="68">
        <f t="shared" si="3"/>
        <v>0</v>
      </c>
      <c r="H17" s="68">
        <f t="shared" si="3"/>
        <v>0</v>
      </c>
      <c r="I17" s="69">
        <f t="shared" si="3"/>
        <v>0</v>
      </c>
      <c r="J17" s="69">
        <f t="shared" si="3"/>
        <v>0</v>
      </c>
      <c r="K17" s="69">
        <f t="shared" si="3"/>
        <v>0</v>
      </c>
      <c r="L17" s="69">
        <f t="shared" si="3"/>
        <v>0</v>
      </c>
      <c r="M17" s="69">
        <f t="shared" si="3"/>
        <v>0</v>
      </c>
      <c r="N17" s="69">
        <f t="shared" si="3"/>
        <v>0</v>
      </c>
      <c r="O17" s="69">
        <f t="shared" si="3"/>
        <v>0</v>
      </c>
      <c r="P17" s="69">
        <f t="shared" si="3"/>
        <v>0</v>
      </c>
      <c r="Q17" s="70">
        <f>SUM(Q13:Q16)</f>
        <v>0</v>
      </c>
      <c r="R17" s="71">
        <f>SUM(R13:R16)</f>
        <v>0</v>
      </c>
      <c r="S17" s="46"/>
      <c r="T17" s="94">
        <f>SUM(T13:T16)</f>
        <v>0</v>
      </c>
    </row>
    <row r="18" spans="1:20" customFormat="1" hidden="1" x14ac:dyDescent="0.2">
      <c r="A18" s="105">
        <v>10</v>
      </c>
      <c r="B18" s="40">
        <v>62810000</v>
      </c>
      <c r="C18" s="15" t="s">
        <v>55</v>
      </c>
      <c r="D18" s="43">
        <v>0</v>
      </c>
      <c r="E18" s="43">
        <v>0</v>
      </c>
      <c r="F18" s="43">
        <v>0</v>
      </c>
      <c r="G18" s="43">
        <v>0</v>
      </c>
      <c r="H18" s="44">
        <f>SUM(D18:G18)</f>
        <v>0</v>
      </c>
      <c r="I18" s="43">
        <v>0</v>
      </c>
      <c r="J18" s="43">
        <v>0</v>
      </c>
      <c r="K18" s="43">
        <v>0</v>
      </c>
      <c r="L18" s="43">
        <v>0</v>
      </c>
      <c r="M18" s="43">
        <v>0</v>
      </c>
      <c r="N18" s="43">
        <f>SUM(L18:M18)</f>
        <v>0</v>
      </c>
      <c r="O18" s="43">
        <v>0</v>
      </c>
      <c r="P18" s="45">
        <f>+I18+J18+K18+N18+O18</f>
        <v>0</v>
      </c>
      <c r="Q18" s="43">
        <v>0</v>
      </c>
      <c r="R18" s="43">
        <v>0</v>
      </c>
      <c r="S18" s="46"/>
      <c r="T18" s="47">
        <f>+H18+P18+Q18+R18</f>
        <v>0</v>
      </c>
    </row>
    <row r="19" spans="1:20" customFormat="1" hidden="1" x14ac:dyDescent="0.2">
      <c r="A19" s="105">
        <v>11</v>
      </c>
      <c r="B19" s="40">
        <v>63300000</v>
      </c>
      <c r="C19" s="15" t="s">
        <v>127</v>
      </c>
      <c r="D19" s="43">
        <v>0</v>
      </c>
      <c r="E19" s="43">
        <v>0</v>
      </c>
      <c r="F19" s="43">
        <v>0</v>
      </c>
      <c r="G19" s="43">
        <v>0</v>
      </c>
      <c r="H19" s="44">
        <f>SUM(D19:G19)</f>
        <v>0</v>
      </c>
      <c r="I19" s="43">
        <v>0</v>
      </c>
      <c r="J19" s="43">
        <v>0</v>
      </c>
      <c r="K19" s="43">
        <v>0</v>
      </c>
      <c r="L19" s="43">
        <v>0</v>
      </c>
      <c r="M19" s="43">
        <v>0</v>
      </c>
      <c r="N19" s="43">
        <f>SUM(L19:M19)</f>
        <v>0</v>
      </c>
      <c r="O19" s="43">
        <v>0</v>
      </c>
      <c r="P19" s="45">
        <f>+I19+J19+K19+N19+O19</f>
        <v>0</v>
      </c>
      <c r="Q19" s="43">
        <v>0</v>
      </c>
      <c r="R19" s="43">
        <v>0</v>
      </c>
      <c r="S19" s="46"/>
      <c r="T19" s="47">
        <f>+H19+P19+Q19+R19</f>
        <v>0</v>
      </c>
    </row>
    <row r="20" spans="1:20" customFormat="1" ht="13.5" thickBot="1" x14ac:dyDescent="0.25">
      <c r="A20" s="105">
        <v>12</v>
      </c>
      <c r="B20" s="40">
        <v>63500000</v>
      </c>
      <c r="C20" s="15" t="s">
        <v>8</v>
      </c>
      <c r="D20" s="43"/>
      <c r="E20" s="43"/>
      <c r="F20" s="43">
        <v>0</v>
      </c>
      <c r="G20" s="43">
        <v>0</v>
      </c>
      <c r="H20" s="44">
        <f>SUM(D20:G20)</f>
        <v>0</v>
      </c>
      <c r="I20" s="43">
        <v>0</v>
      </c>
      <c r="J20" s="43">
        <v>0</v>
      </c>
      <c r="K20" s="43">
        <v>0</v>
      </c>
      <c r="L20" s="43">
        <v>0</v>
      </c>
      <c r="M20" s="43">
        <v>0</v>
      </c>
      <c r="N20" s="43">
        <f>SUM(L20:M20)</f>
        <v>0</v>
      </c>
      <c r="O20" s="43">
        <v>0</v>
      </c>
      <c r="P20" s="45">
        <f>+I20+J20+K20+N20+O20</f>
        <v>0</v>
      </c>
      <c r="Q20" s="43">
        <v>0</v>
      </c>
      <c r="R20" s="43"/>
      <c r="S20" s="46"/>
      <c r="T20" s="47">
        <f>+H20+P20+Q20+R20</f>
        <v>0</v>
      </c>
    </row>
    <row r="21" spans="1:20" customFormat="1" ht="14.25" thickBot="1" x14ac:dyDescent="0.3">
      <c r="A21" s="105"/>
      <c r="B21" s="40"/>
      <c r="C21" s="97" t="s">
        <v>108</v>
      </c>
      <c r="D21" s="68">
        <f t="shared" ref="D21:P21" si="4">SUM(D18:D20)</f>
        <v>0</v>
      </c>
      <c r="E21" s="68">
        <f t="shared" si="4"/>
        <v>0</v>
      </c>
      <c r="F21" s="68">
        <f t="shared" si="4"/>
        <v>0</v>
      </c>
      <c r="G21" s="68">
        <f t="shared" si="4"/>
        <v>0</v>
      </c>
      <c r="H21" s="68">
        <f t="shared" si="4"/>
        <v>0</v>
      </c>
      <c r="I21" s="69">
        <f t="shared" si="4"/>
        <v>0</v>
      </c>
      <c r="J21" s="69">
        <f t="shared" si="4"/>
        <v>0</v>
      </c>
      <c r="K21" s="69">
        <f t="shared" si="4"/>
        <v>0</v>
      </c>
      <c r="L21" s="69">
        <f t="shared" si="4"/>
        <v>0</v>
      </c>
      <c r="M21" s="69">
        <f t="shared" si="4"/>
        <v>0</v>
      </c>
      <c r="N21" s="69">
        <f t="shared" si="4"/>
        <v>0</v>
      </c>
      <c r="O21" s="69">
        <f t="shared" si="4"/>
        <v>0</v>
      </c>
      <c r="P21" s="69">
        <f t="shared" si="4"/>
        <v>0</v>
      </c>
      <c r="Q21" s="70">
        <f>SUM(Q18:Q20)</f>
        <v>0</v>
      </c>
      <c r="R21" s="71">
        <f>SUM(R18:R20)</f>
        <v>0</v>
      </c>
      <c r="S21" s="46"/>
      <c r="T21" s="94">
        <f>SUM(T18:T20)</f>
        <v>0</v>
      </c>
    </row>
    <row r="22" spans="1:20" customFormat="1" x14ac:dyDescent="0.2">
      <c r="A22" s="105">
        <v>13</v>
      </c>
      <c r="B22" s="40">
        <v>64110</v>
      </c>
      <c r="C22" s="15" t="s">
        <v>23</v>
      </c>
      <c r="D22" s="43"/>
      <c r="E22" s="43"/>
      <c r="F22" s="43">
        <v>0</v>
      </c>
      <c r="G22" s="43">
        <v>0</v>
      </c>
      <c r="H22" s="44">
        <f>SUM(D22:G22)</f>
        <v>0</v>
      </c>
      <c r="I22" s="43">
        <v>0</v>
      </c>
      <c r="J22" s="43">
        <v>0</v>
      </c>
      <c r="K22" s="43">
        <v>0</v>
      </c>
      <c r="L22" s="43">
        <v>0</v>
      </c>
      <c r="M22" s="43">
        <v>0</v>
      </c>
      <c r="N22" s="43">
        <f>SUM(L22:M22)</f>
        <v>0</v>
      </c>
      <c r="O22" s="43">
        <v>0</v>
      </c>
      <c r="P22" s="45">
        <f>+I22+J22+K22+N22+O22</f>
        <v>0</v>
      </c>
      <c r="Q22" s="43">
        <v>0</v>
      </c>
      <c r="R22" s="43"/>
      <c r="S22" s="46"/>
      <c r="T22" s="47">
        <f>+H22+P22+Q22+R22</f>
        <v>0</v>
      </c>
    </row>
    <row r="23" spans="1:20" customFormat="1" ht="13.5" thickBot="1" x14ac:dyDescent="0.25">
      <c r="A23" s="105">
        <v>14</v>
      </c>
      <c r="B23" s="40">
        <v>645</v>
      </c>
      <c r="C23" s="16" t="s">
        <v>9</v>
      </c>
      <c r="D23" s="43"/>
      <c r="E23" s="43"/>
      <c r="F23" s="43">
        <v>0</v>
      </c>
      <c r="G23" s="43">
        <v>0</v>
      </c>
      <c r="H23" s="44">
        <f>SUM(D23:G23)</f>
        <v>0</v>
      </c>
      <c r="I23" s="43">
        <v>0</v>
      </c>
      <c r="J23" s="43">
        <v>0</v>
      </c>
      <c r="K23" s="43">
        <v>0</v>
      </c>
      <c r="L23" s="43">
        <v>0</v>
      </c>
      <c r="M23" s="43">
        <v>0</v>
      </c>
      <c r="N23" s="43">
        <f>SUM(L23:M23)</f>
        <v>0</v>
      </c>
      <c r="O23" s="43">
        <v>0</v>
      </c>
      <c r="P23" s="45">
        <f>+I23+J23+K23+N23+O23</f>
        <v>0</v>
      </c>
      <c r="Q23" s="43">
        <v>0</v>
      </c>
      <c r="R23" s="43"/>
      <c r="S23" s="46"/>
      <c r="T23" s="47">
        <f>+H23+P23+Q23+R23</f>
        <v>0</v>
      </c>
    </row>
    <row r="24" spans="1:20" customFormat="1" ht="14.25" thickBot="1" x14ac:dyDescent="0.3">
      <c r="A24" s="105"/>
      <c r="B24" s="40"/>
      <c r="C24" s="97" t="s">
        <v>109</v>
      </c>
      <c r="D24" s="68">
        <f t="shared" ref="D24:P24" si="5">SUM(D22:D23)</f>
        <v>0</v>
      </c>
      <c r="E24" s="68">
        <f t="shared" si="5"/>
        <v>0</v>
      </c>
      <c r="F24" s="68">
        <f t="shared" si="5"/>
        <v>0</v>
      </c>
      <c r="G24" s="68">
        <f t="shared" si="5"/>
        <v>0</v>
      </c>
      <c r="H24" s="68">
        <f t="shared" si="5"/>
        <v>0</v>
      </c>
      <c r="I24" s="69">
        <f t="shared" si="5"/>
        <v>0</v>
      </c>
      <c r="J24" s="69">
        <f t="shared" si="5"/>
        <v>0</v>
      </c>
      <c r="K24" s="69">
        <f t="shared" si="5"/>
        <v>0</v>
      </c>
      <c r="L24" s="69">
        <f t="shared" si="5"/>
        <v>0</v>
      </c>
      <c r="M24" s="69">
        <f t="shared" si="5"/>
        <v>0</v>
      </c>
      <c r="N24" s="69">
        <f t="shared" si="5"/>
        <v>0</v>
      </c>
      <c r="O24" s="69">
        <f t="shared" si="5"/>
        <v>0</v>
      </c>
      <c r="P24" s="69">
        <f t="shared" si="5"/>
        <v>0</v>
      </c>
      <c r="Q24" s="70">
        <f>SUM(Q22:Q23)</f>
        <v>0</v>
      </c>
      <c r="R24" s="71">
        <f>SUM(R22:R23)</f>
        <v>0</v>
      </c>
      <c r="S24" s="46"/>
      <c r="T24" s="94">
        <f>SUM(T22:T23)</f>
        <v>0</v>
      </c>
    </row>
    <row r="25" spans="1:20" customFormat="1" x14ac:dyDescent="0.2">
      <c r="A25" s="105">
        <v>15</v>
      </c>
      <c r="B25" s="41">
        <v>68110000</v>
      </c>
      <c r="C25" s="15" t="s">
        <v>52</v>
      </c>
      <c r="D25" s="43">
        <v>0</v>
      </c>
      <c r="E25" s="43">
        <v>0</v>
      </c>
      <c r="F25" s="43">
        <v>0</v>
      </c>
      <c r="G25" s="43">
        <v>0</v>
      </c>
      <c r="H25" s="44">
        <f>SUM(D25:G25)</f>
        <v>0</v>
      </c>
      <c r="I25" s="43">
        <v>0</v>
      </c>
      <c r="J25" s="43">
        <v>0</v>
      </c>
      <c r="K25" s="43">
        <v>0</v>
      </c>
      <c r="L25" s="43">
        <v>0</v>
      </c>
      <c r="M25" s="43">
        <v>0</v>
      </c>
      <c r="N25" s="43">
        <f>SUM(L25:M25)</f>
        <v>0</v>
      </c>
      <c r="O25" s="43">
        <v>0</v>
      </c>
      <c r="P25" s="45">
        <f>+I25+J25+K25+N25+O25</f>
        <v>0</v>
      </c>
      <c r="Q25" s="43">
        <v>0</v>
      </c>
      <c r="R25" s="115"/>
      <c r="S25" s="46"/>
      <c r="T25" s="47">
        <f>+H25+P25+Q25+R25</f>
        <v>0</v>
      </c>
    </row>
    <row r="26" spans="1:20" customFormat="1" ht="13.5" thickBot="1" x14ac:dyDescent="0.25">
      <c r="A26" s="105">
        <v>16</v>
      </c>
      <c r="B26" s="41">
        <v>78110000</v>
      </c>
      <c r="C26" s="16" t="s">
        <v>84</v>
      </c>
      <c r="D26" s="43">
        <v>0</v>
      </c>
      <c r="E26" s="43">
        <v>0</v>
      </c>
      <c r="F26" s="43">
        <v>0</v>
      </c>
      <c r="G26" s="43">
        <v>0</v>
      </c>
      <c r="H26" s="44">
        <f>SUM(D26:G26)</f>
        <v>0</v>
      </c>
      <c r="I26" s="43">
        <v>0</v>
      </c>
      <c r="J26" s="43">
        <v>0</v>
      </c>
      <c r="K26" s="43">
        <v>0</v>
      </c>
      <c r="L26" s="43">
        <v>0</v>
      </c>
      <c r="M26" s="43">
        <v>0</v>
      </c>
      <c r="N26" s="43">
        <f>SUM(L26:M26)</f>
        <v>0</v>
      </c>
      <c r="O26" s="43">
        <v>0</v>
      </c>
      <c r="P26" s="45">
        <f>+I26+J26+K26+N26+O26</f>
        <v>0</v>
      </c>
      <c r="Q26" s="43">
        <v>0</v>
      </c>
      <c r="R26" s="115">
        <v>0</v>
      </c>
      <c r="S26" s="46"/>
      <c r="T26" s="47">
        <f>+H26+P26+Q26+R26</f>
        <v>0</v>
      </c>
    </row>
    <row r="27" spans="1:20" customFormat="1" ht="14.25" thickBot="1" x14ac:dyDescent="0.3">
      <c r="A27" s="105"/>
      <c r="B27" s="40"/>
      <c r="C27" s="97" t="s">
        <v>110</v>
      </c>
      <c r="D27" s="68">
        <f t="shared" ref="D27:P27" si="6">SUM(D25:D26)</f>
        <v>0</v>
      </c>
      <c r="E27" s="68">
        <f t="shared" si="6"/>
        <v>0</v>
      </c>
      <c r="F27" s="68">
        <f t="shared" si="6"/>
        <v>0</v>
      </c>
      <c r="G27" s="68">
        <f t="shared" si="6"/>
        <v>0</v>
      </c>
      <c r="H27" s="68">
        <f t="shared" si="6"/>
        <v>0</v>
      </c>
      <c r="I27" s="69">
        <f t="shared" si="6"/>
        <v>0</v>
      </c>
      <c r="J27" s="69">
        <f t="shared" si="6"/>
        <v>0</v>
      </c>
      <c r="K27" s="69">
        <f t="shared" si="6"/>
        <v>0</v>
      </c>
      <c r="L27" s="69">
        <f t="shared" si="6"/>
        <v>0</v>
      </c>
      <c r="M27" s="69">
        <f t="shared" si="6"/>
        <v>0</v>
      </c>
      <c r="N27" s="69">
        <f t="shared" si="6"/>
        <v>0</v>
      </c>
      <c r="O27" s="69">
        <f t="shared" si="6"/>
        <v>0</v>
      </c>
      <c r="P27" s="69">
        <f t="shared" si="6"/>
        <v>0</v>
      </c>
      <c r="Q27" s="70">
        <f>SUM(Q25:Q26)</f>
        <v>0</v>
      </c>
      <c r="R27" s="71">
        <f>SUM(R25:R26)</f>
        <v>0</v>
      </c>
      <c r="S27" s="46"/>
      <c r="T27" s="94">
        <f>SUM(T25:T26)</f>
        <v>0</v>
      </c>
    </row>
    <row r="28" spans="1:20" ht="18" thickTop="1" thickBot="1" x14ac:dyDescent="0.4">
      <c r="A28" s="106"/>
      <c r="B28" s="2"/>
      <c r="C28" s="17" t="s">
        <v>56</v>
      </c>
      <c r="D28" s="48">
        <f t="shared" ref="D28:R28" si="7">+D7+D9+D12+D17+D21+D24+D27</f>
        <v>0</v>
      </c>
      <c r="E28" s="48">
        <f t="shared" si="7"/>
        <v>0</v>
      </c>
      <c r="F28" s="48">
        <f t="shared" si="7"/>
        <v>0</v>
      </c>
      <c r="G28" s="48">
        <f t="shared" si="7"/>
        <v>0</v>
      </c>
      <c r="H28" s="49">
        <f t="shared" si="7"/>
        <v>0</v>
      </c>
      <c r="I28" s="48">
        <f t="shared" si="7"/>
        <v>0</v>
      </c>
      <c r="J28" s="48">
        <f t="shared" si="7"/>
        <v>0</v>
      </c>
      <c r="K28" s="48">
        <f t="shared" si="7"/>
        <v>0</v>
      </c>
      <c r="L28" s="48">
        <f t="shared" si="7"/>
        <v>0</v>
      </c>
      <c r="M28" s="48">
        <f t="shared" si="7"/>
        <v>0</v>
      </c>
      <c r="N28" s="48">
        <f t="shared" si="7"/>
        <v>0</v>
      </c>
      <c r="O28" s="48">
        <f t="shared" si="7"/>
        <v>0</v>
      </c>
      <c r="P28" s="50">
        <f t="shared" si="7"/>
        <v>0</v>
      </c>
      <c r="Q28" s="75">
        <f t="shared" si="7"/>
        <v>0</v>
      </c>
      <c r="R28" s="83">
        <f t="shared" si="7"/>
        <v>0</v>
      </c>
      <c r="S28" s="51"/>
      <c r="T28" s="90">
        <f>+T7+T9+T12+T17+T21+T24+T27</f>
        <v>0</v>
      </c>
    </row>
    <row r="29" spans="1:20" customFormat="1" ht="13.5" thickTop="1" x14ac:dyDescent="0.2">
      <c r="A29" s="105">
        <v>20</v>
      </c>
      <c r="B29" s="40">
        <v>60000000</v>
      </c>
      <c r="C29" s="16" t="s">
        <v>10</v>
      </c>
      <c r="D29" s="52">
        <v>0</v>
      </c>
      <c r="E29" s="52"/>
      <c r="F29" s="52">
        <v>0</v>
      </c>
      <c r="G29" s="52">
        <v>0</v>
      </c>
      <c r="H29" s="53">
        <f t="shared" ref="H29:H35" si="8">SUM(D29:G29)</f>
        <v>0</v>
      </c>
      <c r="I29" s="52">
        <v>0</v>
      </c>
      <c r="J29" s="52">
        <v>0</v>
      </c>
      <c r="K29" s="52">
        <v>0</v>
      </c>
      <c r="L29" s="52"/>
      <c r="M29" s="52">
        <v>0</v>
      </c>
      <c r="N29" s="52">
        <f t="shared" ref="N29:N35" si="9">SUM(L29:M29)</f>
        <v>0</v>
      </c>
      <c r="O29" s="52"/>
      <c r="P29" s="45">
        <f t="shared" ref="P29:P35" si="10">+I29+J29+K29+N29+O29</f>
        <v>0</v>
      </c>
      <c r="Q29" s="52"/>
      <c r="R29" s="52">
        <v>0</v>
      </c>
      <c r="S29" s="46"/>
      <c r="T29" s="47">
        <f t="shared" ref="T29:T35" si="11">+H29+P29+Q29+R29</f>
        <v>0</v>
      </c>
    </row>
    <row r="30" spans="1:20" customFormat="1" x14ac:dyDescent="0.2">
      <c r="A30" s="105">
        <v>21</v>
      </c>
      <c r="B30" s="40">
        <v>60300000</v>
      </c>
      <c r="C30" s="39" t="s">
        <v>88</v>
      </c>
      <c r="D30" s="54">
        <v>0</v>
      </c>
      <c r="E30" s="54">
        <v>0</v>
      </c>
      <c r="F30" s="54">
        <v>0</v>
      </c>
      <c r="G30" s="54">
        <v>0</v>
      </c>
      <c r="H30" s="44">
        <f t="shared" si="8"/>
        <v>0</v>
      </c>
      <c r="I30" s="54">
        <v>0</v>
      </c>
      <c r="J30" s="54">
        <v>0</v>
      </c>
      <c r="K30" s="54">
        <v>0</v>
      </c>
      <c r="L30" s="54">
        <v>0</v>
      </c>
      <c r="M30" s="54">
        <v>0</v>
      </c>
      <c r="N30" s="43">
        <f t="shared" si="9"/>
        <v>0</v>
      </c>
      <c r="O30" s="54">
        <v>0</v>
      </c>
      <c r="P30" s="45">
        <f t="shared" si="10"/>
        <v>0</v>
      </c>
      <c r="Q30" s="54">
        <v>0</v>
      </c>
      <c r="R30" s="54"/>
      <c r="S30" s="46"/>
      <c r="T30" s="47">
        <f t="shared" si="11"/>
        <v>0</v>
      </c>
    </row>
    <row r="31" spans="1:20" customFormat="1" x14ac:dyDescent="0.2">
      <c r="A31" s="105">
        <v>22</v>
      </c>
      <c r="B31" s="40">
        <v>60010000</v>
      </c>
      <c r="C31" s="15" t="s">
        <v>27</v>
      </c>
      <c r="D31" s="43">
        <v>0</v>
      </c>
      <c r="E31" s="43"/>
      <c r="F31" s="43">
        <v>0</v>
      </c>
      <c r="G31" s="43">
        <v>0</v>
      </c>
      <c r="H31" s="44">
        <f t="shared" si="8"/>
        <v>0</v>
      </c>
      <c r="I31" s="43">
        <v>0</v>
      </c>
      <c r="J31" s="43">
        <v>0</v>
      </c>
      <c r="K31" s="43">
        <v>0</v>
      </c>
      <c r="L31" s="43">
        <v>0</v>
      </c>
      <c r="M31" s="43">
        <v>0</v>
      </c>
      <c r="N31" s="43">
        <f t="shared" si="9"/>
        <v>0</v>
      </c>
      <c r="O31" s="43">
        <v>0</v>
      </c>
      <c r="P31" s="45">
        <f t="shared" si="10"/>
        <v>0</v>
      </c>
      <c r="Q31" s="43">
        <v>0</v>
      </c>
      <c r="R31" s="43">
        <v>0</v>
      </c>
      <c r="S31" s="46"/>
      <c r="T31" s="47">
        <f t="shared" si="11"/>
        <v>0</v>
      </c>
    </row>
    <row r="32" spans="1:20" customFormat="1" x14ac:dyDescent="0.2">
      <c r="A32" s="105">
        <v>23</v>
      </c>
      <c r="B32" s="40">
        <v>60310000</v>
      </c>
      <c r="C32" s="16" t="s">
        <v>89</v>
      </c>
      <c r="D32" s="43">
        <v>0</v>
      </c>
      <c r="E32" s="43">
        <v>0</v>
      </c>
      <c r="F32" s="43">
        <v>0</v>
      </c>
      <c r="G32" s="43">
        <v>0</v>
      </c>
      <c r="H32" s="44">
        <f t="shared" si="8"/>
        <v>0</v>
      </c>
      <c r="I32" s="43">
        <v>0</v>
      </c>
      <c r="J32" s="43">
        <v>0</v>
      </c>
      <c r="K32" s="43">
        <v>0</v>
      </c>
      <c r="L32" s="43">
        <v>0</v>
      </c>
      <c r="M32" s="43">
        <v>0</v>
      </c>
      <c r="N32" s="43">
        <f t="shared" si="9"/>
        <v>0</v>
      </c>
      <c r="O32" s="43">
        <v>0</v>
      </c>
      <c r="P32" s="45">
        <f t="shared" si="10"/>
        <v>0</v>
      </c>
      <c r="Q32" s="43">
        <v>0</v>
      </c>
      <c r="R32" s="43"/>
      <c r="S32" s="46"/>
      <c r="T32" s="47">
        <f t="shared" si="11"/>
        <v>0</v>
      </c>
    </row>
    <row r="33" spans="1:20" customFormat="1" x14ac:dyDescent="0.2">
      <c r="A33" s="105">
        <v>24</v>
      </c>
      <c r="B33" s="40">
        <v>60020000</v>
      </c>
      <c r="C33" s="15" t="s">
        <v>37</v>
      </c>
      <c r="D33" s="43">
        <v>0</v>
      </c>
      <c r="E33" s="43"/>
      <c r="F33" s="43">
        <v>0</v>
      </c>
      <c r="G33" s="43">
        <v>0</v>
      </c>
      <c r="H33" s="44">
        <f t="shared" si="8"/>
        <v>0</v>
      </c>
      <c r="I33" s="43">
        <v>0</v>
      </c>
      <c r="J33" s="43">
        <v>0</v>
      </c>
      <c r="K33" s="43">
        <v>0</v>
      </c>
      <c r="L33" s="43">
        <v>0</v>
      </c>
      <c r="M33" s="43">
        <v>0</v>
      </c>
      <c r="N33" s="43">
        <f t="shared" si="9"/>
        <v>0</v>
      </c>
      <c r="O33" s="43">
        <v>0</v>
      </c>
      <c r="P33" s="45">
        <f t="shared" si="10"/>
        <v>0</v>
      </c>
      <c r="Q33" s="43">
        <v>0</v>
      </c>
      <c r="R33" s="43">
        <v>0</v>
      </c>
      <c r="S33" s="46"/>
      <c r="T33" s="47">
        <f t="shared" si="11"/>
        <v>0</v>
      </c>
    </row>
    <row r="34" spans="1:20" customFormat="1" x14ac:dyDescent="0.2">
      <c r="A34" s="105">
        <v>25</v>
      </c>
      <c r="B34" s="40">
        <v>60320000</v>
      </c>
      <c r="C34" s="16" t="s">
        <v>90</v>
      </c>
      <c r="D34" s="43">
        <v>0</v>
      </c>
      <c r="E34" s="43">
        <v>0</v>
      </c>
      <c r="F34" s="43">
        <v>0</v>
      </c>
      <c r="G34" s="43">
        <v>0</v>
      </c>
      <c r="H34" s="44">
        <f t="shared" si="8"/>
        <v>0</v>
      </c>
      <c r="I34" s="43">
        <v>0</v>
      </c>
      <c r="J34" s="43">
        <v>0</v>
      </c>
      <c r="K34" s="43">
        <v>0</v>
      </c>
      <c r="L34" s="43">
        <v>0</v>
      </c>
      <c r="M34" s="43">
        <v>0</v>
      </c>
      <c r="N34" s="43">
        <f t="shared" si="9"/>
        <v>0</v>
      </c>
      <c r="O34" s="43">
        <v>0</v>
      </c>
      <c r="P34" s="45">
        <f t="shared" si="10"/>
        <v>0</v>
      </c>
      <c r="Q34" s="43">
        <v>0</v>
      </c>
      <c r="R34" s="115"/>
      <c r="S34" s="46"/>
      <c r="T34" s="47">
        <f t="shared" si="11"/>
        <v>0</v>
      </c>
    </row>
    <row r="35" spans="1:20" customFormat="1" ht="13.5" thickBot="1" x14ac:dyDescent="0.25">
      <c r="A35" s="105">
        <v>26</v>
      </c>
      <c r="B35" s="40">
        <v>61860000</v>
      </c>
      <c r="C35" s="15" t="s">
        <v>40</v>
      </c>
      <c r="D35" s="43">
        <v>0</v>
      </c>
      <c r="E35" s="43">
        <v>0</v>
      </c>
      <c r="F35" s="43">
        <v>0</v>
      </c>
      <c r="G35" s="43">
        <v>0</v>
      </c>
      <c r="H35" s="53">
        <f t="shared" si="8"/>
        <v>0</v>
      </c>
      <c r="I35" s="43">
        <v>0</v>
      </c>
      <c r="J35" s="43">
        <v>0</v>
      </c>
      <c r="K35" s="43">
        <v>0</v>
      </c>
      <c r="L35" s="43"/>
      <c r="M35" s="43">
        <v>0</v>
      </c>
      <c r="N35" s="52">
        <f t="shared" si="9"/>
        <v>0</v>
      </c>
      <c r="O35" s="43">
        <f>+[2]LALINDE!$E$19</f>
        <v>0</v>
      </c>
      <c r="P35" s="45">
        <f t="shared" si="10"/>
        <v>0</v>
      </c>
      <c r="Q35" s="43">
        <v>0</v>
      </c>
      <c r="R35" s="43">
        <v>0</v>
      </c>
      <c r="S35" s="46"/>
      <c r="T35" s="47">
        <f t="shared" si="11"/>
        <v>0</v>
      </c>
    </row>
    <row r="36" spans="1:20" customFormat="1" ht="14.25" thickBot="1" x14ac:dyDescent="0.3">
      <c r="A36" s="105"/>
      <c r="B36" s="40"/>
      <c r="C36" s="97" t="s">
        <v>111</v>
      </c>
      <c r="D36" s="68">
        <f t="shared" ref="D36:R36" si="12">SUM(D29:D35)</f>
        <v>0</v>
      </c>
      <c r="E36" s="68">
        <f t="shared" si="12"/>
        <v>0</v>
      </c>
      <c r="F36" s="68">
        <f t="shared" si="12"/>
        <v>0</v>
      </c>
      <c r="G36" s="68">
        <f t="shared" si="12"/>
        <v>0</v>
      </c>
      <c r="H36" s="68">
        <f t="shared" si="12"/>
        <v>0</v>
      </c>
      <c r="I36" s="69">
        <f t="shared" si="12"/>
        <v>0</v>
      </c>
      <c r="J36" s="69">
        <f t="shared" si="12"/>
        <v>0</v>
      </c>
      <c r="K36" s="69">
        <f t="shared" si="12"/>
        <v>0</v>
      </c>
      <c r="L36" s="69">
        <f t="shared" si="12"/>
        <v>0</v>
      </c>
      <c r="M36" s="69">
        <f t="shared" si="12"/>
        <v>0</v>
      </c>
      <c r="N36" s="69">
        <f t="shared" si="12"/>
        <v>0</v>
      </c>
      <c r="O36" s="69">
        <f t="shared" si="12"/>
        <v>0</v>
      </c>
      <c r="P36" s="69">
        <f t="shared" si="12"/>
        <v>0</v>
      </c>
      <c r="Q36" s="70">
        <f t="shared" si="12"/>
        <v>0</v>
      </c>
      <c r="R36" s="71">
        <f t="shared" si="12"/>
        <v>0</v>
      </c>
      <c r="S36" s="46"/>
      <c r="T36" s="94">
        <f>SUM(T29:T35)</f>
        <v>0</v>
      </c>
    </row>
    <row r="37" spans="1:20" customFormat="1" x14ac:dyDescent="0.2">
      <c r="A37" s="105">
        <v>30</v>
      </c>
      <c r="B37" s="40">
        <v>60030000</v>
      </c>
      <c r="C37" s="15" t="s">
        <v>1</v>
      </c>
      <c r="D37" s="43"/>
      <c r="E37" s="43"/>
      <c r="F37" s="43">
        <v>0</v>
      </c>
      <c r="G37" s="43">
        <v>0</v>
      </c>
      <c r="H37" s="53">
        <f t="shared" ref="H37:H44" si="13">SUM(D37:G37)</f>
        <v>0</v>
      </c>
      <c r="I37" s="43">
        <v>0</v>
      </c>
      <c r="J37" s="43">
        <v>0</v>
      </c>
      <c r="K37" s="43">
        <v>0</v>
      </c>
      <c r="L37" s="43"/>
      <c r="M37" s="43">
        <v>0</v>
      </c>
      <c r="N37" s="52">
        <f t="shared" ref="N37:N44" si="14">SUM(L37:M37)</f>
        <v>0</v>
      </c>
      <c r="O37" s="43"/>
      <c r="P37" s="45">
        <f t="shared" ref="P37:P44" si="15">+I37+J37+K37+N37+O37</f>
        <v>0</v>
      </c>
      <c r="Q37" s="43"/>
      <c r="R37" s="43">
        <v>0</v>
      </c>
      <c r="S37" s="46"/>
      <c r="T37" s="47">
        <f t="shared" ref="T37:T44" si="16">+H37+P37+Q37+R37</f>
        <v>0</v>
      </c>
    </row>
    <row r="38" spans="1:20" customFormat="1" x14ac:dyDescent="0.2">
      <c r="A38" s="105">
        <v>31</v>
      </c>
      <c r="B38" s="40">
        <v>60330000</v>
      </c>
      <c r="C38" s="16" t="s">
        <v>91</v>
      </c>
      <c r="D38" s="43">
        <v>0</v>
      </c>
      <c r="E38" s="43">
        <v>0</v>
      </c>
      <c r="F38" s="43">
        <v>0</v>
      </c>
      <c r="G38" s="43">
        <v>0</v>
      </c>
      <c r="H38" s="44">
        <f t="shared" si="13"/>
        <v>0</v>
      </c>
      <c r="I38" s="43">
        <v>0</v>
      </c>
      <c r="J38" s="43">
        <v>0</v>
      </c>
      <c r="K38" s="43">
        <v>0</v>
      </c>
      <c r="L38" s="43">
        <v>0</v>
      </c>
      <c r="M38" s="43">
        <v>0</v>
      </c>
      <c r="N38" s="43">
        <f t="shared" si="14"/>
        <v>0</v>
      </c>
      <c r="O38" s="43">
        <v>0</v>
      </c>
      <c r="P38" s="45">
        <f t="shared" si="15"/>
        <v>0</v>
      </c>
      <c r="Q38" s="43">
        <v>0</v>
      </c>
      <c r="R38" s="43"/>
      <c r="S38" s="46"/>
      <c r="T38" s="47">
        <f t="shared" si="16"/>
        <v>0</v>
      </c>
    </row>
    <row r="39" spans="1:20" customFormat="1" x14ac:dyDescent="0.2">
      <c r="A39" s="105">
        <v>32</v>
      </c>
      <c r="B39" s="40">
        <v>60040000</v>
      </c>
      <c r="C39" s="15" t="s">
        <v>35</v>
      </c>
      <c r="D39" s="43"/>
      <c r="E39" s="43"/>
      <c r="F39" s="43">
        <v>0</v>
      </c>
      <c r="G39" s="43">
        <v>0</v>
      </c>
      <c r="H39" s="44">
        <f t="shared" si="13"/>
        <v>0</v>
      </c>
      <c r="I39" s="43">
        <v>0</v>
      </c>
      <c r="J39" s="43">
        <v>0</v>
      </c>
      <c r="K39" s="43">
        <v>0</v>
      </c>
      <c r="L39" s="43"/>
      <c r="M39" s="43">
        <v>0</v>
      </c>
      <c r="N39" s="43">
        <f t="shared" si="14"/>
        <v>0</v>
      </c>
      <c r="O39" s="43">
        <v>0</v>
      </c>
      <c r="P39" s="45">
        <f t="shared" si="15"/>
        <v>0</v>
      </c>
      <c r="Q39" s="43">
        <v>0</v>
      </c>
      <c r="R39" s="115"/>
      <c r="S39" s="46"/>
      <c r="T39" s="47">
        <f t="shared" si="16"/>
        <v>0</v>
      </c>
    </row>
    <row r="40" spans="1:20" customFormat="1" x14ac:dyDescent="0.2">
      <c r="A40" s="105">
        <v>33</v>
      </c>
      <c r="B40" s="40">
        <v>60340000</v>
      </c>
      <c r="C40" s="15" t="s">
        <v>93</v>
      </c>
      <c r="D40" s="43">
        <v>0</v>
      </c>
      <c r="E40" s="43">
        <v>0</v>
      </c>
      <c r="F40" s="43">
        <v>0</v>
      </c>
      <c r="G40" s="43">
        <v>0</v>
      </c>
      <c r="H40" s="44">
        <f t="shared" si="13"/>
        <v>0</v>
      </c>
      <c r="I40" s="43">
        <v>0</v>
      </c>
      <c r="J40" s="43">
        <v>0</v>
      </c>
      <c r="K40" s="43">
        <v>0</v>
      </c>
      <c r="L40" s="43">
        <v>0</v>
      </c>
      <c r="M40" s="43">
        <v>0</v>
      </c>
      <c r="N40" s="43">
        <f t="shared" si="14"/>
        <v>0</v>
      </c>
      <c r="O40" s="43">
        <v>0</v>
      </c>
      <c r="P40" s="45">
        <f t="shared" si="15"/>
        <v>0</v>
      </c>
      <c r="Q40" s="43">
        <v>0</v>
      </c>
      <c r="R40" s="115">
        <v>0</v>
      </c>
      <c r="S40" s="46"/>
      <c r="T40" s="47">
        <f t="shared" si="16"/>
        <v>0</v>
      </c>
    </row>
    <row r="41" spans="1:20" customFormat="1" x14ac:dyDescent="0.2">
      <c r="A41" s="105">
        <v>34</v>
      </c>
      <c r="B41" s="40">
        <v>60644000</v>
      </c>
      <c r="C41" s="15" t="s">
        <v>39</v>
      </c>
      <c r="D41" s="43"/>
      <c r="E41" s="115"/>
      <c r="F41" s="43">
        <v>0</v>
      </c>
      <c r="G41" s="43">
        <v>0</v>
      </c>
      <c r="H41" s="44">
        <f t="shared" si="13"/>
        <v>0</v>
      </c>
      <c r="I41" s="43">
        <v>0</v>
      </c>
      <c r="J41" s="43">
        <v>0</v>
      </c>
      <c r="K41" s="43">
        <v>0</v>
      </c>
      <c r="L41" s="43"/>
      <c r="M41" s="43">
        <v>0</v>
      </c>
      <c r="N41" s="43">
        <f t="shared" si="14"/>
        <v>0</v>
      </c>
      <c r="O41" s="43"/>
      <c r="P41" s="45">
        <f t="shared" si="15"/>
        <v>0</v>
      </c>
      <c r="Q41" s="43">
        <v>0</v>
      </c>
      <c r="R41" s="43">
        <v>0</v>
      </c>
      <c r="S41" s="46"/>
      <c r="T41" s="47">
        <f t="shared" si="16"/>
        <v>0</v>
      </c>
    </row>
    <row r="42" spans="1:20" customFormat="1" x14ac:dyDescent="0.2">
      <c r="A42" s="105">
        <v>35</v>
      </c>
      <c r="B42" s="40">
        <v>60700000</v>
      </c>
      <c r="C42" s="15" t="s">
        <v>49</v>
      </c>
      <c r="D42" s="43">
        <v>0</v>
      </c>
      <c r="E42" s="43"/>
      <c r="F42" s="43">
        <v>0</v>
      </c>
      <c r="G42" s="43">
        <v>0</v>
      </c>
      <c r="H42" s="44">
        <f t="shared" si="13"/>
        <v>0</v>
      </c>
      <c r="I42" s="43">
        <v>0</v>
      </c>
      <c r="J42" s="43">
        <v>0</v>
      </c>
      <c r="K42" s="43">
        <v>0</v>
      </c>
      <c r="L42" s="116">
        <v>0</v>
      </c>
      <c r="M42" s="116">
        <v>0</v>
      </c>
      <c r="N42" s="116">
        <f t="shared" si="14"/>
        <v>0</v>
      </c>
      <c r="O42" s="116">
        <v>0</v>
      </c>
      <c r="P42" s="45">
        <f t="shared" si="15"/>
        <v>0</v>
      </c>
      <c r="Q42" s="116">
        <v>0</v>
      </c>
      <c r="R42" s="43">
        <v>0</v>
      </c>
      <c r="S42" s="46"/>
      <c r="T42" s="47">
        <f t="shared" si="16"/>
        <v>0</v>
      </c>
    </row>
    <row r="43" spans="1:20" customFormat="1" x14ac:dyDescent="0.2">
      <c r="A43" s="105">
        <v>36</v>
      </c>
      <c r="B43" s="40">
        <v>61510000</v>
      </c>
      <c r="C43" s="15" t="s">
        <v>11</v>
      </c>
      <c r="D43" s="43"/>
      <c r="E43" s="115"/>
      <c r="F43" s="43">
        <v>0</v>
      </c>
      <c r="G43" s="43">
        <v>0</v>
      </c>
      <c r="H43" s="44">
        <f t="shared" si="13"/>
        <v>0</v>
      </c>
      <c r="I43" s="43">
        <v>0</v>
      </c>
      <c r="J43" s="43">
        <v>0</v>
      </c>
      <c r="K43" s="43">
        <v>0</v>
      </c>
      <c r="L43" s="43"/>
      <c r="M43" s="43">
        <v>0</v>
      </c>
      <c r="N43" s="43">
        <f t="shared" si="14"/>
        <v>0</v>
      </c>
      <c r="O43" s="43"/>
      <c r="P43" s="45">
        <f t="shared" si="15"/>
        <v>0</v>
      </c>
      <c r="Q43" s="43"/>
      <c r="R43" s="43">
        <v>0</v>
      </c>
      <c r="S43" s="46"/>
      <c r="T43" s="47">
        <f t="shared" si="16"/>
        <v>0</v>
      </c>
    </row>
    <row r="44" spans="1:20" customFormat="1" ht="13.5" thickBot="1" x14ac:dyDescent="0.25">
      <c r="A44" s="105">
        <v>37</v>
      </c>
      <c r="B44" s="40">
        <v>64830000</v>
      </c>
      <c r="C44" s="15" t="s">
        <v>48</v>
      </c>
      <c r="D44" s="43">
        <v>0</v>
      </c>
      <c r="E44" s="43">
        <v>0</v>
      </c>
      <c r="F44" s="43">
        <v>0</v>
      </c>
      <c r="G44" s="43">
        <v>0</v>
      </c>
      <c r="H44" s="53">
        <f t="shared" si="13"/>
        <v>0</v>
      </c>
      <c r="I44" s="43">
        <v>0</v>
      </c>
      <c r="J44" s="43">
        <v>0</v>
      </c>
      <c r="K44" s="43">
        <v>0</v>
      </c>
      <c r="L44" s="43">
        <v>0</v>
      </c>
      <c r="M44" s="43">
        <v>0</v>
      </c>
      <c r="N44" s="52">
        <f t="shared" si="14"/>
        <v>0</v>
      </c>
      <c r="O44" s="43">
        <v>0</v>
      </c>
      <c r="P44" s="45">
        <f t="shared" si="15"/>
        <v>0</v>
      </c>
      <c r="Q44" s="43">
        <v>0</v>
      </c>
      <c r="R44" s="43"/>
      <c r="S44" s="46"/>
      <c r="T44" s="47">
        <f t="shared" si="16"/>
        <v>0</v>
      </c>
    </row>
    <row r="45" spans="1:20" customFormat="1" ht="14.25" thickBot="1" x14ac:dyDescent="0.3">
      <c r="A45" s="105"/>
      <c r="B45" s="40"/>
      <c r="C45" s="97" t="s">
        <v>112</v>
      </c>
      <c r="D45" s="68">
        <f t="shared" ref="D45:R45" si="17">SUM(D37:D44)</f>
        <v>0</v>
      </c>
      <c r="E45" s="68">
        <f t="shared" si="17"/>
        <v>0</v>
      </c>
      <c r="F45" s="68">
        <f t="shared" si="17"/>
        <v>0</v>
      </c>
      <c r="G45" s="68">
        <f t="shared" si="17"/>
        <v>0</v>
      </c>
      <c r="H45" s="68">
        <f t="shared" si="17"/>
        <v>0</v>
      </c>
      <c r="I45" s="69">
        <f t="shared" si="17"/>
        <v>0</v>
      </c>
      <c r="J45" s="69">
        <f t="shared" si="17"/>
        <v>0</v>
      </c>
      <c r="K45" s="69">
        <f t="shared" si="17"/>
        <v>0</v>
      </c>
      <c r="L45" s="69">
        <f t="shared" si="17"/>
        <v>0</v>
      </c>
      <c r="M45" s="69">
        <f t="shared" si="17"/>
        <v>0</v>
      </c>
      <c r="N45" s="69">
        <f t="shared" si="17"/>
        <v>0</v>
      </c>
      <c r="O45" s="69">
        <f t="shared" si="17"/>
        <v>0</v>
      </c>
      <c r="P45" s="69">
        <f t="shared" si="17"/>
        <v>0</v>
      </c>
      <c r="Q45" s="70">
        <f t="shared" si="17"/>
        <v>0</v>
      </c>
      <c r="R45" s="71">
        <f t="shared" si="17"/>
        <v>0</v>
      </c>
      <c r="S45" s="46"/>
      <c r="T45" s="94">
        <f>SUM(T37:T44)</f>
        <v>0</v>
      </c>
    </row>
    <row r="46" spans="1:20" customFormat="1" x14ac:dyDescent="0.2">
      <c r="A46" s="105">
        <v>40</v>
      </c>
      <c r="B46" s="40">
        <v>62600000</v>
      </c>
      <c r="C46" s="15" t="s">
        <v>6</v>
      </c>
      <c r="D46" s="43"/>
      <c r="E46" s="43"/>
      <c r="F46" s="43">
        <v>0</v>
      </c>
      <c r="G46" s="43">
        <v>0</v>
      </c>
      <c r="H46" s="95">
        <f>SUM(D46:G46)</f>
        <v>0</v>
      </c>
      <c r="I46" s="43">
        <v>0</v>
      </c>
      <c r="J46" s="43">
        <v>0</v>
      </c>
      <c r="K46" s="43">
        <v>0</v>
      </c>
      <c r="L46" s="43"/>
      <c r="M46" s="43">
        <v>0</v>
      </c>
      <c r="N46" s="73">
        <f>SUM(L46:M46)</f>
        <v>0</v>
      </c>
      <c r="O46" s="43">
        <v>0</v>
      </c>
      <c r="P46" s="45">
        <f>+I46+J46+K46+N46+O46</f>
        <v>0</v>
      </c>
      <c r="Q46" s="43">
        <v>0</v>
      </c>
      <c r="R46" s="43"/>
      <c r="S46" s="46"/>
      <c r="T46" s="47">
        <f>+H46+P46+Q46+R46</f>
        <v>0</v>
      </c>
    </row>
    <row r="47" spans="1:20" customFormat="1" ht="13.5" thickBot="1" x14ac:dyDescent="0.25">
      <c r="A47" s="105">
        <v>41</v>
      </c>
      <c r="B47" s="40">
        <v>62610000</v>
      </c>
      <c r="C47" s="15" t="s">
        <v>7</v>
      </c>
      <c r="D47" s="43"/>
      <c r="E47" s="43"/>
      <c r="F47" s="43">
        <v>0</v>
      </c>
      <c r="G47" s="43">
        <v>0</v>
      </c>
      <c r="H47" s="96">
        <f>SUM(D47:G47)</f>
        <v>0</v>
      </c>
      <c r="I47" s="43">
        <v>0</v>
      </c>
      <c r="J47" s="43">
        <v>0</v>
      </c>
      <c r="K47" s="43">
        <v>0</v>
      </c>
      <c r="L47" s="43"/>
      <c r="M47" s="43">
        <v>0</v>
      </c>
      <c r="N47" s="74">
        <f>SUM(L47:M47)</f>
        <v>0</v>
      </c>
      <c r="O47" s="111">
        <v>0</v>
      </c>
      <c r="P47" s="45">
        <f>+I47+J47+K47+N47+O47</f>
        <v>0</v>
      </c>
      <c r="Q47" s="43">
        <v>0</v>
      </c>
      <c r="R47" s="43"/>
      <c r="S47" s="46"/>
      <c r="T47" s="47">
        <f>+H47+P47+Q47+R47</f>
        <v>0</v>
      </c>
    </row>
    <row r="48" spans="1:20" customFormat="1" ht="14.25" thickBot="1" x14ac:dyDescent="0.3">
      <c r="A48" s="105"/>
      <c r="B48" s="40"/>
      <c r="C48" s="97" t="s">
        <v>113</v>
      </c>
      <c r="D48" s="68">
        <f t="shared" ref="D48:R48" si="18">SUM(D46:D47)</f>
        <v>0</v>
      </c>
      <c r="E48" s="68">
        <f t="shared" si="18"/>
        <v>0</v>
      </c>
      <c r="F48" s="68">
        <f t="shared" si="18"/>
        <v>0</v>
      </c>
      <c r="G48" s="68">
        <f t="shared" si="18"/>
        <v>0</v>
      </c>
      <c r="H48" s="68">
        <f t="shared" si="18"/>
        <v>0</v>
      </c>
      <c r="I48" s="69">
        <f t="shared" si="18"/>
        <v>0</v>
      </c>
      <c r="J48" s="69">
        <f t="shared" si="18"/>
        <v>0</v>
      </c>
      <c r="K48" s="69">
        <f t="shared" si="18"/>
        <v>0</v>
      </c>
      <c r="L48" s="69">
        <f t="shared" si="18"/>
        <v>0</v>
      </c>
      <c r="M48" s="69">
        <f t="shared" si="18"/>
        <v>0</v>
      </c>
      <c r="N48" s="69">
        <f t="shared" si="18"/>
        <v>0</v>
      </c>
      <c r="O48" s="69">
        <f t="shared" si="18"/>
        <v>0</v>
      </c>
      <c r="P48" s="69">
        <f t="shared" si="18"/>
        <v>0</v>
      </c>
      <c r="Q48" s="70">
        <f t="shared" si="18"/>
        <v>0</v>
      </c>
      <c r="R48" s="71">
        <f t="shared" si="18"/>
        <v>0</v>
      </c>
      <c r="S48" s="46"/>
      <c r="T48" s="94">
        <f>SUM(T46:T47)</f>
        <v>0</v>
      </c>
    </row>
    <row r="49" spans="1:20" customFormat="1" x14ac:dyDescent="0.2">
      <c r="A49" s="105">
        <v>45</v>
      </c>
      <c r="B49" s="40">
        <v>60450000</v>
      </c>
      <c r="C49" s="15" t="s">
        <v>59</v>
      </c>
      <c r="D49" s="43">
        <v>0</v>
      </c>
      <c r="E49" s="43"/>
      <c r="F49" s="43">
        <v>0</v>
      </c>
      <c r="G49" s="43">
        <v>0</v>
      </c>
      <c r="H49" s="53">
        <f>SUM(D49:G49)</f>
        <v>0</v>
      </c>
      <c r="I49" s="43">
        <v>0</v>
      </c>
      <c r="J49" s="43">
        <v>0</v>
      </c>
      <c r="K49" s="43">
        <v>0</v>
      </c>
      <c r="L49" s="43"/>
      <c r="M49" s="43">
        <v>0</v>
      </c>
      <c r="N49" s="52">
        <f>SUM(L49:M49)</f>
        <v>0</v>
      </c>
      <c r="O49" s="43">
        <v>0</v>
      </c>
      <c r="P49" s="45">
        <f>+I49+J49+K49+N49+O49</f>
        <v>0</v>
      </c>
      <c r="Q49" s="43">
        <v>0</v>
      </c>
      <c r="R49" s="43">
        <v>0</v>
      </c>
      <c r="S49" s="46"/>
      <c r="T49" s="47">
        <f>+H49+P49+Q49+R49</f>
        <v>0</v>
      </c>
    </row>
    <row r="50" spans="1:20" customFormat="1" x14ac:dyDescent="0.2">
      <c r="A50" s="105">
        <v>46</v>
      </c>
      <c r="B50" s="40">
        <v>61820000</v>
      </c>
      <c r="C50" s="15" t="s">
        <v>15</v>
      </c>
      <c r="D50" s="43">
        <v>0</v>
      </c>
      <c r="E50" s="43">
        <v>0</v>
      </c>
      <c r="F50" s="43">
        <v>0</v>
      </c>
      <c r="G50" s="43">
        <v>0</v>
      </c>
      <c r="H50" s="44">
        <f>SUM(D50:G50)</f>
        <v>0</v>
      </c>
      <c r="I50" s="43">
        <v>0</v>
      </c>
      <c r="J50" s="43">
        <v>0</v>
      </c>
      <c r="K50" s="43">
        <v>0</v>
      </c>
      <c r="L50" s="43">
        <v>0</v>
      </c>
      <c r="M50" s="43">
        <v>0</v>
      </c>
      <c r="N50" s="43">
        <f>SUM(L50:M50)</f>
        <v>0</v>
      </c>
      <c r="O50" s="43">
        <v>0</v>
      </c>
      <c r="P50" s="45">
        <f>+I50+J50+K50+N50+O50</f>
        <v>0</v>
      </c>
      <c r="Q50" s="43">
        <v>0</v>
      </c>
      <c r="R50" s="43">
        <v>0</v>
      </c>
      <c r="S50" s="46"/>
      <c r="T50" s="47">
        <f>+H50+P50+Q50+R50</f>
        <v>0</v>
      </c>
    </row>
    <row r="51" spans="1:20" customFormat="1" x14ac:dyDescent="0.2">
      <c r="A51" s="105">
        <v>47</v>
      </c>
      <c r="B51" s="40">
        <v>61831000</v>
      </c>
      <c r="C51" s="15" t="s">
        <v>60</v>
      </c>
      <c r="D51" s="43">
        <v>0</v>
      </c>
      <c r="E51" s="115"/>
      <c r="F51" s="43">
        <v>0</v>
      </c>
      <c r="G51" s="43">
        <v>0</v>
      </c>
      <c r="H51" s="44">
        <f>SUM(D51:G51)</f>
        <v>0</v>
      </c>
      <c r="I51" s="43">
        <v>0</v>
      </c>
      <c r="J51" s="43">
        <v>0</v>
      </c>
      <c r="K51" s="43">
        <v>0</v>
      </c>
      <c r="L51" s="43"/>
      <c r="M51" s="43">
        <v>0</v>
      </c>
      <c r="N51" s="43">
        <f>SUM(L51:M51)</f>
        <v>0</v>
      </c>
      <c r="O51" s="43"/>
      <c r="P51" s="45">
        <f>+I51+J51+K51+N51+O51</f>
        <v>0</v>
      </c>
      <c r="Q51" s="43">
        <v>0</v>
      </c>
      <c r="R51" s="43">
        <v>0</v>
      </c>
      <c r="S51" s="46"/>
      <c r="T51" s="47">
        <f>+H51+P51+Q51+R51</f>
        <v>0</v>
      </c>
    </row>
    <row r="52" spans="1:20" customFormat="1" ht="13.5" thickBot="1" x14ac:dyDescent="0.25">
      <c r="A52" s="105">
        <v>48</v>
      </c>
      <c r="B52" s="40">
        <v>61840000</v>
      </c>
      <c r="C52" s="15" t="s">
        <v>16</v>
      </c>
      <c r="D52" s="43">
        <v>0</v>
      </c>
      <c r="E52" s="43"/>
      <c r="F52" s="43">
        <v>0</v>
      </c>
      <c r="G52" s="43">
        <v>0</v>
      </c>
      <c r="H52" s="53">
        <f>SUM(D52:G52)</f>
        <v>0</v>
      </c>
      <c r="I52" s="43">
        <v>0</v>
      </c>
      <c r="J52" s="43">
        <v>0</v>
      </c>
      <c r="K52" s="43">
        <v>0</v>
      </c>
      <c r="L52" s="43"/>
      <c r="M52" s="43">
        <v>0</v>
      </c>
      <c r="N52" s="52">
        <f>SUM(L52:M52)</f>
        <v>0</v>
      </c>
      <c r="O52" s="43"/>
      <c r="P52" s="45">
        <f>+I52+J52+K52+N52+O52</f>
        <v>0</v>
      </c>
      <c r="Q52" s="43">
        <v>0</v>
      </c>
      <c r="R52" s="43">
        <v>0</v>
      </c>
      <c r="S52" s="46"/>
      <c r="T52" s="47">
        <f>+H52+P52+Q52+R52</f>
        <v>0</v>
      </c>
    </row>
    <row r="53" spans="1:20" customFormat="1" ht="14.25" thickBot="1" x14ac:dyDescent="0.3">
      <c r="A53" s="105"/>
      <c r="B53" s="40"/>
      <c r="C53" s="97" t="s">
        <v>114</v>
      </c>
      <c r="D53" s="68">
        <f t="shared" ref="D53:R53" si="19">SUM(D49:D52)</f>
        <v>0</v>
      </c>
      <c r="E53" s="68">
        <f t="shared" si="19"/>
        <v>0</v>
      </c>
      <c r="F53" s="68">
        <f t="shared" si="19"/>
        <v>0</v>
      </c>
      <c r="G53" s="68">
        <f t="shared" si="19"/>
        <v>0</v>
      </c>
      <c r="H53" s="68">
        <f t="shared" si="19"/>
        <v>0</v>
      </c>
      <c r="I53" s="69">
        <f t="shared" si="19"/>
        <v>0</v>
      </c>
      <c r="J53" s="69">
        <f t="shared" si="19"/>
        <v>0</v>
      </c>
      <c r="K53" s="69">
        <f t="shared" si="19"/>
        <v>0</v>
      </c>
      <c r="L53" s="69">
        <f t="shared" si="19"/>
        <v>0</v>
      </c>
      <c r="M53" s="69">
        <f t="shared" si="19"/>
        <v>0</v>
      </c>
      <c r="N53" s="69">
        <f t="shared" si="19"/>
        <v>0</v>
      </c>
      <c r="O53" s="69">
        <f t="shared" si="19"/>
        <v>0</v>
      </c>
      <c r="P53" s="69">
        <f t="shared" si="19"/>
        <v>0</v>
      </c>
      <c r="Q53" s="70">
        <f t="shared" si="19"/>
        <v>0</v>
      </c>
      <c r="R53" s="71">
        <f t="shared" si="19"/>
        <v>0</v>
      </c>
      <c r="S53" s="46"/>
      <c r="T53" s="94">
        <f>SUM(T49:T52)</f>
        <v>0</v>
      </c>
    </row>
    <row r="54" spans="1:20" hidden="1" x14ac:dyDescent="0.2">
      <c r="A54" s="105">
        <v>50</v>
      </c>
      <c r="B54" s="42">
        <v>62401000</v>
      </c>
      <c r="C54" s="18" t="s">
        <v>61</v>
      </c>
      <c r="D54" s="43">
        <v>0</v>
      </c>
      <c r="E54" s="43">
        <v>0</v>
      </c>
      <c r="F54" s="43">
        <v>0</v>
      </c>
      <c r="G54" s="43">
        <v>0</v>
      </c>
      <c r="H54" s="53">
        <f t="shared" ref="H54:H60" si="20">SUM(D54:G54)</f>
        <v>0</v>
      </c>
      <c r="I54" s="43">
        <v>0</v>
      </c>
      <c r="J54" s="43">
        <v>0</v>
      </c>
      <c r="K54" s="43">
        <v>0</v>
      </c>
      <c r="L54" s="43">
        <v>0</v>
      </c>
      <c r="M54" s="43">
        <v>0</v>
      </c>
      <c r="N54" s="52">
        <f t="shared" ref="N54:N60" si="21">SUM(L54:M54)</f>
        <v>0</v>
      </c>
      <c r="O54" s="43">
        <v>0</v>
      </c>
      <c r="P54" s="45">
        <f t="shared" ref="P54:P60" si="22">+I54+J54+K54+N54+O54</f>
        <v>0</v>
      </c>
      <c r="Q54" s="43">
        <v>0</v>
      </c>
      <c r="R54" s="43">
        <v>0</v>
      </c>
      <c r="S54" s="55"/>
      <c r="T54" s="47">
        <f t="shared" ref="T54:T60" si="23">+H54+P54+Q54+R54</f>
        <v>0</v>
      </c>
    </row>
    <row r="55" spans="1:20" customFormat="1" x14ac:dyDescent="0.2">
      <c r="A55" s="105">
        <v>51</v>
      </c>
      <c r="B55" s="40">
        <v>62410000</v>
      </c>
      <c r="C55" s="15" t="s">
        <v>17</v>
      </c>
      <c r="D55" s="43"/>
      <c r="E55" s="43"/>
      <c r="F55" s="43">
        <v>0</v>
      </c>
      <c r="G55" s="43">
        <v>0</v>
      </c>
      <c r="H55" s="44">
        <f t="shared" si="20"/>
        <v>0</v>
      </c>
      <c r="I55" s="43">
        <v>0</v>
      </c>
      <c r="J55" s="43">
        <v>0</v>
      </c>
      <c r="K55" s="43">
        <v>0</v>
      </c>
      <c r="L55" s="43"/>
      <c r="M55" s="43">
        <v>0</v>
      </c>
      <c r="N55" s="43">
        <f t="shared" si="21"/>
        <v>0</v>
      </c>
      <c r="O55" s="43"/>
      <c r="P55" s="45">
        <f t="shared" si="22"/>
        <v>0</v>
      </c>
      <c r="Q55" s="43">
        <v>0</v>
      </c>
      <c r="R55" s="43">
        <v>0</v>
      </c>
      <c r="S55" s="46"/>
      <c r="T55" s="47">
        <f t="shared" si="23"/>
        <v>0</v>
      </c>
    </row>
    <row r="56" spans="1:20" customFormat="1" x14ac:dyDescent="0.2">
      <c r="A56" s="105">
        <v>52</v>
      </c>
      <c r="B56" s="40">
        <v>62450000</v>
      </c>
      <c r="C56" s="15" t="s">
        <v>18</v>
      </c>
      <c r="D56" s="43">
        <v>0</v>
      </c>
      <c r="E56" s="43">
        <v>0</v>
      </c>
      <c r="F56" s="43">
        <v>0</v>
      </c>
      <c r="G56" s="43">
        <v>0</v>
      </c>
      <c r="H56" s="44">
        <f t="shared" si="20"/>
        <v>0</v>
      </c>
      <c r="I56" s="43">
        <v>0</v>
      </c>
      <c r="J56" s="43">
        <v>0</v>
      </c>
      <c r="K56" s="43">
        <v>0</v>
      </c>
      <c r="L56" s="43"/>
      <c r="M56" s="43">
        <v>0</v>
      </c>
      <c r="N56" s="43">
        <f t="shared" si="21"/>
        <v>0</v>
      </c>
      <c r="O56" s="43"/>
      <c r="P56" s="45">
        <f t="shared" si="22"/>
        <v>0</v>
      </c>
      <c r="Q56" s="43">
        <v>0</v>
      </c>
      <c r="R56" s="43">
        <v>0</v>
      </c>
      <c r="S56" s="46"/>
      <c r="T56" s="47">
        <f t="shared" si="23"/>
        <v>0</v>
      </c>
    </row>
    <row r="57" spans="1:20" customFormat="1" hidden="1" x14ac:dyDescent="0.2">
      <c r="A57" s="105">
        <v>53</v>
      </c>
      <c r="B57" s="40">
        <v>62452000</v>
      </c>
      <c r="C57" s="15" t="s">
        <v>62</v>
      </c>
      <c r="D57" s="43">
        <v>0</v>
      </c>
      <c r="E57" s="43">
        <v>0</v>
      </c>
      <c r="F57" s="43">
        <v>0</v>
      </c>
      <c r="G57" s="43">
        <v>0</v>
      </c>
      <c r="H57" s="44">
        <f t="shared" si="20"/>
        <v>0</v>
      </c>
      <c r="I57" s="43">
        <v>0</v>
      </c>
      <c r="J57" s="43">
        <v>0</v>
      </c>
      <c r="K57" s="43">
        <v>0</v>
      </c>
      <c r="L57" s="43">
        <v>0</v>
      </c>
      <c r="M57" s="43">
        <v>0</v>
      </c>
      <c r="N57" s="43">
        <f t="shared" si="21"/>
        <v>0</v>
      </c>
      <c r="O57" s="43">
        <v>0</v>
      </c>
      <c r="P57" s="45">
        <f t="shared" si="22"/>
        <v>0</v>
      </c>
      <c r="Q57" s="43">
        <v>0</v>
      </c>
      <c r="R57" s="43">
        <v>0</v>
      </c>
      <c r="S57" s="46"/>
      <c r="T57" s="47">
        <f t="shared" si="23"/>
        <v>0</v>
      </c>
    </row>
    <row r="58" spans="1:20" customFormat="1" x14ac:dyDescent="0.2">
      <c r="A58" s="105">
        <v>54</v>
      </c>
      <c r="B58" s="40">
        <v>62453000</v>
      </c>
      <c r="C58" s="15" t="s">
        <v>19</v>
      </c>
      <c r="D58" s="43">
        <v>0</v>
      </c>
      <c r="E58" s="43">
        <v>0</v>
      </c>
      <c r="F58" s="43">
        <v>0</v>
      </c>
      <c r="G58" s="43">
        <v>0</v>
      </c>
      <c r="H58" s="44">
        <f t="shared" si="20"/>
        <v>0</v>
      </c>
      <c r="I58" s="43">
        <v>0</v>
      </c>
      <c r="J58" s="43">
        <v>0</v>
      </c>
      <c r="K58" s="43">
        <v>0</v>
      </c>
      <c r="L58" s="43">
        <v>0</v>
      </c>
      <c r="M58" s="43">
        <v>0</v>
      </c>
      <c r="N58" s="43">
        <f t="shared" si="21"/>
        <v>0</v>
      </c>
      <c r="O58" s="43"/>
      <c r="P58" s="45">
        <f t="shared" si="22"/>
        <v>0</v>
      </c>
      <c r="Q58" s="43">
        <v>0</v>
      </c>
      <c r="R58" s="43">
        <v>0</v>
      </c>
      <c r="S58" s="46"/>
      <c r="T58" s="47">
        <f t="shared" si="23"/>
        <v>0</v>
      </c>
    </row>
    <row r="59" spans="1:20" customFormat="1" x14ac:dyDescent="0.2">
      <c r="A59" s="105">
        <v>55</v>
      </c>
      <c r="B59" s="40">
        <v>62460000</v>
      </c>
      <c r="C59" s="15" t="s">
        <v>63</v>
      </c>
      <c r="D59" s="43">
        <v>0</v>
      </c>
      <c r="E59" s="43">
        <v>0</v>
      </c>
      <c r="F59" s="43">
        <v>0</v>
      </c>
      <c r="G59" s="43">
        <v>0</v>
      </c>
      <c r="H59" s="44">
        <f t="shared" si="20"/>
        <v>0</v>
      </c>
      <c r="I59" s="43">
        <v>0</v>
      </c>
      <c r="J59" s="43">
        <v>0</v>
      </c>
      <c r="K59" s="43">
        <v>0</v>
      </c>
      <c r="L59" s="115"/>
      <c r="M59" s="43">
        <v>0</v>
      </c>
      <c r="N59" s="43">
        <f t="shared" si="21"/>
        <v>0</v>
      </c>
      <c r="O59" s="115"/>
      <c r="P59" s="45">
        <f t="shared" si="22"/>
        <v>0</v>
      </c>
      <c r="Q59" s="43">
        <v>0</v>
      </c>
      <c r="R59" s="43">
        <v>0</v>
      </c>
      <c r="S59" s="46"/>
      <c r="T59" s="47">
        <f t="shared" si="23"/>
        <v>0</v>
      </c>
    </row>
    <row r="60" spans="1:20" customFormat="1" ht="13.5" thickBot="1" x14ac:dyDescent="0.25">
      <c r="A60" s="105">
        <v>56</v>
      </c>
      <c r="B60" s="40">
        <v>62495000</v>
      </c>
      <c r="C60" s="15" t="s">
        <v>36</v>
      </c>
      <c r="D60" s="43">
        <v>0</v>
      </c>
      <c r="E60" s="43">
        <v>0</v>
      </c>
      <c r="F60" s="43">
        <v>0</v>
      </c>
      <c r="G60" s="43">
        <v>0</v>
      </c>
      <c r="H60" s="53">
        <f t="shared" si="20"/>
        <v>0</v>
      </c>
      <c r="I60" s="43">
        <v>0</v>
      </c>
      <c r="J60" s="43">
        <v>0</v>
      </c>
      <c r="K60" s="43">
        <v>0</v>
      </c>
      <c r="L60" s="115"/>
      <c r="M60" s="43">
        <v>0</v>
      </c>
      <c r="N60" s="52">
        <f t="shared" si="21"/>
        <v>0</v>
      </c>
      <c r="O60" s="115">
        <v>0</v>
      </c>
      <c r="P60" s="45">
        <f t="shared" si="22"/>
        <v>0</v>
      </c>
      <c r="Q60" s="43">
        <v>0</v>
      </c>
      <c r="R60" s="43">
        <v>0</v>
      </c>
      <c r="S60" s="46"/>
      <c r="T60" s="47">
        <f t="shared" si="23"/>
        <v>0</v>
      </c>
    </row>
    <row r="61" spans="1:20" customFormat="1" ht="14.25" thickBot="1" x14ac:dyDescent="0.3">
      <c r="A61" s="105"/>
      <c r="B61" s="40"/>
      <c r="C61" s="97" t="s">
        <v>115</v>
      </c>
      <c r="D61" s="68">
        <f t="shared" ref="D61:R61" si="24">SUM(D54:D60)</f>
        <v>0</v>
      </c>
      <c r="E61" s="68">
        <f t="shared" si="24"/>
        <v>0</v>
      </c>
      <c r="F61" s="68">
        <f t="shared" si="24"/>
        <v>0</v>
      </c>
      <c r="G61" s="68">
        <f t="shared" si="24"/>
        <v>0</v>
      </c>
      <c r="H61" s="68">
        <f t="shared" si="24"/>
        <v>0</v>
      </c>
      <c r="I61" s="69">
        <f t="shared" si="24"/>
        <v>0</v>
      </c>
      <c r="J61" s="69">
        <f t="shared" si="24"/>
        <v>0</v>
      </c>
      <c r="K61" s="69">
        <f t="shared" si="24"/>
        <v>0</v>
      </c>
      <c r="L61" s="69">
        <f t="shared" si="24"/>
        <v>0</v>
      </c>
      <c r="M61" s="69">
        <f t="shared" si="24"/>
        <v>0</v>
      </c>
      <c r="N61" s="69">
        <f t="shared" si="24"/>
        <v>0</v>
      </c>
      <c r="O61" s="69">
        <f t="shared" si="24"/>
        <v>0</v>
      </c>
      <c r="P61" s="69">
        <f t="shared" si="24"/>
        <v>0</v>
      </c>
      <c r="Q61" s="70">
        <f t="shared" si="24"/>
        <v>0</v>
      </c>
      <c r="R61" s="71">
        <f t="shared" si="24"/>
        <v>0</v>
      </c>
      <c r="S61" s="46"/>
      <c r="T61" s="94">
        <f>SUM(T54:T60)</f>
        <v>0</v>
      </c>
    </row>
    <row r="62" spans="1:20" hidden="1" x14ac:dyDescent="0.2">
      <c r="A62" s="105">
        <v>58</v>
      </c>
      <c r="B62" s="42">
        <v>61355000</v>
      </c>
      <c r="C62" s="18" t="s">
        <v>57</v>
      </c>
      <c r="D62" s="43">
        <v>0</v>
      </c>
      <c r="E62" s="43">
        <v>0</v>
      </c>
      <c r="F62" s="43">
        <v>0</v>
      </c>
      <c r="G62" s="43">
        <v>0</v>
      </c>
      <c r="H62" s="95">
        <f>SUM(D62:G62)</f>
        <v>0</v>
      </c>
      <c r="I62" s="43">
        <v>0</v>
      </c>
      <c r="J62" s="43">
        <v>0</v>
      </c>
      <c r="K62" s="43">
        <v>0</v>
      </c>
      <c r="L62" s="43">
        <v>0</v>
      </c>
      <c r="M62" s="43">
        <v>0</v>
      </c>
      <c r="N62" s="73">
        <f>SUM(L62:M62)</f>
        <v>0</v>
      </c>
      <c r="O62" s="43">
        <v>0</v>
      </c>
      <c r="P62" s="45">
        <f>+I62+J62+K62+N62+O62</f>
        <v>0</v>
      </c>
      <c r="Q62" s="43">
        <v>0</v>
      </c>
      <c r="R62" s="43">
        <v>0</v>
      </c>
      <c r="S62" s="55"/>
      <c r="T62" s="47">
        <f>+H62+P62+Q62+R62</f>
        <v>0</v>
      </c>
    </row>
    <row r="63" spans="1:20" ht="13.5" hidden="1" thickBot="1" x14ac:dyDescent="0.25">
      <c r="A63" s="105">
        <v>59</v>
      </c>
      <c r="B63" s="42">
        <v>61356000</v>
      </c>
      <c r="C63" s="18" t="s">
        <v>58</v>
      </c>
      <c r="D63" s="43">
        <v>0</v>
      </c>
      <c r="E63" s="43">
        <v>0</v>
      </c>
      <c r="F63" s="43">
        <v>0</v>
      </c>
      <c r="G63" s="43">
        <v>0</v>
      </c>
      <c r="H63" s="96">
        <f>SUM(D63:G63)</f>
        <v>0</v>
      </c>
      <c r="I63" s="43">
        <v>0</v>
      </c>
      <c r="J63" s="43">
        <v>0</v>
      </c>
      <c r="K63" s="43">
        <v>0</v>
      </c>
      <c r="L63" s="43">
        <v>0</v>
      </c>
      <c r="M63" s="43">
        <v>0</v>
      </c>
      <c r="N63" s="74">
        <f>SUM(L63:M63)</f>
        <v>0</v>
      </c>
      <c r="O63" s="43">
        <v>0</v>
      </c>
      <c r="P63" s="45">
        <f>+I63+J63+K63+N63+O63</f>
        <v>0</v>
      </c>
      <c r="Q63" s="43">
        <v>0</v>
      </c>
      <c r="R63" s="43">
        <v>0</v>
      </c>
      <c r="S63" s="55"/>
      <c r="T63" s="47">
        <f>+H63+P63+Q63+R63</f>
        <v>0</v>
      </c>
    </row>
    <row r="64" spans="1:20" customFormat="1" ht="14.25" hidden="1" thickBot="1" x14ac:dyDescent="0.3">
      <c r="A64" s="105"/>
      <c r="B64" s="40"/>
      <c r="C64" s="97" t="s">
        <v>116</v>
      </c>
      <c r="D64" s="68">
        <f t="shared" ref="D64:R64" si="25">SUM(D62:D63)</f>
        <v>0</v>
      </c>
      <c r="E64" s="68">
        <f t="shared" si="25"/>
        <v>0</v>
      </c>
      <c r="F64" s="68">
        <f t="shared" si="25"/>
        <v>0</v>
      </c>
      <c r="G64" s="68">
        <f t="shared" si="25"/>
        <v>0</v>
      </c>
      <c r="H64" s="68">
        <f t="shared" si="25"/>
        <v>0</v>
      </c>
      <c r="I64" s="69">
        <f t="shared" si="25"/>
        <v>0</v>
      </c>
      <c r="J64" s="69">
        <f t="shared" si="25"/>
        <v>0</v>
      </c>
      <c r="K64" s="69">
        <f t="shared" si="25"/>
        <v>0</v>
      </c>
      <c r="L64" s="69">
        <f t="shared" si="25"/>
        <v>0</v>
      </c>
      <c r="M64" s="69">
        <f t="shared" si="25"/>
        <v>0</v>
      </c>
      <c r="N64" s="69">
        <f t="shared" si="25"/>
        <v>0</v>
      </c>
      <c r="O64" s="69">
        <f t="shared" si="25"/>
        <v>0</v>
      </c>
      <c r="P64" s="69">
        <f t="shared" si="25"/>
        <v>0</v>
      </c>
      <c r="Q64" s="70">
        <f t="shared" si="25"/>
        <v>0</v>
      </c>
      <c r="R64" s="71">
        <f t="shared" si="25"/>
        <v>0</v>
      </c>
      <c r="S64" s="46"/>
      <c r="T64" s="94">
        <f>SUM(T62:T63)</f>
        <v>0</v>
      </c>
    </row>
    <row r="65" spans="1:20" customFormat="1" x14ac:dyDescent="0.2">
      <c r="A65" s="105">
        <v>60</v>
      </c>
      <c r="B65" s="40">
        <v>61365100</v>
      </c>
      <c r="C65" s="15" t="s">
        <v>95</v>
      </c>
      <c r="D65" s="43">
        <v>0</v>
      </c>
      <c r="E65" s="43"/>
      <c r="F65" s="43">
        <v>0</v>
      </c>
      <c r="G65" s="43">
        <v>0</v>
      </c>
      <c r="H65" s="53">
        <f>SUM(D65:G65)</f>
        <v>0</v>
      </c>
      <c r="I65" s="43">
        <v>0</v>
      </c>
      <c r="J65" s="43">
        <v>0</v>
      </c>
      <c r="K65" s="43">
        <v>0</v>
      </c>
      <c r="L65" s="43"/>
      <c r="M65" s="43">
        <v>0</v>
      </c>
      <c r="N65" s="52">
        <f>SUM(L65:M65)</f>
        <v>0</v>
      </c>
      <c r="O65" s="43"/>
      <c r="P65" s="45">
        <f>+I65+J65+K65+N65+O65</f>
        <v>0</v>
      </c>
      <c r="Q65" s="43">
        <v>0</v>
      </c>
      <c r="R65" s="43">
        <v>0</v>
      </c>
      <c r="S65" s="46"/>
      <c r="T65" s="47">
        <f>+H65+P65+Q65+R65</f>
        <v>0</v>
      </c>
    </row>
    <row r="66" spans="1:20" customFormat="1" x14ac:dyDescent="0.2">
      <c r="A66" s="105">
        <v>61</v>
      </c>
      <c r="B66" s="40">
        <v>61365200</v>
      </c>
      <c r="C66" s="15" t="s">
        <v>96</v>
      </c>
      <c r="D66" s="43">
        <v>0</v>
      </c>
      <c r="E66" s="43"/>
      <c r="F66" s="43">
        <v>0</v>
      </c>
      <c r="G66" s="43">
        <v>0</v>
      </c>
      <c r="H66" s="44">
        <f>SUM(D66:G66)</f>
        <v>0</v>
      </c>
      <c r="I66" s="43">
        <v>0</v>
      </c>
      <c r="J66" s="43">
        <v>0</v>
      </c>
      <c r="K66" s="43">
        <v>0</v>
      </c>
      <c r="L66" s="43"/>
      <c r="M66" s="43">
        <v>0</v>
      </c>
      <c r="N66" s="43">
        <f>SUM(L66:M66)</f>
        <v>0</v>
      </c>
      <c r="O66" s="43"/>
      <c r="P66" s="45">
        <f>+I66+J66+K66+N66+O66</f>
        <v>0</v>
      </c>
      <c r="Q66" s="43">
        <v>0</v>
      </c>
      <c r="R66" s="43">
        <v>0</v>
      </c>
      <c r="S66" s="46"/>
      <c r="T66" s="47">
        <f>+H66+P66+Q66+R66</f>
        <v>0</v>
      </c>
    </row>
    <row r="67" spans="1:20" customFormat="1" ht="13.5" thickBot="1" x14ac:dyDescent="0.25">
      <c r="A67" s="105">
        <v>62</v>
      </c>
      <c r="B67" s="40">
        <v>61365500</v>
      </c>
      <c r="C67" s="15" t="s">
        <v>97</v>
      </c>
      <c r="D67" s="43"/>
      <c r="E67" s="115"/>
      <c r="F67" s="43">
        <v>0</v>
      </c>
      <c r="G67" s="43">
        <v>0</v>
      </c>
      <c r="H67" s="53">
        <f>SUM(D67:G67)</f>
        <v>0</v>
      </c>
      <c r="I67" s="43">
        <v>0</v>
      </c>
      <c r="J67" s="43">
        <v>0</v>
      </c>
      <c r="K67" s="43">
        <v>0</v>
      </c>
      <c r="L67" s="43">
        <v>0</v>
      </c>
      <c r="M67" s="43">
        <v>0</v>
      </c>
      <c r="N67" s="52">
        <f>SUM(L67:M67)</f>
        <v>0</v>
      </c>
      <c r="O67" s="43">
        <v>0</v>
      </c>
      <c r="P67" s="45">
        <f>+I67+J67+K67+N67+O67</f>
        <v>0</v>
      </c>
      <c r="Q67" s="43">
        <v>0</v>
      </c>
      <c r="R67" s="43"/>
      <c r="S67" s="46"/>
      <c r="T67" s="47">
        <f>+H67+P67+Q67+R67</f>
        <v>0</v>
      </c>
    </row>
    <row r="68" spans="1:20" customFormat="1" ht="14.25" thickBot="1" x14ac:dyDescent="0.3">
      <c r="A68" s="105"/>
      <c r="B68" s="40"/>
      <c r="C68" s="97" t="s">
        <v>117</v>
      </c>
      <c r="D68" s="68">
        <f t="shared" ref="D68:R68" si="26">SUM(D65:D67)</f>
        <v>0</v>
      </c>
      <c r="E68" s="68">
        <f t="shared" si="26"/>
        <v>0</v>
      </c>
      <c r="F68" s="68">
        <f t="shared" si="26"/>
        <v>0</v>
      </c>
      <c r="G68" s="68">
        <f t="shared" si="26"/>
        <v>0</v>
      </c>
      <c r="H68" s="68">
        <f t="shared" si="26"/>
        <v>0</v>
      </c>
      <c r="I68" s="69">
        <f t="shared" si="26"/>
        <v>0</v>
      </c>
      <c r="J68" s="69">
        <f t="shared" si="26"/>
        <v>0</v>
      </c>
      <c r="K68" s="69">
        <f t="shared" si="26"/>
        <v>0</v>
      </c>
      <c r="L68" s="69">
        <f t="shared" si="26"/>
        <v>0</v>
      </c>
      <c r="M68" s="69">
        <f t="shared" si="26"/>
        <v>0</v>
      </c>
      <c r="N68" s="69">
        <f t="shared" si="26"/>
        <v>0</v>
      </c>
      <c r="O68" s="69">
        <f t="shared" si="26"/>
        <v>0</v>
      </c>
      <c r="P68" s="69">
        <f t="shared" si="26"/>
        <v>0</v>
      </c>
      <c r="Q68" s="70">
        <f t="shared" si="26"/>
        <v>0</v>
      </c>
      <c r="R68" s="71">
        <f t="shared" si="26"/>
        <v>0</v>
      </c>
      <c r="S68" s="46"/>
      <c r="T68" s="94">
        <f>SUM(T65:T67)</f>
        <v>0</v>
      </c>
    </row>
    <row r="69" spans="1:20" customFormat="1" ht="13.5" thickBot="1" x14ac:dyDescent="0.25">
      <c r="A69" s="105">
        <v>65</v>
      </c>
      <c r="B69" s="40">
        <v>61320000</v>
      </c>
      <c r="C69" s="15" t="s">
        <v>14</v>
      </c>
      <c r="D69" s="43"/>
      <c r="E69" s="115"/>
      <c r="F69" s="43">
        <v>0</v>
      </c>
      <c r="G69" s="43">
        <v>0</v>
      </c>
      <c r="H69" s="53">
        <f>SUM(D69:G69)</f>
        <v>0</v>
      </c>
      <c r="I69" s="43">
        <v>0</v>
      </c>
      <c r="J69" s="43">
        <v>0</v>
      </c>
      <c r="K69" s="43">
        <v>0</v>
      </c>
      <c r="L69" s="43">
        <v>0</v>
      </c>
      <c r="M69" s="43">
        <v>0</v>
      </c>
      <c r="N69" s="52">
        <f>SUM(L69:M69)</f>
        <v>0</v>
      </c>
      <c r="O69" s="43">
        <v>0</v>
      </c>
      <c r="P69" s="45">
        <f>+I69+J69+K69+N69+O69</f>
        <v>0</v>
      </c>
      <c r="Q69" s="43">
        <v>0</v>
      </c>
      <c r="R69" s="43"/>
      <c r="S69" s="46"/>
      <c r="T69" s="47">
        <f>+H69+P69+Q69+R69</f>
        <v>0</v>
      </c>
    </row>
    <row r="70" spans="1:20" customFormat="1" ht="14.25" thickBot="1" x14ac:dyDescent="0.3">
      <c r="A70" s="105"/>
      <c r="B70" s="40"/>
      <c r="C70" s="97" t="s">
        <v>118</v>
      </c>
      <c r="D70" s="68">
        <f t="shared" ref="D70:R70" si="27">SUM(D69)</f>
        <v>0</v>
      </c>
      <c r="E70" s="68">
        <f t="shared" si="27"/>
        <v>0</v>
      </c>
      <c r="F70" s="68">
        <f t="shared" si="27"/>
        <v>0</v>
      </c>
      <c r="G70" s="68">
        <f t="shared" si="27"/>
        <v>0</v>
      </c>
      <c r="H70" s="68">
        <f t="shared" si="27"/>
        <v>0</v>
      </c>
      <c r="I70" s="69">
        <f t="shared" si="27"/>
        <v>0</v>
      </c>
      <c r="J70" s="69">
        <f t="shared" si="27"/>
        <v>0</v>
      </c>
      <c r="K70" s="69">
        <f t="shared" si="27"/>
        <v>0</v>
      </c>
      <c r="L70" s="69">
        <f t="shared" si="27"/>
        <v>0</v>
      </c>
      <c r="M70" s="69">
        <f t="shared" si="27"/>
        <v>0</v>
      </c>
      <c r="N70" s="69">
        <f t="shared" si="27"/>
        <v>0</v>
      </c>
      <c r="O70" s="69">
        <f t="shared" si="27"/>
        <v>0</v>
      </c>
      <c r="P70" s="69">
        <f t="shared" si="27"/>
        <v>0</v>
      </c>
      <c r="Q70" s="70">
        <f t="shared" si="27"/>
        <v>0</v>
      </c>
      <c r="R70" s="71">
        <f t="shared" si="27"/>
        <v>0</v>
      </c>
      <c r="S70" s="46"/>
      <c r="T70" s="94">
        <f>SUM(T69)</f>
        <v>0</v>
      </c>
    </row>
    <row r="71" spans="1:20" customFormat="1" x14ac:dyDescent="0.2">
      <c r="A71" s="105">
        <v>70</v>
      </c>
      <c r="B71" s="40">
        <v>60610000</v>
      </c>
      <c r="C71" s="15" t="s">
        <v>137</v>
      </c>
      <c r="D71" s="43"/>
      <c r="E71" s="43"/>
      <c r="F71" s="43">
        <v>0</v>
      </c>
      <c r="G71" s="43">
        <v>0</v>
      </c>
      <c r="H71" s="53">
        <f t="shared" ref="H71:H85" si="28">SUM(D71:G71)</f>
        <v>0</v>
      </c>
      <c r="I71" s="43">
        <v>0</v>
      </c>
      <c r="J71" s="43">
        <v>0</v>
      </c>
      <c r="K71" s="43">
        <v>0</v>
      </c>
      <c r="L71" s="43"/>
      <c r="M71" s="43">
        <v>0</v>
      </c>
      <c r="N71" s="52">
        <f t="shared" ref="N71:N85" si="29">SUM(L71:M71)</f>
        <v>0</v>
      </c>
      <c r="O71" s="43">
        <v>0</v>
      </c>
      <c r="P71" s="45">
        <f t="shared" ref="P71:P85" si="30">+I71+J71+K71+N71+O71</f>
        <v>0</v>
      </c>
      <c r="Q71" s="43">
        <v>0</v>
      </c>
      <c r="R71" s="43">
        <v>0</v>
      </c>
      <c r="S71" s="46"/>
      <c r="T71" s="47">
        <f t="shared" ref="T71:T85" si="31">+H71+P71+Q71+R71</f>
        <v>0</v>
      </c>
    </row>
    <row r="72" spans="1:20" customFormat="1" x14ac:dyDescent="0.2">
      <c r="A72" s="105">
        <v>71</v>
      </c>
      <c r="B72" s="40">
        <v>61100000</v>
      </c>
      <c r="C72" s="15" t="s">
        <v>129</v>
      </c>
      <c r="D72" s="43"/>
      <c r="E72" s="43"/>
      <c r="F72" s="43">
        <v>0</v>
      </c>
      <c r="G72" s="43">
        <v>0</v>
      </c>
      <c r="H72" s="44">
        <f>SUM(D72:G72)</f>
        <v>0</v>
      </c>
      <c r="I72" s="43">
        <v>0</v>
      </c>
      <c r="J72" s="43">
        <v>0</v>
      </c>
      <c r="K72" s="43">
        <v>0</v>
      </c>
      <c r="L72" s="43">
        <v>0</v>
      </c>
      <c r="M72" s="43">
        <v>0</v>
      </c>
      <c r="N72" s="43">
        <f>SUM(L72:M72)</f>
        <v>0</v>
      </c>
      <c r="O72" s="43">
        <v>0</v>
      </c>
      <c r="P72" s="45">
        <f>+I72+J72+K72+N72+O72</f>
        <v>0</v>
      </c>
      <c r="Q72" s="43">
        <v>0</v>
      </c>
      <c r="R72" s="43"/>
      <c r="S72" s="46"/>
      <c r="T72" s="47">
        <f>+H72+P72+Q72+R72</f>
        <v>0</v>
      </c>
    </row>
    <row r="73" spans="1:20" customFormat="1" hidden="1" x14ac:dyDescent="0.2">
      <c r="A73" s="105">
        <v>72</v>
      </c>
      <c r="B73" s="40">
        <v>62110000</v>
      </c>
      <c r="C73" s="15" t="s">
        <v>122</v>
      </c>
      <c r="D73" s="43">
        <v>0</v>
      </c>
      <c r="E73" s="43">
        <v>0</v>
      </c>
      <c r="F73" s="43">
        <v>0</v>
      </c>
      <c r="G73" s="43">
        <v>0</v>
      </c>
      <c r="H73" s="44">
        <f t="shared" si="28"/>
        <v>0</v>
      </c>
      <c r="I73" s="43">
        <v>0</v>
      </c>
      <c r="J73" s="43">
        <v>0</v>
      </c>
      <c r="K73" s="43">
        <v>0</v>
      </c>
      <c r="L73" s="43">
        <v>0</v>
      </c>
      <c r="M73" s="43">
        <v>0</v>
      </c>
      <c r="N73" s="43">
        <f t="shared" si="29"/>
        <v>0</v>
      </c>
      <c r="O73" s="43">
        <v>0</v>
      </c>
      <c r="P73" s="45">
        <f t="shared" si="30"/>
        <v>0</v>
      </c>
      <c r="Q73" s="43">
        <v>0</v>
      </c>
      <c r="R73" s="43">
        <v>0</v>
      </c>
      <c r="S73" s="46"/>
      <c r="T73" s="47">
        <f t="shared" si="31"/>
        <v>0</v>
      </c>
    </row>
    <row r="74" spans="1:20" hidden="1" x14ac:dyDescent="0.2">
      <c r="A74" s="105">
        <v>73</v>
      </c>
      <c r="B74" s="42">
        <v>62260000</v>
      </c>
      <c r="C74" s="18" t="s">
        <v>41</v>
      </c>
      <c r="D74" s="43">
        <v>0</v>
      </c>
      <c r="E74" s="43">
        <v>0</v>
      </c>
      <c r="F74" s="43">
        <v>0</v>
      </c>
      <c r="G74" s="43">
        <v>0</v>
      </c>
      <c r="H74" s="44">
        <f t="shared" si="28"/>
        <v>0</v>
      </c>
      <c r="I74" s="43">
        <v>0</v>
      </c>
      <c r="J74" s="43">
        <v>0</v>
      </c>
      <c r="K74" s="43">
        <v>0</v>
      </c>
      <c r="L74" s="43">
        <v>0</v>
      </c>
      <c r="M74" s="43">
        <v>0</v>
      </c>
      <c r="N74" s="43">
        <f t="shared" si="29"/>
        <v>0</v>
      </c>
      <c r="O74" s="43">
        <v>0</v>
      </c>
      <c r="P74" s="45">
        <f t="shared" si="30"/>
        <v>0</v>
      </c>
      <c r="Q74" s="43">
        <v>0</v>
      </c>
      <c r="R74" s="43">
        <v>0</v>
      </c>
      <c r="S74" s="55"/>
      <c r="T74" s="47">
        <f t="shared" si="31"/>
        <v>0</v>
      </c>
    </row>
    <row r="75" spans="1:20" hidden="1" x14ac:dyDescent="0.2">
      <c r="A75" s="105">
        <v>74</v>
      </c>
      <c r="B75" s="42">
        <v>62270000</v>
      </c>
      <c r="C75" s="18" t="s">
        <v>136</v>
      </c>
      <c r="D75" s="43">
        <v>0</v>
      </c>
      <c r="E75" s="43">
        <v>0</v>
      </c>
      <c r="F75" s="43">
        <v>0</v>
      </c>
      <c r="G75" s="43">
        <v>0</v>
      </c>
      <c r="H75" s="44">
        <f>SUM(D75:G75)</f>
        <v>0</v>
      </c>
      <c r="I75" s="43">
        <v>0</v>
      </c>
      <c r="J75" s="43">
        <v>0</v>
      </c>
      <c r="K75" s="43">
        <v>0</v>
      </c>
      <c r="L75" s="43">
        <v>0</v>
      </c>
      <c r="M75" s="43">
        <v>0</v>
      </c>
      <c r="N75" s="43">
        <f>SUM(L75:M75)</f>
        <v>0</v>
      </c>
      <c r="O75" s="43">
        <v>0</v>
      </c>
      <c r="P75" s="45">
        <f>+I75+J75+K75+N75+O75</f>
        <v>0</v>
      </c>
      <c r="Q75" s="43">
        <v>0</v>
      </c>
      <c r="R75" s="43">
        <v>0</v>
      </c>
      <c r="S75" s="55"/>
      <c r="T75" s="47">
        <f>+H75+P75+Q75+R75</f>
        <v>0</v>
      </c>
    </row>
    <row r="76" spans="1:20" hidden="1" x14ac:dyDescent="0.2">
      <c r="A76" s="105">
        <v>75</v>
      </c>
      <c r="B76" s="42">
        <v>62510000</v>
      </c>
      <c r="C76" s="18" t="s">
        <v>64</v>
      </c>
      <c r="D76" s="43">
        <v>0</v>
      </c>
      <c r="E76" s="43">
        <v>0</v>
      </c>
      <c r="F76" s="43">
        <v>0</v>
      </c>
      <c r="G76" s="43">
        <v>0</v>
      </c>
      <c r="H76" s="44">
        <f t="shared" si="28"/>
        <v>0</v>
      </c>
      <c r="I76" s="43">
        <v>0</v>
      </c>
      <c r="J76" s="43">
        <v>0</v>
      </c>
      <c r="K76" s="43">
        <v>0</v>
      </c>
      <c r="L76" s="43">
        <v>0</v>
      </c>
      <c r="M76" s="43">
        <v>0</v>
      </c>
      <c r="N76" s="43">
        <f t="shared" si="29"/>
        <v>0</v>
      </c>
      <c r="O76" s="43">
        <v>0</v>
      </c>
      <c r="P76" s="45">
        <f t="shared" si="30"/>
        <v>0</v>
      </c>
      <c r="Q76" s="43">
        <v>0</v>
      </c>
      <c r="R76" s="43">
        <v>0</v>
      </c>
      <c r="S76" s="55"/>
      <c r="T76" s="47">
        <f t="shared" si="31"/>
        <v>0</v>
      </c>
    </row>
    <row r="77" spans="1:20" x14ac:dyDescent="0.2">
      <c r="A77" s="105">
        <v>76</v>
      </c>
      <c r="B77" s="42">
        <v>62700000</v>
      </c>
      <c r="C77" s="18" t="s">
        <v>20</v>
      </c>
      <c r="D77" s="43"/>
      <c r="E77" s="43"/>
      <c r="F77" s="43">
        <v>0</v>
      </c>
      <c r="G77" s="43">
        <v>0</v>
      </c>
      <c r="H77" s="44">
        <f t="shared" si="28"/>
        <v>0</v>
      </c>
      <c r="I77" s="43">
        <v>0</v>
      </c>
      <c r="J77" s="43">
        <v>0</v>
      </c>
      <c r="K77" s="43">
        <v>0</v>
      </c>
      <c r="L77" s="43"/>
      <c r="M77" s="43">
        <v>0</v>
      </c>
      <c r="N77" s="43">
        <f t="shared" si="29"/>
        <v>0</v>
      </c>
      <c r="O77" s="43"/>
      <c r="P77" s="45">
        <f t="shared" si="30"/>
        <v>0</v>
      </c>
      <c r="Q77" s="43">
        <v>0</v>
      </c>
      <c r="R77" s="43">
        <v>0</v>
      </c>
      <c r="S77" s="55"/>
      <c r="T77" s="47">
        <f t="shared" si="31"/>
        <v>0</v>
      </c>
    </row>
    <row r="78" spans="1:20" x14ac:dyDescent="0.2">
      <c r="A78" s="105">
        <v>77</v>
      </c>
      <c r="B78" s="42">
        <v>62800000</v>
      </c>
      <c r="C78" s="18" t="s">
        <v>21</v>
      </c>
      <c r="D78" s="43">
        <v>0</v>
      </c>
      <c r="E78" s="43">
        <v>0</v>
      </c>
      <c r="F78" s="43">
        <v>0</v>
      </c>
      <c r="G78" s="43">
        <v>0</v>
      </c>
      <c r="H78" s="44">
        <f t="shared" si="28"/>
        <v>0</v>
      </c>
      <c r="I78" s="43">
        <v>0</v>
      </c>
      <c r="J78" s="43">
        <v>0</v>
      </c>
      <c r="K78" s="43">
        <v>0</v>
      </c>
      <c r="L78" s="43">
        <v>0</v>
      </c>
      <c r="M78" s="43">
        <v>0</v>
      </c>
      <c r="N78" s="43">
        <f t="shared" si="29"/>
        <v>0</v>
      </c>
      <c r="O78" s="43">
        <v>0</v>
      </c>
      <c r="P78" s="45">
        <f t="shared" si="30"/>
        <v>0</v>
      </c>
      <c r="Q78" s="43">
        <v>0</v>
      </c>
      <c r="R78" s="43">
        <v>0</v>
      </c>
      <c r="S78" s="55"/>
      <c r="T78" s="47">
        <f t="shared" si="31"/>
        <v>0</v>
      </c>
    </row>
    <row r="79" spans="1:20" customFormat="1" x14ac:dyDescent="0.2">
      <c r="A79" s="105">
        <v>78</v>
      </c>
      <c r="B79" s="40">
        <v>62840000</v>
      </c>
      <c r="C79" s="15" t="s">
        <v>22</v>
      </c>
      <c r="D79" s="43">
        <v>0</v>
      </c>
      <c r="E79" s="43"/>
      <c r="F79" s="43">
        <v>0</v>
      </c>
      <c r="G79" s="43">
        <v>0</v>
      </c>
      <c r="H79" s="44">
        <f t="shared" si="28"/>
        <v>0</v>
      </c>
      <c r="I79" s="43">
        <v>0</v>
      </c>
      <c r="J79" s="43">
        <v>0</v>
      </c>
      <c r="K79" s="43">
        <v>0</v>
      </c>
      <c r="L79" s="43"/>
      <c r="M79" s="43">
        <v>0</v>
      </c>
      <c r="N79" s="43">
        <f t="shared" si="29"/>
        <v>0</v>
      </c>
      <c r="O79" s="43">
        <v>0</v>
      </c>
      <c r="P79" s="45">
        <f t="shared" si="30"/>
        <v>0</v>
      </c>
      <c r="Q79" s="43">
        <v>0</v>
      </c>
      <c r="R79" s="43">
        <v>0</v>
      </c>
      <c r="S79" s="46"/>
      <c r="T79" s="47">
        <f t="shared" si="31"/>
        <v>0</v>
      </c>
    </row>
    <row r="80" spans="1:20" customFormat="1" x14ac:dyDescent="0.2">
      <c r="A80" s="105">
        <v>79</v>
      </c>
      <c r="B80" s="40">
        <v>62850000</v>
      </c>
      <c r="C80" s="15" t="s">
        <v>42</v>
      </c>
      <c r="D80" s="43">
        <v>0</v>
      </c>
      <c r="E80" s="43">
        <v>0</v>
      </c>
      <c r="F80" s="43">
        <v>0</v>
      </c>
      <c r="G80" s="43">
        <v>0</v>
      </c>
      <c r="H80" s="44">
        <f t="shared" si="28"/>
        <v>0</v>
      </c>
      <c r="I80" s="43">
        <v>0</v>
      </c>
      <c r="J80" s="43">
        <v>0</v>
      </c>
      <c r="K80" s="43">
        <v>0</v>
      </c>
      <c r="L80" s="43">
        <v>0</v>
      </c>
      <c r="M80" s="43">
        <v>0</v>
      </c>
      <c r="N80" s="43">
        <f t="shared" si="29"/>
        <v>0</v>
      </c>
      <c r="O80" s="43">
        <v>0</v>
      </c>
      <c r="P80" s="45">
        <f t="shared" si="30"/>
        <v>0</v>
      </c>
      <c r="Q80" s="43">
        <v>0</v>
      </c>
      <c r="R80" s="43">
        <v>0</v>
      </c>
      <c r="S80" s="46"/>
      <c r="T80" s="47">
        <f t="shared" si="31"/>
        <v>0</v>
      </c>
    </row>
    <row r="81" spans="1:20" x14ac:dyDescent="0.2">
      <c r="A81" s="105">
        <v>80</v>
      </c>
      <c r="B81" s="42">
        <v>63400000</v>
      </c>
      <c r="C81" s="18" t="s">
        <v>65</v>
      </c>
      <c r="D81" s="43">
        <v>0</v>
      </c>
      <c r="E81" s="43">
        <v>0</v>
      </c>
      <c r="F81" s="43">
        <v>0</v>
      </c>
      <c r="G81" s="43">
        <v>0</v>
      </c>
      <c r="H81" s="44">
        <f t="shared" si="28"/>
        <v>0</v>
      </c>
      <c r="I81" s="43">
        <v>0</v>
      </c>
      <c r="J81" s="43">
        <v>0</v>
      </c>
      <c r="K81" s="43">
        <v>0</v>
      </c>
      <c r="L81" s="43">
        <v>0</v>
      </c>
      <c r="M81" s="43">
        <v>0</v>
      </c>
      <c r="N81" s="43">
        <f t="shared" si="29"/>
        <v>0</v>
      </c>
      <c r="O81" s="43">
        <v>0</v>
      </c>
      <c r="P81" s="45">
        <f t="shared" si="30"/>
        <v>0</v>
      </c>
      <c r="Q81" s="43">
        <v>0</v>
      </c>
      <c r="R81" s="43"/>
      <c r="S81" s="55"/>
      <c r="T81" s="47">
        <f t="shared" si="31"/>
        <v>0</v>
      </c>
    </row>
    <row r="82" spans="1:20" x14ac:dyDescent="0.2">
      <c r="A82" s="105">
        <v>81</v>
      </c>
      <c r="B82" s="42">
        <v>65820000</v>
      </c>
      <c r="C82" s="18" t="s">
        <v>25</v>
      </c>
      <c r="D82" s="43">
        <v>0</v>
      </c>
      <c r="E82" s="43"/>
      <c r="F82" s="43">
        <v>0</v>
      </c>
      <c r="G82" s="43">
        <v>0</v>
      </c>
      <c r="H82" s="44">
        <f t="shared" si="28"/>
        <v>0</v>
      </c>
      <c r="I82" s="43">
        <v>0</v>
      </c>
      <c r="J82" s="43">
        <v>0</v>
      </c>
      <c r="K82" s="43">
        <v>0</v>
      </c>
      <c r="L82" s="43">
        <v>0</v>
      </c>
      <c r="M82" s="43">
        <v>0</v>
      </c>
      <c r="N82" s="43">
        <f t="shared" si="29"/>
        <v>0</v>
      </c>
      <c r="O82" s="43">
        <v>0</v>
      </c>
      <c r="P82" s="45">
        <f t="shared" si="30"/>
        <v>0</v>
      </c>
      <c r="Q82" s="43">
        <v>0</v>
      </c>
      <c r="R82" s="43">
        <v>0</v>
      </c>
      <c r="S82" s="55"/>
      <c r="T82" s="47">
        <f t="shared" si="31"/>
        <v>0</v>
      </c>
    </row>
    <row r="83" spans="1:20" x14ac:dyDescent="0.2">
      <c r="A83" s="105">
        <v>82</v>
      </c>
      <c r="B83" s="42">
        <v>66150000</v>
      </c>
      <c r="C83" s="18" t="s">
        <v>38</v>
      </c>
      <c r="D83" s="43">
        <v>0</v>
      </c>
      <c r="E83" s="43"/>
      <c r="F83" s="43">
        <v>0</v>
      </c>
      <c r="G83" s="43">
        <v>0</v>
      </c>
      <c r="H83" s="44">
        <f t="shared" si="28"/>
        <v>0</v>
      </c>
      <c r="I83" s="43">
        <v>0</v>
      </c>
      <c r="J83" s="43">
        <v>0</v>
      </c>
      <c r="K83" s="43">
        <v>0</v>
      </c>
      <c r="L83" s="43">
        <v>0</v>
      </c>
      <c r="M83" s="43">
        <v>0</v>
      </c>
      <c r="N83" s="43">
        <f t="shared" si="29"/>
        <v>0</v>
      </c>
      <c r="O83" s="43">
        <v>0</v>
      </c>
      <c r="P83" s="45">
        <f t="shared" si="30"/>
        <v>0</v>
      </c>
      <c r="Q83" s="43">
        <v>0</v>
      </c>
      <c r="R83" s="43">
        <v>0</v>
      </c>
      <c r="S83" s="55"/>
      <c r="T83" s="47">
        <f t="shared" si="31"/>
        <v>0</v>
      </c>
    </row>
    <row r="84" spans="1:20" x14ac:dyDescent="0.2">
      <c r="A84" s="105">
        <v>83</v>
      </c>
      <c r="B84" s="42">
        <v>67180000</v>
      </c>
      <c r="C84" s="18" t="s">
        <v>133</v>
      </c>
      <c r="D84" s="43">
        <v>0</v>
      </c>
      <c r="E84" s="43"/>
      <c r="F84" s="43">
        <v>0</v>
      </c>
      <c r="G84" s="43">
        <v>0</v>
      </c>
      <c r="H84" s="44">
        <f t="shared" si="28"/>
        <v>0</v>
      </c>
      <c r="I84" s="43">
        <v>0</v>
      </c>
      <c r="J84" s="43">
        <v>0</v>
      </c>
      <c r="K84" s="43">
        <v>0</v>
      </c>
      <c r="L84" s="43">
        <v>0</v>
      </c>
      <c r="M84" s="43">
        <v>0</v>
      </c>
      <c r="N84" s="43">
        <f t="shared" si="29"/>
        <v>0</v>
      </c>
      <c r="O84" s="43">
        <v>0</v>
      </c>
      <c r="P84" s="45">
        <f t="shared" si="30"/>
        <v>0</v>
      </c>
      <c r="Q84" s="43">
        <v>0</v>
      </c>
      <c r="R84" s="43">
        <v>0</v>
      </c>
      <c r="S84" s="55"/>
      <c r="T84" s="47">
        <f t="shared" si="31"/>
        <v>0</v>
      </c>
    </row>
    <row r="85" spans="1:20" ht="13.5" thickBot="1" x14ac:dyDescent="0.25">
      <c r="A85" s="105">
        <v>84</v>
      </c>
      <c r="B85" s="42">
        <v>67185000</v>
      </c>
      <c r="C85" s="18" t="s">
        <v>132</v>
      </c>
      <c r="D85" s="52">
        <v>0</v>
      </c>
      <c r="E85" s="52"/>
      <c r="F85" s="52">
        <v>0</v>
      </c>
      <c r="G85" s="52">
        <v>0</v>
      </c>
      <c r="H85" s="53">
        <f t="shared" si="28"/>
        <v>0</v>
      </c>
      <c r="I85" s="52">
        <v>0</v>
      </c>
      <c r="J85" s="52">
        <v>0</v>
      </c>
      <c r="K85" s="52">
        <v>0</v>
      </c>
      <c r="L85" s="52">
        <v>0</v>
      </c>
      <c r="M85" s="52">
        <v>0</v>
      </c>
      <c r="N85" s="52">
        <f t="shared" si="29"/>
        <v>0</v>
      </c>
      <c r="O85" s="52">
        <v>0</v>
      </c>
      <c r="P85" s="45">
        <f t="shared" si="30"/>
        <v>0</v>
      </c>
      <c r="Q85" s="52">
        <v>0</v>
      </c>
      <c r="R85" s="52">
        <v>0</v>
      </c>
      <c r="S85" s="55"/>
      <c r="T85" s="47">
        <f t="shared" si="31"/>
        <v>0</v>
      </c>
    </row>
    <row r="86" spans="1:20" customFormat="1" ht="14.25" thickBot="1" x14ac:dyDescent="0.3">
      <c r="A86" s="105"/>
      <c r="B86" s="40"/>
      <c r="C86" s="97" t="s">
        <v>119</v>
      </c>
      <c r="D86" s="68">
        <f>SUM(D71:D85)</f>
        <v>0</v>
      </c>
      <c r="E86" s="68">
        <f t="shared" ref="E86:R86" si="32">SUM(E71:E85)</f>
        <v>0</v>
      </c>
      <c r="F86" s="68">
        <f t="shared" si="32"/>
        <v>0</v>
      </c>
      <c r="G86" s="68">
        <f t="shared" si="32"/>
        <v>0</v>
      </c>
      <c r="H86" s="68">
        <f t="shared" si="32"/>
        <v>0</v>
      </c>
      <c r="I86" s="69">
        <f t="shared" si="32"/>
        <v>0</v>
      </c>
      <c r="J86" s="69">
        <f t="shared" si="32"/>
        <v>0</v>
      </c>
      <c r="K86" s="69">
        <f t="shared" si="32"/>
        <v>0</v>
      </c>
      <c r="L86" s="69">
        <f t="shared" si="32"/>
        <v>0</v>
      </c>
      <c r="M86" s="69">
        <f t="shared" si="32"/>
        <v>0</v>
      </c>
      <c r="N86" s="69">
        <f t="shared" si="32"/>
        <v>0</v>
      </c>
      <c r="O86" s="69">
        <f t="shared" si="32"/>
        <v>0</v>
      </c>
      <c r="P86" s="69">
        <f t="shared" si="32"/>
        <v>0</v>
      </c>
      <c r="Q86" s="70">
        <f t="shared" si="32"/>
        <v>0</v>
      </c>
      <c r="R86" s="71">
        <f t="shared" si="32"/>
        <v>0</v>
      </c>
      <c r="S86" s="46"/>
      <c r="T86" s="94">
        <f>SUM(T71:T85)</f>
        <v>0</v>
      </c>
    </row>
    <row r="87" spans="1:20" customFormat="1" x14ac:dyDescent="0.2">
      <c r="A87" s="105">
        <v>88</v>
      </c>
      <c r="B87" s="40">
        <v>64111</v>
      </c>
      <c r="C87" s="15" t="s">
        <v>12</v>
      </c>
      <c r="D87" s="43"/>
      <c r="E87" s="43"/>
      <c r="F87" s="43">
        <v>0</v>
      </c>
      <c r="G87" s="43">
        <v>0</v>
      </c>
      <c r="H87" s="95">
        <f>SUM(D87:G87)</f>
        <v>0</v>
      </c>
      <c r="I87" s="43">
        <v>0</v>
      </c>
      <c r="J87" s="43">
        <v>0</v>
      </c>
      <c r="K87" s="43">
        <v>0</v>
      </c>
      <c r="L87" s="43"/>
      <c r="M87" s="43">
        <v>0</v>
      </c>
      <c r="N87" s="73">
        <f>SUM(L87:M87)</f>
        <v>0</v>
      </c>
      <c r="O87" s="43"/>
      <c r="P87" s="45">
        <f>+I87+J87+K87+N87+O87</f>
        <v>0</v>
      </c>
      <c r="Q87" s="43"/>
      <c r="R87" s="43">
        <f>+'[1]Lalinde '!$CV$12</f>
        <v>0</v>
      </c>
      <c r="S87" s="46"/>
      <c r="T87" s="47">
        <f>+H87+P87+Q87+R87</f>
        <v>0</v>
      </c>
    </row>
    <row r="88" spans="1:20" customFormat="1" ht="13.5" thickBot="1" x14ac:dyDescent="0.25">
      <c r="A88" s="105">
        <v>89</v>
      </c>
      <c r="B88" s="40">
        <v>645</v>
      </c>
      <c r="C88" s="16" t="s">
        <v>13</v>
      </c>
      <c r="D88" s="43"/>
      <c r="E88" s="43"/>
      <c r="F88" s="43">
        <v>0</v>
      </c>
      <c r="G88" s="43">
        <v>0</v>
      </c>
      <c r="H88" s="96">
        <f>SUM(D88:G88)</f>
        <v>0</v>
      </c>
      <c r="I88" s="43">
        <v>0</v>
      </c>
      <c r="J88" s="43">
        <v>0</v>
      </c>
      <c r="K88" s="43">
        <v>0</v>
      </c>
      <c r="L88" s="43"/>
      <c r="M88" s="43">
        <v>0</v>
      </c>
      <c r="N88" s="74">
        <f>SUM(L88:M88)</f>
        <v>0</v>
      </c>
      <c r="O88" s="43"/>
      <c r="P88" s="45">
        <f>+I88+J88+K88+N88+O88</f>
        <v>0</v>
      </c>
      <c r="Q88" s="43"/>
      <c r="R88" s="43">
        <f>+'[1]Lalinde '!$CV$13</f>
        <v>0</v>
      </c>
      <c r="S88" s="46"/>
      <c r="T88" s="47">
        <f>+H88+P88+Q88+R88</f>
        <v>0</v>
      </c>
    </row>
    <row r="89" spans="1:20" customFormat="1" ht="14.25" thickBot="1" x14ac:dyDescent="0.3">
      <c r="A89" s="105"/>
      <c r="B89" s="40"/>
      <c r="C89" s="97" t="s">
        <v>120</v>
      </c>
      <c r="D89" s="68">
        <f t="shared" ref="D89:R89" si="33">SUM(D87:D88)</f>
        <v>0</v>
      </c>
      <c r="E89" s="68">
        <f t="shared" si="33"/>
        <v>0</v>
      </c>
      <c r="F89" s="68">
        <f t="shared" si="33"/>
        <v>0</v>
      </c>
      <c r="G89" s="68">
        <f t="shared" si="33"/>
        <v>0</v>
      </c>
      <c r="H89" s="68">
        <f t="shared" si="33"/>
        <v>0</v>
      </c>
      <c r="I89" s="69">
        <f t="shared" si="33"/>
        <v>0</v>
      </c>
      <c r="J89" s="69">
        <f t="shared" si="33"/>
        <v>0</v>
      </c>
      <c r="K89" s="69">
        <f t="shared" si="33"/>
        <v>0</v>
      </c>
      <c r="L89" s="69">
        <f t="shared" si="33"/>
        <v>0</v>
      </c>
      <c r="M89" s="69">
        <f t="shared" si="33"/>
        <v>0</v>
      </c>
      <c r="N89" s="69">
        <f t="shared" si="33"/>
        <v>0</v>
      </c>
      <c r="O89" s="69">
        <f t="shared" si="33"/>
        <v>0</v>
      </c>
      <c r="P89" s="69">
        <f t="shared" si="33"/>
        <v>0</v>
      </c>
      <c r="Q89" s="70">
        <f t="shared" si="33"/>
        <v>0</v>
      </c>
      <c r="R89" s="71">
        <f t="shared" si="33"/>
        <v>0</v>
      </c>
      <c r="S89" s="46"/>
      <c r="T89" s="94">
        <f>SUM(T87:T88)</f>
        <v>0</v>
      </c>
    </row>
    <row r="90" spans="1:20" customFormat="1" x14ac:dyDescent="0.2">
      <c r="A90" s="105">
        <v>90</v>
      </c>
      <c r="B90" s="40">
        <v>64112</v>
      </c>
      <c r="C90" s="15" t="s">
        <v>66</v>
      </c>
      <c r="D90" s="43"/>
      <c r="E90" s="43"/>
      <c r="F90" s="43">
        <v>0</v>
      </c>
      <c r="G90" s="43">
        <v>0</v>
      </c>
      <c r="H90" s="95">
        <f>SUM(D90:G90)</f>
        <v>0</v>
      </c>
      <c r="I90" s="43">
        <v>0</v>
      </c>
      <c r="J90" s="43">
        <v>0</v>
      </c>
      <c r="K90" s="43">
        <v>0</v>
      </c>
      <c r="L90" s="43"/>
      <c r="M90" s="43">
        <v>0</v>
      </c>
      <c r="N90" s="73">
        <f>SUM(L90:M90)</f>
        <v>0</v>
      </c>
      <c r="O90" s="43"/>
      <c r="P90" s="45">
        <f>+I90+J90+K90+N90+O90</f>
        <v>0</v>
      </c>
      <c r="Q90" s="43">
        <v>0</v>
      </c>
      <c r="R90" s="43">
        <f>+'[1]Lalinde '!$CW$12</f>
        <v>0</v>
      </c>
      <c r="S90" s="46"/>
      <c r="T90" s="47">
        <f>+H90+P90+Q90+R90</f>
        <v>0</v>
      </c>
    </row>
    <row r="91" spans="1:20" customFormat="1" ht="13.5" thickBot="1" x14ac:dyDescent="0.25">
      <c r="A91" s="105">
        <v>91</v>
      </c>
      <c r="B91" s="40">
        <v>645</v>
      </c>
      <c r="C91" s="16" t="s">
        <v>67</v>
      </c>
      <c r="D91" s="43"/>
      <c r="E91" s="43"/>
      <c r="F91" s="43">
        <v>0</v>
      </c>
      <c r="G91" s="43">
        <v>0</v>
      </c>
      <c r="H91" s="96">
        <f>SUM(D91:G91)</f>
        <v>0</v>
      </c>
      <c r="I91" s="43">
        <v>0</v>
      </c>
      <c r="J91" s="43">
        <v>0</v>
      </c>
      <c r="K91" s="43">
        <v>0</v>
      </c>
      <c r="L91" s="43"/>
      <c r="M91" s="43">
        <v>0</v>
      </c>
      <c r="N91" s="74">
        <f>SUM(L91:M91)</f>
        <v>0</v>
      </c>
      <c r="O91" s="43"/>
      <c r="P91" s="45">
        <f>+I91+J91+K91+N91+O91</f>
        <v>0</v>
      </c>
      <c r="Q91" s="43">
        <v>0</v>
      </c>
      <c r="R91" s="43">
        <f>+'[1]Lalinde '!$CW$13</f>
        <v>0</v>
      </c>
      <c r="S91" s="46"/>
      <c r="T91" s="47">
        <f>+H91+P91+Q91+R91</f>
        <v>0</v>
      </c>
    </row>
    <row r="92" spans="1:20" customFormat="1" ht="14.25" thickBot="1" x14ac:dyDescent="0.3">
      <c r="A92" s="105"/>
      <c r="B92" s="40"/>
      <c r="C92" s="97" t="s">
        <v>121</v>
      </c>
      <c r="D92" s="68">
        <f t="shared" ref="D92:R92" si="34">SUM(D90:D91)</f>
        <v>0</v>
      </c>
      <c r="E92" s="68">
        <f t="shared" si="34"/>
        <v>0</v>
      </c>
      <c r="F92" s="68">
        <f t="shared" si="34"/>
        <v>0</v>
      </c>
      <c r="G92" s="68">
        <f t="shared" si="34"/>
        <v>0</v>
      </c>
      <c r="H92" s="68">
        <f t="shared" si="34"/>
        <v>0</v>
      </c>
      <c r="I92" s="69">
        <f t="shared" si="34"/>
        <v>0</v>
      </c>
      <c r="J92" s="69">
        <f t="shared" si="34"/>
        <v>0</v>
      </c>
      <c r="K92" s="69">
        <f t="shared" si="34"/>
        <v>0</v>
      </c>
      <c r="L92" s="69">
        <f t="shared" si="34"/>
        <v>0</v>
      </c>
      <c r="M92" s="69">
        <f t="shared" si="34"/>
        <v>0</v>
      </c>
      <c r="N92" s="69">
        <f t="shared" si="34"/>
        <v>0</v>
      </c>
      <c r="O92" s="69">
        <f t="shared" si="34"/>
        <v>0</v>
      </c>
      <c r="P92" s="69">
        <f t="shared" si="34"/>
        <v>0</v>
      </c>
      <c r="Q92" s="70">
        <f t="shared" si="34"/>
        <v>0</v>
      </c>
      <c r="R92" s="71">
        <f t="shared" si="34"/>
        <v>0</v>
      </c>
      <c r="S92" s="46"/>
      <c r="T92" s="94">
        <f>SUM(T90:T91)</f>
        <v>0</v>
      </c>
    </row>
    <row r="93" spans="1:20" ht="18" thickTop="1" thickBot="1" x14ac:dyDescent="0.4">
      <c r="A93" s="106"/>
      <c r="B93" s="2"/>
      <c r="C93" s="19" t="s">
        <v>68</v>
      </c>
      <c r="D93" s="37">
        <f t="shared" ref="D93:R93" si="35">+D36+D45+D48+D53+D61+D64+D68+D70+D86+D89+D92</f>
        <v>0</v>
      </c>
      <c r="E93" s="37">
        <f t="shared" si="35"/>
        <v>0</v>
      </c>
      <c r="F93" s="37">
        <f t="shared" si="35"/>
        <v>0</v>
      </c>
      <c r="G93" s="37">
        <f t="shared" si="35"/>
        <v>0</v>
      </c>
      <c r="H93" s="29">
        <f t="shared" si="35"/>
        <v>0</v>
      </c>
      <c r="I93" s="37">
        <f t="shared" si="35"/>
        <v>0</v>
      </c>
      <c r="J93" s="37">
        <f t="shared" si="35"/>
        <v>0</v>
      </c>
      <c r="K93" s="37">
        <f t="shared" si="35"/>
        <v>0</v>
      </c>
      <c r="L93" s="37">
        <f t="shared" si="35"/>
        <v>0</v>
      </c>
      <c r="M93" s="37">
        <f t="shared" si="35"/>
        <v>0</v>
      </c>
      <c r="N93" s="37">
        <f t="shared" si="35"/>
        <v>0</v>
      </c>
      <c r="O93" s="37">
        <f t="shared" si="35"/>
        <v>0</v>
      </c>
      <c r="P93" s="30">
        <f t="shared" si="35"/>
        <v>0</v>
      </c>
      <c r="Q93" s="76">
        <f t="shared" si="35"/>
        <v>0</v>
      </c>
      <c r="R93" s="84">
        <f t="shared" si="35"/>
        <v>0</v>
      </c>
      <c r="S93" s="31"/>
      <c r="T93" s="91">
        <f>+T36+T45+T48+T53+T61+T64+T68+T70+T86+T89+T92</f>
        <v>0</v>
      </c>
    </row>
    <row r="94" spans="1:20" ht="6.75" customHeight="1" thickTop="1" thickBot="1" x14ac:dyDescent="0.35">
      <c r="A94" s="106"/>
      <c r="B94" s="20"/>
      <c r="C94" s="21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66"/>
      <c r="T94" s="72"/>
    </row>
    <row r="95" spans="1:20" ht="18" thickTop="1" thickBot="1" x14ac:dyDescent="0.4">
      <c r="A95" s="106"/>
      <c r="B95" s="20"/>
      <c r="C95" s="22" t="s">
        <v>69</v>
      </c>
      <c r="D95" s="37">
        <f t="shared" ref="D95:R95" si="36">+D28+D93</f>
        <v>0</v>
      </c>
      <c r="E95" s="37">
        <f t="shared" si="36"/>
        <v>0</v>
      </c>
      <c r="F95" s="37">
        <f t="shared" si="36"/>
        <v>0</v>
      </c>
      <c r="G95" s="37">
        <f t="shared" si="36"/>
        <v>0</v>
      </c>
      <c r="H95" s="29">
        <f t="shared" si="36"/>
        <v>0</v>
      </c>
      <c r="I95" s="37">
        <f t="shared" si="36"/>
        <v>0</v>
      </c>
      <c r="J95" s="37">
        <f t="shared" si="36"/>
        <v>0</v>
      </c>
      <c r="K95" s="37">
        <f t="shared" si="36"/>
        <v>0</v>
      </c>
      <c r="L95" s="37">
        <f t="shared" si="36"/>
        <v>0</v>
      </c>
      <c r="M95" s="37">
        <f t="shared" si="36"/>
        <v>0</v>
      </c>
      <c r="N95" s="37">
        <f t="shared" si="36"/>
        <v>0</v>
      </c>
      <c r="O95" s="37">
        <f t="shared" si="36"/>
        <v>0</v>
      </c>
      <c r="P95" s="30">
        <f t="shared" si="36"/>
        <v>0</v>
      </c>
      <c r="Q95" s="76">
        <f t="shared" si="36"/>
        <v>0</v>
      </c>
      <c r="R95" s="84">
        <f t="shared" si="36"/>
        <v>0</v>
      </c>
      <c r="S95" s="31"/>
      <c r="T95" s="92">
        <f>+T28+T93</f>
        <v>0</v>
      </c>
    </row>
    <row r="96" spans="1:20" ht="6.75" customHeight="1" thickTop="1" thickBot="1" x14ac:dyDescent="0.35">
      <c r="A96" s="106"/>
      <c r="B96" s="20"/>
      <c r="C96" s="21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66"/>
      <c r="T96" s="72"/>
    </row>
    <row r="97" spans="1:21" ht="18" thickTop="1" thickBot="1" x14ac:dyDescent="0.4">
      <c r="A97" s="106"/>
      <c r="B97" s="20"/>
      <c r="C97" s="22" t="s">
        <v>70</v>
      </c>
      <c r="D97" s="37">
        <f t="shared" ref="D97:P97" si="37">IF(AND(D4&lt;&gt;0,D95&lt;&gt;0),+D95/D4,0)</f>
        <v>0</v>
      </c>
      <c r="E97" s="37">
        <f t="shared" si="37"/>
        <v>0</v>
      </c>
      <c r="F97" s="37">
        <f t="shared" si="37"/>
        <v>0</v>
      </c>
      <c r="G97" s="37">
        <f t="shared" si="37"/>
        <v>0</v>
      </c>
      <c r="H97" s="29">
        <f t="shared" si="37"/>
        <v>0</v>
      </c>
      <c r="I97" s="37">
        <f t="shared" si="37"/>
        <v>0</v>
      </c>
      <c r="J97" s="37">
        <f t="shared" si="37"/>
        <v>0</v>
      </c>
      <c r="K97" s="37">
        <f t="shared" si="37"/>
        <v>0</v>
      </c>
      <c r="L97" s="37">
        <f t="shared" si="37"/>
        <v>0</v>
      </c>
      <c r="M97" s="37">
        <f t="shared" si="37"/>
        <v>0</v>
      </c>
      <c r="N97" s="37">
        <f t="shared" si="37"/>
        <v>0</v>
      </c>
      <c r="O97" s="37">
        <f t="shared" si="37"/>
        <v>0</v>
      </c>
      <c r="P97" s="30">
        <f t="shared" si="37"/>
        <v>0</v>
      </c>
      <c r="Q97" s="100"/>
      <c r="R97" s="101">
        <f>IF(AND(R4&lt;&gt;0,R95&lt;&gt;0),+R95/R4,0)</f>
        <v>0</v>
      </c>
      <c r="S97" s="31"/>
      <c r="T97" s="102"/>
    </row>
    <row r="98" spans="1:21" ht="6.75" customHeight="1" thickTop="1" x14ac:dyDescent="0.3">
      <c r="A98" s="106"/>
      <c r="B98" s="20"/>
      <c r="C98" s="23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66"/>
      <c r="T98" s="72"/>
    </row>
    <row r="99" spans="1:21" customFormat="1" x14ac:dyDescent="0.2">
      <c r="A99" s="105">
        <v>95</v>
      </c>
      <c r="B99" s="40">
        <v>70911000</v>
      </c>
      <c r="C99" s="24" t="s">
        <v>50</v>
      </c>
      <c r="D99" s="56">
        <v>0</v>
      </c>
      <c r="E99" s="56">
        <v>0</v>
      </c>
      <c r="F99" s="56">
        <v>0</v>
      </c>
      <c r="G99" s="56">
        <v>0</v>
      </c>
      <c r="H99" s="57">
        <f>SUM(D99:G99)</f>
        <v>0</v>
      </c>
      <c r="I99" s="56">
        <v>0</v>
      </c>
      <c r="J99" s="56">
        <v>0</v>
      </c>
      <c r="K99" s="56">
        <v>0</v>
      </c>
      <c r="L99" s="56"/>
      <c r="M99" s="56">
        <v>0</v>
      </c>
      <c r="N99" s="56">
        <f>SUM(L99:M99)</f>
        <v>0</v>
      </c>
      <c r="O99" s="56"/>
      <c r="P99" s="108">
        <f>+I99+J99+K99+N99+O99</f>
        <v>0</v>
      </c>
      <c r="Q99" s="77">
        <v>0</v>
      </c>
      <c r="R99" s="85">
        <v>0</v>
      </c>
      <c r="S99" s="46"/>
      <c r="T99" s="93">
        <f>+H99+P99+Q99+R99</f>
        <v>0</v>
      </c>
    </row>
    <row r="100" spans="1:21" customFormat="1" x14ac:dyDescent="0.2">
      <c r="A100" s="105">
        <v>96</v>
      </c>
      <c r="B100" s="40">
        <v>70912000</v>
      </c>
      <c r="C100" s="18" t="s">
        <v>51</v>
      </c>
      <c r="D100" s="43">
        <v>0</v>
      </c>
      <c r="E100" s="43"/>
      <c r="F100" s="43">
        <v>0</v>
      </c>
      <c r="G100" s="43">
        <v>0</v>
      </c>
      <c r="H100" s="44">
        <f>SUM(D100:G100)</f>
        <v>0</v>
      </c>
      <c r="I100" s="43">
        <v>0</v>
      </c>
      <c r="J100" s="43">
        <v>0</v>
      </c>
      <c r="K100" s="43">
        <v>0</v>
      </c>
      <c r="L100" s="43">
        <v>0</v>
      </c>
      <c r="M100" s="43">
        <v>0</v>
      </c>
      <c r="N100" s="43">
        <f>SUM(L100:M100)</f>
        <v>0</v>
      </c>
      <c r="O100" s="43">
        <v>0</v>
      </c>
      <c r="P100" s="45">
        <f>+I100+J100+K100+N100+O100</f>
        <v>0</v>
      </c>
      <c r="Q100" s="78">
        <v>0</v>
      </c>
      <c r="R100" s="86">
        <v>0</v>
      </c>
      <c r="S100" s="46"/>
      <c r="T100" s="47">
        <f>+H100+P100+Q100+R100</f>
        <v>0</v>
      </c>
      <c r="U100" s="1"/>
    </row>
    <row r="101" spans="1:21" hidden="1" x14ac:dyDescent="0.2">
      <c r="A101" s="105">
        <v>97</v>
      </c>
      <c r="B101" s="42">
        <v>70900000</v>
      </c>
      <c r="C101" s="18" t="s">
        <v>128</v>
      </c>
      <c r="D101" s="43">
        <v>0</v>
      </c>
      <c r="E101" s="43">
        <v>0</v>
      </c>
      <c r="F101" s="43">
        <v>0</v>
      </c>
      <c r="G101" s="43">
        <v>0</v>
      </c>
      <c r="H101" s="44">
        <f>SUM(D101:G101)</f>
        <v>0</v>
      </c>
      <c r="I101" s="43">
        <v>0</v>
      </c>
      <c r="J101" s="43">
        <v>0</v>
      </c>
      <c r="K101" s="43">
        <v>0</v>
      </c>
      <c r="L101" s="43">
        <v>0</v>
      </c>
      <c r="M101" s="43">
        <v>0</v>
      </c>
      <c r="N101" s="43">
        <f>SUM(L101:M101)</f>
        <v>0</v>
      </c>
      <c r="O101" s="43">
        <v>0</v>
      </c>
      <c r="P101" s="45">
        <f>+I101+J101+K101+N101+O101</f>
        <v>0</v>
      </c>
      <c r="Q101" s="78">
        <v>0</v>
      </c>
      <c r="R101" s="86">
        <v>0</v>
      </c>
      <c r="S101" s="46"/>
      <c r="T101" s="47">
        <f>+H101+P101+Q101+R101</f>
        <v>0</v>
      </c>
    </row>
    <row r="102" spans="1:21" hidden="1" x14ac:dyDescent="0.2">
      <c r="A102" s="105">
        <v>98</v>
      </c>
      <c r="B102" s="42">
        <v>70910000</v>
      </c>
      <c r="C102" s="18" t="s">
        <v>135</v>
      </c>
      <c r="D102" s="54">
        <v>0</v>
      </c>
      <c r="E102" s="54">
        <v>0</v>
      </c>
      <c r="F102" s="54">
        <v>0</v>
      </c>
      <c r="G102" s="54">
        <v>0</v>
      </c>
      <c r="H102" s="44">
        <f>SUM(D102:G102)</f>
        <v>0</v>
      </c>
      <c r="I102" s="54">
        <v>0</v>
      </c>
      <c r="J102" s="54">
        <v>0</v>
      </c>
      <c r="K102" s="54">
        <v>0</v>
      </c>
      <c r="L102" s="54">
        <v>0</v>
      </c>
      <c r="M102" s="54">
        <v>0</v>
      </c>
      <c r="N102" s="43">
        <f>SUM(L102:M102)</f>
        <v>0</v>
      </c>
      <c r="O102" s="54">
        <v>0</v>
      </c>
      <c r="P102" s="45">
        <f>+I102+J102+K102+N102+O102</f>
        <v>0</v>
      </c>
      <c r="Q102" s="79">
        <v>0</v>
      </c>
      <c r="R102" s="87">
        <v>0</v>
      </c>
      <c r="S102" s="46"/>
      <c r="T102" s="47">
        <f>+H102+P102+Q102+R102</f>
        <v>0</v>
      </c>
    </row>
    <row r="103" spans="1:21" ht="13.5" x14ac:dyDescent="0.25">
      <c r="A103" s="105"/>
      <c r="B103" s="42"/>
      <c r="C103" s="97" t="s">
        <v>71</v>
      </c>
      <c r="D103" s="58">
        <f t="shared" ref="D103:R103" si="38">SUM(D99:D102)</f>
        <v>0</v>
      </c>
      <c r="E103" s="58">
        <f t="shared" si="38"/>
        <v>0</v>
      </c>
      <c r="F103" s="58">
        <f t="shared" si="38"/>
        <v>0</v>
      </c>
      <c r="G103" s="58">
        <f t="shared" si="38"/>
        <v>0</v>
      </c>
      <c r="H103" s="59">
        <f t="shared" si="38"/>
        <v>0</v>
      </c>
      <c r="I103" s="58">
        <f t="shared" si="38"/>
        <v>0</v>
      </c>
      <c r="J103" s="58">
        <f t="shared" si="38"/>
        <v>0</v>
      </c>
      <c r="K103" s="58">
        <f t="shared" si="38"/>
        <v>0</v>
      </c>
      <c r="L103" s="58">
        <f t="shared" si="38"/>
        <v>0</v>
      </c>
      <c r="M103" s="58">
        <f t="shared" si="38"/>
        <v>0</v>
      </c>
      <c r="N103" s="58">
        <f t="shared" si="38"/>
        <v>0</v>
      </c>
      <c r="O103" s="58">
        <f t="shared" si="38"/>
        <v>0</v>
      </c>
      <c r="P103" s="60">
        <f t="shared" si="38"/>
        <v>0</v>
      </c>
      <c r="Q103" s="80">
        <f t="shared" si="38"/>
        <v>0</v>
      </c>
      <c r="R103" s="88">
        <f t="shared" si="38"/>
        <v>0</v>
      </c>
      <c r="S103" s="61"/>
      <c r="T103" s="62">
        <f>SUM(T99:T102)</f>
        <v>0</v>
      </c>
    </row>
    <row r="104" spans="1:21" customFormat="1" x14ac:dyDescent="0.2">
      <c r="A104" s="105">
        <v>99</v>
      </c>
      <c r="B104" s="40">
        <v>70101000</v>
      </c>
      <c r="C104" s="15" t="s">
        <v>72</v>
      </c>
      <c r="D104" s="43">
        <v>0</v>
      </c>
      <c r="E104" s="43"/>
      <c r="F104" s="43">
        <v>0</v>
      </c>
      <c r="G104" s="43">
        <v>0</v>
      </c>
      <c r="H104" s="44">
        <f>SUM(D104:G104)</f>
        <v>0</v>
      </c>
      <c r="I104" s="43">
        <v>0</v>
      </c>
      <c r="J104" s="43">
        <v>0</v>
      </c>
      <c r="K104" s="43">
        <v>0</v>
      </c>
      <c r="L104" s="43"/>
      <c r="M104" s="43">
        <v>0</v>
      </c>
      <c r="N104" s="43">
        <f>SUM(L104:M104)</f>
        <v>0</v>
      </c>
      <c r="O104" s="43"/>
      <c r="P104" s="45">
        <f>+I104+J104+K104+N104+O104</f>
        <v>0</v>
      </c>
      <c r="Q104" s="78">
        <v>0</v>
      </c>
      <c r="R104" s="86">
        <v>0</v>
      </c>
      <c r="S104" s="46"/>
      <c r="T104" s="47">
        <f>+H104+P104+Q104+R104</f>
        <v>0</v>
      </c>
    </row>
    <row r="105" spans="1:21" customFormat="1" x14ac:dyDescent="0.2">
      <c r="A105" s="105">
        <v>100</v>
      </c>
      <c r="B105" s="40">
        <v>70102000</v>
      </c>
      <c r="C105" s="15" t="s">
        <v>73</v>
      </c>
      <c r="D105" s="43">
        <v>0</v>
      </c>
      <c r="E105" s="43"/>
      <c r="F105" s="43">
        <v>0</v>
      </c>
      <c r="G105" s="43">
        <v>0</v>
      </c>
      <c r="H105" s="44">
        <f>SUM(D105:G105)</f>
        <v>0</v>
      </c>
      <c r="I105" s="43">
        <v>0</v>
      </c>
      <c r="J105" s="43">
        <v>0</v>
      </c>
      <c r="K105" s="43">
        <v>0</v>
      </c>
      <c r="L105" s="43">
        <v>0</v>
      </c>
      <c r="M105" s="43">
        <v>0</v>
      </c>
      <c r="N105" s="43">
        <f>SUM(L105:M105)</f>
        <v>0</v>
      </c>
      <c r="O105" s="43">
        <v>0</v>
      </c>
      <c r="P105" s="45">
        <f>+I105+J105+K105+N105+O105</f>
        <v>0</v>
      </c>
      <c r="Q105" s="78">
        <v>0</v>
      </c>
      <c r="R105" s="86">
        <v>0</v>
      </c>
      <c r="S105" s="46"/>
      <c r="T105" s="47">
        <f>+H105+P105+Q105+R105</f>
        <v>0</v>
      </c>
    </row>
    <row r="106" spans="1:21" customFormat="1" x14ac:dyDescent="0.2">
      <c r="A106" s="105">
        <v>101</v>
      </c>
      <c r="B106" s="40">
        <v>70223000</v>
      </c>
      <c r="C106" s="15" t="s">
        <v>74</v>
      </c>
      <c r="D106" s="43">
        <v>0</v>
      </c>
      <c r="E106" s="43"/>
      <c r="F106" s="43">
        <v>0</v>
      </c>
      <c r="G106" s="43">
        <v>0</v>
      </c>
      <c r="H106" s="44">
        <f>SUM(D106:G106)</f>
        <v>0</v>
      </c>
      <c r="I106" s="43">
        <v>0</v>
      </c>
      <c r="J106" s="43">
        <v>0</v>
      </c>
      <c r="K106" s="43">
        <v>0</v>
      </c>
      <c r="L106" s="43">
        <v>0</v>
      </c>
      <c r="M106" s="43">
        <v>0</v>
      </c>
      <c r="N106" s="43">
        <f>SUM(L106:M106)</f>
        <v>0</v>
      </c>
      <c r="O106" s="43">
        <v>0</v>
      </c>
      <c r="P106" s="45">
        <f>+I106+J106+K106+N106+O106</f>
        <v>0</v>
      </c>
      <c r="Q106" s="78">
        <v>0</v>
      </c>
      <c r="R106" s="86">
        <v>0</v>
      </c>
      <c r="S106" s="46"/>
      <c r="T106" s="47">
        <f>+H106+P106+Q106+R106</f>
        <v>0</v>
      </c>
    </row>
    <row r="107" spans="1:21" ht="13.5" x14ac:dyDescent="0.25">
      <c r="A107" s="105"/>
      <c r="B107" s="42"/>
      <c r="C107" s="97" t="s">
        <v>75</v>
      </c>
      <c r="D107" s="58">
        <f t="shared" ref="D107:R107" si="39">SUM(D104:D106)</f>
        <v>0</v>
      </c>
      <c r="E107" s="58">
        <f t="shared" si="39"/>
        <v>0</v>
      </c>
      <c r="F107" s="58">
        <f t="shared" si="39"/>
        <v>0</v>
      </c>
      <c r="G107" s="58">
        <f t="shared" si="39"/>
        <v>0</v>
      </c>
      <c r="H107" s="59">
        <f t="shared" si="39"/>
        <v>0</v>
      </c>
      <c r="I107" s="58">
        <f t="shared" si="39"/>
        <v>0</v>
      </c>
      <c r="J107" s="58">
        <f t="shared" si="39"/>
        <v>0</v>
      </c>
      <c r="K107" s="58">
        <f t="shared" si="39"/>
        <v>0</v>
      </c>
      <c r="L107" s="58">
        <f t="shared" si="39"/>
        <v>0</v>
      </c>
      <c r="M107" s="58">
        <f t="shared" si="39"/>
        <v>0</v>
      </c>
      <c r="N107" s="58">
        <f t="shared" si="39"/>
        <v>0</v>
      </c>
      <c r="O107" s="58">
        <f t="shared" si="39"/>
        <v>0</v>
      </c>
      <c r="P107" s="60">
        <f t="shared" si="39"/>
        <v>0</v>
      </c>
      <c r="Q107" s="80">
        <f t="shared" si="39"/>
        <v>0</v>
      </c>
      <c r="R107" s="88">
        <f t="shared" si="39"/>
        <v>0</v>
      </c>
      <c r="S107" s="61"/>
      <c r="T107" s="62">
        <f>SUM(T104:T106)</f>
        <v>0</v>
      </c>
    </row>
    <row r="108" spans="1:21" customFormat="1" x14ac:dyDescent="0.2">
      <c r="A108" s="105">
        <v>102</v>
      </c>
      <c r="B108" s="40">
        <v>70400000</v>
      </c>
      <c r="C108" s="15" t="s">
        <v>30</v>
      </c>
      <c r="D108" s="43">
        <v>0</v>
      </c>
      <c r="E108" s="43"/>
      <c r="F108" s="43">
        <v>0</v>
      </c>
      <c r="G108" s="43">
        <v>0</v>
      </c>
      <c r="H108" s="44">
        <f>SUM(D108:G108)</f>
        <v>0</v>
      </c>
      <c r="I108" s="43">
        <v>0</v>
      </c>
      <c r="J108" s="43">
        <v>0</v>
      </c>
      <c r="K108" s="43">
        <v>0</v>
      </c>
      <c r="L108" s="43">
        <v>0</v>
      </c>
      <c r="M108" s="43">
        <v>0</v>
      </c>
      <c r="N108" s="43">
        <f>SUM(L108:M108)</f>
        <v>0</v>
      </c>
      <c r="O108" s="43">
        <v>0</v>
      </c>
      <c r="P108" s="45">
        <f>+I108+J108+K108+N108+O108</f>
        <v>0</v>
      </c>
      <c r="Q108" s="78">
        <v>0</v>
      </c>
      <c r="R108" s="86">
        <v>0</v>
      </c>
      <c r="S108" s="46"/>
      <c r="T108" s="47">
        <f>+H108+P108+Q108+R108</f>
        <v>0</v>
      </c>
    </row>
    <row r="109" spans="1:21" customFormat="1" x14ac:dyDescent="0.2">
      <c r="A109" s="105">
        <v>103</v>
      </c>
      <c r="B109" s="40">
        <v>70410000</v>
      </c>
      <c r="C109" s="15" t="s">
        <v>31</v>
      </c>
      <c r="D109" s="43">
        <v>0</v>
      </c>
      <c r="E109" s="43"/>
      <c r="F109" s="43">
        <v>0</v>
      </c>
      <c r="G109" s="43">
        <v>0</v>
      </c>
      <c r="H109" s="44">
        <f>SUM(D109:G109)</f>
        <v>0</v>
      </c>
      <c r="I109" s="43">
        <v>0</v>
      </c>
      <c r="J109" s="43">
        <v>0</v>
      </c>
      <c r="K109" s="43">
        <v>0</v>
      </c>
      <c r="L109" s="43">
        <v>0</v>
      </c>
      <c r="M109" s="43">
        <v>0</v>
      </c>
      <c r="N109" s="43">
        <f>SUM(L109:M109)</f>
        <v>0</v>
      </c>
      <c r="O109" s="43">
        <v>0</v>
      </c>
      <c r="P109" s="45">
        <f>+I109+J109+K109+N109+O109</f>
        <v>0</v>
      </c>
      <c r="Q109" s="78">
        <v>0</v>
      </c>
      <c r="R109" s="86">
        <v>0</v>
      </c>
      <c r="S109" s="46"/>
      <c r="T109" s="47">
        <f>+H109+P109+Q109+R109</f>
        <v>0</v>
      </c>
    </row>
    <row r="110" spans="1:21" ht="13.5" x14ac:dyDescent="0.25">
      <c r="A110" s="105"/>
      <c r="B110" s="42"/>
      <c r="C110" s="97" t="s">
        <v>76</v>
      </c>
      <c r="D110" s="58">
        <f t="shared" ref="D110:R110" si="40">SUM(D108:D109)</f>
        <v>0</v>
      </c>
      <c r="E110" s="58">
        <f t="shared" si="40"/>
        <v>0</v>
      </c>
      <c r="F110" s="58">
        <f t="shared" si="40"/>
        <v>0</v>
      </c>
      <c r="G110" s="58">
        <f t="shared" si="40"/>
        <v>0</v>
      </c>
      <c r="H110" s="59">
        <f t="shared" si="40"/>
        <v>0</v>
      </c>
      <c r="I110" s="58">
        <f t="shared" si="40"/>
        <v>0</v>
      </c>
      <c r="J110" s="58">
        <f t="shared" si="40"/>
        <v>0</v>
      </c>
      <c r="K110" s="58">
        <f t="shared" si="40"/>
        <v>0</v>
      </c>
      <c r="L110" s="58">
        <f t="shared" si="40"/>
        <v>0</v>
      </c>
      <c r="M110" s="58">
        <f t="shared" si="40"/>
        <v>0</v>
      </c>
      <c r="N110" s="58">
        <f t="shared" si="40"/>
        <v>0</v>
      </c>
      <c r="O110" s="58">
        <f t="shared" si="40"/>
        <v>0</v>
      </c>
      <c r="P110" s="60">
        <f t="shared" si="40"/>
        <v>0</v>
      </c>
      <c r="Q110" s="80">
        <f t="shared" si="40"/>
        <v>0</v>
      </c>
      <c r="R110" s="88">
        <f t="shared" si="40"/>
        <v>0</v>
      </c>
      <c r="S110" s="61"/>
      <c r="T110" s="62">
        <f>SUM(T108:T109)</f>
        <v>0</v>
      </c>
    </row>
    <row r="111" spans="1:21" customFormat="1" x14ac:dyDescent="0.2">
      <c r="A111" s="105">
        <v>104</v>
      </c>
      <c r="B111" s="40">
        <v>70250000</v>
      </c>
      <c r="C111" s="15" t="s">
        <v>29</v>
      </c>
      <c r="D111" s="43">
        <v>0</v>
      </c>
      <c r="E111" s="43"/>
      <c r="F111" s="43">
        <v>0</v>
      </c>
      <c r="G111" s="43">
        <v>0</v>
      </c>
      <c r="H111" s="44">
        <f>SUM(D111:G111)</f>
        <v>0</v>
      </c>
      <c r="I111" s="43">
        <v>0</v>
      </c>
      <c r="J111" s="43">
        <v>0</v>
      </c>
      <c r="K111" s="43">
        <v>0</v>
      </c>
      <c r="L111" s="43">
        <v>0</v>
      </c>
      <c r="M111" s="43">
        <v>0</v>
      </c>
      <c r="N111" s="43">
        <f>SUM(L111:M111)</f>
        <v>0</v>
      </c>
      <c r="O111" s="43">
        <v>0</v>
      </c>
      <c r="P111" s="45">
        <f>+I111+J111+K111+N111+O111</f>
        <v>0</v>
      </c>
      <c r="Q111" s="78">
        <v>0</v>
      </c>
      <c r="R111" s="86">
        <v>0</v>
      </c>
      <c r="S111" s="46"/>
      <c r="T111" s="47">
        <f>+H111+P111+Q111+R111</f>
        <v>0</v>
      </c>
    </row>
    <row r="112" spans="1:21" ht="15" hidden="1" x14ac:dyDescent="0.3">
      <c r="A112" s="106"/>
      <c r="B112" s="2"/>
      <c r="C112" s="25"/>
      <c r="D112" s="54">
        <v>0</v>
      </c>
      <c r="E112" s="54">
        <v>0</v>
      </c>
      <c r="F112" s="54">
        <v>0</v>
      </c>
      <c r="G112" s="54">
        <v>0</v>
      </c>
      <c r="H112" s="44">
        <f>SUM(D112:G112)</f>
        <v>0</v>
      </c>
      <c r="I112" s="54">
        <v>0</v>
      </c>
      <c r="J112" s="54">
        <v>0</v>
      </c>
      <c r="K112" s="54">
        <v>0</v>
      </c>
      <c r="L112" s="54">
        <v>0</v>
      </c>
      <c r="M112" s="54">
        <v>0</v>
      </c>
      <c r="N112" s="43">
        <f>SUM(L112:M112)</f>
        <v>0</v>
      </c>
      <c r="O112" s="54">
        <v>0</v>
      </c>
      <c r="P112" s="45">
        <f>+I112+J112+K112+N112+O112</f>
        <v>0</v>
      </c>
      <c r="Q112" s="79">
        <v>0</v>
      </c>
      <c r="R112" s="87">
        <v>0</v>
      </c>
      <c r="S112" s="46"/>
      <c r="T112" s="47">
        <f>+H112+P112+Q112+R112</f>
        <v>0</v>
      </c>
    </row>
    <row r="113" spans="1:20" ht="13.5" x14ac:dyDescent="0.25">
      <c r="A113" s="106"/>
      <c r="B113" s="2"/>
      <c r="C113" s="97" t="s">
        <v>29</v>
      </c>
      <c r="D113" s="58">
        <f t="shared" ref="D113:R113" si="41">SUM(D111:D112)</f>
        <v>0</v>
      </c>
      <c r="E113" s="58">
        <f t="shared" si="41"/>
        <v>0</v>
      </c>
      <c r="F113" s="58">
        <f t="shared" si="41"/>
        <v>0</v>
      </c>
      <c r="G113" s="58">
        <f t="shared" si="41"/>
        <v>0</v>
      </c>
      <c r="H113" s="59">
        <f t="shared" si="41"/>
        <v>0</v>
      </c>
      <c r="I113" s="58">
        <f t="shared" si="41"/>
        <v>0</v>
      </c>
      <c r="J113" s="58">
        <f t="shared" si="41"/>
        <v>0</v>
      </c>
      <c r="K113" s="58">
        <f t="shared" si="41"/>
        <v>0</v>
      </c>
      <c r="L113" s="58">
        <f t="shared" si="41"/>
        <v>0</v>
      </c>
      <c r="M113" s="58">
        <f t="shared" si="41"/>
        <v>0</v>
      </c>
      <c r="N113" s="58">
        <f t="shared" si="41"/>
        <v>0</v>
      </c>
      <c r="O113" s="58">
        <f t="shared" si="41"/>
        <v>0</v>
      </c>
      <c r="P113" s="60">
        <f t="shared" si="41"/>
        <v>0</v>
      </c>
      <c r="Q113" s="80">
        <f t="shared" si="41"/>
        <v>0</v>
      </c>
      <c r="R113" s="88">
        <f t="shared" si="41"/>
        <v>0</v>
      </c>
      <c r="S113" s="61"/>
      <c r="T113" s="62">
        <f>SUM(T111:T112)</f>
        <v>0</v>
      </c>
    </row>
    <row r="114" spans="1:20" customFormat="1" x14ac:dyDescent="0.2">
      <c r="A114" s="105">
        <v>105</v>
      </c>
      <c r="B114" s="40">
        <v>70241000</v>
      </c>
      <c r="C114" s="15" t="s">
        <v>77</v>
      </c>
      <c r="D114" s="43">
        <v>0</v>
      </c>
      <c r="E114" s="43"/>
      <c r="F114" s="43">
        <v>0</v>
      </c>
      <c r="G114" s="43">
        <v>0</v>
      </c>
      <c r="H114" s="44">
        <f t="shared" ref="H114:H120" si="42">SUM(D114:G114)</f>
        <v>0</v>
      </c>
      <c r="I114" s="43">
        <v>0</v>
      </c>
      <c r="J114" s="43">
        <v>0</v>
      </c>
      <c r="K114" s="43">
        <v>0</v>
      </c>
      <c r="L114" s="43">
        <v>0</v>
      </c>
      <c r="M114" s="43">
        <v>0</v>
      </c>
      <c r="N114" s="43">
        <f t="shared" ref="N114:N120" si="43">SUM(L114:M114)</f>
        <v>0</v>
      </c>
      <c r="O114" s="43">
        <v>0</v>
      </c>
      <c r="P114" s="45">
        <f t="shared" ref="P114:P120" si="44">+I114+J114+K114+N114+O114</f>
        <v>0</v>
      </c>
      <c r="Q114" s="78">
        <v>0</v>
      </c>
      <c r="R114" s="86">
        <v>0</v>
      </c>
      <c r="S114" s="46"/>
      <c r="T114" s="47">
        <f t="shared" ref="T114:T120" si="45">+H114+P114+Q114+R114</f>
        <v>0</v>
      </c>
    </row>
    <row r="115" spans="1:20" x14ac:dyDescent="0.2">
      <c r="A115" s="105">
        <v>106</v>
      </c>
      <c r="B115" s="42">
        <v>70533000</v>
      </c>
      <c r="C115" s="18" t="s">
        <v>32</v>
      </c>
      <c r="D115" s="43">
        <v>0</v>
      </c>
      <c r="E115" s="43">
        <v>0</v>
      </c>
      <c r="F115" s="43">
        <v>0</v>
      </c>
      <c r="G115" s="43">
        <v>0</v>
      </c>
      <c r="H115" s="44">
        <f t="shared" si="42"/>
        <v>0</v>
      </c>
      <c r="I115" s="43">
        <v>0</v>
      </c>
      <c r="J115" s="43">
        <v>0</v>
      </c>
      <c r="K115" s="43">
        <v>0</v>
      </c>
      <c r="L115" s="43">
        <v>0</v>
      </c>
      <c r="M115" s="43">
        <v>0</v>
      </c>
      <c r="N115" s="43">
        <f t="shared" si="43"/>
        <v>0</v>
      </c>
      <c r="O115" s="43">
        <v>0</v>
      </c>
      <c r="P115" s="45">
        <f t="shared" si="44"/>
        <v>0</v>
      </c>
      <c r="Q115" s="78">
        <v>0</v>
      </c>
      <c r="R115" s="86"/>
      <c r="S115" s="46"/>
      <c r="T115" s="47">
        <f t="shared" si="45"/>
        <v>0</v>
      </c>
    </row>
    <row r="116" spans="1:20" customFormat="1" x14ac:dyDescent="0.2">
      <c r="A116" s="105">
        <v>107</v>
      </c>
      <c r="B116" s="40">
        <v>70540000</v>
      </c>
      <c r="C116" s="15" t="s">
        <v>78</v>
      </c>
      <c r="D116" s="43">
        <v>0</v>
      </c>
      <c r="E116" s="43"/>
      <c r="F116" s="43">
        <v>0</v>
      </c>
      <c r="G116" s="43">
        <v>0</v>
      </c>
      <c r="H116" s="44">
        <f t="shared" si="42"/>
        <v>0</v>
      </c>
      <c r="I116" s="43">
        <v>0</v>
      </c>
      <c r="J116" s="43">
        <v>0</v>
      </c>
      <c r="K116" s="43">
        <v>0</v>
      </c>
      <c r="L116" s="43">
        <v>0</v>
      </c>
      <c r="M116" s="43">
        <v>0</v>
      </c>
      <c r="N116" s="43">
        <f t="shared" si="43"/>
        <v>0</v>
      </c>
      <c r="O116" s="43">
        <v>0</v>
      </c>
      <c r="P116" s="45">
        <f t="shared" si="44"/>
        <v>0</v>
      </c>
      <c r="Q116" s="78">
        <v>0</v>
      </c>
      <c r="R116" s="86">
        <v>0</v>
      </c>
      <c r="S116" s="46"/>
      <c r="T116" s="47">
        <f t="shared" si="45"/>
        <v>0</v>
      </c>
    </row>
    <row r="117" spans="1:20" customFormat="1" x14ac:dyDescent="0.2">
      <c r="A117" s="105">
        <v>108</v>
      </c>
      <c r="B117" s="40">
        <v>70545000</v>
      </c>
      <c r="C117" s="15" t="s">
        <v>34</v>
      </c>
      <c r="D117" s="43">
        <v>0</v>
      </c>
      <c r="E117" s="43">
        <v>0</v>
      </c>
      <c r="F117" s="43">
        <v>0</v>
      </c>
      <c r="G117" s="43">
        <v>0</v>
      </c>
      <c r="H117" s="44">
        <f t="shared" si="42"/>
        <v>0</v>
      </c>
      <c r="I117" s="43">
        <v>0</v>
      </c>
      <c r="J117" s="43">
        <v>0</v>
      </c>
      <c r="K117" s="43">
        <v>0</v>
      </c>
      <c r="L117" s="43">
        <v>0</v>
      </c>
      <c r="M117" s="43">
        <v>0</v>
      </c>
      <c r="N117" s="43">
        <f t="shared" si="43"/>
        <v>0</v>
      </c>
      <c r="O117" s="43">
        <v>0</v>
      </c>
      <c r="P117" s="45">
        <f t="shared" si="44"/>
        <v>0</v>
      </c>
      <c r="Q117" s="78">
        <v>0</v>
      </c>
      <c r="R117" s="86">
        <v>0</v>
      </c>
      <c r="S117" s="46"/>
      <c r="T117" s="47">
        <f t="shared" si="45"/>
        <v>0</v>
      </c>
    </row>
    <row r="118" spans="1:20" customFormat="1" x14ac:dyDescent="0.2">
      <c r="A118" s="105">
        <v>109</v>
      </c>
      <c r="B118" s="40">
        <v>70550000</v>
      </c>
      <c r="C118" s="15" t="s">
        <v>130</v>
      </c>
      <c r="D118" s="43">
        <v>0</v>
      </c>
      <c r="E118" s="43">
        <v>0</v>
      </c>
      <c r="F118" s="43">
        <v>0</v>
      </c>
      <c r="G118" s="43">
        <v>0</v>
      </c>
      <c r="H118" s="44">
        <f t="shared" si="42"/>
        <v>0</v>
      </c>
      <c r="I118" s="43">
        <v>0</v>
      </c>
      <c r="J118" s="43">
        <v>0</v>
      </c>
      <c r="K118" s="43">
        <v>0</v>
      </c>
      <c r="L118" s="43">
        <v>0</v>
      </c>
      <c r="M118" s="43">
        <v>0</v>
      </c>
      <c r="N118" s="43">
        <f t="shared" si="43"/>
        <v>0</v>
      </c>
      <c r="O118" s="43">
        <v>0</v>
      </c>
      <c r="P118" s="45">
        <f t="shared" si="44"/>
        <v>0</v>
      </c>
      <c r="Q118" s="78">
        <v>0</v>
      </c>
      <c r="R118" s="86"/>
      <c r="S118" s="46"/>
      <c r="T118" s="47">
        <f t="shared" si="45"/>
        <v>0</v>
      </c>
    </row>
    <row r="119" spans="1:20" customFormat="1" x14ac:dyDescent="0.2">
      <c r="A119" s="105">
        <v>110</v>
      </c>
      <c r="B119" s="40">
        <v>70600000</v>
      </c>
      <c r="C119" s="26" t="s">
        <v>79</v>
      </c>
      <c r="D119" s="43">
        <v>0</v>
      </c>
      <c r="E119" s="43"/>
      <c r="F119" s="43">
        <v>0</v>
      </c>
      <c r="G119" s="43">
        <v>0</v>
      </c>
      <c r="H119" s="44">
        <f t="shared" si="42"/>
        <v>0</v>
      </c>
      <c r="I119" s="43">
        <v>0</v>
      </c>
      <c r="J119" s="43">
        <v>0</v>
      </c>
      <c r="K119" s="43">
        <v>0</v>
      </c>
      <c r="L119" s="43">
        <v>0</v>
      </c>
      <c r="M119" s="43">
        <v>0</v>
      </c>
      <c r="N119" s="43">
        <f t="shared" si="43"/>
        <v>0</v>
      </c>
      <c r="O119" s="43"/>
      <c r="P119" s="45">
        <f t="shared" si="44"/>
        <v>0</v>
      </c>
      <c r="Q119" s="78">
        <v>0</v>
      </c>
      <c r="R119" s="86">
        <v>0</v>
      </c>
      <c r="S119" s="46"/>
      <c r="T119" s="47">
        <f t="shared" si="45"/>
        <v>0</v>
      </c>
    </row>
    <row r="120" spans="1:20" customFormat="1" x14ac:dyDescent="0.2">
      <c r="A120" s="105">
        <v>111</v>
      </c>
      <c r="B120" s="40">
        <v>77100000</v>
      </c>
      <c r="C120" s="26" t="s">
        <v>131</v>
      </c>
      <c r="D120" s="43">
        <v>0</v>
      </c>
      <c r="E120" s="43">
        <v>0</v>
      </c>
      <c r="F120" s="43">
        <v>0</v>
      </c>
      <c r="G120" s="43">
        <v>0</v>
      </c>
      <c r="H120" s="44">
        <f t="shared" si="42"/>
        <v>0</v>
      </c>
      <c r="I120" s="43">
        <v>0</v>
      </c>
      <c r="J120" s="43">
        <v>0</v>
      </c>
      <c r="K120" s="43">
        <v>0</v>
      </c>
      <c r="L120" s="43">
        <v>0</v>
      </c>
      <c r="M120" s="43">
        <v>0</v>
      </c>
      <c r="N120" s="43">
        <f t="shared" si="43"/>
        <v>0</v>
      </c>
      <c r="O120" s="43">
        <v>0</v>
      </c>
      <c r="P120" s="45">
        <f t="shared" si="44"/>
        <v>0</v>
      </c>
      <c r="Q120" s="78">
        <v>0</v>
      </c>
      <c r="R120" s="86">
        <v>0</v>
      </c>
      <c r="S120" s="46"/>
      <c r="T120" s="47">
        <f t="shared" si="45"/>
        <v>0</v>
      </c>
    </row>
    <row r="121" spans="1:20" ht="13.5" x14ac:dyDescent="0.25">
      <c r="A121" s="105"/>
      <c r="B121" s="42"/>
      <c r="C121" s="97" t="s">
        <v>33</v>
      </c>
      <c r="D121" s="58">
        <f t="shared" ref="D121:R121" si="46">SUM(D114:D120)</f>
        <v>0</v>
      </c>
      <c r="E121" s="58">
        <f t="shared" si="46"/>
        <v>0</v>
      </c>
      <c r="F121" s="58">
        <f t="shared" si="46"/>
        <v>0</v>
      </c>
      <c r="G121" s="58">
        <f t="shared" si="46"/>
        <v>0</v>
      </c>
      <c r="H121" s="59">
        <f t="shared" si="46"/>
        <v>0</v>
      </c>
      <c r="I121" s="58">
        <f t="shared" si="46"/>
        <v>0</v>
      </c>
      <c r="J121" s="58">
        <f t="shared" si="46"/>
        <v>0</v>
      </c>
      <c r="K121" s="58">
        <f t="shared" si="46"/>
        <v>0</v>
      </c>
      <c r="L121" s="58">
        <f t="shared" si="46"/>
        <v>0</v>
      </c>
      <c r="M121" s="58">
        <f t="shared" si="46"/>
        <v>0</v>
      </c>
      <c r="N121" s="58">
        <f t="shared" si="46"/>
        <v>0</v>
      </c>
      <c r="O121" s="58">
        <f t="shared" si="46"/>
        <v>0</v>
      </c>
      <c r="P121" s="60">
        <f t="shared" si="46"/>
        <v>0</v>
      </c>
      <c r="Q121" s="80">
        <f t="shared" si="46"/>
        <v>0</v>
      </c>
      <c r="R121" s="88">
        <f t="shared" si="46"/>
        <v>0</v>
      </c>
      <c r="S121" s="61"/>
      <c r="T121" s="62">
        <f>SUM(T114:T120)</f>
        <v>0</v>
      </c>
    </row>
    <row r="122" spans="1:20" hidden="1" x14ac:dyDescent="0.2">
      <c r="A122" s="105">
        <v>115</v>
      </c>
      <c r="B122" s="42">
        <v>70245000</v>
      </c>
      <c r="C122" s="18" t="s">
        <v>45</v>
      </c>
      <c r="D122" s="63">
        <v>0</v>
      </c>
      <c r="E122" s="63">
        <v>0</v>
      </c>
      <c r="F122" s="63">
        <v>0</v>
      </c>
      <c r="G122" s="63">
        <v>0</v>
      </c>
      <c r="H122" s="44">
        <f>SUM(D122:G122)</f>
        <v>0</v>
      </c>
      <c r="I122" s="63">
        <v>0</v>
      </c>
      <c r="J122" s="63">
        <v>0</v>
      </c>
      <c r="K122" s="63">
        <v>0</v>
      </c>
      <c r="L122" s="63">
        <v>0</v>
      </c>
      <c r="M122" s="63">
        <v>0</v>
      </c>
      <c r="N122" s="43">
        <f>SUM(L122:M122)</f>
        <v>0</v>
      </c>
      <c r="O122" s="63">
        <v>0</v>
      </c>
      <c r="P122" s="45">
        <f>+I122+J122+K122+N122+O122</f>
        <v>0</v>
      </c>
      <c r="Q122" s="81">
        <v>0</v>
      </c>
      <c r="R122" s="89">
        <v>0</v>
      </c>
      <c r="S122" s="46"/>
      <c r="T122" s="47">
        <f>+H122+P122+Q122+R122</f>
        <v>0</v>
      </c>
    </row>
    <row r="123" spans="1:20" hidden="1" x14ac:dyDescent="0.2">
      <c r="A123" s="106"/>
      <c r="B123" s="2"/>
      <c r="C123" s="18"/>
      <c r="D123" s="54">
        <v>0</v>
      </c>
      <c r="E123" s="54">
        <v>0</v>
      </c>
      <c r="F123" s="54">
        <v>0</v>
      </c>
      <c r="G123" s="54">
        <v>0</v>
      </c>
      <c r="H123" s="44">
        <f>SUM(D123:G123)</f>
        <v>0</v>
      </c>
      <c r="I123" s="54">
        <v>0</v>
      </c>
      <c r="J123" s="54">
        <v>0</v>
      </c>
      <c r="K123" s="54">
        <v>0</v>
      </c>
      <c r="L123" s="54">
        <v>0</v>
      </c>
      <c r="M123" s="54">
        <v>0</v>
      </c>
      <c r="N123" s="43">
        <f>SUM(L123:M123)</f>
        <v>0</v>
      </c>
      <c r="O123" s="54">
        <v>0</v>
      </c>
      <c r="P123" s="45">
        <f>+I123+J123+K123+N123+O123</f>
        <v>0</v>
      </c>
      <c r="Q123" s="79">
        <v>0</v>
      </c>
      <c r="R123" s="87">
        <v>0</v>
      </c>
      <c r="S123" s="46"/>
      <c r="T123" s="47">
        <f>+H123+P123+Q123+R123</f>
        <v>0</v>
      </c>
    </row>
    <row r="124" spans="1:20" ht="13.5" hidden="1" x14ac:dyDescent="0.25">
      <c r="A124" s="106"/>
      <c r="B124" s="2"/>
      <c r="C124" s="97" t="s">
        <v>80</v>
      </c>
      <c r="D124" s="58">
        <f t="shared" ref="D124:R124" si="47">SUM(D122:D123)</f>
        <v>0</v>
      </c>
      <c r="E124" s="58">
        <f t="shared" si="47"/>
        <v>0</v>
      </c>
      <c r="F124" s="58">
        <f t="shared" si="47"/>
        <v>0</v>
      </c>
      <c r="G124" s="58">
        <f t="shared" si="47"/>
        <v>0</v>
      </c>
      <c r="H124" s="59">
        <f t="shared" si="47"/>
        <v>0</v>
      </c>
      <c r="I124" s="58">
        <f t="shared" si="47"/>
        <v>0</v>
      </c>
      <c r="J124" s="58">
        <f t="shared" si="47"/>
        <v>0</v>
      </c>
      <c r="K124" s="58">
        <f t="shared" si="47"/>
        <v>0</v>
      </c>
      <c r="L124" s="58">
        <f t="shared" si="47"/>
        <v>0</v>
      </c>
      <c r="M124" s="58">
        <f t="shared" si="47"/>
        <v>0</v>
      </c>
      <c r="N124" s="58">
        <f t="shared" si="47"/>
        <v>0</v>
      </c>
      <c r="O124" s="58">
        <f t="shared" si="47"/>
        <v>0</v>
      </c>
      <c r="P124" s="60">
        <f t="shared" si="47"/>
        <v>0</v>
      </c>
      <c r="Q124" s="80">
        <f t="shared" si="47"/>
        <v>0</v>
      </c>
      <c r="R124" s="88">
        <f t="shared" si="47"/>
        <v>0</v>
      </c>
      <c r="S124" s="61"/>
      <c r="T124" s="62">
        <f>SUM(T122:T123)</f>
        <v>0</v>
      </c>
    </row>
    <row r="125" spans="1:20" x14ac:dyDescent="0.2">
      <c r="A125" s="105">
        <v>117</v>
      </c>
      <c r="B125" s="42">
        <v>70300000</v>
      </c>
      <c r="C125" s="18" t="s">
        <v>26</v>
      </c>
      <c r="D125" s="63">
        <v>0</v>
      </c>
      <c r="E125" s="63">
        <v>0</v>
      </c>
      <c r="F125" s="63">
        <v>0</v>
      </c>
      <c r="G125" s="63">
        <v>0</v>
      </c>
      <c r="H125" s="44">
        <f>SUM(D125:G125)</f>
        <v>0</v>
      </c>
      <c r="I125" s="63">
        <v>0</v>
      </c>
      <c r="J125" s="63">
        <v>0</v>
      </c>
      <c r="K125" s="63">
        <v>0</v>
      </c>
      <c r="L125" s="63">
        <v>0</v>
      </c>
      <c r="M125" s="63">
        <v>0</v>
      </c>
      <c r="N125" s="43">
        <f>SUM(L125:M125)</f>
        <v>0</v>
      </c>
      <c r="O125" s="63">
        <v>0</v>
      </c>
      <c r="P125" s="45">
        <f>+I125+J125+K125+N125+O125</f>
        <v>0</v>
      </c>
      <c r="Q125" s="81"/>
      <c r="R125" s="89">
        <v>0</v>
      </c>
      <c r="S125" s="46"/>
      <c r="T125" s="47">
        <f>+H125+P125+Q125+R125</f>
        <v>0</v>
      </c>
    </row>
    <row r="126" spans="1:20" x14ac:dyDescent="0.2">
      <c r="A126" s="105"/>
      <c r="B126" s="42"/>
      <c r="C126" s="18"/>
      <c r="D126" s="63"/>
      <c r="E126" s="63"/>
      <c r="F126" s="63"/>
      <c r="G126" s="63"/>
      <c r="H126" s="44"/>
      <c r="I126" s="63"/>
      <c r="J126" s="63"/>
      <c r="K126" s="63"/>
      <c r="L126" s="63"/>
      <c r="M126" s="63"/>
      <c r="N126" s="43"/>
      <c r="O126" s="63"/>
      <c r="P126" s="45"/>
      <c r="Q126" s="81"/>
      <c r="R126" s="89"/>
      <c r="S126" s="46"/>
      <c r="T126" s="47"/>
    </row>
    <row r="127" spans="1:20" hidden="1" x14ac:dyDescent="0.2">
      <c r="A127" s="105">
        <v>119</v>
      </c>
      <c r="B127" s="42">
        <v>75400000</v>
      </c>
      <c r="C127" s="18" t="s">
        <v>123</v>
      </c>
      <c r="D127" s="63">
        <v>0</v>
      </c>
      <c r="E127" s="63">
        <v>0</v>
      </c>
      <c r="F127" s="63">
        <v>0</v>
      </c>
      <c r="G127" s="63">
        <v>0</v>
      </c>
      <c r="H127" s="44">
        <f>SUM(D127:G127)</f>
        <v>0</v>
      </c>
      <c r="I127" s="63">
        <v>0</v>
      </c>
      <c r="J127" s="63">
        <v>0</v>
      </c>
      <c r="K127" s="63">
        <v>0</v>
      </c>
      <c r="L127" s="63">
        <v>0</v>
      </c>
      <c r="M127" s="63">
        <v>0</v>
      </c>
      <c r="N127" s="43">
        <f>SUM(L127:M127)</f>
        <v>0</v>
      </c>
      <c r="O127" s="63">
        <v>0</v>
      </c>
      <c r="P127" s="45">
        <f>+I127+J127+K127+N127+O127</f>
        <v>0</v>
      </c>
      <c r="Q127" s="81">
        <v>0</v>
      </c>
      <c r="R127" s="89">
        <v>0</v>
      </c>
      <c r="S127" s="46"/>
      <c r="T127" s="47">
        <f>+H127+P127+Q127+R127</f>
        <v>0</v>
      </c>
    </row>
    <row r="128" spans="1:20" x14ac:dyDescent="0.2">
      <c r="A128" s="105">
        <v>120</v>
      </c>
      <c r="B128" s="42">
        <v>77185000</v>
      </c>
      <c r="C128" s="18" t="s">
        <v>124</v>
      </c>
      <c r="D128" s="63">
        <v>0</v>
      </c>
      <c r="E128" s="63"/>
      <c r="F128" s="63">
        <v>0</v>
      </c>
      <c r="G128" s="63">
        <v>0</v>
      </c>
      <c r="H128" s="44">
        <f>SUM(D128:G128)</f>
        <v>0</v>
      </c>
      <c r="I128" s="63">
        <v>0</v>
      </c>
      <c r="J128" s="63">
        <v>0</v>
      </c>
      <c r="K128" s="63">
        <v>0</v>
      </c>
      <c r="L128" s="63">
        <v>0</v>
      </c>
      <c r="M128" s="63">
        <v>0</v>
      </c>
      <c r="N128" s="43">
        <f>SUM(L128:M128)</f>
        <v>0</v>
      </c>
      <c r="O128" s="63">
        <v>0</v>
      </c>
      <c r="P128" s="45">
        <f>+I128+J128+K128+N128+O128</f>
        <v>0</v>
      </c>
      <c r="Q128" s="81">
        <v>0</v>
      </c>
      <c r="R128" s="89">
        <v>0</v>
      </c>
      <c r="S128" s="46"/>
      <c r="T128" s="47">
        <f>+H128+P128+Q128+R128</f>
        <v>0</v>
      </c>
    </row>
    <row r="129" spans="1:20" x14ac:dyDescent="0.2">
      <c r="A129" s="105">
        <v>121</v>
      </c>
      <c r="B129" s="42">
        <v>79100000</v>
      </c>
      <c r="C129" s="18" t="s">
        <v>134</v>
      </c>
      <c r="D129" s="63"/>
      <c r="E129" s="63">
        <v>0</v>
      </c>
      <c r="F129" s="63">
        <v>0</v>
      </c>
      <c r="G129" s="63">
        <v>0</v>
      </c>
      <c r="H129" s="44">
        <f>SUM(D129:G129)</f>
        <v>0</v>
      </c>
      <c r="I129" s="63">
        <v>0</v>
      </c>
      <c r="J129" s="63">
        <v>0</v>
      </c>
      <c r="K129" s="63">
        <v>0</v>
      </c>
      <c r="L129" s="63">
        <v>0</v>
      </c>
      <c r="M129" s="63">
        <v>0</v>
      </c>
      <c r="N129" s="43">
        <f>SUM(L129:M129)</f>
        <v>0</v>
      </c>
      <c r="O129" s="63">
        <v>0</v>
      </c>
      <c r="P129" s="45">
        <f>+I129+J129+K129+N129+O129</f>
        <v>0</v>
      </c>
      <c r="Q129" s="81">
        <v>0</v>
      </c>
      <c r="R129" s="89">
        <v>0</v>
      </c>
      <c r="S129" s="46"/>
      <c r="T129" s="47">
        <f>+H129+P129+Q129+R129</f>
        <v>0</v>
      </c>
    </row>
    <row r="130" spans="1:20" ht="13.5" thickBot="1" x14ac:dyDescent="0.25">
      <c r="B130" s="2"/>
      <c r="C130" s="18"/>
      <c r="D130" s="63"/>
      <c r="E130" s="63"/>
      <c r="F130" s="63"/>
      <c r="G130" s="63"/>
      <c r="H130" s="64"/>
      <c r="I130" s="63"/>
      <c r="J130" s="63"/>
      <c r="K130" s="63"/>
      <c r="L130" s="63"/>
      <c r="M130" s="63"/>
      <c r="N130" s="43"/>
      <c r="O130" s="63"/>
      <c r="P130" s="45"/>
      <c r="Q130" s="81"/>
      <c r="R130" s="89"/>
      <c r="S130" s="46"/>
      <c r="T130" s="65"/>
    </row>
    <row r="131" spans="1:20" ht="18" thickTop="1" thickBot="1" x14ac:dyDescent="0.4">
      <c r="B131" s="20"/>
      <c r="C131" s="12" t="s">
        <v>81</v>
      </c>
      <c r="D131" s="37">
        <f>+D103+D107+D110+D113+D121+D124+D125+D127+D128+D129</f>
        <v>0</v>
      </c>
      <c r="E131" s="120">
        <f t="shared" ref="E131:R131" si="48">+E103+E107+E110+E113+E121+E124+E125+E127+E128+E129</f>
        <v>0</v>
      </c>
      <c r="F131" s="37">
        <f t="shared" si="48"/>
        <v>0</v>
      </c>
      <c r="G131" s="37">
        <f t="shared" si="48"/>
        <v>0</v>
      </c>
      <c r="H131" s="29">
        <f t="shared" si="48"/>
        <v>0</v>
      </c>
      <c r="I131" s="37">
        <f t="shared" si="48"/>
        <v>0</v>
      </c>
      <c r="J131" s="37">
        <f t="shared" si="48"/>
        <v>0</v>
      </c>
      <c r="K131" s="37">
        <f t="shared" si="48"/>
        <v>0</v>
      </c>
      <c r="L131" s="37">
        <f t="shared" si="48"/>
        <v>0</v>
      </c>
      <c r="M131" s="37">
        <f t="shared" si="48"/>
        <v>0</v>
      </c>
      <c r="N131" s="37">
        <f t="shared" si="48"/>
        <v>0</v>
      </c>
      <c r="O131" s="37">
        <f t="shared" si="48"/>
        <v>0</v>
      </c>
      <c r="P131" s="30">
        <f t="shared" si="48"/>
        <v>0</v>
      </c>
      <c r="Q131" s="76">
        <f t="shared" si="48"/>
        <v>0</v>
      </c>
      <c r="R131" s="84">
        <f t="shared" si="48"/>
        <v>0</v>
      </c>
      <c r="S131" s="31"/>
      <c r="T131" s="92">
        <f>+T103+T107+T110+T113+T121+T124+T125+T127+T128+T129</f>
        <v>0</v>
      </c>
    </row>
    <row r="132" spans="1:20" ht="6.75" customHeight="1" thickTop="1" thickBot="1" x14ac:dyDescent="0.25">
      <c r="B132" s="20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66"/>
      <c r="T132" s="67"/>
    </row>
    <row r="133" spans="1:20" ht="18" thickTop="1" thickBot="1" x14ac:dyDescent="0.4">
      <c r="B133" s="20"/>
      <c r="C133" s="12" t="s">
        <v>82</v>
      </c>
      <c r="D133" s="37">
        <f t="shared" ref="D133:R133" si="49">+D95-D131</f>
        <v>0</v>
      </c>
      <c r="E133" s="37">
        <f t="shared" si="49"/>
        <v>0</v>
      </c>
      <c r="F133" s="37">
        <f t="shared" si="49"/>
        <v>0</v>
      </c>
      <c r="G133" s="37">
        <f t="shared" si="49"/>
        <v>0</v>
      </c>
      <c r="H133" s="29">
        <f t="shared" si="49"/>
        <v>0</v>
      </c>
      <c r="I133" s="37">
        <f t="shared" si="49"/>
        <v>0</v>
      </c>
      <c r="J133" s="37">
        <f t="shared" si="49"/>
        <v>0</v>
      </c>
      <c r="K133" s="37">
        <f t="shared" si="49"/>
        <v>0</v>
      </c>
      <c r="L133" s="37">
        <f t="shared" si="49"/>
        <v>0</v>
      </c>
      <c r="M133" s="37">
        <f t="shared" si="49"/>
        <v>0</v>
      </c>
      <c r="N133" s="37">
        <f t="shared" si="49"/>
        <v>0</v>
      </c>
      <c r="O133" s="37">
        <f t="shared" si="49"/>
        <v>0</v>
      </c>
      <c r="P133" s="30">
        <f t="shared" si="49"/>
        <v>0</v>
      </c>
      <c r="Q133" s="82">
        <f t="shared" si="49"/>
        <v>0</v>
      </c>
      <c r="R133" s="84">
        <f t="shared" si="49"/>
        <v>0</v>
      </c>
      <c r="S133" s="31"/>
      <c r="T133" s="32">
        <f>+T95-T131</f>
        <v>0</v>
      </c>
    </row>
    <row r="134" spans="1:20" ht="6.75" customHeight="1" thickTop="1" thickBot="1" x14ac:dyDescent="0.25">
      <c r="B134" s="20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66"/>
      <c r="T134" s="67"/>
    </row>
    <row r="135" spans="1:20" ht="18" thickTop="1" thickBot="1" x14ac:dyDescent="0.4">
      <c r="B135" s="27"/>
      <c r="C135" s="28" t="s">
        <v>83</v>
      </c>
      <c r="D135" s="37">
        <f t="shared" ref="D135:R135" si="50">(+D131-D103)-D95</f>
        <v>0</v>
      </c>
      <c r="E135" s="37">
        <f t="shared" si="50"/>
        <v>0</v>
      </c>
      <c r="F135" s="37">
        <f t="shared" si="50"/>
        <v>0</v>
      </c>
      <c r="G135" s="37">
        <f t="shared" si="50"/>
        <v>0</v>
      </c>
      <c r="H135" s="29">
        <f t="shared" si="50"/>
        <v>0</v>
      </c>
      <c r="I135" s="37">
        <f t="shared" si="50"/>
        <v>0</v>
      </c>
      <c r="J135" s="37">
        <f t="shared" si="50"/>
        <v>0</v>
      </c>
      <c r="K135" s="37">
        <f t="shared" si="50"/>
        <v>0</v>
      </c>
      <c r="L135" s="37">
        <f t="shared" si="50"/>
        <v>0</v>
      </c>
      <c r="M135" s="37">
        <f t="shared" si="50"/>
        <v>0</v>
      </c>
      <c r="N135" s="37">
        <f t="shared" si="50"/>
        <v>0</v>
      </c>
      <c r="O135" s="37">
        <f t="shared" si="50"/>
        <v>0</v>
      </c>
      <c r="P135" s="30">
        <f t="shared" si="50"/>
        <v>0</v>
      </c>
      <c r="Q135" s="76">
        <f t="shared" si="50"/>
        <v>0</v>
      </c>
      <c r="R135" s="84">
        <f t="shared" si="50"/>
        <v>0</v>
      </c>
      <c r="S135" s="31"/>
      <c r="T135" s="32">
        <f>(+T131-T103)-T95</f>
        <v>0</v>
      </c>
    </row>
    <row r="136" spans="1:20" x14ac:dyDescent="0.2">
      <c r="C136" s="113"/>
      <c r="D136" s="55"/>
      <c r="E136" s="55"/>
      <c r="L136" s="119"/>
      <c r="O136" s="119"/>
      <c r="Q136" s="110"/>
      <c r="R136" s="118"/>
      <c r="T136" s="55"/>
    </row>
    <row r="137" spans="1:20" x14ac:dyDescent="0.2">
      <c r="E137" s="55"/>
      <c r="L137" s="55"/>
      <c r="O137" s="55"/>
      <c r="R137" s="55"/>
    </row>
    <row r="139" spans="1:20" x14ac:dyDescent="0.2">
      <c r="D139" s="112"/>
      <c r="E139" s="55"/>
    </row>
    <row r="141" spans="1:20" x14ac:dyDescent="0.2">
      <c r="E141" s="55"/>
    </row>
  </sheetData>
  <phoneticPr fontId="0" type="noConversion"/>
  <conditionalFormatting sqref="D135:T135">
    <cfRule type="cellIs" dxfId="2" priority="1" stopIfTrue="1" operator="lessThan">
      <formula>0.01</formula>
    </cfRule>
  </conditionalFormatting>
  <printOptions horizontalCentered="1"/>
  <pageMargins left="0" right="0" top="0" bottom="0" header="0.51181102362204722" footer="0.51181102362204722"/>
  <pageSetup paperSize="8" scale="64" orientation="portrait" r:id="rId1"/>
  <headerFooter alignWithMargins="0">
    <oddFooter>&amp;L&amp;"Arial,Gras italique"SFCG /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1"/>
  <sheetViews>
    <sheetView workbookViewId="0">
      <selection activeCell="B52" sqref="B52"/>
    </sheetView>
  </sheetViews>
  <sheetFormatPr baseColWidth="10" defaultRowHeight="12.75" x14ac:dyDescent="0.2"/>
  <cols>
    <col min="1" max="1" width="12.85546875" customWidth="1"/>
    <col min="2" max="2" width="13" customWidth="1"/>
    <col min="3" max="3" width="32.7109375" customWidth="1"/>
    <col min="4" max="4" width="55" customWidth="1"/>
    <col min="5" max="5" width="21.42578125" style="121" customWidth="1"/>
  </cols>
  <sheetData>
    <row r="1" spans="1:5" x14ac:dyDescent="0.2">
      <c r="A1" s="1" t="s">
        <v>211</v>
      </c>
      <c r="B1" s="1" t="s">
        <v>214</v>
      </c>
      <c r="C1" t="s">
        <v>216</v>
      </c>
      <c r="D1" t="s">
        <v>217</v>
      </c>
      <c r="E1" s="135" t="s">
        <v>215</v>
      </c>
    </row>
    <row r="2" spans="1:5" x14ac:dyDescent="0.2">
      <c r="A2" s="122">
        <v>1010</v>
      </c>
      <c r="B2" s="122">
        <f>VALUE(MID(C2,4,10))</f>
        <v>60040000</v>
      </c>
      <c r="C2" s="123" t="s">
        <v>140</v>
      </c>
      <c r="E2" s="124">
        <v>0</v>
      </c>
    </row>
    <row r="3" spans="1:5" x14ac:dyDescent="0.2">
      <c r="A3">
        <v>1010</v>
      </c>
      <c r="B3" s="122">
        <f t="shared" ref="B3:B66" si="0">VALUE(MID(C3,4,10))</f>
        <v>60300000</v>
      </c>
      <c r="C3" s="123" t="s">
        <v>141</v>
      </c>
      <c r="E3" s="124">
        <v>0</v>
      </c>
    </row>
    <row r="4" spans="1:5" x14ac:dyDescent="0.2">
      <c r="A4">
        <v>1010</v>
      </c>
      <c r="B4" s="122">
        <f t="shared" si="0"/>
        <v>60310000</v>
      </c>
      <c r="C4" s="123" t="s">
        <v>142</v>
      </c>
      <c r="E4" s="124">
        <v>0</v>
      </c>
    </row>
    <row r="5" spans="1:5" x14ac:dyDescent="0.2">
      <c r="A5">
        <v>1010</v>
      </c>
      <c r="B5" s="122">
        <f t="shared" si="0"/>
        <v>60320000</v>
      </c>
      <c r="C5" s="123" t="s">
        <v>143</v>
      </c>
      <c r="E5" s="124">
        <v>0</v>
      </c>
    </row>
    <row r="6" spans="1:5" x14ac:dyDescent="0.2">
      <c r="A6">
        <v>1010</v>
      </c>
      <c r="B6" s="122">
        <f t="shared" si="0"/>
        <v>60330000</v>
      </c>
      <c r="C6" s="123" t="s">
        <v>144</v>
      </c>
      <c r="E6" s="124">
        <v>0</v>
      </c>
    </row>
    <row r="7" spans="1:5" x14ac:dyDescent="0.2">
      <c r="A7">
        <v>1010</v>
      </c>
      <c r="B7" s="122">
        <f t="shared" si="0"/>
        <v>60630000</v>
      </c>
      <c r="C7" s="123" t="s">
        <v>145</v>
      </c>
      <c r="E7" s="124">
        <v>6859.64</v>
      </c>
    </row>
    <row r="8" spans="1:5" x14ac:dyDescent="0.2">
      <c r="A8">
        <v>1010</v>
      </c>
      <c r="B8" s="122">
        <f t="shared" si="0"/>
        <v>60635000</v>
      </c>
      <c r="C8" s="123" t="s">
        <v>146</v>
      </c>
      <c r="E8" s="124">
        <v>877.31</v>
      </c>
    </row>
    <row r="9" spans="1:5" x14ac:dyDescent="0.2">
      <c r="A9">
        <v>1010</v>
      </c>
      <c r="B9" s="122">
        <f t="shared" si="0"/>
        <v>60640100</v>
      </c>
      <c r="C9" s="123" t="s">
        <v>147</v>
      </c>
      <c r="E9" s="124">
        <v>8622.02</v>
      </c>
    </row>
    <row r="10" spans="1:5" x14ac:dyDescent="0.2">
      <c r="A10">
        <v>1010</v>
      </c>
      <c r="B10" s="122">
        <f t="shared" si="0"/>
        <v>61100000</v>
      </c>
      <c r="C10" s="123" t="s">
        <v>148</v>
      </c>
      <c r="E10" s="124">
        <v>494.88</v>
      </c>
    </row>
    <row r="11" spans="1:5" x14ac:dyDescent="0.2">
      <c r="A11">
        <v>1010</v>
      </c>
      <c r="B11" s="122">
        <f t="shared" si="0"/>
        <v>61320000</v>
      </c>
      <c r="C11" s="123" t="s">
        <v>149</v>
      </c>
      <c r="E11" s="124">
        <v>2084.48</v>
      </c>
    </row>
    <row r="12" spans="1:5" x14ac:dyDescent="0.2">
      <c r="A12">
        <v>1010</v>
      </c>
      <c r="B12" s="122">
        <f t="shared" si="0"/>
        <v>61365500</v>
      </c>
      <c r="C12" s="123" t="s">
        <v>150</v>
      </c>
      <c r="E12" s="124">
        <v>10133.629999999999</v>
      </c>
    </row>
    <row r="13" spans="1:5" x14ac:dyDescent="0.2">
      <c r="A13">
        <v>1010</v>
      </c>
      <c r="B13" s="122">
        <f t="shared" si="0"/>
        <v>61520000</v>
      </c>
      <c r="C13" s="123" t="s">
        <v>151</v>
      </c>
      <c r="E13" s="124">
        <v>28482.76</v>
      </c>
    </row>
    <row r="14" spans="1:5" x14ac:dyDescent="0.2">
      <c r="A14">
        <v>1010</v>
      </c>
      <c r="B14" s="122">
        <f t="shared" si="0"/>
        <v>61530000</v>
      </c>
      <c r="C14" s="123" t="s">
        <v>152</v>
      </c>
      <c r="E14" s="124">
        <v>8929.39</v>
      </c>
    </row>
    <row r="15" spans="1:5" x14ac:dyDescent="0.2">
      <c r="A15">
        <v>1010</v>
      </c>
      <c r="B15" s="122">
        <f t="shared" si="0"/>
        <v>62260000</v>
      </c>
      <c r="C15" s="123" t="s">
        <v>153</v>
      </c>
      <c r="E15" s="124">
        <v>7342.8</v>
      </c>
    </row>
    <row r="16" spans="1:5" x14ac:dyDescent="0.2">
      <c r="A16">
        <v>1010</v>
      </c>
      <c r="B16" s="122">
        <f t="shared" si="0"/>
        <v>62600000</v>
      </c>
      <c r="C16" s="123" t="s">
        <v>154</v>
      </c>
      <c r="E16" s="124">
        <v>50.67</v>
      </c>
    </row>
    <row r="17" spans="1:5" x14ac:dyDescent="0.2">
      <c r="A17">
        <v>1010</v>
      </c>
      <c r="B17" s="122">
        <f t="shared" si="0"/>
        <v>62610000</v>
      </c>
      <c r="C17" s="123" t="s">
        <v>155</v>
      </c>
      <c r="E17" s="124">
        <v>1326.9</v>
      </c>
    </row>
    <row r="18" spans="1:5" x14ac:dyDescent="0.2">
      <c r="A18">
        <v>1010</v>
      </c>
      <c r="B18" s="122">
        <f t="shared" si="0"/>
        <v>63110000</v>
      </c>
      <c r="C18" s="123" t="s">
        <v>156</v>
      </c>
      <c r="E18" s="124">
        <v>3489.81</v>
      </c>
    </row>
    <row r="19" spans="1:5" x14ac:dyDescent="0.2">
      <c r="A19">
        <v>1010</v>
      </c>
      <c r="B19" s="122">
        <f t="shared" si="0"/>
        <v>63130000</v>
      </c>
      <c r="C19" s="123" t="s">
        <v>157</v>
      </c>
      <c r="E19" s="124">
        <v>433.96</v>
      </c>
    </row>
    <row r="20" spans="1:5" x14ac:dyDescent="0.2">
      <c r="A20">
        <v>1010</v>
      </c>
      <c r="B20" s="122">
        <f t="shared" si="0"/>
        <v>63140000</v>
      </c>
      <c r="C20" s="123" t="s">
        <v>158</v>
      </c>
      <c r="E20" s="124">
        <v>195.3</v>
      </c>
    </row>
    <row r="21" spans="1:5" x14ac:dyDescent="0.2">
      <c r="A21">
        <v>1010</v>
      </c>
      <c r="B21" s="122">
        <f t="shared" si="0"/>
        <v>63400000</v>
      </c>
      <c r="C21" s="123" t="s">
        <v>159</v>
      </c>
      <c r="E21" s="124">
        <v>2569.16</v>
      </c>
    </row>
    <row r="22" spans="1:5" x14ac:dyDescent="0.2">
      <c r="A22">
        <v>1010</v>
      </c>
      <c r="B22" s="122">
        <f t="shared" si="0"/>
        <v>63500000</v>
      </c>
      <c r="C22" s="123" t="s">
        <v>160</v>
      </c>
      <c r="E22" s="124">
        <v>8715</v>
      </c>
    </row>
    <row r="23" spans="1:5" x14ac:dyDescent="0.2">
      <c r="A23">
        <v>1010</v>
      </c>
      <c r="B23" s="122">
        <f t="shared" si="0"/>
        <v>64110000</v>
      </c>
      <c r="C23" s="123" t="s">
        <v>161</v>
      </c>
      <c r="E23" s="124">
        <v>43396.43</v>
      </c>
    </row>
    <row r="24" spans="1:5" x14ac:dyDescent="0.2">
      <c r="A24">
        <v>1010</v>
      </c>
      <c r="B24" s="122">
        <f t="shared" si="0"/>
        <v>64146000</v>
      </c>
      <c r="C24" s="123" t="s">
        <v>162</v>
      </c>
      <c r="E24" s="124">
        <v>-39.6</v>
      </c>
    </row>
    <row r="25" spans="1:5" x14ac:dyDescent="0.2">
      <c r="A25">
        <v>1010</v>
      </c>
      <c r="B25" s="122">
        <f t="shared" si="0"/>
        <v>64147000</v>
      </c>
      <c r="C25" s="123" t="s">
        <v>163</v>
      </c>
      <c r="E25" s="124">
        <v>-664</v>
      </c>
    </row>
    <row r="26" spans="1:5" x14ac:dyDescent="0.2">
      <c r="A26">
        <v>1010</v>
      </c>
      <c r="B26" s="122">
        <f t="shared" si="0"/>
        <v>64510000</v>
      </c>
      <c r="C26" s="123" t="s">
        <v>164</v>
      </c>
      <c r="E26" s="124">
        <v>17400.240000000002</v>
      </c>
    </row>
    <row r="27" spans="1:5" x14ac:dyDescent="0.2">
      <c r="A27">
        <v>1010</v>
      </c>
      <c r="B27" s="122">
        <f t="shared" si="0"/>
        <v>64830000</v>
      </c>
      <c r="C27" s="123" t="s">
        <v>165</v>
      </c>
      <c r="E27" s="124">
        <v>1708.95</v>
      </c>
    </row>
    <row r="28" spans="1:5" x14ac:dyDescent="0.2">
      <c r="A28">
        <v>1010</v>
      </c>
      <c r="B28" s="122">
        <f t="shared" si="0"/>
        <v>68110000</v>
      </c>
      <c r="C28" s="123" t="s">
        <v>166</v>
      </c>
      <c r="E28" s="124">
        <v>0</v>
      </c>
    </row>
    <row r="29" spans="1:5" x14ac:dyDescent="0.2">
      <c r="A29">
        <v>1010</v>
      </c>
      <c r="B29" s="122">
        <f t="shared" si="0"/>
        <v>70533000</v>
      </c>
      <c r="C29" s="123" t="s">
        <v>167</v>
      </c>
      <c r="E29" s="124">
        <v>-2569.2600000000002</v>
      </c>
    </row>
    <row r="30" spans="1:5" x14ac:dyDescent="0.2">
      <c r="A30">
        <v>1010</v>
      </c>
      <c r="B30" s="122">
        <f t="shared" si="0"/>
        <v>70550000</v>
      </c>
      <c r="C30" s="123" t="s">
        <v>168</v>
      </c>
      <c r="E30" s="124">
        <v>-3116</v>
      </c>
    </row>
    <row r="31" spans="1:5" x14ac:dyDescent="0.2">
      <c r="A31">
        <v>1010</v>
      </c>
      <c r="B31" s="122">
        <f t="shared" si="0"/>
        <v>70912000</v>
      </c>
      <c r="C31" s="123" t="s">
        <v>169</v>
      </c>
      <c r="E31" s="124">
        <v>0</v>
      </c>
    </row>
    <row r="32" spans="1:5" x14ac:dyDescent="0.2">
      <c r="B32" s="122"/>
      <c r="C32" s="123"/>
      <c r="E32" s="124"/>
    </row>
    <row r="33" spans="1:5" x14ac:dyDescent="0.2">
      <c r="A33">
        <v>1024</v>
      </c>
      <c r="B33" s="122">
        <f t="shared" si="0"/>
        <v>60000000</v>
      </c>
      <c r="C33" s="123" t="s">
        <v>170</v>
      </c>
      <c r="E33" s="124">
        <v>9466</v>
      </c>
    </row>
    <row r="34" spans="1:5" x14ac:dyDescent="0.2">
      <c r="A34">
        <v>1024</v>
      </c>
      <c r="B34" s="122">
        <f t="shared" si="0"/>
        <v>60030000</v>
      </c>
      <c r="C34" s="123" t="s">
        <v>171</v>
      </c>
      <c r="E34" s="124">
        <v>410</v>
      </c>
    </row>
    <row r="35" spans="1:5" x14ac:dyDescent="0.2">
      <c r="A35">
        <v>1024</v>
      </c>
      <c r="B35" s="122">
        <f t="shared" si="0"/>
        <v>60040000</v>
      </c>
      <c r="C35" s="123" t="s">
        <v>140</v>
      </c>
      <c r="E35" s="124">
        <v>300</v>
      </c>
    </row>
    <row r="36" spans="1:5" x14ac:dyDescent="0.2">
      <c r="A36">
        <v>1024</v>
      </c>
      <c r="B36" s="122">
        <f t="shared" si="0"/>
        <v>60450000</v>
      </c>
      <c r="C36" s="123" t="s">
        <v>172</v>
      </c>
      <c r="E36" s="124">
        <v>1907.4</v>
      </c>
    </row>
    <row r="37" spans="1:5" x14ac:dyDescent="0.2">
      <c r="A37">
        <v>1024</v>
      </c>
      <c r="B37" s="122">
        <f t="shared" si="0"/>
        <v>60610000</v>
      </c>
      <c r="C37" s="123" t="s">
        <v>173</v>
      </c>
      <c r="E37" s="124">
        <v>0</v>
      </c>
    </row>
    <row r="38" spans="1:5" x14ac:dyDescent="0.2">
      <c r="A38">
        <v>1024</v>
      </c>
      <c r="B38" s="122">
        <f t="shared" si="0"/>
        <v>60630000</v>
      </c>
      <c r="C38" s="123" t="s">
        <v>145</v>
      </c>
      <c r="E38" s="124">
        <v>1100</v>
      </c>
    </row>
    <row r="39" spans="1:5" x14ac:dyDescent="0.2">
      <c r="A39">
        <v>1024</v>
      </c>
      <c r="B39" s="122">
        <f t="shared" si="0"/>
        <v>60635000</v>
      </c>
      <c r="C39" s="123" t="s">
        <v>146</v>
      </c>
      <c r="E39" s="124">
        <v>15</v>
      </c>
    </row>
    <row r="40" spans="1:5" x14ac:dyDescent="0.2">
      <c r="A40">
        <v>1024</v>
      </c>
      <c r="B40" s="122">
        <f t="shared" si="0"/>
        <v>60640100</v>
      </c>
      <c r="C40" s="123" t="s">
        <v>147</v>
      </c>
      <c r="E40" s="124">
        <v>170</v>
      </c>
    </row>
    <row r="41" spans="1:5" x14ac:dyDescent="0.2">
      <c r="A41">
        <v>1024</v>
      </c>
      <c r="B41" s="122">
        <f t="shared" si="0"/>
        <v>60644000</v>
      </c>
      <c r="C41" s="123" t="s">
        <v>174</v>
      </c>
      <c r="E41" s="124">
        <v>140.4</v>
      </c>
    </row>
    <row r="42" spans="1:5" x14ac:dyDescent="0.2">
      <c r="A42">
        <v>1024</v>
      </c>
      <c r="B42" s="122">
        <f t="shared" si="0"/>
        <v>61365100</v>
      </c>
      <c r="C42" s="123" t="s">
        <v>175</v>
      </c>
      <c r="E42" s="124">
        <v>2760</v>
      </c>
    </row>
    <row r="43" spans="1:5" x14ac:dyDescent="0.2">
      <c r="A43">
        <v>1024</v>
      </c>
      <c r="B43" s="122">
        <f t="shared" si="0"/>
        <v>61365200</v>
      </c>
      <c r="C43" s="123" t="s">
        <v>176</v>
      </c>
      <c r="E43" s="124">
        <v>272.60000000000002</v>
      </c>
    </row>
    <row r="44" spans="1:5" x14ac:dyDescent="0.2">
      <c r="A44">
        <v>1024</v>
      </c>
      <c r="B44" s="122">
        <f t="shared" si="0"/>
        <v>61510000</v>
      </c>
      <c r="C44" s="123" t="s">
        <v>177</v>
      </c>
      <c r="E44" s="124">
        <v>110</v>
      </c>
    </row>
    <row r="45" spans="1:5" x14ac:dyDescent="0.2">
      <c r="A45">
        <v>1024</v>
      </c>
      <c r="B45" s="122">
        <f t="shared" si="0"/>
        <v>61520000</v>
      </c>
      <c r="C45" s="123" t="s">
        <v>151</v>
      </c>
      <c r="E45" s="124">
        <v>1800</v>
      </c>
    </row>
    <row r="46" spans="1:5" x14ac:dyDescent="0.2">
      <c r="A46">
        <v>1024</v>
      </c>
      <c r="B46" s="122">
        <f t="shared" si="0"/>
        <v>61820000</v>
      </c>
      <c r="C46" s="123" t="s">
        <v>178</v>
      </c>
      <c r="E46" s="124">
        <v>1403.96</v>
      </c>
    </row>
    <row r="47" spans="1:5" x14ac:dyDescent="0.2">
      <c r="A47">
        <v>1024</v>
      </c>
      <c r="B47" s="122">
        <f t="shared" si="0"/>
        <v>61831000</v>
      </c>
      <c r="C47" s="123" t="s">
        <v>179</v>
      </c>
      <c r="E47" s="124">
        <v>218.76</v>
      </c>
    </row>
    <row r="48" spans="1:5" x14ac:dyDescent="0.2">
      <c r="A48">
        <v>1024</v>
      </c>
      <c r="B48" s="122">
        <f t="shared" si="0"/>
        <v>61840000</v>
      </c>
      <c r="C48" s="123" t="s">
        <v>180</v>
      </c>
      <c r="E48" s="124">
        <v>13015</v>
      </c>
    </row>
    <row r="49" spans="1:5" x14ac:dyDescent="0.2">
      <c r="A49">
        <v>1024</v>
      </c>
      <c r="B49" s="122">
        <f t="shared" si="0"/>
        <v>61860000</v>
      </c>
      <c r="C49" s="123" t="s">
        <v>181</v>
      </c>
      <c r="E49" s="124">
        <v>1338.15</v>
      </c>
    </row>
    <row r="50" spans="1:5" x14ac:dyDescent="0.2">
      <c r="A50">
        <v>1024</v>
      </c>
      <c r="B50" s="122">
        <f t="shared" si="0"/>
        <v>62410000</v>
      </c>
      <c r="C50" s="123" t="s">
        <v>182</v>
      </c>
      <c r="E50" s="124">
        <v>779.3</v>
      </c>
    </row>
    <row r="51" spans="1:5" x14ac:dyDescent="0.2">
      <c r="A51">
        <v>1024</v>
      </c>
      <c r="B51" s="122">
        <f t="shared" si="0"/>
        <v>62450000</v>
      </c>
      <c r="C51" s="123" t="s">
        <v>183</v>
      </c>
      <c r="E51" s="124">
        <v>5733.66</v>
      </c>
    </row>
    <row r="52" spans="1:5" x14ac:dyDescent="0.2">
      <c r="A52">
        <v>1024</v>
      </c>
      <c r="B52" s="122">
        <f t="shared" si="0"/>
        <v>62460000</v>
      </c>
      <c r="C52" s="123" t="s">
        <v>184</v>
      </c>
      <c r="E52" s="124">
        <v>0</v>
      </c>
    </row>
    <row r="53" spans="1:5" x14ac:dyDescent="0.2">
      <c r="A53">
        <v>1024</v>
      </c>
      <c r="B53" s="122">
        <f t="shared" si="0"/>
        <v>62495000</v>
      </c>
      <c r="C53" s="123" t="s">
        <v>185</v>
      </c>
      <c r="E53" s="124">
        <v>0</v>
      </c>
    </row>
    <row r="54" spans="1:5" x14ac:dyDescent="0.2">
      <c r="A54">
        <v>1024</v>
      </c>
      <c r="B54" s="122">
        <f t="shared" si="0"/>
        <v>62600000</v>
      </c>
      <c r="C54" s="123" t="s">
        <v>154</v>
      </c>
      <c r="E54" s="124">
        <v>40.25</v>
      </c>
    </row>
    <row r="55" spans="1:5" x14ac:dyDescent="0.2">
      <c r="A55">
        <v>1024</v>
      </c>
      <c r="B55" s="122">
        <f t="shared" si="0"/>
        <v>62610000</v>
      </c>
      <c r="C55" s="123" t="s">
        <v>155</v>
      </c>
      <c r="E55" s="124">
        <v>22.8</v>
      </c>
    </row>
    <row r="56" spans="1:5" x14ac:dyDescent="0.2">
      <c r="A56">
        <v>1024</v>
      </c>
      <c r="B56" s="122">
        <f t="shared" si="0"/>
        <v>62700000</v>
      </c>
      <c r="C56" s="123" t="s">
        <v>186</v>
      </c>
      <c r="E56" s="124">
        <v>80.400000000000006</v>
      </c>
    </row>
    <row r="57" spans="1:5" x14ac:dyDescent="0.2">
      <c r="A57">
        <v>1024</v>
      </c>
      <c r="B57" s="122">
        <f t="shared" si="0"/>
        <v>62840000</v>
      </c>
      <c r="C57" s="123" t="s">
        <v>187</v>
      </c>
      <c r="E57" s="124">
        <v>197.05</v>
      </c>
    </row>
    <row r="58" spans="1:5" x14ac:dyDescent="0.2">
      <c r="A58">
        <v>1024</v>
      </c>
      <c r="B58" s="122">
        <f t="shared" si="0"/>
        <v>62850000</v>
      </c>
      <c r="C58" s="123" t="s">
        <v>188</v>
      </c>
      <c r="E58" s="124">
        <v>71.83</v>
      </c>
    </row>
    <row r="59" spans="1:5" x14ac:dyDescent="0.2">
      <c r="A59">
        <v>1024</v>
      </c>
      <c r="B59" s="122">
        <f t="shared" si="0"/>
        <v>63110000</v>
      </c>
      <c r="C59" s="123" t="s">
        <v>156</v>
      </c>
      <c r="E59" s="124">
        <v>1200.42</v>
      </c>
    </row>
    <row r="60" spans="1:5" x14ac:dyDescent="0.2">
      <c r="A60">
        <v>1024</v>
      </c>
      <c r="B60" s="122">
        <f t="shared" si="0"/>
        <v>63130000</v>
      </c>
      <c r="C60" s="123" t="s">
        <v>157</v>
      </c>
      <c r="E60" s="124">
        <v>262.33999999999997</v>
      </c>
    </row>
    <row r="61" spans="1:5" x14ac:dyDescent="0.2">
      <c r="A61">
        <v>1024</v>
      </c>
      <c r="B61" s="122">
        <f t="shared" si="0"/>
        <v>63140000</v>
      </c>
      <c r="C61" s="123" t="s">
        <v>158</v>
      </c>
      <c r="E61" s="124">
        <v>118.05</v>
      </c>
    </row>
    <row r="62" spans="1:5" x14ac:dyDescent="0.2">
      <c r="A62">
        <v>1024</v>
      </c>
      <c r="B62" s="122">
        <f t="shared" si="0"/>
        <v>64110000</v>
      </c>
      <c r="C62" s="123" t="s">
        <v>161</v>
      </c>
      <c r="E62" s="124">
        <v>22236.28</v>
      </c>
    </row>
    <row r="63" spans="1:5" x14ac:dyDescent="0.2">
      <c r="A63">
        <v>1024</v>
      </c>
      <c r="B63" s="122">
        <f t="shared" si="0"/>
        <v>64146000</v>
      </c>
      <c r="C63" s="123" t="s">
        <v>162</v>
      </c>
      <c r="E63" s="124">
        <v>-1140.49</v>
      </c>
    </row>
    <row r="64" spans="1:5" x14ac:dyDescent="0.2">
      <c r="A64">
        <v>1024</v>
      </c>
      <c r="B64" s="122">
        <f t="shared" si="0"/>
        <v>64510000</v>
      </c>
      <c r="C64" s="123" t="s">
        <v>164</v>
      </c>
      <c r="E64" s="124">
        <v>4538.62</v>
      </c>
    </row>
    <row r="65" spans="1:5" x14ac:dyDescent="0.2">
      <c r="A65">
        <v>1024</v>
      </c>
      <c r="B65" s="122">
        <f t="shared" si="0"/>
        <v>70101000</v>
      </c>
      <c r="C65" s="123" t="s">
        <v>189</v>
      </c>
      <c r="E65" s="124">
        <v>-21671.83</v>
      </c>
    </row>
    <row r="66" spans="1:5" x14ac:dyDescent="0.2">
      <c r="A66">
        <v>1024</v>
      </c>
      <c r="B66" s="122">
        <f t="shared" si="0"/>
        <v>70911000</v>
      </c>
      <c r="C66" s="123" t="s">
        <v>190</v>
      </c>
      <c r="E66" s="124">
        <v>2118</v>
      </c>
    </row>
    <row r="67" spans="1:5" x14ac:dyDescent="0.2">
      <c r="A67">
        <v>1024</v>
      </c>
      <c r="B67" s="122">
        <f t="shared" ref="B67:B130" si="1">VALUE(MID(C67,4,10))</f>
        <v>77185000</v>
      </c>
      <c r="C67" s="123" t="s">
        <v>191</v>
      </c>
      <c r="E67" s="124">
        <v>-0.26</v>
      </c>
    </row>
    <row r="68" spans="1:5" x14ac:dyDescent="0.2">
      <c r="B68" s="122"/>
      <c r="C68" s="123"/>
      <c r="D68" s="123"/>
    </row>
    <row r="69" spans="1:5" x14ac:dyDescent="0.2">
      <c r="A69">
        <v>1026</v>
      </c>
      <c r="B69" s="122">
        <f t="shared" si="1"/>
        <v>60000000</v>
      </c>
      <c r="C69" s="123" t="s">
        <v>170</v>
      </c>
      <c r="E69" s="124">
        <v>0</v>
      </c>
    </row>
    <row r="70" spans="1:5" x14ac:dyDescent="0.2">
      <c r="A70">
        <v>1026</v>
      </c>
      <c r="B70" s="122">
        <f t="shared" si="1"/>
        <v>60030000</v>
      </c>
      <c r="C70" s="123" t="s">
        <v>171</v>
      </c>
      <c r="E70" s="124">
        <v>0</v>
      </c>
    </row>
    <row r="71" spans="1:5" x14ac:dyDescent="0.2">
      <c r="A71">
        <v>1026</v>
      </c>
      <c r="B71" s="122">
        <f t="shared" si="1"/>
        <v>60630000</v>
      </c>
      <c r="C71" s="123" t="s">
        <v>145</v>
      </c>
      <c r="E71" s="124">
        <v>0</v>
      </c>
    </row>
    <row r="72" spans="1:5" x14ac:dyDescent="0.2">
      <c r="A72">
        <v>1026</v>
      </c>
      <c r="B72" s="122">
        <f t="shared" si="1"/>
        <v>60635000</v>
      </c>
      <c r="C72" s="123" t="s">
        <v>146</v>
      </c>
      <c r="E72" s="124">
        <v>0</v>
      </c>
    </row>
    <row r="73" spans="1:5" x14ac:dyDescent="0.2">
      <c r="A73">
        <v>1026</v>
      </c>
      <c r="B73" s="122">
        <f t="shared" si="1"/>
        <v>60640100</v>
      </c>
      <c r="C73" s="123" t="s">
        <v>147</v>
      </c>
      <c r="E73" s="124">
        <v>0</v>
      </c>
    </row>
    <row r="74" spans="1:5" x14ac:dyDescent="0.2">
      <c r="A74">
        <v>1026</v>
      </c>
      <c r="B74" s="122">
        <f t="shared" si="1"/>
        <v>60644000</v>
      </c>
      <c r="C74" s="123" t="s">
        <v>174</v>
      </c>
      <c r="E74" s="124">
        <v>0</v>
      </c>
    </row>
    <row r="75" spans="1:5" x14ac:dyDescent="0.2">
      <c r="A75">
        <v>1026</v>
      </c>
      <c r="B75" s="122">
        <f t="shared" si="1"/>
        <v>61365100</v>
      </c>
      <c r="C75" s="123" t="s">
        <v>175</v>
      </c>
      <c r="E75" s="124">
        <v>0</v>
      </c>
    </row>
    <row r="76" spans="1:5" x14ac:dyDescent="0.2">
      <c r="A76">
        <v>1026</v>
      </c>
      <c r="B76" s="122">
        <f t="shared" si="1"/>
        <v>61365200</v>
      </c>
      <c r="C76" s="123" t="s">
        <v>176</v>
      </c>
      <c r="E76" s="124">
        <v>0</v>
      </c>
    </row>
    <row r="77" spans="1:5" x14ac:dyDescent="0.2">
      <c r="A77">
        <v>1026</v>
      </c>
      <c r="B77" s="122">
        <f t="shared" si="1"/>
        <v>61510000</v>
      </c>
      <c r="C77" s="125" t="s">
        <v>177</v>
      </c>
      <c r="E77" s="124">
        <v>0</v>
      </c>
    </row>
    <row r="78" spans="1:5" x14ac:dyDescent="0.2">
      <c r="A78">
        <v>1026</v>
      </c>
      <c r="B78" s="122">
        <f t="shared" si="1"/>
        <v>61520000</v>
      </c>
      <c r="C78" s="123" t="s">
        <v>151</v>
      </c>
      <c r="E78" s="124">
        <v>0</v>
      </c>
    </row>
    <row r="79" spans="1:5" x14ac:dyDescent="0.2">
      <c r="A79">
        <v>1026</v>
      </c>
      <c r="B79" s="122">
        <f t="shared" si="1"/>
        <v>61831000</v>
      </c>
      <c r="C79" s="123" t="s">
        <v>179</v>
      </c>
      <c r="E79" s="124">
        <v>0</v>
      </c>
    </row>
    <row r="80" spans="1:5" x14ac:dyDescent="0.2">
      <c r="A80">
        <v>1026</v>
      </c>
      <c r="B80" s="122">
        <f t="shared" si="1"/>
        <v>61840000</v>
      </c>
      <c r="C80" s="123" t="s">
        <v>180</v>
      </c>
      <c r="E80" s="124">
        <v>0</v>
      </c>
    </row>
    <row r="81" spans="1:5" x14ac:dyDescent="0.2">
      <c r="A81">
        <v>1026</v>
      </c>
      <c r="B81" s="122">
        <f t="shared" si="1"/>
        <v>62410000</v>
      </c>
      <c r="C81" s="123" t="s">
        <v>182</v>
      </c>
      <c r="E81" s="124">
        <v>0</v>
      </c>
    </row>
    <row r="82" spans="1:5" x14ac:dyDescent="0.2">
      <c r="A82">
        <v>1026</v>
      </c>
      <c r="B82" s="122">
        <f t="shared" si="1"/>
        <v>62450000</v>
      </c>
      <c r="C82" s="123" t="s">
        <v>183</v>
      </c>
      <c r="E82" s="124">
        <v>0</v>
      </c>
    </row>
    <row r="83" spans="1:5" x14ac:dyDescent="0.2">
      <c r="A83">
        <v>1026</v>
      </c>
      <c r="B83" s="122">
        <f t="shared" si="1"/>
        <v>62453000</v>
      </c>
      <c r="C83" s="123" t="s">
        <v>192</v>
      </c>
      <c r="E83" s="124">
        <v>0</v>
      </c>
    </row>
    <row r="84" spans="1:5" x14ac:dyDescent="0.2">
      <c r="A84">
        <v>1026</v>
      </c>
      <c r="B84" s="122">
        <f t="shared" si="1"/>
        <v>62460000</v>
      </c>
      <c r="C84" s="123" t="s">
        <v>184</v>
      </c>
      <c r="E84" s="124">
        <v>0</v>
      </c>
    </row>
    <row r="85" spans="1:5" x14ac:dyDescent="0.2">
      <c r="A85">
        <v>1026</v>
      </c>
      <c r="B85" s="122">
        <f t="shared" si="1"/>
        <v>62700000</v>
      </c>
      <c r="C85" s="123" t="s">
        <v>186</v>
      </c>
      <c r="E85" s="124">
        <v>0</v>
      </c>
    </row>
    <row r="86" spans="1:5" x14ac:dyDescent="0.2">
      <c r="A86">
        <v>1026</v>
      </c>
      <c r="B86" s="122">
        <f t="shared" si="1"/>
        <v>63110000</v>
      </c>
      <c r="C86" s="123" t="s">
        <v>156</v>
      </c>
      <c r="E86" s="124">
        <v>0</v>
      </c>
    </row>
    <row r="87" spans="1:5" x14ac:dyDescent="0.2">
      <c r="A87">
        <v>1026</v>
      </c>
      <c r="B87" s="122">
        <f t="shared" si="1"/>
        <v>63130000</v>
      </c>
      <c r="C87" s="123" t="s">
        <v>157</v>
      </c>
      <c r="E87" s="124">
        <v>0</v>
      </c>
    </row>
    <row r="88" spans="1:5" x14ac:dyDescent="0.2">
      <c r="A88">
        <v>1026</v>
      </c>
      <c r="B88" s="122">
        <f t="shared" si="1"/>
        <v>63140000</v>
      </c>
      <c r="C88" s="123" t="s">
        <v>158</v>
      </c>
      <c r="E88" s="124">
        <v>0</v>
      </c>
    </row>
    <row r="89" spans="1:5" x14ac:dyDescent="0.2">
      <c r="A89">
        <v>1026</v>
      </c>
      <c r="B89" s="122">
        <f t="shared" si="1"/>
        <v>64110000</v>
      </c>
      <c r="C89" s="123" t="s">
        <v>161</v>
      </c>
      <c r="E89" s="124">
        <v>0</v>
      </c>
    </row>
    <row r="90" spans="1:5" x14ac:dyDescent="0.2">
      <c r="A90">
        <v>1026</v>
      </c>
      <c r="B90" s="122">
        <f t="shared" si="1"/>
        <v>64146000</v>
      </c>
      <c r="C90" s="123" t="s">
        <v>162</v>
      </c>
      <c r="E90" s="124">
        <v>0</v>
      </c>
    </row>
    <row r="91" spans="1:5" x14ac:dyDescent="0.2">
      <c r="A91">
        <v>1026</v>
      </c>
      <c r="B91" s="122">
        <f t="shared" si="1"/>
        <v>64510000</v>
      </c>
      <c r="C91" s="123" t="s">
        <v>164</v>
      </c>
      <c r="E91" s="124">
        <v>0</v>
      </c>
    </row>
    <row r="92" spans="1:5" x14ac:dyDescent="0.2">
      <c r="A92">
        <v>1026</v>
      </c>
      <c r="B92" s="122">
        <f t="shared" si="1"/>
        <v>70101000</v>
      </c>
      <c r="C92" s="123" t="s">
        <v>189</v>
      </c>
      <c r="E92" s="124">
        <v>0</v>
      </c>
    </row>
    <row r="93" spans="1:5" x14ac:dyDescent="0.2">
      <c r="A93">
        <v>1026</v>
      </c>
      <c r="B93" s="122">
        <f t="shared" si="1"/>
        <v>70911000</v>
      </c>
      <c r="C93" s="123" t="s">
        <v>190</v>
      </c>
      <c r="E93" s="124">
        <v>0</v>
      </c>
    </row>
    <row r="94" spans="1:5" x14ac:dyDescent="0.2">
      <c r="B94" s="122"/>
      <c r="C94" s="123"/>
      <c r="D94" s="123"/>
    </row>
    <row r="95" spans="1:5" x14ac:dyDescent="0.2">
      <c r="A95">
        <v>1058</v>
      </c>
      <c r="B95" s="122">
        <f t="shared" si="1"/>
        <v>60000000</v>
      </c>
      <c r="C95" s="123" t="s">
        <v>170</v>
      </c>
      <c r="E95" s="124">
        <v>4612.33</v>
      </c>
    </row>
    <row r="96" spans="1:5" x14ac:dyDescent="0.2">
      <c r="A96">
        <v>1058</v>
      </c>
      <c r="B96" s="122">
        <f t="shared" si="1"/>
        <v>60020000</v>
      </c>
      <c r="C96" s="123" t="s">
        <v>193</v>
      </c>
      <c r="E96" s="124">
        <v>25.92</v>
      </c>
    </row>
    <row r="97" spans="1:5" x14ac:dyDescent="0.2">
      <c r="A97">
        <v>1058</v>
      </c>
      <c r="B97" s="122">
        <f t="shared" si="1"/>
        <v>60030000</v>
      </c>
      <c r="C97" s="123" t="s">
        <v>171</v>
      </c>
      <c r="E97" s="124">
        <v>1641.84</v>
      </c>
    </row>
    <row r="98" spans="1:5" x14ac:dyDescent="0.2">
      <c r="A98">
        <v>1058</v>
      </c>
      <c r="B98" s="122">
        <f t="shared" si="1"/>
        <v>60040000</v>
      </c>
      <c r="C98" s="123" t="s">
        <v>140</v>
      </c>
      <c r="E98" s="124">
        <v>1967.8</v>
      </c>
    </row>
    <row r="99" spans="1:5" x14ac:dyDescent="0.2">
      <c r="A99">
        <v>1058</v>
      </c>
      <c r="B99" s="122">
        <f t="shared" si="1"/>
        <v>60610000</v>
      </c>
      <c r="C99" s="123" t="s">
        <v>173</v>
      </c>
      <c r="E99" s="124">
        <v>245.43</v>
      </c>
    </row>
    <row r="100" spans="1:5" x14ac:dyDescent="0.2">
      <c r="A100">
        <v>1058</v>
      </c>
      <c r="B100" s="122">
        <f t="shared" si="1"/>
        <v>60630000</v>
      </c>
      <c r="C100" s="123" t="s">
        <v>145</v>
      </c>
      <c r="E100" s="124">
        <v>7270.04</v>
      </c>
    </row>
    <row r="101" spans="1:5" x14ac:dyDescent="0.2">
      <c r="A101">
        <v>1058</v>
      </c>
      <c r="B101" s="122">
        <f t="shared" si="1"/>
        <v>60635000</v>
      </c>
      <c r="C101" s="123" t="s">
        <v>146</v>
      </c>
      <c r="E101" s="124">
        <v>1574</v>
      </c>
    </row>
    <row r="102" spans="1:5" x14ac:dyDescent="0.2">
      <c r="A102">
        <v>1058</v>
      </c>
      <c r="B102" s="122">
        <f t="shared" si="1"/>
        <v>60640100</v>
      </c>
      <c r="C102" s="123" t="s">
        <v>147</v>
      </c>
      <c r="E102" s="124">
        <v>788.11</v>
      </c>
    </row>
    <row r="103" spans="1:5" x14ac:dyDescent="0.2">
      <c r="A103">
        <v>1058</v>
      </c>
      <c r="B103" s="122">
        <f t="shared" si="1"/>
        <v>60644000</v>
      </c>
      <c r="C103" s="123" t="s">
        <v>174</v>
      </c>
      <c r="E103" s="124">
        <v>104.94</v>
      </c>
    </row>
    <row r="104" spans="1:5" x14ac:dyDescent="0.2">
      <c r="A104">
        <v>1058</v>
      </c>
      <c r="B104" s="122">
        <f t="shared" si="1"/>
        <v>61100000</v>
      </c>
      <c r="C104" s="123" t="s">
        <v>148</v>
      </c>
      <c r="E104" s="124">
        <v>392.66</v>
      </c>
    </row>
    <row r="105" spans="1:5" x14ac:dyDescent="0.2">
      <c r="A105">
        <v>1058</v>
      </c>
      <c r="B105" s="122">
        <f t="shared" si="1"/>
        <v>61320000</v>
      </c>
      <c r="C105" s="123" t="s">
        <v>149</v>
      </c>
      <c r="E105" s="124">
        <v>763.16</v>
      </c>
    </row>
    <row r="106" spans="1:5" x14ac:dyDescent="0.2">
      <c r="A106">
        <v>1058</v>
      </c>
      <c r="B106" s="122">
        <f t="shared" si="1"/>
        <v>61365500</v>
      </c>
      <c r="C106" s="123" t="s">
        <v>150</v>
      </c>
      <c r="E106" s="124">
        <v>3687.1</v>
      </c>
    </row>
    <row r="107" spans="1:5" x14ac:dyDescent="0.2">
      <c r="A107">
        <v>1058</v>
      </c>
      <c r="B107" s="122">
        <f t="shared" si="1"/>
        <v>61510000</v>
      </c>
      <c r="C107" s="123" t="s">
        <v>177</v>
      </c>
      <c r="E107" s="124">
        <v>326.88</v>
      </c>
    </row>
    <row r="108" spans="1:5" x14ac:dyDescent="0.2">
      <c r="A108">
        <v>1058</v>
      </c>
      <c r="B108" s="122">
        <f t="shared" si="1"/>
        <v>61520000</v>
      </c>
      <c r="C108" s="123" t="s">
        <v>151</v>
      </c>
      <c r="E108" s="124">
        <v>2660.09</v>
      </c>
    </row>
    <row r="109" spans="1:5" x14ac:dyDescent="0.2">
      <c r="A109">
        <v>1058</v>
      </c>
      <c r="B109" s="122">
        <f t="shared" si="1"/>
        <v>61530000</v>
      </c>
      <c r="C109" s="123" t="s">
        <v>152</v>
      </c>
      <c r="E109" s="124">
        <v>5185.0200000000004</v>
      </c>
    </row>
    <row r="110" spans="1:5" x14ac:dyDescent="0.2">
      <c r="A110">
        <v>1058</v>
      </c>
      <c r="B110" s="122">
        <f t="shared" si="1"/>
        <v>61831000</v>
      </c>
      <c r="C110" s="123" t="s">
        <v>179</v>
      </c>
      <c r="E110" s="124">
        <v>441.27</v>
      </c>
    </row>
    <row r="111" spans="1:5" x14ac:dyDescent="0.2">
      <c r="A111">
        <v>1058</v>
      </c>
      <c r="B111" s="122">
        <f t="shared" si="1"/>
        <v>61840000</v>
      </c>
      <c r="C111" s="123" t="s">
        <v>180</v>
      </c>
      <c r="E111" s="124">
        <v>547.79999999999995</v>
      </c>
    </row>
    <row r="112" spans="1:5" x14ac:dyDescent="0.2">
      <c r="A112">
        <v>1058</v>
      </c>
      <c r="B112" s="122">
        <f t="shared" si="1"/>
        <v>61860000</v>
      </c>
      <c r="C112" s="123" t="s">
        <v>181</v>
      </c>
      <c r="E112" s="124">
        <v>59.6</v>
      </c>
    </row>
    <row r="113" spans="1:5" x14ac:dyDescent="0.2">
      <c r="A113">
        <v>1058</v>
      </c>
      <c r="B113" s="122">
        <f t="shared" si="1"/>
        <v>62410000</v>
      </c>
      <c r="C113" s="123" t="s">
        <v>182</v>
      </c>
      <c r="E113" s="124">
        <v>393.3</v>
      </c>
    </row>
    <row r="114" spans="1:5" x14ac:dyDescent="0.2">
      <c r="A114">
        <v>1058</v>
      </c>
      <c r="B114" s="122">
        <f t="shared" si="1"/>
        <v>62600000</v>
      </c>
      <c r="C114" s="123" t="s">
        <v>154</v>
      </c>
      <c r="E114" s="124">
        <v>100.57</v>
      </c>
    </row>
    <row r="115" spans="1:5" x14ac:dyDescent="0.2">
      <c r="A115">
        <v>1058</v>
      </c>
      <c r="B115" s="122">
        <f t="shared" si="1"/>
        <v>62610000</v>
      </c>
      <c r="C115" s="123" t="s">
        <v>155</v>
      </c>
      <c r="E115" s="124">
        <v>402.54</v>
      </c>
    </row>
    <row r="116" spans="1:5" x14ac:dyDescent="0.2">
      <c r="A116">
        <v>1058</v>
      </c>
      <c r="B116" s="122">
        <f t="shared" si="1"/>
        <v>62700000</v>
      </c>
      <c r="C116" s="123" t="s">
        <v>186</v>
      </c>
      <c r="E116" s="124">
        <v>81.83</v>
      </c>
    </row>
    <row r="117" spans="1:5" x14ac:dyDescent="0.2">
      <c r="A117">
        <v>1058</v>
      </c>
      <c r="B117" s="122">
        <f t="shared" si="1"/>
        <v>62840000</v>
      </c>
      <c r="C117" s="123" t="s">
        <v>187</v>
      </c>
      <c r="E117" s="124">
        <v>60.77</v>
      </c>
    </row>
    <row r="118" spans="1:5" x14ac:dyDescent="0.2">
      <c r="A118">
        <v>1058</v>
      </c>
      <c r="B118" s="122">
        <f t="shared" si="1"/>
        <v>63110000</v>
      </c>
      <c r="C118" s="123" t="s">
        <v>156</v>
      </c>
      <c r="E118" s="124">
        <v>3812.24</v>
      </c>
    </row>
    <row r="119" spans="1:5" x14ac:dyDescent="0.2">
      <c r="A119">
        <v>1058</v>
      </c>
      <c r="B119" s="122">
        <f t="shared" si="1"/>
        <v>63130000</v>
      </c>
      <c r="C119" s="123" t="s">
        <v>157</v>
      </c>
      <c r="E119" s="124">
        <v>658.72</v>
      </c>
    </row>
    <row r="120" spans="1:5" x14ac:dyDescent="0.2">
      <c r="A120">
        <v>1058</v>
      </c>
      <c r="B120" s="122">
        <f t="shared" si="1"/>
        <v>63140000</v>
      </c>
      <c r="C120" s="123" t="s">
        <v>158</v>
      </c>
      <c r="E120" s="124">
        <v>296.43</v>
      </c>
    </row>
    <row r="121" spans="1:5" x14ac:dyDescent="0.2">
      <c r="A121">
        <v>1058</v>
      </c>
      <c r="B121" s="122">
        <f t="shared" si="1"/>
        <v>63500000</v>
      </c>
      <c r="C121" s="123" t="s">
        <v>160</v>
      </c>
      <c r="E121" s="124">
        <v>4115</v>
      </c>
    </row>
    <row r="122" spans="1:5" x14ac:dyDescent="0.2">
      <c r="A122">
        <v>1058</v>
      </c>
      <c r="B122" s="122">
        <f t="shared" si="1"/>
        <v>64110000</v>
      </c>
      <c r="C122" s="123" t="s">
        <v>161</v>
      </c>
      <c r="E122" s="124">
        <v>65873.78</v>
      </c>
    </row>
    <row r="123" spans="1:5" x14ac:dyDescent="0.2">
      <c r="A123">
        <v>1058</v>
      </c>
      <c r="B123" s="122">
        <f t="shared" si="1"/>
        <v>64146000</v>
      </c>
      <c r="C123" s="123" t="s">
        <v>162</v>
      </c>
      <c r="E123" s="124">
        <v>-1116.56</v>
      </c>
    </row>
    <row r="124" spans="1:5" x14ac:dyDescent="0.2">
      <c r="A124">
        <v>1058</v>
      </c>
      <c r="B124" s="122">
        <f t="shared" si="1"/>
        <v>64510000</v>
      </c>
      <c r="C124" s="123" t="s">
        <v>164</v>
      </c>
      <c r="E124" s="124">
        <v>16582.939999999999</v>
      </c>
    </row>
    <row r="125" spans="1:5" x14ac:dyDescent="0.2">
      <c r="A125">
        <v>1058</v>
      </c>
      <c r="B125" s="122">
        <f t="shared" si="1"/>
        <v>66150000</v>
      </c>
      <c r="C125" s="123" t="s">
        <v>194</v>
      </c>
      <c r="E125" s="124">
        <v>2.19</v>
      </c>
    </row>
    <row r="126" spans="1:5" x14ac:dyDescent="0.2">
      <c r="A126">
        <v>1058</v>
      </c>
      <c r="B126" s="122">
        <f t="shared" si="1"/>
        <v>70101000</v>
      </c>
      <c r="C126" s="123" t="s">
        <v>189</v>
      </c>
      <c r="E126" s="124">
        <v>-13786</v>
      </c>
    </row>
    <row r="127" spans="1:5" x14ac:dyDescent="0.2">
      <c r="A127">
        <v>1058</v>
      </c>
      <c r="B127" s="122">
        <f t="shared" si="1"/>
        <v>70102000</v>
      </c>
      <c r="C127" s="123" t="s">
        <v>195</v>
      </c>
      <c r="E127" s="124">
        <v>-411.64</v>
      </c>
    </row>
    <row r="128" spans="1:5" x14ac:dyDescent="0.2">
      <c r="A128">
        <v>1058</v>
      </c>
      <c r="B128" s="122">
        <f t="shared" si="1"/>
        <v>70223000</v>
      </c>
      <c r="C128" s="123" t="s">
        <v>196</v>
      </c>
      <c r="E128" s="124">
        <v>-408</v>
      </c>
    </row>
    <row r="129" spans="1:5" x14ac:dyDescent="0.2">
      <c r="A129">
        <v>1058</v>
      </c>
      <c r="B129" s="122">
        <f t="shared" si="1"/>
        <v>70400000</v>
      </c>
      <c r="C129" s="123" t="s">
        <v>197</v>
      </c>
      <c r="E129" s="124">
        <v>-258</v>
      </c>
    </row>
    <row r="130" spans="1:5" x14ac:dyDescent="0.2">
      <c r="A130">
        <v>1058</v>
      </c>
      <c r="B130" s="122">
        <f t="shared" si="1"/>
        <v>70410000</v>
      </c>
      <c r="C130" s="123" t="s">
        <v>198</v>
      </c>
      <c r="E130" s="124">
        <v>-208.1</v>
      </c>
    </row>
    <row r="131" spans="1:5" x14ac:dyDescent="0.2">
      <c r="A131">
        <v>1058</v>
      </c>
      <c r="B131" s="122">
        <f t="shared" ref="B131:B194" si="2">VALUE(MID(C131,4,10))</f>
        <v>70540000</v>
      </c>
      <c r="C131" s="123" t="s">
        <v>199</v>
      </c>
      <c r="E131" s="124">
        <v>-171.88</v>
      </c>
    </row>
    <row r="132" spans="1:5" x14ac:dyDescent="0.2">
      <c r="A132">
        <v>1058</v>
      </c>
      <c r="B132" s="122">
        <f t="shared" si="2"/>
        <v>70600000</v>
      </c>
      <c r="C132" s="123" t="s">
        <v>200</v>
      </c>
      <c r="E132" s="124">
        <v>-235</v>
      </c>
    </row>
    <row r="133" spans="1:5" x14ac:dyDescent="0.2">
      <c r="A133">
        <v>1058</v>
      </c>
      <c r="B133" s="122">
        <f t="shared" si="2"/>
        <v>70912000</v>
      </c>
      <c r="C133" s="123" t="s">
        <v>169</v>
      </c>
      <c r="E133" s="124">
        <v>1448.07</v>
      </c>
    </row>
    <row r="134" spans="1:5" x14ac:dyDescent="0.2">
      <c r="A134">
        <v>1058</v>
      </c>
      <c r="B134" s="122">
        <f t="shared" si="2"/>
        <v>79100000</v>
      </c>
      <c r="C134" s="123" t="s">
        <v>201</v>
      </c>
      <c r="E134" s="124">
        <v>0</v>
      </c>
    </row>
    <row r="135" spans="1:5" x14ac:dyDescent="0.2">
      <c r="B135" s="122"/>
      <c r="C135" s="123"/>
      <c r="E135" s="124"/>
    </row>
    <row r="136" spans="1:5" x14ac:dyDescent="0.2">
      <c r="A136" s="122">
        <v>1059</v>
      </c>
      <c r="B136" s="122">
        <f t="shared" si="2"/>
        <v>60000000</v>
      </c>
      <c r="C136" s="123" t="s">
        <v>170</v>
      </c>
      <c r="E136" s="124">
        <v>86782.33</v>
      </c>
    </row>
    <row r="137" spans="1:5" x14ac:dyDescent="0.2">
      <c r="A137" s="122">
        <v>1059</v>
      </c>
      <c r="B137" s="122">
        <f t="shared" si="2"/>
        <v>60010000</v>
      </c>
      <c r="C137" s="123" t="s">
        <v>202</v>
      </c>
      <c r="E137" s="124">
        <v>14998.46</v>
      </c>
    </row>
    <row r="138" spans="1:5" x14ac:dyDescent="0.2">
      <c r="A138" s="122">
        <v>1059</v>
      </c>
      <c r="B138" s="122">
        <f t="shared" si="2"/>
        <v>60020000</v>
      </c>
      <c r="C138" s="123" t="s">
        <v>193</v>
      </c>
      <c r="E138" s="124">
        <v>1165.48</v>
      </c>
    </row>
    <row r="139" spans="1:5" x14ac:dyDescent="0.2">
      <c r="A139" s="122">
        <v>1059</v>
      </c>
      <c r="B139" s="122">
        <f t="shared" si="2"/>
        <v>60030000</v>
      </c>
      <c r="C139" s="123" t="s">
        <v>171</v>
      </c>
      <c r="E139" s="124">
        <v>8752.85</v>
      </c>
    </row>
    <row r="140" spans="1:5" x14ac:dyDescent="0.2">
      <c r="A140" s="122">
        <v>1059</v>
      </c>
      <c r="B140" s="122">
        <f t="shared" si="2"/>
        <v>60040000</v>
      </c>
      <c r="C140" s="123" t="s">
        <v>140</v>
      </c>
      <c r="E140" s="124">
        <v>791.32</v>
      </c>
    </row>
    <row r="141" spans="1:5" x14ac:dyDescent="0.2">
      <c r="A141">
        <v>1059</v>
      </c>
      <c r="B141" s="122">
        <f t="shared" si="2"/>
        <v>60450000</v>
      </c>
      <c r="C141" s="123" t="s">
        <v>172</v>
      </c>
      <c r="E141" s="124">
        <v>13521.1</v>
      </c>
    </row>
    <row r="142" spans="1:5" x14ac:dyDescent="0.2">
      <c r="A142">
        <v>1059</v>
      </c>
      <c r="B142" s="122">
        <f t="shared" si="2"/>
        <v>60610000</v>
      </c>
      <c r="C142" s="123" t="s">
        <v>173</v>
      </c>
      <c r="E142" s="124">
        <v>1384.47</v>
      </c>
    </row>
    <row r="143" spans="1:5" x14ac:dyDescent="0.2">
      <c r="A143">
        <v>1059</v>
      </c>
      <c r="B143" s="122">
        <f t="shared" si="2"/>
        <v>60630000</v>
      </c>
      <c r="C143" s="123" t="s">
        <v>145</v>
      </c>
      <c r="E143" s="124">
        <v>24978.959999999999</v>
      </c>
    </row>
    <row r="144" spans="1:5" x14ac:dyDescent="0.2">
      <c r="A144">
        <v>1059</v>
      </c>
      <c r="B144" s="122">
        <f t="shared" si="2"/>
        <v>60635000</v>
      </c>
      <c r="C144" s="123" t="s">
        <v>146</v>
      </c>
      <c r="E144" s="124">
        <v>4342.3100000000004</v>
      </c>
    </row>
    <row r="145" spans="1:5" x14ac:dyDescent="0.2">
      <c r="A145">
        <v>1059</v>
      </c>
      <c r="B145" s="122">
        <f t="shared" si="2"/>
        <v>60640100</v>
      </c>
      <c r="C145" s="123" t="s">
        <v>147</v>
      </c>
      <c r="E145" s="124">
        <v>3577.48</v>
      </c>
    </row>
    <row r="146" spans="1:5" x14ac:dyDescent="0.2">
      <c r="A146">
        <v>1059</v>
      </c>
      <c r="B146" s="122">
        <f t="shared" si="2"/>
        <v>60644000</v>
      </c>
      <c r="C146" s="123" t="s">
        <v>174</v>
      </c>
      <c r="E146" s="124">
        <v>1439.04</v>
      </c>
    </row>
    <row r="147" spans="1:5" x14ac:dyDescent="0.2">
      <c r="A147">
        <v>1059</v>
      </c>
      <c r="B147" s="122">
        <f t="shared" si="2"/>
        <v>60700000</v>
      </c>
      <c r="C147" s="123" t="s">
        <v>203</v>
      </c>
      <c r="E147" s="124">
        <v>512.41999999999996</v>
      </c>
    </row>
    <row r="148" spans="1:5" x14ac:dyDescent="0.2">
      <c r="A148">
        <v>1059</v>
      </c>
      <c r="B148" s="122">
        <f t="shared" si="2"/>
        <v>61100000</v>
      </c>
      <c r="C148" s="123" t="s">
        <v>148</v>
      </c>
      <c r="E148" s="124">
        <v>882.06</v>
      </c>
    </row>
    <row r="149" spans="1:5" x14ac:dyDescent="0.2">
      <c r="A149">
        <v>1059</v>
      </c>
      <c r="B149" s="122">
        <f t="shared" si="2"/>
        <v>61320000</v>
      </c>
      <c r="C149" s="123" t="s">
        <v>149</v>
      </c>
      <c r="E149" s="124">
        <v>2191.16</v>
      </c>
    </row>
    <row r="150" spans="1:5" x14ac:dyDescent="0.2">
      <c r="A150">
        <v>1059</v>
      </c>
      <c r="B150" s="122">
        <f t="shared" si="2"/>
        <v>61365100</v>
      </c>
      <c r="C150" s="123" t="s">
        <v>175</v>
      </c>
      <c r="E150" s="124">
        <v>1216.55</v>
      </c>
    </row>
    <row r="151" spans="1:5" x14ac:dyDescent="0.2">
      <c r="A151">
        <v>1059</v>
      </c>
      <c r="B151" s="122">
        <f t="shared" si="2"/>
        <v>61365200</v>
      </c>
      <c r="C151" s="123" t="s">
        <v>176</v>
      </c>
      <c r="E151" s="124">
        <v>554.29999999999995</v>
      </c>
    </row>
    <row r="152" spans="1:5" x14ac:dyDescent="0.2">
      <c r="A152">
        <v>1059</v>
      </c>
      <c r="B152" s="122">
        <f t="shared" si="2"/>
        <v>61365500</v>
      </c>
      <c r="C152" s="123" t="s">
        <v>150</v>
      </c>
      <c r="E152" s="124">
        <v>10527.8</v>
      </c>
    </row>
    <row r="153" spans="1:5" x14ac:dyDescent="0.2">
      <c r="A153">
        <v>1059</v>
      </c>
      <c r="B153" s="122">
        <f t="shared" si="2"/>
        <v>61510000</v>
      </c>
      <c r="C153" s="123" t="s">
        <v>177</v>
      </c>
      <c r="E153" s="124">
        <v>1729.08</v>
      </c>
    </row>
    <row r="154" spans="1:5" x14ac:dyDescent="0.2">
      <c r="A154">
        <v>1059</v>
      </c>
      <c r="B154" s="122">
        <f t="shared" si="2"/>
        <v>61520000</v>
      </c>
      <c r="C154" s="123" t="s">
        <v>151</v>
      </c>
      <c r="E154" s="124">
        <v>19917.150000000001</v>
      </c>
    </row>
    <row r="155" spans="1:5" x14ac:dyDescent="0.2">
      <c r="A155">
        <v>1059</v>
      </c>
      <c r="B155" s="122">
        <f t="shared" si="2"/>
        <v>61530000</v>
      </c>
      <c r="C155" s="123" t="s">
        <v>152</v>
      </c>
      <c r="E155" s="124">
        <v>7295.1</v>
      </c>
    </row>
    <row r="156" spans="1:5" x14ac:dyDescent="0.2">
      <c r="A156">
        <v>1059</v>
      </c>
      <c r="B156" s="122">
        <f t="shared" si="2"/>
        <v>61831000</v>
      </c>
      <c r="C156" s="123" t="s">
        <v>179</v>
      </c>
      <c r="E156" s="124">
        <v>7603.38</v>
      </c>
    </row>
    <row r="157" spans="1:5" x14ac:dyDescent="0.2">
      <c r="A157">
        <v>1059</v>
      </c>
      <c r="B157" s="122">
        <f t="shared" si="2"/>
        <v>61840000</v>
      </c>
      <c r="C157" s="123" t="s">
        <v>180</v>
      </c>
      <c r="E157" s="124">
        <v>19659.939999999999</v>
      </c>
    </row>
    <row r="158" spans="1:5" x14ac:dyDescent="0.2">
      <c r="A158">
        <v>1059</v>
      </c>
      <c r="B158" s="122">
        <f t="shared" si="2"/>
        <v>62410000</v>
      </c>
      <c r="C158" s="123" t="s">
        <v>182</v>
      </c>
      <c r="E158" s="124">
        <v>5920.4</v>
      </c>
    </row>
    <row r="159" spans="1:5" x14ac:dyDescent="0.2">
      <c r="A159">
        <v>1059</v>
      </c>
      <c r="B159" s="122">
        <f t="shared" si="2"/>
        <v>62600000</v>
      </c>
      <c r="C159" s="123" t="s">
        <v>154</v>
      </c>
      <c r="E159" s="124">
        <v>351.55</v>
      </c>
    </row>
    <row r="160" spans="1:5" x14ac:dyDescent="0.2">
      <c r="A160">
        <v>1059</v>
      </c>
      <c r="B160" s="122">
        <f t="shared" si="2"/>
        <v>62610000</v>
      </c>
      <c r="C160" s="123" t="s">
        <v>155</v>
      </c>
      <c r="E160" s="124">
        <v>1834.73</v>
      </c>
    </row>
    <row r="161" spans="1:5" x14ac:dyDescent="0.2">
      <c r="A161">
        <v>1059</v>
      </c>
      <c r="B161" s="122">
        <f t="shared" si="2"/>
        <v>62700000</v>
      </c>
      <c r="C161" s="123" t="s">
        <v>186</v>
      </c>
      <c r="E161" s="124">
        <v>320.73</v>
      </c>
    </row>
    <row r="162" spans="1:5" x14ac:dyDescent="0.2">
      <c r="A162">
        <v>1059</v>
      </c>
      <c r="B162" s="122">
        <f t="shared" si="2"/>
        <v>62840000</v>
      </c>
      <c r="C162" s="123" t="s">
        <v>187</v>
      </c>
      <c r="E162" s="124">
        <v>14.9</v>
      </c>
    </row>
    <row r="163" spans="1:5" x14ac:dyDescent="0.2">
      <c r="A163">
        <v>1059</v>
      </c>
      <c r="B163" s="122">
        <f t="shared" si="2"/>
        <v>63110000</v>
      </c>
      <c r="C163" s="123" t="s">
        <v>156</v>
      </c>
      <c r="E163" s="124">
        <v>21850.86</v>
      </c>
    </row>
    <row r="164" spans="1:5" x14ac:dyDescent="0.2">
      <c r="A164">
        <v>1059</v>
      </c>
      <c r="B164" s="122">
        <f t="shared" si="2"/>
        <v>63130000</v>
      </c>
      <c r="C164" s="123" t="s">
        <v>157</v>
      </c>
      <c r="E164" s="124">
        <v>2847.83</v>
      </c>
    </row>
    <row r="165" spans="1:5" x14ac:dyDescent="0.2">
      <c r="A165">
        <v>1059</v>
      </c>
      <c r="B165" s="122">
        <f t="shared" si="2"/>
        <v>63140000</v>
      </c>
      <c r="C165" s="123" t="s">
        <v>158</v>
      </c>
      <c r="E165" s="124">
        <v>1281.55</v>
      </c>
    </row>
    <row r="166" spans="1:5" x14ac:dyDescent="0.2">
      <c r="A166">
        <v>1059</v>
      </c>
      <c r="B166" s="122">
        <f t="shared" si="2"/>
        <v>63500000</v>
      </c>
      <c r="C166" s="123" t="s">
        <v>160</v>
      </c>
      <c r="E166" s="124">
        <v>7120.44</v>
      </c>
    </row>
    <row r="167" spans="1:5" x14ac:dyDescent="0.2">
      <c r="A167">
        <v>1059</v>
      </c>
      <c r="B167" s="122">
        <f t="shared" si="2"/>
        <v>64110000</v>
      </c>
      <c r="C167" s="123" t="s">
        <v>161</v>
      </c>
      <c r="E167" s="124">
        <v>347996.14</v>
      </c>
    </row>
    <row r="168" spans="1:5" x14ac:dyDescent="0.2">
      <c r="A168">
        <v>1059</v>
      </c>
      <c r="B168" s="122">
        <f t="shared" si="2"/>
        <v>64146000</v>
      </c>
      <c r="C168" s="123" t="s">
        <v>162</v>
      </c>
    </row>
    <row r="169" spans="1:5" x14ac:dyDescent="0.2">
      <c r="A169">
        <v>1059</v>
      </c>
      <c r="B169" s="122">
        <f t="shared" si="2"/>
        <v>64147000</v>
      </c>
      <c r="C169" s="123" t="s">
        <v>163</v>
      </c>
      <c r="E169" s="124">
        <v>-1633.8</v>
      </c>
    </row>
    <row r="170" spans="1:5" x14ac:dyDescent="0.2">
      <c r="A170">
        <v>1059</v>
      </c>
      <c r="B170" s="122">
        <f t="shared" si="2"/>
        <v>64510000</v>
      </c>
      <c r="C170" s="123" t="s">
        <v>164</v>
      </c>
      <c r="E170" s="124">
        <v>118124.21</v>
      </c>
    </row>
    <row r="171" spans="1:5" x14ac:dyDescent="0.2">
      <c r="A171">
        <v>1059</v>
      </c>
      <c r="B171" s="122">
        <f t="shared" si="2"/>
        <v>65820000</v>
      </c>
      <c r="C171" s="123" t="s">
        <v>204</v>
      </c>
      <c r="E171" s="124">
        <v>46.05</v>
      </c>
    </row>
    <row r="172" spans="1:5" x14ac:dyDescent="0.2">
      <c r="A172">
        <v>1059</v>
      </c>
      <c r="B172" s="122">
        <f t="shared" si="2"/>
        <v>66150000</v>
      </c>
      <c r="C172" s="123" t="s">
        <v>194</v>
      </c>
      <c r="E172" s="124">
        <v>163.77000000000001</v>
      </c>
    </row>
    <row r="173" spans="1:5" x14ac:dyDescent="0.2">
      <c r="A173">
        <v>1059</v>
      </c>
      <c r="B173" s="122">
        <f t="shared" si="2"/>
        <v>67154000</v>
      </c>
      <c r="C173" s="123" t="s">
        <v>205</v>
      </c>
      <c r="E173" s="124">
        <v>0</v>
      </c>
    </row>
    <row r="174" spans="1:5" x14ac:dyDescent="0.2">
      <c r="A174">
        <v>1059</v>
      </c>
      <c r="B174" s="122">
        <f t="shared" si="2"/>
        <v>67185000</v>
      </c>
      <c r="C174" s="123" t="s">
        <v>206</v>
      </c>
      <c r="E174" s="124">
        <v>0</v>
      </c>
    </row>
    <row r="175" spans="1:5" x14ac:dyDescent="0.2">
      <c r="A175">
        <v>1059</v>
      </c>
      <c r="B175" s="122">
        <f t="shared" si="2"/>
        <v>70101000</v>
      </c>
      <c r="C175" s="123" t="s">
        <v>189</v>
      </c>
      <c r="E175" s="124">
        <v>-388440.19</v>
      </c>
    </row>
    <row r="176" spans="1:5" x14ac:dyDescent="0.2">
      <c r="A176">
        <v>1059</v>
      </c>
      <c r="B176" s="122">
        <f t="shared" si="2"/>
        <v>70102000</v>
      </c>
      <c r="C176" s="123" t="s">
        <v>195</v>
      </c>
      <c r="E176" s="124">
        <v>-9414.16</v>
      </c>
    </row>
    <row r="177" spans="1:5" x14ac:dyDescent="0.2">
      <c r="A177">
        <v>1059</v>
      </c>
      <c r="B177" s="122">
        <f t="shared" si="2"/>
        <v>70223000</v>
      </c>
      <c r="C177" s="123" t="s">
        <v>196</v>
      </c>
      <c r="E177" s="124">
        <v>-5061</v>
      </c>
    </row>
    <row r="178" spans="1:5" x14ac:dyDescent="0.2">
      <c r="A178">
        <v>1059</v>
      </c>
      <c r="B178" s="122">
        <f t="shared" si="2"/>
        <v>70241000</v>
      </c>
      <c r="C178" s="123" t="s">
        <v>207</v>
      </c>
      <c r="E178" s="124">
        <v>-224.7</v>
      </c>
    </row>
    <row r="179" spans="1:5" x14ac:dyDescent="0.2">
      <c r="A179">
        <v>1059</v>
      </c>
      <c r="B179" s="122">
        <f t="shared" si="2"/>
        <v>70250000</v>
      </c>
      <c r="C179" s="123" t="s">
        <v>208</v>
      </c>
      <c r="E179" s="124">
        <v>-3675.64</v>
      </c>
    </row>
    <row r="180" spans="1:5" x14ac:dyDescent="0.2">
      <c r="A180">
        <v>1059</v>
      </c>
      <c r="B180" s="122">
        <f t="shared" si="2"/>
        <v>70400000</v>
      </c>
      <c r="C180" s="123" t="s">
        <v>197</v>
      </c>
      <c r="E180" s="124">
        <v>-40896.15</v>
      </c>
    </row>
    <row r="181" spans="1:5" x14ac:dyDescent="0.2">
      <c r="A181">
        <v>1059</v>
      </c>
      <c r="B181" s="122">
        <f t="shared" si="2"/>
        <v>70410000</v>
      </c>
      <c r="C181" s="123" t="s">
        <v>198</v>
      </c>
      <c r="E181" s="124">
        <v>-5184.2</v>
      </c>
    </row>
    <row r="182" spans="1:5" x14ac:dyDescent="0.2">
      <c r="A182">
        <v>1059</v>
      </c>
      <c r="B182" s="122">
        <f t="shared" si="2"/>
        <v>70540000</v>
      </c>
      <c r="C182" s="123" t="s">
        <v>199</v>
      </c>
      <c r="E182" s="124">
        <v>-6073.57</v>
      </c>
    </row>
    <row r="183" spans="1:5" x14ac:dyDescent="0.2">
      <c r="A183">
        <v>1059</v>
      </c>
      <c r="B183" s="122">
        <f t="shared" si="2"/>
        <v>70600000</v>
      </c>
      <c r="C183" s="123" t="s">
        <v>200</v>
      </c>
      <c r="E183" s="124">
        <v>-6025</v>
      </c>
    </row>
    <row r="184" spans="1:5" x14ac:dyDescent="0.2">
      <c r="A184">
        <v>1059</v>
      </c>
      <c r="B184" s="122">
        <f t="shared" si="2"/>
        <v>70910000</v>
      </c>
      <c r="C184" s="123" t="s">
        <v>209</v>
      </c>
      <c r="E184" s="124">
        <v>76</v>
      </c>
    </row>
    <row r="185" spans="1:5" x14ac:dyDescent="0.2">
      <c r="A185">
        <v>1059</v>
      </c>
      <c r="B185" s="122">
        <f t="shared" si="2"/>
        <v>70912000</v>
      </c>
      <c r="C185" s="123" t="s">
        <v>169</v>
      </c>
      <c r="E185" s="124">
        <v>62091.1</v>
      </c>
    </row>
    <row r="186" spans="1:5" x14ac:dyDescent="0.2">
      <c r="A186">
        <v>1059</v>
      </c>
      <c r="B186" s="122">
        <f t="shared" si="2"/>
        <v>77185000</v>
      </c>
      <c r="C186" s="123" t="s">
        <v>191</v>
      </c>
      <c r="E186" s="124">
        <v>-200</v>
      </c>
    </row>
    <row r="187" spans="1:5" x14ac:dyDescent="0.2">
      <c r="B187" s="122"/>
      <c r="C187" s="123"/>
      <c r="D187" s="123"/>
    </row>
    <row r="188" spans="1:5" x14ac:dyDescent="0.2">
      <c r="A188">
        <v>1090</v>
      </c>
      <c r="B188" s="122">
        <f t="shared" si="2"/>
        <v>60000000</v>
      </c>
      <c r="C188" s="123" t="s">
        <v>170</v>
      </c>
      <c r="E188" s="124">
        <v>16612.8</v>
      </c>
    </row>
    <row r="189" spans="1:5" x14ac:dyDescent="0.2">
      <c r="A189">
        <v>1090</v>
      </c>
      <c r="B189" s="122">
        <f t="shared" si="2"/>
        <v>60030000</v>
      </c>
      <c r="C189" s="123" t="s">
        <v>171</v>
      </c>
      <c r="E189" s="124">
        <v>1844.8</v>
      </c>
    </row>
    <row r="190" spans="1:5" x14ac:dyDescent="0.2">
      <c r="A190">
        <v>1090</v>
      </c>
      <c r="B190" s="122">
        <f t="shared" si="2"/>
        <v>60630000</v>
      </c>
      <c r="C190" s="123" t="s">
        <v>145</v>
      </c>
      <c r="E190" s="124">
        <v>1918</v>
      </c>
    </row>
    <row r="191" spans="1:5" x14ac:dyDescent="0.2">
      <c r="A191">
        <v>1090</v>
      </c>
      <c r="B191" s="122">
        <f t="shared" si="2"/>
        <v>60635000</v>
      </c>
      <c r="C191" s="123" t="s">
        <v>146</v>
      </c>
      <c r="E191" s="124">
        <v>0</v>
      </c>
    </row>
    <row r="192" spans="1:5" x14ac:dyDescent="0.2">
      <c r="A192">
        <v>1090</v>
      </c>
      <c r="B192" s="122">
        <f t="shared" si="2"/>
        <v>61510000</v>
      </c>
      <c r="C192" s="123" t="s">
        <v>177</v>
      </c>
      <c r="E192" s="124">
        <v>507.8</v>
      </c>
    </row>
    <row r="193" spans="1:5" x14ac:dyDescent="0.2">
      <c r="A193">
        <v>1090</v>
      </c>
      <c r="B193" s="122">
        <f t="shared" si="2"/>
        <v>61520000</v>
      </c>
      <c r="C193" s="123" t="s">
        <v>151</v>
      </c>
      <c r="E193" s="124">
        <v>1105</v>
      </c>
    </row>
    <row r="194" spans="1:5" x14ac:dyDescent="0.2">
      <c r="A194">
        <v>1090</v>
      </c>
      <c r="B194" s="122">
        <f t="shared" si="2"/>
        <v>62450000</v>
      </c>
      <c r="C194" s="123" t="s">
        <v>183</v>
      </c>
      <c r="E194" s="124">
        <v>200</v>
      </c>
    </row>
    <row r="195" spans="1:5" x14ac:dyDescent="0.2">
      <c r="A195">
        <v>1090</v>
      </c>
      <c r="B195" s="122">
        <f t="shared" ref="B195:B200" si="3">VALUE(MID(C195,4,10))</f>
        <v>63110000</v>
      </c>
      <c r="C195" s="123" t="s">
        <v>156</v>
      </c>
      <c r="E195" s="124">
        <v>5775.77</v>
      </c>
    </row>
    <row r="196" spans="1:5" x14ac:dyDescent="0.2">
      <c r="A196">
        <v>1090</v>
      </c>
      <c r="B196" s="122">
        <f t="shared" si="3"/>
        <v>63130000</v>
      </c>
      <c r="C196" s="123" t="s">
        <v>157</v>
      </c>
      <c r="E196" s="124">
        <v>942.69</v>
      </c>
    </row>
    <row r="197" spans="1:5" x14ac:dyDescent="0.2">
      <c r="A197">
        <v>1090</v>
      </c>
      <c r="B197" s="122">
        <f t="shared" si="3"/>
        <v>63140000</v>
      </c>
      <c r="C197" s="123" t="s">
        <v>158</v>
      </c>
      <c r="E197" s="124">
        <v>424.3</v>
      </c>
    </row>
    <row r="198" spans="1:5" x14ac:dyDescent="0.2">
      <c r="A198">
        <v>1090</v>
      </c>
      <c r="B198" s="122">
        <f t="shared" si="3"/>
        <v>64110000</v>
      </c>
      <c r="C198" s="123" t="s">
        <v>161</v>
      </c>
      <c r="E198" s="124">
        <v>35484.15</v>
      </c>
    </row>
    <row r="199" spans="1:5" x14ac:dyDescent="0.2">
      <c r="A199">
        <v>1090</v>
      </c>
      <c r="B199" s="122">
        <f t="shared" si="3"/>
        <v>64146000</v>
      </c>
      <c r="C199" s="123" t="s">
        <v>162</v>
      </c>
      <c r="E199" s="124">
        <v>-4226.67</v>
      </c>
    </row>
    <row r="200" spans="1:5" x14ac:dyDescent="0.2">
      <c r="A200">
        <v>1090</v>
      </c>
      <c r="B200" s="122">
        <f t="shared" si="3"/>
        <v>64510000</v>
      </c>
      <c r="C200" s="123" t="s">
        <v>164</v>
      </c>
      <c r="E200" s="124">
        <v>11771.64</v>
      </c>
    </row>
    <row r="201" spans="1:5" x14ac:dyDescent="0.2">
      <c r="A201">
        <v>1090</v>
      </c>
      <c r="C201" s="123" t="s">
        <v>210</v>
      </c>
      <c r="E201" s="124">
        <v>-74551.5</v>
      </c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maquette 2021</vt:lpstr>
      <vt:lpstr>Extraction</vt:lpstr>
      <vt:lpstr>'maquette 2021'!Zone_d_impression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F.L. COBIGO</dc:creator>
  <cp:lastModifiedBy>JFL</cp:lastModifiedBy>
  <cp:lastPrinted>2021-03-23T10:57:16Z</cp:lastPrinted>
  <dcterms:created xsi:type="dcterms:W3CDTF">1996-10-21T11:03:58Z</dcterms:created>
  <dcterms:modified xsi:type="dcterms:W3CDTF">2021-12-22T13:10:57Z</dcterms:modified>
</cp:coreProperties>
</file>