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68CC837-887C-4D95-92F9-56A72B57EC53}" xr6:coauthVersionLast="47" xr6:coauthVersionMax="47" xr10:uidLastSave="{00000000-0000-0000-0000-000000000000}"/>
  <bookViews>
    <workbookView xWindow="390" yWindow="390" windowWidth="23430" windowHeight="11940" xr2:uid="{00000000-000D-0000-FFFF-FFFF00000000}"/>
  </bookViews>
  <sheets>
    <sheet name="Feuil1" sheetId="1" r:id="rId1"/>
    <sheet name="Feuil2" sheetId="2" r:id="rId2"/>
  </sheets>
  <definedNames>
    <definedName name="AnneeEnCours">Feuil2!$C$2</definedName>
    <definedName name="Clôture">Feuil2!$C$3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3" i="1"/>
  <c r="R1" i="1"/>
  <c r="E3" i="2"/>
  <c r="G2" i="1"/>
  <c r="F2" i="1"/>
  <c r="H2" i="1" l="1"/>
  <c r="G25" i="1"/>
  <c r="G24" i="1"/>
  <c r="G13" i="1"/>
  <c r="G15" i="1"/>
  <c r="G17" i="1"/>
  <c r="G19" i="1"/>
  <c r="G23" i="1"/>
  <c r="G3" i="1"/>
  <c r="G5" i="1"/>
  <c r="G7" i="1"/>
  <c r="G9" i="1"/>
  <c r="G11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G4" i="1"/>
  <c r="G6" i="1"/>
  <c r="G8" i="1"/>
  <c r="G10" i="1"/>
  <c r="G12" i="1"/>
  <c r="G14" i="1"/>
  <c r="G16" i="1"/>
  <c r="G18" i="1"/>
  <c r="G20" i="1"/>
  <c r="G22" i="1"/>
  <c r="G21" i="1"/>
  <c r="I2" i="1" l="1"/>
  <c r="H25" i="1"/>
  <c r="H24" i="1"/>
  <c r="H23" i="1"/>
  <c r="H22" i="1"/>
  <c r="H21" i="1"/>
  <c r="H12" i="1"/>
  <c r="H6" i="1"/>
  <c r="H4" i="1"/>
  <c r="H20" i="1"/>
  <c r="H18" i="1"/>
  <c r="H16" i="1"/>
  <c r="H14" i="1"/>
  <c r="H10" i="1"/>
  <c r="H19" i="1"/>
  <c r="H17" i="1"/>
  <c r="H15" i="1"/>
  <c r="H13" i="1"/>
  <c r="H11" i="1"/>
  <c r="H9" i="1"/>
  <c r="H7" i="1"/>
  <c r="H5" i="1"/>
  <c r="H3" i="1"/>
  <c r="H8" i="1"/>
  <c r="I25" i="1" l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J2" i="1"/>
  <c r="J25" i="1" l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K2" i="1"/>
  <c r="K25" i="1" l="1"/>
  <c r="K24" i="1"/>
  <c r="K21" i="1"/>
  <c r="K16" i="1"/>
  <c r="K14" i="1"/>
  <c r="K12" i="1"/>
  <c r="K10" i="1"/>
  <c r="K8" i="1"/>
  <c r="K6" i="1"/>
  <c r="K4" i="1"/>
  <c r="K22" i="1"/>
  <c r="K23" i="1"/>
  <c r="K19" i="1"/>
  <c r="K17" i="1"/>
  <c r="K15" i="1"/>
  <c r="K13" i="1"/>
  <c r="K11" i="1"/>
  <c r="K9" i="1"/>
  <c r="K7" i="1"/>
  <c r="K5" i="1"/>
  <c r="K3" i="1"/>
  <c r="K20" i="1"/>
  <c r="K18" i="1"/>
  <c r="L2" i="1"/>
  <c r="L25" i="1" l="1"/>
  <c r="L24" i="1"/>
  <c r="L23" i="1"/>
  <c r="L22" i="1"/>
  <c r="L21" i="1"/>
  <c r="L19" i="1"/>
  <c r="L17" i="1"/>
  <c r="L15" i="1"/>
  <c r="L7" i="1"/>
  <c r="L11" i="1"/>
  <c r="L9" i="1"/>
  <c r="L3" i="1"/>
  <c r="L20" i="1"/>
  <c r="L18" i="1"/>
  <c r="L16" i="1"/>
  <c r="L14" i="1"/>
  <c r="L12" i="1"/>
  <c r="L10" i="1"/>
  <c r="L8" i="1"/>
  <c r="L6" i="1"/>
  <c r="L4" i="1"/>
  <c r="L13" i="1"/>
  <c r="L5" i="1"/>
  <c r="M2" i="1"/>
  <c r="M25" i="1" l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N2" i="1"/>
  <c r="N25" i="1" l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O2" i="1"/>
  <c r="O25" i="1" l="1"/>
  <c r="O24" i="1"/>
  <c r="O22" i="1"/>
  <c r="O19" i="1"/>
  <c r="O17" i="1"/>
  <c r="O23" i="1"/>
  <c r="O20" i="1"/>
  <c r="O18" i="1"/>
  <c r="O16" i="1"/>
  <c r="O14" i="1"/>
  <c r="O12" i="1"/>
  <c r="O10" i="1"/>
  <c r="O8" i="1"/>
  <c r="O6" i="1"/>
  <c r="O4" i="1"/>
  <c r="O13" i="1"/>
  <c r="O21" i="1"/>
  <c r="O15" i="1"/>
  <c r="O11" i="1"/>
  <c r="O9" i="1"/>
  <c r="O7" i="1"/>
  <c r="O5" i="1"/>
  <c r="O3" i="1"/>
  <c r="P2" i="1"/>
  <c r="P25" i="1" l="1"/>
  <c r="P24" i="1"/>
  <c r="P23" i="1"/>
  <c r="P22" i="1"/>
  <c r="P21" i="1"/>
  <c r="P20" i="1"/>
  <c r="P8" i="1"/>
  <c r="P18" i="1"/>
  <c r="P16" i="1"/>
  <c r="P14" i="1"/>
  <c r="P12" i="1"/>
  <c r="P4" i="1"/>
  <c r="P6" i="1"/>
  <c r="P19" i="1"/>
  <c r="P17" i="1"/>
  <c r="P15" i="1"/>
  <c r="P13" i="1"/>
  <c r="P11" i="1"/>
  <c r="P9" i="1"/>
  <c r="P7" i="1"/>
  <c r="P5" i="1"/>
  <c r="P3" i="1"/>
  <c r="P10" i="1"/>
  <c r="Q2" i="1"/>
  <c r="Q25" i="1" l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</calcChain>
</file>

<file path=xl/sharedStrings.xml><?xml version="1.0" encoding="utf-8"?>
<sst xmlns="http://schemas.openxmlformats.org/spreadsheetml/2006/main" count="32" uniqueCount="32">
  <si>
    <t>Montant en euro</t>
  </si>
  <si>
    <t>Type</t>
  </si>
  <si>
    <t>Période facture Debut</t>
  </si>
  <si>
    <t>Période facture Fin</t>
  </si>
  <si>
    <t>Type 1</t>
  </si>
  <si>
    <t>Type 2</t>
  </si>
  <si>
    <t>Type 6</t>
  </si>
  <si>
    <t>Type 7</t>
  </si>
  <si>
    <t>Type 9</t>
  </si>
  <si>
    <t>Type 4</t>
  </si>
  <si>
    <t>Type 8</t>
  </si>
  <si>
    <t>Type 3</t>
  </si>
  <si>
    <t>Type 5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</si>
  <si>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</si>
  <si>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</si>
  <si>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</si>
  <si>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</si>
  <si>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</si>
  <si>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</si>
  <si>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</si>
  <si>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</si>
  <si>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</si>
  <si>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</si>
  <si>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</si>
  <si>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</si>
  <si>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</si>
  <si>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</si>
  <si>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01 Octrobre 2021</t>
  </si>
  <si>
    <t>TOTAL CLOTURE RESTANT</t>
  </si>
  <si>
    <t>DATE DE CLOTURE</t>
  </si>
  <si>
    <t>Année en cours</t>
  </si>
  <si>
    <t>Date de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</si>
</sst>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5" formatCode="_-* #,##0\ _€_-;\-* #,##0\ _€_-;_-* &quot;-&quot;??\ _€_-;_-@_-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11"/>
      <color rgb="FF000000"/>
      <name val="Arial"/>
      <family val="2"/>
    </font>
    <font>
      <sz val="9"/>
      <name val="Arial"/>
      <family val="2"/>
    </font>
    <font>
      <sz val="11"/>
      <color rgb="FF000000"/>
      <name val="Arial"/>
      <family val="2"/>
    </font>
    <font>
      <sz val="9"/>
      <color theme="1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/>
      <diagonal/>
    </border>
    <border>
      <left style="thin">
        <color theme="0" tint="-0.499984740745262"/>
      </left>
      <right/>
      <top style="thin">
        <color rgb="FF80808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 style="thin">
        <color theme="0" tint="-0.499984740745262"/>
      </bottom>
      <diagonal/>
    </border>
    <border>
      <left/>
      <right/>
      <top style="thin">
        <color theme="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4" fontId="2" fillId="2" borderId="1" xfId="0" applyNumberFormat="1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center" vertical="center" wrapText="1"/>
    </xf>
    <xf numFmtId="14" fontId="3" fillId="3" borderId="3" xfId="0" quotePrefix="1" applyNumberFormat="1" applyFont="1" applyFill="1" applyBorder="1" applyAlignment="1">
      <alignment horizontal="center" vertical="center" wrapText="1"/>
    </xf>
    <xf numFmtId="44" fontId="4" fillId="0" borderId="4" xfId="2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center" vertical="center"/>
    </xf>
    <xf numFmtId="14" fontId="6" fillId="4" borderId="4" xfId="0" applyNumberFormat="1" applyFont="1" applyFill="1" applyBorder="1" applyAlignment="1">
      <alignment horizontal="center"/>
    </xf>
    <xf numFmtId="44" fontId="6" fillId="0" borderId="4" xfId="2" applyNumberFormat="1" applyFont="1" applyBorder="1" applyAlignment="1">
      <alignment horizontal="right"/>
    </xf>
    <xf numFmtId="44" fontId="6" fillId="0" borderId="6" xfId="2" applyNumberFormat="1" applyFont="1" applyBorder="1" applyAlignment="1">
      <alignment horizontal="right"/>
    </xf>
    <xf numFmtId="14" fontId="6" fillId="4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5" fillId="5" borderId="5" xfId="1" quotePrefix="1" applyNumberFormat="1" applyFont="1" applyFill="1" applyBorder="1" applyAlignment="1">
      <alignment horizontal="center"/>
    </xf>
    <xf numFmtId="165" fontId="5" fillId="6" borderId="5" xfId="1" quotePrefix="1" applyNumberFormat="1" applyFont="1" applyFill="1" applyBorder="1" applyAlignment="1">
      <alignment horizontal="center"/>
    </xf>
    <xf numFmtId="165" fontId="5" fillId="6" borderId="5" xfId="1" applyNumberFormat="1" applyFont="1" applyFill="1" applyBorder="1" applyAlignment="1">
      <alignment horizontal="center"/>
    </xf>
    <xf numFmtId="14" fontId="3" fillId="5" borderId="7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0" fontId="6" fillId="4" borderId="0" xfId="0" applyNumberFormat="1" applyFont="1" applyFill="1" applyBorder="1" applyAlignment="1">
      <alignment horizontal="center"/>
    </xf>
    <xf numFmtId="44" fontId="0" fillId="0" borderId="0" xfId="2" applyFont="1" applyAlignment="1">
      <alignment horizont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  <xf numFmtId="166" fontId="0" fillId="5" borderId="0" xfId="0" applyNumberFormat="1" applyFill="1" applyAlignment="1">
      <alignment horizontal="center"/>
    </xf>
    <xf numFmtId="44" fontId="0" fillId="0" borderId="0" xfId="0" applyNumberFormat="1"/>
    <xf numFmtId="166" fontId="0" fillId="0" borderId="0" xfId="0" applyNumberFormat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A7" workbookViewId="0">
      <selection activeCell="B29" sqref="B29:C29"/>
    </sheetView>
  </sheetViews>
  <sheetFormatPr baseColWidth="10" defaultRowHeight="15" x14ac:dyDescent="0.25"/>
  <cols>
    <col min="1" max="1" width="14.140625" customWidth="1"/>
    <col min="2" max="2" width="7.140625" bestFit="1" customWidth="1"/>
    <col min="5" max="5" width="4.5703125" customWidth="1"/>
    <col min="16" max="16" width="11.28515625" bestFit="1" customWidth="1"/>
    <col min="18" max="18" width="31.5703125" customWidth="1"/>
    <col min="20" max="20" width="12.85546875" bestFit="1" customWidth="1"/>
  </cols>
  <sheetData>
    <row r="1" spans="1:20" x14ac:dyDescent="0.25">
      <c r="F1" s="10"/>
      <c r="R1" s="22">
        <f>Clôture</f>
        <v>44439</v>
      </c>
    </row>
    <row r="2" spans="1:20" ht="36" x14ac:dyDescent="0.25">
      <c r="A2" s="1" t="s">
        <v>0</v>
      </c>
      <c r="B2" s="1" t="s">
        <v>1</v>
      </c>
      <c r="C2" s="2" t="s">
        <v>2</v>
      </c>
      <c r="D2" s="2" t="s">
        <v>3</v>
      </c>
      <c r="E2" s="2"/>
      <c r="F2" s="3">
        <f>DATE(AnneeEnCours,1,1)</f>
        <v>44197</v>
      </c>
      <c r="G2" s="3">
        <f>EDATE(F2,1)</f>
        <v>44228</v>
      </c>
      <c r="H2" s="3">
        <f t="shared" ref="H2:Q2" si="0">EDATE(G2,1)</f>
        <v>44256</v>
      </c>
      <c r="I2" s="3">
        <f t="shared" si="0"/>
        <v>44287</v>
      </c>
      <c r="J2" s="3">
        <f t="shared" si="0"/>
        <v>44317</v>
      </c>
      <c r="K2" s="3">
        <f t="shared" si="0"/>
        <v>44348</v>
      </c>
      <c r="L2" s="3">
        <f t="shared" si="0"/>
        <v>44378</v>
      </c>
      <c r="M2" s="3">
        <f t="shared" si="0"/>
        <v>44409</v>
      </c>
      <c r="N2" s="3">
        <f t="shared" si="0"/>
        <v>44440</v>
      </c>
      <c r="O2" s="3">
        <f t="shared" si="0"/>
        <v>44470</v>
      </c>
      <c r="P2" s="3">
        <f t="shared" si="0"/>
        <v>44501</v>
      </c>
      <c r="Q2" s="3">
        <f t="shared" si="0"/>
        <v>44531</v>
      </c>
      <c r="R2" s="14" t="s">
        <v>28</v>
      </c>
      <c r="T2" s="21"/>
    </row>
    <row r="3" spans="1:20" x14ac:dyDescent="0.25">
      <c r="A3" s="4">
        <v>11000</v>
      </c>
      <c r="B3" s="5" t="s">
        <v>4</v>
      </c>
      <c r="C3" s="6">
        <v>44197</v>
      </c>
      <c r="D3" s="6">
        <v>44561</v>
      </c>
      <c r="E3" s="15">
        <v>12</v>
      </c>
      <c r="F3" s="12">
        <f t="shared" ref="F3:Q12" si="1">IF(MEDIAN(F$2,$C3,MIN($D3,Clôture))=F$2,$A3/DATEDIF($C3,$D3+1,"m"),0)</f>
        <v>916.66666666666663</v>
      </c>
      <c r="G3" s="12">
        <f t="shared" si="1"/>
        <v>916.66666666666663</v>
      </c>
      <c r="H3" s="12">
        <f t="shared" si="1"/>
        <v>916.66666666666663</v>
      </c>
      <c r="I3" s="12">
        <f t="shared" si="1"/>
        <v>916.66666666666663</v>
      </c>
      <c r="J3" s="12">
        <f t="shared" si="1"/>
        <v>916.66666666666663</v>
      </c>
      <c r="K3" s="12">
        <f t="shared" si="1"/>
        <v>916.66666666666663</v>
      </c>
      <c r="L3" s="12">
        <f t="shared" si="1"/>
        <v>916.66666666666663</v>
      </c>
      <c r="M3" s="12">
        <f t="shared" si="1"/>
        <v>916.66666666666663</v>
      </c>
      <c r="N3" s="12">
        <f t="shared" si="1"/>
        <v>0</v>
      </c>
      <c r="O3" s="11">
        <f t="shared" si="1"/>
        <v>0</v>
      </c>
      <c r="P3" s="11">
        <f t="shared" si="1"/>
        <v>0</v>
      </c>
      <c r="Q3" s="11">
        <f t="shared" si="1"/>
        <v>0</v>
      </c>
      <c r="R3" s="17">
        <f>IF(D3&gt;Clôture,DATEDIF(Clôture+1,D3+1,"m")*A3/DATEDIF($C3,$D3+1,"m"),0)</f>
        <v>3666.6666666666665</v>
      </c>
    </row>
    <row r="4" spans="1:20" x14ac:dyDescent="0.25">
      <c r="A4" s="4">
        <v>2636.21</v>
      </c>
      <c r="B4" s="5" t="s">
        <v>5</v>
      </c>
      <c r="C4" s="6">
        <v>44378</v>
      </c>
      <c r="D4" s="6">
        <v>44469</v>
      </c>
      <c r="E4" s="16">
        <v>3</v>
      </c>
      <c r="F4" s="13">
        <f t="shared" si="1"/>
        <v>0</v>
      </c>
      <c r="G4" s="12">
        <f t="shared" si="1"/>
        <v>0</v>
      </c>
      <c r="H4" s="12">
        <f t="shared" si="1"/>
        <v>0</v>
      </c>
      <c r="I4" s="12">
        <f t="shared" si="1"/>
        <v>0</v>
      </c>
      <c r="J4" s="12">
        <f t="shared" si="1"/>
        <v>0</v>
      </c>
      <c r="K4" s="12">
        <f t="shared" si="1"/>
        <v>0</v>
      </c>
      <c r="L4" s="12">
        <f t="shared" si="1"/>
        <v>878.73666666666668</v>
      </c>
      <c r="M4" s="12">
        <f t="shared" si="1"/>
        <v>878.73666666666668</v>
      </c>
      <c r="N4" s="12">
        <f t="shared" si="1"/>
        <v>0</v>
      </c>
      <c r="O4" s="11">
        <f t="shared" si="1"/>
        <v>0</v>
      </c>
      <c r="P4" s="11">
        <f t="shared" si="1"/>
        <v>0</v>
      </c>
      <c r="Q4" s="11">
        <f t="shared" si="1"/>
        <v>0</v>
      </c>
      <c r="R4" s="17">
        <f>IF(D4&gt;Clôture,DATEDIF(Clôture+1,D4+1,"m")*A4/DATEDIF($C4,$D4+1,"m"),0)</f>
        <v>878.73666666666668</v>
      </c>
    </row>
    <row r="5" spans="1:20" x14ac:dyDescent="0.25">
      <c r="A5" s="4">
        <v>2403.52</v>
      </c>
      <c r="B5" s="5" t="s">
        <v>11</v>
      </c>
      <c r="C5" s="6">
        <v>44378</v>
      </c>
      <c r="D5" s="6">
        <v>44469</v>
      </c>
      <c r="E5" s="16">
        <v>3</v>
      </c>
      <c r="F5" s="13">
        <f t="shared" si="1"/>
        <v>0</v>
      </c>
      <c r="G5" s="12">
        <f t="shared" si="1"/>
        <v>0</v>
      </c>
      <c r="H5" s="12">
        <f t="shared" si="1"/>
        <v>0</v>
      </c>
      <c r="I5" s="12">
        <f t="shared" si="1"/>
        <v>0</v>
      </c>
      <c r="J5" s="12">
        <f t="shared" si="1"/>
        <v>0</v>
      </c>
      <c r="K5" s="12">
        <f t="shared" si="1"/>
        <v>0</v>
      </c>
      <c r="L5" s="12">
        <f t="shared" si="1"/>
        <v>801.17333333333329</v>
      </c>
      <c r="M5" s="12">
        <f t="shared" si="1"/>
        <v>801.17333333333329</v>
      </c>
      <c r="N5" s="12">
        <f t="shared" si="1"/>
        <v>0</v>
      </c>
      <c r="O5" s="11">
        <f t="shared" si="1"/>
        <v>0</v>
      </c>
      <c r="P5" s="11">
        <f t="shared" si="1"/>
        <v>0</v>
      </c>
      <c r="Q5" s="11">
        <f t="shared" si="1"/>
        <v>0</v>
      </c>
      <c r="R5" s="17">
        <f>IF(D5&gt;Clôture,DATEDIF(Clôture+1,D5+1,"m")*A5/DATEDIF($C5,$D5+1,"m"),0)</f>
        <v>801.17333333333329</v>
      </c>
    </row>
    <row r="6" spans="1:20" x14ac:dyDescent="0.25">
      <c r="A6" s="7">
        <v>6375.13</v>
      </c>
      <c r="B6" s="5" t="s">
        <v>9</v>
      </c>
      <c r="C6" s="6">
        <v>44378</v>
      </c>
      <c r="D6" s="6">
        <v>44469</v>
      </c>
      <c r="E6" s="16">
        <v>3</v>
      </c>
      <c r="F6" s="13">
        <f t="shared" si="1"/>
        <v>0</v>
      </c>
      <c r="G6" s="12">
        <f t="shared" si="1"/>
        <v>0</v>
      </c>
      <c r="H6" s="12">
        <f t="shared" si="1"/>
        <v>0</v>
      </c>
      <c r="I6" s="12">
        <f t="shared" si="1"/>
        <v>0</v>
      </c>
      <c r="J6" s="12">
        <f t="shared" si="1"/>
        <v>0</v>
      </c>
      <c r="K6" s="12">
        <f t="shared" si="1"/>
        <v>0</v>
      </c>
      <c r="L6" s="12">
        <f t="shared" si="1"/>
        <v>2125.0433333333335</v>
      </c>
      <c r="M6" s="12">
        <f t="shared" si="1"/>
        <v>2125.0433333333335</v>
      </c>
      <c r="N6" s="12">
        <f t="shared" si="1"/>
        <v>0</v>
      </c>
      <c r="O6" s="11">
        <f t="shared" si="1"/>
        <v>0</v>
      </c>
      <c r="P6" s="11">
        <f t="shared" si="1"/>
        <v>0</v>
      </c>
      <c r="Q6" s="11">
        <f t="shared" si="1"/>
        <v>0</v>
      </c>
      <c r="R6" s="17">
        <f>IF(D6&gt;Clôture,DATEDIF(Clôture+1,D6+1,"m")*A6/DATEDIF($C6,$D6+1,"m"),0)</f>
        <v>2125.0433333333335</v>
      </c>
    </row>
    <row r="7" spans="1:20" x14ac:dyDescent="0.25">
      <c r="A7" s="7">
        <v>756.66</v>
      </c>
      <c r="B7" s="5" t="s">
        <v>12</v>
      </c>
      <c r="C7" s="6">
        <v>44378</v>
      </c>
      <c r="D7" s="6">
        <v>44469</v>
      </c>
      <c r="E7" s="16">
        <v>3</v>
      </c>
      <c r="F7" s="13">
        <f t="shared" si="1"/>
        <v>0</v>
      </c>
      <c r="G7" s="12">
        <f t="shared" si="1"/>
        <v>0</v>
      </c>
      <c r="H7" s="12">
        <f t="shared" si="1"/>
        <v>0</v>
      </c>
      <c r="I7" s="12">
        <f t="shared" si="1"/>
        <v>0</v>
      </c>
      <c r="J7" s="12">
        <f t="shared" si="1"/>
        <v>0</v>
      </c>
      <c r="K7" s="12">
        <f t="shared" si="1"/>
        <v>0</v>
      </c>
      <c r="L7" s="12">
        <f t="shared" si="1"/>
        <v>252.22</v>
      </c>
      <c r="M7" s="12">
        <f t="shared" si="1"/>
        <v>252.22</v>
      </c>
      <c r="N7" s="12">
        <f t="shared" si="1"/>
        <v>0</v>
      </c>
      <c r="O7" s="11">
        <f t="shared" si="1"/>
        <v>0</v>
      </c>
      <c r="P7" s="11">
        <f t="shared" si="1"/>
        <v>0</v>
      </c>
      <c r="Q7" s="11">
        <f t="shared" si="1"/>
        <v>0</v>
      </c>
      <c r="R7" s="17">
        <f>IF(D7&gt;Clôture,DATEDIF(Clôture+1,D7+1,"m")*A7/DATEDIF($C7,$D7+1,"m"),0)</f>
        <v>252.22</v>
      </c>
    </row>
    <row r="8" spans="1:20" x14ac:dyDescent="0.25">
      <c r="A8" s="7">
        <v>9825</v>
      </c>
      <c r="B8" s="5" t="s">
        <v>6</v>
      </c>
      <c r="C8" s="6">
        <v>44378</v>
      </c>
      <c r="D8" s="6">
        <v>44469</v>
      </c>
      <c r="E8" s="16">
        <v>3</v>
      </c>
      <c r="F8" s="13">
        <f t="shared" si="1"/>
        <v>0</v>
      </c>
      <c r="G8" s="12">
        <f t="shared" si="1"/>
        <v>0</v>
      </c>
      <c r="H8" s="12">
        <f t="shared" si="1"/>
        <v>0</v>
      </c>
      <c r="I8" s="12">
        <f t="shared" si="1"/>
        <v>0</v>
      </c>
      <c r="J8" s="12">
        <f t="shared" si="1"/>
        <v>0</v>
      </c>
      <c r="K8" s="12">
        <f t="shared" si="1"/>
        <v>0</v>
      </c>
      <c r="L8" s="12">
        <f t="shared" si="1"/>
        <v>3275</v>
      </c>
      <c r="M8" s="12">
        <f t="shared" si="1"/>
        <v>3275</v>
      </c>
      <c r="N8" s="12">
        <f t="shared" si="1"/>
        <v>0</v>
      </c>
      <c r="O8" s="11">
        <f t="shared" si="1"/>
        <v>0</v>
      </c>
      <c r="P8" s="11">
        <f t="shared" si="1"/>
        <v>0</v>
      </c>
      <c r="Q8" s="11">
        <f t="shared" si="1"/>
        <v>0</v>
      </c>
      <c r="R8" s="17">
        <f>IF(D8&gt;Clôture,DATEDIF(Clôture+1,D8+1,"m")*A8/DATEDIF($C8,$D8+1,"m"),0)</f>
        <v>3275</v>
      </c>
    </row>
    <row r="9" spans="1:20" x14ac:dyDescent="0.25">
      <c r="A9" s="7">
        <v>6300</v>
      </c>
      <c r="B9" s="5" t="s">
        <v>7</v>
      </c>
      <c r="C9" s="6">
        <v>44378</v>
      </c>
      <c r="D9" s="6">
        <v>44469</v>
      </c>
      <c r="E9" s="16">
        <v>3</v>
      </c>
      <c r="F9" s="13">
        <f t="shared" si="1"/>
        <v>0</v>
      </c>
      <c r="G9" s="12">
        <f t="shared" si="1"/>
        <v>0</v>
      </c>
      <c r="H9" s="12">
        <f t="shared" si="1"/>
        <v>0</v>
      </c>
      <c r="I9" s="12">
        <f t="shared" si="1"/>
        <v>0</v>
      </c>
      <c r="J9" s="12">
        <f t="shared" si="1"/>
        <v>0</v>
      </c>
      <c r="K9" s="12">
        <f t="shared" si="1"/>
        <v>0</v>
      </c>
      <c r="L9" s="12">
        <f t="shared" si="1"/>
        <v>2100</v>
      </c>
      <c r="M9" s="12">
        <f t="shared" si="1"/>
        <v>2100</v>
      </c>
      <c r="N9" s="12">
        <f t="shared" si="1"/>
        <v>0</v>
      </c>
      <c r="O9" s="11">
        <f t="shared" si="1"/>
        <v>0</v>
      </c>
      <c r="P9" s="11">
        <f t="shared" si="1"/>
        <v>0</v>
      </c>
      <c r="Q9" s="11">
        <f t="shared" si="1"/>
        <v>0</v>
      </c>
      <c r="R9" s="17">
        <f>IF(D9&gt;Clôture,DATEDIF(Clôture+1,D9+1,"m")*A9/DATEDIF($C9,$D9+1,"m"),0)</f>
        <v>2100</v>
      </c>
    </row>
    <row r="10" spans="1:20" x14ac:dyDescent="0.25">
      <c r="A10" s="7">
        <v>4862.38</v>
      </c>
      <c r="B10" s="5" t="s">
        <v>10</v>
      </c>
      <c r="C10" s="6">
        <v>43988</v>
      </c>
      <c r="D10" s="6">
        <v>44353</v>
      </c>
      <c r="E10" s="16">
        <v>12</v>
      </c>
      <c r="F10" s="13">
        <f t="shared" si="1"/>
        <v>405.19833333333332</v>
      </c>
      <c r="G10" s="12">
        <f t="shared" si="1"/>
        <v>405.19833333333332</v>
      </c>
      <c r="H10" s="12">
        <f t="shared" si="1"/>
        <v>405.19833333333332</v>
      </c>
      <c r="I10" s="12">
        <f t="shared" si="1"/>
        <v>405.19833333333332</v>
      </c>
      <c r="J10" s="12">
        <f t="shared" si="1"/>
        <v>405.19833333333332</v>
      </c>
      <c r="K10" s="12">
        <f t="shared" si="1"/>
        <v>405.19833333333332</v>
      </c>
      <c r="L10" s="12">
        <f t="shared" si="1"/>
        <v>0</v>
      </c>
      <c r="M10" s="12">
        <f t="shared" si="1"/>
        <v>0</v>
      </c>
      <c r="N10" s="12">
        <f t="shared" si="1"/>
        <v>0</v>
      </c>
      <c r="O10" s="11">
        <f t="shared" si="1"/>
        <v>0</v>
      </c>
      <c r="P10" s="11">
        <f t="shared" si="1"/>
        <v>0</v>
      </c>
      <c r="Q10" s="11">
        <f t="shared" si="1"/>
        <v>0</v>
      </c>
      <c r="R10" s="17">
        <f>IF(D10&gt;Clôture,DATEDIF(Clôture+1,D10+1,"m")*A10/DATEDIF($C10,$D10+1,"m"),0)</f>
        <v>0</v>
      </c>
    </row>
    <row r="11" spans="1:20" x14ac:dyDescent="0.25">
      <c r="A11" s="7">
        <v>19275</v>
      </c>
      <c r="B11" s="5" t="s">
        <v>8</v>
      </c>
      <c r="C11" s="6">
        <v>44348</v>
      </c>
      <c r="D11" s="6">
        <v>44439</v>
      </c>
      <c r="E11" s="16">
        <v>3</v>
      </c>
      <c r="F11" s="13">
        <f t="shared" si="1"/>
        <v>0</v>
      </c>
      <c r="G11" s="12">
        <f t="shared" si="1"/>
        <v>0</v>
      </c>
      <c r="H11" s="12">
        <f t="shared" si="1"/>
        <v>0</v>
      </c>
      <c r="I11" s="12">
        <f t="shared" si="1"/>
        <v>0</v>
      </c>
      <c r="J11" s="12">
        <f t="shared" si="1"/>
        <v>0</v>
      </c>
      <c r="K11" s="12">
        <f t="shared" si="1"/>
        <v>6425</v>
      </c>
      <c r="L11" s="12">
        <f t="shared" si="1"/>
        <v>6425</v>
      </c>
      <c r="M11" s="12">
        <f t="shared" si="1"/>
        <v>6425</v>
      </c>
      <c r="N11" s="12">
        <f t="shared" si="1"/>
        <v>0</v>
      </c>
      <c r="O11" s="11">
        <f t="shared" si="1"/>
        <v>0</v>
      </c>
      <c r="P11" s="11">
        <f t="shared" si="1"/>
        <v>0</v>
      </c>
      <c r="Q11" s="11">
        <f t="shared" si="1"/>
        <v>0</v>
      </c>
      <c r="R11" s="17">
        <f>IF(D11&gt;Clôture,DATEDIF(Clôture+1,D11+1,"m")*A11/DATEDIF($C11,$D11+1,"m"),0)</f>
        <v>0</v>
      </c>
    </row>
    <row r="12" spans="1:20" x14ac:dyDescent="0.25">
      <c r="A12" s="7">
        <v>12501</v>
      </c>
      <c r="B12" s="5" t="s">
        <v>13</v>
      </c>
      <c r="C12" s="6">
        <v>44025</v>
      </c>
      <c r="D12" s="6">
        <v>44389</v>
      </c>
      <c r="E12" s="16">
        <v>12</v>
      </c>
      <c r="F12" s="13">
        <f t="shared" si="1"/>
        <v>1041.75</v>
      </c>
      <c r="G12" s="12">
        <f t="shared" si="1"/>
        <v>1041.75</v>
      </c>
      <c r="H12" s="12">
        <f t="shared" si="1"/>
        <v>1041.75</v>
      </c>
      <c r="I12" s="12">
        <f t="shared" si="1"/>
        <v>1041.75</v>
      </c>
      <c r="J12" s="12">
        <f t="shared" si="1"/>
        <v>1041.75</v>
      </c>
      <c r="K12" s="12">
        <f t="shared" si="1"/>
        <v>1041.75</v>
      </c>
      <c r="L12" s="12">
        <f t="shared" si="1"/>
        <v>1041.75</v>
      </c>
      <c r="M12" s="12">
        <f t="shared" si="1"/>
        <v>0</v>
      </c>
      <c r="N12" s="12">
        <f t="shared" si="1"/>
        <v>0</v>
      </c>
      <c r="O12" s="11">
        <f t="shared" si="1"/>
        <v>0</v>
      </c>
      <c r="P12" s="11">
        <f t="shared" si="1"/>
        <v>0</v>
      </c>
      <c r="Q12" s="11">
        <f t="shared" si="1"/>
        <v>0</v>
      </c>
      <c r="R12" s="17">
        <f>IF(D12&gt;Clôture,DATEDIF(Clôture+1,D12+1,"m")*A12/DATEDIF($C12,$D12+1,"m"),0)</f>
        <v>0</v>
      </c>
    </row>
    <row r="13" spans="1:20" x14ac:dyDescent="0.25">
      <c r="A13" s="7">
        <v>11805.79</v>
      </c>
      <c r="B13" s="5" t="s">
        <v>14</v>
      </c>
      <c r="C13" s="6">
        <v>44409</v>
      </c>
      <c r="D13" s="6">
        <v>44743</v>
      </c>
      <c r="E13" s="16">
        <v>11</v>
      </c>
      <c r="F13" s="13">
        <f t="shared" ref="F13:Q25" si="2">IF(MEDIAN(F$2,$C13,MIN($D13,Clôture))=F$2,$A13/DATEDIF($C13,$D13+1,"m"),0)</f>
        <v>0</v>
      </c>
      <c r="G13" s="12">
        <f t="shared" si="2"/>
        <v>0</v>
      </c>
      <c r="H13" s="12">
        <f t="shared" si="2"/>
        <v>0</v>
      </c>
      <c r="I13" s="12">
        <f t="shared" si="2"/>
        <v>0</v>
      </c>
      <c r="J13" s="12">
        <f t="shared" si="2"/>
        <v>0</v>
      </c>
      <c r="K13" s="12">
        <f t="shared" si="2"/>
        <v>0</v>
      </c>
      <c r="L13" s="12">
        <f t="shared" si="2"/>
        <v>0</v>
      </c>
      <c r="M13" s="12">
        <f t="shared" si="2"/>
        <v>1073.2536363636364</v>
      </c>
      <c r="N13" s="12">
        <f t="shared" si="2"/>
        <v>0</v>
      </c>
      <c r="O13" s="11">
        <f t="shared" si="2"/>
        <v>0</v>
      </c>
      <c r="P13" s="11">
        <f t="shared" si="2"/>
        <v>0</v>
      </c>
      <c r="Q13" s="11">
        <f t="shared" si="2"/>
        <v>0</v>
      </c>
      <c r="R13" s="17">
        <f>IF(D13&gt;Clôture,DATEDIF(Clôture+1,D13+1,"m")*A13/DATEDIF($C13,$D13+1,"m"),0)</f>
        <v>10732.536363636364</v>
      </c>
    </row>
    <row r="14" spans="1:20" x14ac:dyDescent="0.25">
      <c r="A14" s="7">
        <v>2538.39</v>
      </c>
      <c r="B14" s="5" t="s">
        <v>15</v>
      </c>
      <c r="C14" s="6">
        <v>44197</v>
      </c>
      <c r="D14" s="6">
        <v>44561</v>
      </c>
      <c r="E14" s="16">
        <v>12</v>
      </c>
      <c r="F14" s="13">
        <f t="shared" si="2"/>
        <v>211.5325</v>
      </c>
      <c r="G14" s="12">
        <f t="shared" si="2"/>
        <v>211.5325</v>
      </c>
      <c r="H14" s="12">
        <f t="shared" si="2"/>
        <v>211.5325</v>
      </c>
      <c r="I14" s="12">
        <f t="shared" si="2"/>
        <v>211.5325</v>
      </c>
      <c r="J14" s="12">
        <f t="shared" si="2"/>
        <v>211.5325</v>
      </c>
      <c r="K14" s="12">
        <f t="shared" si="2"/>
        <v>211.5325</v>
      </c>
      <c r="L14" s="12">
        <f t="shared" si="2"/>
        <v>211.5325</v>
      </c>
      <c r="M14" s="12">
        <f t="shared" si="2"/>
        <v>211.5325</v>
      </c>
      <c r="N14" s="12">
        <f t="shared" si="2"/>
        <v>0</v>
      </c>
      <c r="O14" s="11">
        <f t="shared" si="2"/>
        <v>0</v>
      </c>
      <c r="P14" s="11">
        <f t="shared" si="2"/>
        <v>0</v>
      </c>
      <c r="Q14" s="11">
        <f t="shared" si="2"/>
        <v>0</v>
      </c>
      <c r="R14" s="17">
        <f>IF(D14&gt;Clôture,DATEDIF(Clôture+1,D14+1,"m")*A14/DATEDIF($C14,$D14+1,"m"),0)</f>
        <v>846.13</v>
      </c>
    </row>
    <row r="15" spans="1:20" x14ac:dyDescent="0.25">
      <c r="A15" s="7">
        <v>25416</v>
      </c>
      <c r="B15" s="5" t="s">
        <v>16</v>
      </c>
      <c r="C15" s="6">
        <v>44197</v>
      </c>
      <c r="D15" s="6">
        <v>44561</v>
      </c>
      <c r="E15" s="16">
        <v>12</v>
      </c>
      <c r="F15" s="13">
        <f t="shared" si="2"/>
        <v>2118</v>
      </c>
      <c r="G15" s="12">
        <f t="shared" si="2"/>
        <v>2118</v>
      </c>
      <c r="H15" s="12">
        <f t="shared" si="2"/>
        <v>2118</v>
      </c>
      <c r="I15" s="12">
        <f t="shared" si="2"/>
        <v>2118</v>
      </c>
      <c r="J15" s="12">
        <f t="shared" si="2"/>
        <v>2118</v>
      </c>
      <c r="K15" s="12">
        <f t="shared" si="2"/>
        <v>2118</v>
      </c>
      <c r="L15" s="12">
        <f t="shared" si="2"/>
        <v>2118</v>
      </c>
      <c r="M15" s="12">
        <f t="shared" si="2"/>
        <v>2118</v>
      </c>
      <c r="N15" s="12">
        <f t="shared" si="2"/>
        <v>0</v>
      </c>
      <c r="O15" s="11">
        <f t="shared" si="2"/>
        <v>0</v>
      </c>
      <c r="P15" s="11">
        <f t="shared" si="2"/>
        <v>0</v>
      </c>
      <c r="Q15" s="11">
        <f t="shared" si="2"/>
        <v>0</v>
      </c>
      <c r="R15" s="17">
        <f>IF(D15&gt;Clôture,DATEDIF(Clôture+1,D15+1,"m")*A15/DATEDIF($C15,$D15+1,"m"),0)</f>
        <v>8472</v>
      </c>
    </row>
    <row r="16" spans="1:20" x14ac:dyDescent="0.25">
      <c r="A16" s="7">
        <v>44040</v>
      </c>
      <c r="B16" s="5" t="s">
        <v>17</v>
      </c>
      <c r="C16" s="6">
        <v>44197</v>
      </c>
      <c r="D16" s="6">
        <v>44561</v>
      </c>
      <c r="E16" s="16">
        <v>12</v>
      </c>
      <c r="F16" s="13">
        <f t="shared" si="2"/>
        <v>3670</v>
      </c>
      <c r="G16" s="12">
        <f t="shared" si="2"/>
        <v>3670</v>
      </c>
      <c r="H16" s="12">
        <f t="shared" si="2"/>
        <v>3670</v>
      </c>
      <c r="I16" s="12">
        <f t="shared" si="2"/>
        <v>3670</v>
      </c>
      <c r="J16" s="12">
        <f t="shared" si="2"/>
        <v>3670</v>
      </c>
      <c r="K16" s="12">
        <f t="shared" si="2"/>
        <v>3670</v>
      </c>
      <c r="L16" s="12">
        <f t="shared" si="2"/>
        <v>3670</v>
      </c>
      <c r="M16" s="12">
        <f t="shared" si="2"/>
        <v>3670</v>
      </c>
      <c r="N16" s="12">
        <f t="shared" si="2"/>
        <v>0</v>
      </c>
      <c r="O16" s="11">
        <f t="shared" si="2"/>
        <v>0</v>
      </c>
      <c r="P16" s="11">
        <f t="shared" si="2"/>
        <v>0</v>
      </c>
      <c r="Q16" s="11">
        <f t="shared" si="2"/>
        <v>0</v>
      </c>
      <c r="R16" s="17">
        <f>IF(D16&gt;Clôture,DATEDIF(Clôture+1,D16+1,"m")*A16/DATEDIF($C16,$D16+1,"m"),0)</f>
        <v>14680</v>
      </c>
    </row>
    <row r="17" spans="1:18" x14ac:dyDescent="0.25">
      <c r="A17" s="7">
        <v>8827</v>
      </c>
      <c r="B17" s="5" t="s">
        <v>18</v>
      </c>
      <c r="C17" s="6">
        <v>44197</v>
      </c>
      <c r="D17" s="6">
        <v>44561</v>
      </c>
      <c r="E17" s="16">
        <v>12</v>
      </c>
      <c r="F17" s="13">
        <f t="shared" si="2"/>
        <v>735.58333333333337</v>
      </c>
      <c r="G17" s="12">
        <f t="shared" si="2"/>
        <v>735.58333333333337</v>
      </c>
      <c r="H17" s="12">
        <f t="shared" si="2"/>
        <v>735.58333333333337</v>
      </c>
      <c r="I17" s="12">
        <f t="shared" si="2"/>
        <v>735.58333333333337</v>
      </c>
      <c r="J17" s="12">
        <f t="shared" si="2"/>
        <v>735.58333333333337</v>
      </c>
      <c r="K17" s="12">
        <f t="shared" si="2"/>
        <v>735.58333333333337</v>
      </c>
      <c r="L17" s="12">
        <f t="shared" si="2"/>
        <v>735.58333333333337</v>
      </c>
      <c r="M17" s="12">
        <f t="shared" si="2"/>
        <v>735.58333333333337</v>
      </c>
      <c r="N17" s="12">
        <f t="shared" si="2"/>
        <v>0</v>
      </c>
      <c r="O17" s="11">
        <f t="shared" si="2"/>
        <v>0</v>
      </c>
      <c r="P17" s="11">
        <f t="shared" si="2"/>
        <v>0</v>
      </c>
      <c r="Q17" s="11">
        <f t="shared" si="2"/>
        <v>0</v>
      </c>
      <c r="R17" s="17">
        <f>IF(D17&gt;Clôture,DATEDIF(Clôture+1,D17+1,"m")*A17/DATEDIF($C17,$D17+1,"m"),0)</f>
        <v>2942.3333333333335</v>
      </c>
    </row>
    <row r="18" spans="1:18" x14ac:dyDescent="0.25">
      <c r="A18" s="7">
        <v>191846.24</v>
      </c>
      <c r="B18" s="5" t="s">
        <v>19</v>
      </c>
      <c r="C18" s="6">
        <v>44228</v>
      </c>
      <c r="D18" s="6">
        <v>44592</v>
      </c>
      <c r="E18" s="16">
        <v>12</v>
      </c>
      <c r="F18" s="13">
        <f t="shared" si="2"/>
        <v>0</v>
      </c>
      <c r="G18" s="12">
        <f t="shared" si="2"/>
        <v>15987.186666666666</v>
      </c>
      <c r="H18" s="12">
        <f t="shared" si="2"/>
        <v>15987.186666666666</v>
      </c>
      <c r="I18" s="12">
        <f t="shared" si="2"/>
        <v>15987.186666666666</v>
      </c>
      <c r="J18" s="12">
        <f t="shared" si="2"/>
        <v>15987.186666666666</v>
      </c>
      <c r="K18" s="12">
        <f t="shared" si="2"/>
        <v>15987.186666666666</v>
      </c>
      <c r="L18" s="12">
        <f t="shared" si="2"/>
        <v>15987.186666666666</v>
      </c>
      <c r="M18" s="12">
        <f t="shared" si="2"/>
        <v>15987.186666666666</v>
      </c>
      <c r="N18" s="12">
        <f t="shared" si="2"/>
        <v>0</v>
      </c>
      <c r="O18" s="11">
        <f t="shared" si="2"/>
        <v>0</v>
      </c>
      <c r="P18" s="11">
        <f t="shared" si="2"/>
        <v>0</v>
      </c>
      <c r="Q18" s="11">
        <f t="shared" si="2"/>
        <v>0</v>
      </c>
      <c r="R18" s="17">
        <f>IF(D18&gt;Clôture,DATEDIF(Clôture+1,D18+1,"m")*A18/DATEDIF($C18,$D18+1,"m"),0)</f>
        <v>79935.933333333334</v>
      </c>
    </row>
    <row r="19" spans="1:18" x14ac:dyDescent="0.25">
      <c r="A19" s="7">
        <v>13913.04</v>
      </c>
      <c r="B19" s="5" t="s">
        <v>20</v>
      </c>
      <c r="C19" s="6">
        <v>44197</v>
      </c>
      <c r="D19" s="6">
        <v>44561</v>
      </c>
      <c r="E19" s="16">
        <v>12</v>
      </c>
      <c r="F19" s="13">
        <f t="shared" si="2"/>
        <v>1159.42</v>
      </c>
      <c r="G19" s="12">
        <f t="shared" si="2"/>
        <v>1159.42</v>
      </c>
      <c r="H19" s="12">
        <f t="shared" si="2"/>
        <v>1159.42</v>
      </c>
      <c r="I19" s="12">
        <f t="shared" si="2"/>
        <v>1159.42</v>
      </c>
      <c r="J19" s="12">
        <f t="shared" si="2"/>
        <v>1159.42</v>
      </c>
      <c r="K19" s="12">
        <f t="shared" si="2"/>
        <v>1159.42</v>
      </c>
      <c r="L19" s="12">
        <f t="shared" si="2"/>
        <v>1159.42</v>
      </c>
      <c r="M19" s="12">
        <f t="shared" si="2"/>
        <v>1159.42</v>
      </c>
      <c r="N19" s="12">
        <f t="shared" si="2"/>
        <v>0</v>
      </c>
      <c r="O19" s="11">
        <f t="shared" si="2"/>
        <v>0</v>
      </c>
      <c r="P19" s="11">
        <f t="shared" si="2"/>
        <v>0</v>
      </c>
      <c r="Q19" s="11">
        <f t="shared" si="2"/>
        <v>0</v>
      </c>
      <c r="R19" s="17">
        <f>IF(D19&gt;Clôture,DATEDIF(Clôture+1,D19+1,"m")*A19/DATEDIF($C19,$D19+1,"m"),0)</f>
        <v>4637.68</v>
      </c>
    </row>
    <row r="20" spans="1:18" x14ac:dyDescent="0.25">
      <c r="A20" s="7">
        <v>11769.73</v>
      </c>
      <c r="B20" s="5" t="s">
        <v>21</v>
      </c>
      <c r="C20" s="6">
        <v>44197</v>
      </c>
      <c r="D20" s="6">
        <v>44561</v>
      </c>
      <c r="E20" s="16">
        <v>12</v>
      </c>
      <c r="F20" s="13">
        <f t="shared" si="2"/>
        <v>980.81083333333333</v>
      </c>
      <c r="G20" s="12">
        <f t="shared" si="2"/>
        <v>980.81083333333333</v>
      </c>
      <c r="H20" s="12">
        <f t="shared" si="2"/>
        <v>980.81083333333333</v>
      </c>
      <c r="I20" s="12">
        <f t="shared" si="2"/>
        <v>980.81083333333333</v>
      </c>
      <c r="J20" s="12">
        <f t="shared" si="2"/>
        <v>980.81083333333333</v>
      </c>
      <c r="K20" s="12">
        <f t="shared" si="2"/>
        <v>980.81083333333333</v>
      </c>
      <c r="L20" s="12">
        <f t="shared" si="2"/>
        <v>980.81083333333333</v>
      </c>
      <c r="M20" s="12">
        <f t="shared" si="2"/>
        <v>980.81083333333333</v>
      </c>
      <c r="N20" s="12">
        <f t="shared" si="2"/>
        <v>0</v>
      </c>
      <c r="O20" s="11">
        <f t="shared" si="2"/>
        <v>0</v>
      </c>
      <c r="P20" s="11">
        <f t="shared" si="2"/>
        <v>0</v>
      </c>
      <c r="Q20" s="11">
        <f t="shared" si="2"/>
        <v>0</v>
      </c>
      <c r="R20" s="17">
        <f>IF(D20&gt;Clôture,DATEDIF(Clôture+1,D20+1,"m")*A20/DATEDIF($C20,$D20+1,"m"),0)</f>
        <v>3923.2433333333333</v>
      </c>
    </row>
    <row r="21" spans="1:18" x14ac:dyDescent="0.25">
      <c r="A21" s="7">
        <v>16271.41</v>
      </c>
      <c r="B21" s="5" t="s">
        <v>22</v>
      </c>
      <c r="C21" s="6">
        <v>44197</v>
      </c>
      <c r="D21" s="6">
        <v>44561</v>
      </c>
      <c r="E21" s="16">
        <v>12</v>
      </c>
      <c r="F21" s="13">
        <f t="shared" si="2"/>
        <v>1355.9508333333333</v>
      </c>
      <c r="G21" s="12">
        <f t="shared" si="2"/>
        <v>1355.9508333333333</v>
      </c>
      <c r="H21" s="12">
        <f t="shared" si="2"/>
        <v>1355.9508333333333</v>
      </c>
      <c r="I21" s="12">
        <f t="shared" si="2"/>
        <v>1355.9508333333333</v>
      </c>
      <c r="J21" s="12">
        <f t="shared" si="2"/>
        <v>1355.9508333333333</v>
      </c>
      <c r="K21" s="12">
        <f t="shared" si="2"/>
        <v>1355.9508333333333</v>
      </c>
      <c r="L21" s="12">
        <f t="shared" si="2"/>
        <v>1355.9508333333333</v>
      </c>
      <c r="M21" s="12">
        <f t="shared" si="2"/>
        <v>1355.9508333333333</v>
      </c>
      <c r="N21" s="12">
        <f t="shared" si="2"/>
        <v>0</v>
      </c>
      <c r="O21" s="11">
        <f t="shared" si="2"/>
        <v>0</v>
      </c>
      <c r="P21" s="11">
        <f t="shared" si="2"/>
        <v>0</v>
      </c>
      <c r="Q21" s="11">
        <f t="shared" si="2"/>
        <v>0</v>
      </c>
      <c r="R21" s="17">
        <f>IF(D21&gt;Clôture,DATEDIF(Clôture+1,D21+1,"m")*A21/DATEDIF($C21,$D21+1,"m"),0)</f>
        <v>5423.8033333333333</v>
      </c>
    </row>
    <row r="22" spans="1:18" x14ac:dyDescent="0.25">
      <c r="A22" s="7">
        <v>4889</v>
      </c>
      <c r="B22" s="5" t="s">
        <v>23</v>
      </c>
      <c r="C22" s="6">
        <v>44378</v>
      </c>
      <c r="D22" s="6">
        <v>44469</v>
      </c>
      <c r="E22" s="16">
        <v>3</v>
      </c>
      <c r="F22" s="13">
        <f t="shared" si="2"/>
        <v>0</v>
      </c>
      <c r="G22" s="12">
        <f t="shared" si="2"/>
        <v>0</v>
      </c>
      <c r="H22" s="12">
        <f t="shared" si="2"/>
        <v>0</v>
      </c>
      <c r="I22" s="12">
        <f t="shared" si="2"/>
        <v>0</v>
      </c>
      <c r="J22" s="12">
        <f t="shared" si="2"/>
        <v>0</v>
      </c>
      <c r="K22" s="12">
        <f t="shared" si="2"/>
        <v>0</v>
      </c>
      <c r="L22" s="12">
        <f t="shared" si="2"/>
        <v>1629.6666666666667</v>
      </c>
      <c r="M22" s="12">
        <f t="shared" si="2"/>
        <v>1629.6666666666667</v>
      </c>
      <c r="N22" s="12">
        <f t="shared" si="2"/>
        <v>0</v>
      </c>
      <c r="O22" s="11">
        <f t="shared" si="2"/>
        <v>0</v>
      </c>
      <c r="P22" s="11">
        <f t="shared" si="2"/>
        <v>0</v>
      </c>
      <c r="Q22" s="11">
        <f t="shared" si="2"/>
        <v>0</v>
      </c>
      <c r="R22" s="17">
        <f>IF(D22&gt;Clôture,DATEDIF(Clôture+1,D22+1,"m")*A22/DATEDIF($C22,$D22+1,"m"),0)</f>
        <v>1629.6666666666667</v>
      </c>
    </row>
    <row r="23" spans="1:18" x14ac:dyDescent="0.25">
      <c r="A23" s="7">
        <v>20190.439999999999</v>
      </c>
      <c r="B23" s="5" t="s">
        <v>24</v>
      </c>
      <c r="C23" s="6">
        <v>44197</v>
      </c>
      <c r="D23" s="6">
        <v>44561</v>
      </c>
      <c r="E23" s="16">
        <v>12</v>
      </c>
      <c r="F23" s="13">
        <f t="shared" si="2"/>
        <v>1682.5366666666666</v>
      </c>
      <c r="G23" s="12">
        <f t="shared" si="2"/>
        <v>1682.5366666666666</v>
      </c>
      <c r="H23" s="12">
        <f t="shared" si="2"/>
        <v>1682.5366666666666</v>
      </c>
      <c r="I23" s="12">
        <f t="shared" si="2"/>
        <v>1682.5366666666666</v>
      </c>
      <c r="J23" s="12">
        <f t="shared" si="2"/>
        <v>1682.5366666666666</v>
      </c>
      <c r="K23" s="12">
        <f t="shared" si="2"/>
        <v>1682.5366666666666</v>
      </c>
      <c r="L23" s="12">
        <f t="shared" si="2"/>
        <v>1682.5366666666666</v>
      </c>
      <c r="M23" s="12">
        <f t="shared" si="2"/>
        <v>1682.5366666666666</v>
      </c>
      <c r="N23" s="12">
        <f t="shared" si="2"/>
        <v>0</v>
      </c>
      <c r="O23" s="11">
        <f t="shared" si="2"/>
        <v>0</v>
      </c>
      <c r="P23" s="11">
        <f t="shared" si="2"/>
        <v>0</v>
      </c>
      <c r="Q23" s="11">
        <f t="shared" si="2"/>
        <v>0</v>
      </c>
      <c r="R23" s="17">
        <f>IF(D23&gt;Clôture,DATEDIF(Clôture+1,D23+1,"m")*A23/DATEDIF($C23,$D23+1,"m"),0)</f>
        <v>6730.1466666666665</v>
      </c>
    </row>
    <row r="24" spans="1:18" x14ac:dyDescent="0.25">
      <c r="A24" s="7">
        <v>8874</v>
      </c>
      <c r="B24" s="5" t="s">
        <v>25</v>
      </c>
      <c r="C24" s="6">
        <v>44197</v>
      </c>
      <c r="D24" s="6">
        <v>44561</v>
      </c>
      <c r="E24" s="16">
        <v>12</v>
      </c>
      <c r="F24" s="13">
        <f t="shared" si="2"/>
        <v>739.5</v>
      </c>
      <c r="G24" s="12">
        <f t="shared" si="2"/>
        <v>739.5</v>
      </c>
      <c r="H24" s="12">
        <f t="shared" si="2"/>
        <v>739.5</v>
      </c>
      <c r="I24" s="12">
        <f t="shared" si="2"/>
        <v>739.5</v>
      </c>
      <c r="J24" s="12">
        <f t="shared" si="2"/>
        <v>739.5</v>
      </c>
      <c r="K24" s="12">
        <f t="shared" si="2"/>
        <v>739.5</v>
      </c>
      <c r="L24" s="12">
        <f t="shared" si="2"/>
        <v>739.5</v>
      </c>
      <c r="M24" s="12">
        <f t="shared" si="2"/>
        <v>739.5</v>
      </c>
      <c r="N24" s="12">
        <f t="shared" si="2"/>
        <v>0</v>
      </c>
      <c r="O24" s="11">
        <f t="shared" si="2"/>
        <v>0</v>
      </c>
      <c r="P24" s="11">
        <f t="shared" si="2"/>
        <v>0</v>
      </c>
      <c r="Q24" s="11">
        <f t="shared" si="2"/>
        <v>0</v>
      </c>
      <c r="R24" s="17">
        <f>IF(D24&gt;Clôture,DATEDIF(Clôture+1,D24+1,"m")*A24/DATEDIF($C24,$D24+1,"m"),0)</f>
        <v>2958</v>
      </c>
    </row>
    <row r="25" spans="1:18" x14ac:dyDescent="0.25">
      <c r="A25" s="8">
        <v>14697.5</v>
      </c>
      <c r="B25" s="5" t="s">
        <v>26</v>
      </c>
      <c r="C25" s="9">
        <v>44197</v>
      </c>
      <c r="D25" s="9">
        <v>44561</v>
      </c>
      <c r="E25" s="16">
        <v>12</v>
      </c>
      <c r="F25" s="13">
        <f t="shared" si="2"/>
        <v>1224.7916666666667</v>
      </c>
      <c r="G25" s="12">
        <f t="shared" si="2"/>
        <v>1224.7916666666667</v>
      </c>
      <c r="H25" s="12">
        <f t="shared" si="2"/>
        <v>1224.7916666666667</v>
      </c>
      <c r="I25" s="12">
        <f t="shared" si="2"/>
        <v>1224.7916666666667</v>
      </c>
      <c r="J25" s="12">
        <f t="shared" si="2"/>
        <v>1224.7916666666667</v>
      </c>
      <c r="K25" s="12">
        <f t="shared" si="2"/>
        <v>1224.7916666666667</v>
      </c>
      <c r="L25" s="12">
        <f t="shared" si="2"/>
        <v>1224.7916666666667</v>
      </c>
      <c r="M25" s="12">
        <f t="shared" si="2"/>
        <v>1224.7916666666667</v>
      </c>
      <c r="N25" s="12">
        <f t="shared" si="2"/>
        <v>0</v>
      </c>
      <c r="O25" s="11">
        <f t="shared" si="2"/>
        <v>0</v>
      </c>
      <c r="P25" s="11">
        <f t="shared" si="2"/>
        <v>0</v>
      </c>
      <c r="Q25" s="11">
        <f t="shared" si="2"/>
        <v>0</v>
      </c>
      <c r="R25" s="17">
        <f>IF(D25&gt;Clôture,DATEDIF(Clôture+1,D25+1,"m")*A25/DATEDIF($C25,$D25+1,"m"),0)</f>
        <v>4899.166666666667</v>
      </c>
    </row>
    <row r="29" spans="1:18" x14ac:dyDescent="0.25">
      <c r="A29" t="s">
        <v>29</v>
      </c>
      <c r="B29" s="20" t="s">
        <v>27</v>
      </c>
      <c r="C29" s="20"/>
    </row>
  </sheetData>
  <mergeCells count="1">
    <mergeCell ref="B29:C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705B2-785A-4898-85EB-0FEB93FEE7B0}">
  <dimension ref="A2:E3"/>
  <sheetViews>
    <sheetView showGridLines="0" workbookViewId="0">
      <selection activeCell="C4" sqref="C4"/>
    </sheetView>
  </sheetViews>
  <sheetFormatPr baseColWidth="10" defaultRowHeight="15" x14ac:dyDescent="0.25"/>
  <sheetData>
    <row r="2" spans="1:5" x14ac:dyDescent="0.25">
      <c r="A2" t="s">
        <v>30</v>
      </c>
      <c r="C2" s="18">
        <v>2021</v>
      </c>
    </row>
    <row r="3" spans="1:5" x14ac:dyDescent="0.25">
      <c r="A3" t="s">
        <v>31</v>
      </c>
      <c r="C3" s="19">
        <v>44439</v>
      </c>
      <c r="E3" s="19">
        <f>DATE(C2,9,30)</f>
        <v>44469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AnneeEnCours</vt:lpstr>
      <vt:lpstr>Clôture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JF</cp:lastModifiedBy>
  <dcterms:created xsi:type="dcterms:W3CDTF">2021-10-18T15:24:54Z</dcterms:created>
  <dcterms:modified xsi:type="dcterms:W3CDTF">2021-10-19T07:53:54Z</dcterms:modified>
</cp:coreProperties>
</file>