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pivotTables/pivotTable2.xml" ContentType="application/vnd.openxmlformats-officedocument.spreadsheetml.pivotTable+xml"/>
  <Override PartName="/xl/drawings/drawing2.xml" ContentType="application/vnd.openxmlformats-officedocument.drawing+xml"/>
  <Override PartName="/xl/tables/table3.xml" ContentType="application/vnd.openxmlformats-officedocument.spreadsheetml.table+xml"/>
  <Override PartName="/xl/pivotTables/pivotTable3.xml" ContentType="application/vnd.openxmlformats-officedocument.spreadsheetml.pivotTable+xml"/>
  <Override PartName="/xl/drawings/drawing3.xml" ContentType="application/vnd.openxmlformats-officedocument.drawing+xml"/>
  <Override PartName="/xl/slicers/slicer2.xml" ContentType="application/vnd.ms-excel.slicer+xml"/>
  <Override PartName="/xl/pivotTables/pivotTable4.xml" ContentType="application/vnd.openxmlformats-officedocument.spreadsheetml.pivot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F:\USB\JFL\Office\Excel - Utilitaires\Excel Forum\"/>
    </mc:Choice>
  </mc:AlternateContent>
  <xr:revisionPtr revIDLastSave="0" documentId="8_{F46FCD84-80BD-4A33-84C8-B230F7F5A664}" xr6:coauthVersionLast="47" xr6:coauthVersionMax="47" xr10:uidLastSave="{00000000-0000-0000-0000-000000000000}"/>
  <bookViews>
    <workbookView xWindow="-120" yWindow="-120" windowWidth="29040" windowHeight="16440" tabRatio="897" activeTab="2" xr2:uid="{2665E0E7-81E0-40CB-9F56-71907072C299}"/>
  </bookViews>
  <sheets>
    <sheet name="Liens Planning et Congés" sheetId="7" r:id="rId1"/>
    <sheet name="SUIVI COMMANDES" sheetId="11" r:id="rId2"/>
    <sheet name="BDD - Projets" sheetId="4" r:id="rId3"/>
    <sheet name="TCD - Projets" sheetId="14" r:id="rId4"/>
    <sheet name="Test - Nom projet" sheetId="15" state="hidden" r:id="rId5"/>
    <sheet name="Enveloppe Budget" sheetId="12" r:id="rId6"/>
    <sheet name="TCD - Prestataires" sheetId="9" r:id="rId7"/>
    <sheet name="TCD - Détail IO" sheetId="10" r:id="rId8"/>
    <sheet name="Répartition de charge" sheetId="8" r:id="rId9"/>
  </sheets>
  <externalReferences>
    <externalReference r:id="rId10"/>
  </externalReferences>
  <definedNames>
    <definedName name="_xlnm._FilterDatabase" localSheetId="8" hidden="1">'Répartition de charge'!$A$3:$A$55</definedName>
    <definedName name="Segment_IO1">#N/A</definedName>
    <definedName name="Segment_Prestataires">#N/A</definedName>
  </definedNames>
  <calcPr calcId="191029"/>
  <pivotCaches>
    <pivotCache cacheId="0" r:id="rId11"/>
    <pivotCache cacheId="13" r:id="rId12"/>
  </pivotCaches>
  <extLst>
    <ext xmlns:x14="http://schemas.microsoft.com/office/spreadsheetml/2009/9/main" uri="{BBE1A952-AA13-448e-AADC-164F8A28A991}">
      <x14:slicerCaches>
        <x14:slicerCache r:id="rId13"/>
        <x14:slicerCache r:id="rId14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7" i="14" l="1"/>
  <c r="D7" i="14" s="1"/>
  <c r="F32" i="11"/>
  <c r="D32" i="11"/>
  <c r="C32" i="11"/>
  <c r="E31" i="11"/>
  <c r="E30" i="11"/>
  <c r="E29" i="11"/>
  <c r="E28" i="11"/>
  <c r="E27" i="11"/>
  <c r="E26" i="11"/>
  <c r="E25" i="11"/>
  <c r="E24" i="11"/>
  <c r="E23" i="11"/>
  <c r="F20" i="11"/>
  <c r="D20" i="11"/>
  <c r="E20" i="11" s="1"/>
  <c r="F19" i="11"/>
  <c r="D19" i="11"/>
  <c r="E19" i="11" s="1"/>
  <c r="F18" i="11"/>
  <c r="D18" i="11"/>
  <c r="E18" i="11" s="1"/>
  <c r="F17" i="11"/>
  <c r="D17" i="11"/>
  <c r="C17" i="11"/>
  <c r="C21" i="11" s="1"/>
  <c r="F16" i="11"/>
  <c r="D16" i="11"/>
  <c r="E16" i="11" s="1"/>
  <c r="F15" i="11"/>
  <c r="D15" i="11"/>
  <c r="F14" i="11"/>
  <c r="D14" i="11"/>
  <c r="E14" i="11" s="1"/>
  <c r="C12" i="11"/>
  <c r="F11" i="11"/>
  <c r="D11" i="11"/>
  <c r="E11" i="11" s="1"/>
  <c r="F10" i="11"/>
  <c r="D10" i="11"/>
  <c r="E10" i="11" s="1"/>
  <c r="F9" i="11"/>
  <c r="D9" i="11"/>
  <c r="F8" i="11"/>
  <c r="D8" i="11"/>
  <c r="E8" i="11" s="1"/>
  <c r="C6" i="11"/>
  <c r="F5" i="11"/>
  <c r="F6" i="11" s="1"/>
  <c r="D5" i="11"/>
  <c r="E5" i="11" s="1"/>
  <c r="F3" i="11"/>
  <c r="D3" i="11"/>
  <c r="E3" i="11"/>
  <c r="J7" i="14"/>
  <c r="I7" i="14"/>
  <c r="F7" i="14"/>
  <c r="H7" i="14"/>
  <c r="G7" i="14" l="1"/>
  <c r="E32" i="11"/>
  <c r="E17" i="11"/>
  <c r="D6" i="11"/>
  <c r="E6" i="11" s="1"/>
  <c r="D12" i="11"/>
  <c r="E12" i="11" s="1"/>
  <c r="F12" i="11"/>
  <c r="F21" i="11"/>
  <c r="F33" i="11" s="1"/>
  <c r="D21" i="11"/>
  <c r="E21" i="11" s="1"/>
  <c r="C33" i="11"/>
  <c r="E9" i="11"/>
  <c r="E15" i="11"/>
  <c r="D33" i="11" l="1"/>
  <c r="E33" i="11" s="1"/>
</calcChain>
</file>

<file path=xl/sharedStrings.xml><?xml version="1.0" encoding="utf-8"?>
<sst xmlns="http://schemas.openxmlformats.org/spreadsheetml/2006/main" count="1613" uniqueCount="505">
  <si>
    <t xml:space="preserve">Commandes </t>
  </si>
  <si>
    <t>Description</t>
  </si>
  <si>
    <t>Montant PO</t>
  </si>
  <si>
    <t>Montant IO</t>
  </si>
  <si>
    <t>Fournisseur</t>
  </si>
  <si>
    <t>Montant réel Facturé</t>
  </si>
  <si>
    <t>Reste à facturer</t>
  </si>
  <si>
    <t>Statut Réception</t>
  </si>
  <si>
    <t>Support Technique SAP - Coordinateur SAP</t>
  </si>
  <si>
    <t>ALISPHARM France</t>
  </si>
  <si>
    <t>Totale</t>
  </si>
  <si>
    <t>Partielle</t>
  </si>
  <si>
    <t>601000 (50%) / 601003 (50%)</t>
  </si>
  <si>
    <t>NOVAXIOM</t>
  </si>
  <si>
    <t xml:space="preserve">601000 (20%) / 600723 (20%) / 600724 (20%)
601006 (20%) / 600728 (20%) / </t>
  </si>
  <si>
    <t>PHARMASYS</t>
  </si>
  <si>
    <t>601000 (25%) / 600723 (25%) / 600724 (25%)
 600728 (25%)</t>
  </si>
  <si>
    <t>NEO2</t>
  </si>
  <si>
    <t>pas de PO</t>
  </si>
  <si>
    <t>Support SAP 4/HANA - 01/05/2021 au 31/05/2021</t>
  </si>
  <si>
    <t>BAW</t>
  </si>
  <si>
    <t>Support SAP 4/HANA - 01/06/2021 au 30/06/2021</t>
  </si>
  <si>
    <t>Support SAP 4/HANA - 01/07/2021 au 31/07/2021</t>
  </si>
  <si>
    <t>Support Projet Transition Mars à Mai HRO -Baseware -Decidium</t>
  </si>
  <si>
    <t xml:space="preserve">PO-21-1161-00254 </t>
  </si>
  <si>
    <t>Répartition IO</t>
  </si>
  <si>
    <t>601000 - SAP 4 HANA</t>
  </si>
  <si>
    <t>Formation MASTER CONTROL</t>
  </si>
  <si>
    <t>APSALYS</t>
  </si>
  <si>
    <t>CVO</t>
  </si>
  <si>
    <t>PO-21-1161-00216</t>
  </si>
  <si>
    <t>PO-21-1161-00252</t>
  </si>
  <si>
    <t>Commentaire</t>
  </si>
  <si>
    <t>J.lemoine</t>
  </si>
  <si>
    <t>601006 - MASTER CONTROL</t>
  </si>
  <si>
    <t>Mise enplace de BASWARE (demat compta fournisseur et remplacement SRM)</t>
  </si>
  <si>
    <t>DIMO SOFTWARE</t>
  </si>
  <si>
    <t>600728 - BASEWARE</t>
  </si>
  <si>
    <t>600724 - DECIDIUM</t>
  </si>
  <si>
    <t>Prestation et licence eTemptation 2021</t>
  </si>
  <si>
    <t>HOROQUARTZ</t>
  </si>
  <si>
    <t>600723 - ETEMPTATION</t>
  </si>
  <si>
    <t>Pré-étude technique PAS-X</t>
  </si>
  <si>
    <t xml:space="preserve">WERUM IT SOLUTIONS </t>
  </si>
  <si>
    <t>PAS-X Upgrade/Migration Fit Phase</t>
  </si>
  <si>
    <t xml:space="preserve">PO-21-1161-00047 </t>
  </si>
  <si>
    <t>Portage de la plateforme Stockware</t>
  </si>
  <si>
    <t>ALSTEF</t>
  </si>
  <si>
    <t>601002 (50%) / 601003 (50%)</t>
  </si>
  <si>
    <t>601004 - PAS-X</t>
  </si>
  <si>
    <t>601003 - STOCKWARE</t>
  </si>
  <si>
    <t>Licences PI Software</t>
  </si>
  <si>
    <t>601002 - PI</t>
  </si>
  <si>
    <t>PO-21-1161-00039</t>
  </si>
  <si>
    <t>LICENCES LOGICIEL
ONGUARD &amp;
MILESTONE</t>
  </si>
  <si>
    <t>DELTA SECURITE</t>
  </si>
  <si>
    <t>Prestations de support 2021</t>
  </si>
  <si>
    <t>Prestations de support 2022</t>
  </si>
  <si>
    <t>601009 - ONGUARD</t>
  </si>
  <si>
    <t>601008 50% - 601007 - 50%</t>
  </si>
  <si>
    <t>OAAS</t>
  </si>
  <si>
    <t>Prestation Labware</t>
  </si>
  <si>
    <t>LABWARE</t>
  </si>
  <si>
    <t>PERKIN ELMER</t>
  </si>
  <si>
    <t xml:space="preserve">601008 (33%) / 601007 (33%) / 601005 (33%) </t>
  </si>
  <si>
    <t>PO-21-1161-00143</t>
  </si>
  <si>
    <t>FAREVA GLIMS installation</t>
  </si>
  <si>
    <t xml:space="preserve">HCL </t>
  </si>
  <si>
    <t>HCL</t>
  </si>
  <si>
    <t>601007 - GLIMS</t>
  </si>
  <si>
    <t>PO-21-1161-00014</t>
  </si>
  <si>
    <t>Empower Network</t>
  </si>
  <si>
    <t>WATERS</t>
  </si>
  <si>
    <t>601008 - EMPOWER</t>
  </si>
  <si>
    <t>Licences Oracle Database Std Edition 2</t>
  </si>
  <si>
    <t>Support AQ/IT et VSI (régul Fév-Mars MFD et CL)</t>
  </si>
  <si>
    <t>CADUCEUM</t>
  </si>
  <si>
    <t>SYNCHRONE</t>
  </si>
  <si>
    <t xml:space="preserve">Support Infrastructure Transition </t>
  </si>
  <si>
    <t>COURBON</t>
  </si>
  <si>
    <t>TEAM IT</t>
  </si>
  <si>
    <t>Infrastructure de
Sauvegarde V5 – HPE et VEEAM</t>
  </si>
  <si>
    <t>CHEOPS</t>
  </si>
  <si>
    <t>PO-21-1161-00155</t>
  </si>
  <si>
    <t>PO-21-1161-00255</t>
  </si>
  <si>
    <t>PO-21-1161-00256</t>
  </si>
  <si>
    <t>601005 - INFRA IT</t>
  </si>
  <si>
    <t>Préparation ECC6 D1</t>
  </si>
  <si>
    <t>interface DECIDIUM - Peter Rajna 01/04/2021 au 30/06/2021</t>
  </si>
  <si>
    <t>Gestion Commandes SAP (SAP Builder) Damien Chapuis, Théo Basty</t>
  </si>
  <si>
    <t>600727 - SAP ECC6</t>
  </si>
  <si>
    <t>IO</t>
  </si>
  <si>
    <t>Total général</t>
  </si>
  <si>
    <t xml:space="preserve">Montant IO </t>
  </si>
  <si>
    <t xml:space="preserve">Mt réel Facturé </t>
  </si>
  <si>
    <t>Prestataires</t>
  </si>
  <si>
    <t>Kévin Frackowiak</t>
  </si>
  <si>
    <t xml:space="preserve">Support Projet Transition Extension Avril-Juin </t>
  </si>
  <si>
    <t>Matthieu de Vathaire</t>
  </si>
  <si>
    <t>Support Projet Transition Juin - Juillet</t>
  </si>
  <si>
    <t xml:space="preserve">Support Projet Transition Mars-Avril </t>
  </si>
  <si>
    <t>Congés intervenants SAP</t>
  </si>
  <si>
    <t>Congés VSI</t>
  </si>
  <si>
    <t>Planning Labo</t>
  </si>
  <si>
    <t>Planning VSI</t>
  </si>
  <si>
    <t>Planning AQ IT</t>
  </si>
  <si>
    <t>Planning ERMD</t>
  </si>
  <si>
    <t>Congés intervenants</t>
  </si>
  <si>
    <t>STREAM</t>
  </si>
  <si>
    <t>Contact AQ IT</t>
  </si>
  <si>
    <t>Contact VSI</t>
  </si>
  <si>
    <t>ERP</t>
  </si>
  <si>
    <t>Sara Alaoui (ALS)</t>
  </si>
  <si>
    <t>J-F Clavel</t>
  </si>
  <si>
    <t>SUPPLY CHAIN &amp; PROCUREMENT</t>
  </si>
  <si>
    <t>QUALITY &amp; COMPLIANCE</t>
  </si>
  <si>
    <t>"Sara Alaoui Soumaya El Moutamid (SEM)"</t>
  </si>
  <si>
    <t>Sarah RIVET</t>
  </si>
  <si>
    <t>MANUFACTURING OPERATION</t>
  </si>
  <si>
    <t>MyVi TRUONG (MVT)</t>
  </si>
  <si>
    <t>"Sarah RIVET / J-F Clavel Hervé Brossier (Pas-X_Miraim)"</t>
  </si>
  <si>
    <t>QC &amp; LAB Mgt</t>
  </si>
  <si>
    <t>Soumaya El Moutamid (SEM)</t>
  </si>
  <si>
    <t>Bénédicte Richard-Jourden</t>
  </si>
  <si>
    <t>ENGINEERING</t>
  </si>
  <si>
    <t>Sarah Rivet (LENEL)</t>
  </si>
  <si>
    <t>RH</t>
  </si>
  <si>
    <t>INFRASTRUCTURE</t>
  </si>
  <si>
    <t>Oussama SALLEM</t>
  </si>
  <si>
    <t>STS</t>
  </si>
  <si>
    <t>Sara ALAOUI (ALS)</t>
  </si>
  <si>
    <t>"DECOMISSIONNING MIGRATION (ETL)"</t>
  </si>
  <si>
    <t>RSF (Gamp3) (fournisseur Allemand)</t>
  </si>
  <si>
    <t>Hervé Brossier</t>
  </si>
  <si>
    <t>OFM</t>
  </si>
  <si>
    <t>Yassine Hamdi</t>
  </si>
  <si>
    <t>Cédric Medwid + 1</t>
  </si>
  <si>
    <t>"CAB20 - ségrégation packaging CAB80"</t>
  </si>
  <si>
    <t>"Nicolas Vermare Francis Dumas Andres Loemba"</t>
  </si>
  <si>
    <t>ERMD</t>
  </si>
  <si>
    <t>Hugo Dell'aquila (MyVi en back up)</t>
  </si>
  <si>
    <t>"Hervé Brossier Cédric Medwid"</t>
  </si>
  <si>
    <t>S:\Projets\Transition\BUDGET\Portfolio AQ IT 2021.pdf</t>
  </si>
  <si>
    <t>N:\Planning_congés_2021_ERMD_Automatisme.xlsx</t>
  </si>
  <si>
    <t>Congés AQ IT</t>
  </si>
  <si>
    <t>Congés ERMD</t>
  </si>
  <si>
    <t>S:\Gestion ERMD - Elise P\Projets modernisation 2021-Budget+planning _v26082021.xlsx</t>
  </si>
  <si>
    <t>Congés IT</t>
  </si>
  <si>
    <t>Congés Infra / IT</t>
  </si>
  <si>
    <t>Benjamin Prunier</t>
  </si>
  <si>
    <t>Bénédicte Richard Jourdren</t>
  </si>
  <si>
    <t>Support Validation Lab Transition Mai et Juin </t>
  </si>
  <si>
    <t>Laetitia Teulier</t>
  </si>
  <si>
    <t>Elbasri Simari</t>
  </si>
  <si>
    <t>Support IT Lab Transition (Régul Février et Mars)</t>
  </si>
  <si>
    <t>Support GLIMS/EMPOWER Juillet à Septembre</t>
  </si>
  <si>
    <t>My Vi Truong</t>
  </si>
  <si>
    <t>Frédéric Larive</t>
  </si>
  <si>
    <t>Guillaume Giral</t>
  </si>
  <si>
    <t>Paul Dupuich</t>
  </si>
  <si>
    <t>Damien Chapuis</t>
  </si>
  <si>
    <t>Peter Rajna</t>
  </si>
  <si>
    <t>Chloé David</t>
  </si>
  <si>
    <t>Sarah Rivet</t>
  </si>
  <si>
    <t>Hubert Robaux</t>
  </si>
  <si>
    <t>Marion Unvoas</t>
  </si>
  <si>
    <t>Soumaya El Moutamid</t>
  </si>
  <si>
    <t>Elise Pelletier</t>
  </si>
  <si>
    <t>Jean-Baptiste Becquart</t>
  </si>
  <si>
    <t>Marie-Laure Forget Dugaret</t>
  </si>
  <si>
    <t>?</t>
  </si>
  <si>
    <t>Prestataire</t>
  </si>
  <si>
    <t>Société</t>
  </si>
  <si>
    <t>Budget</t>
  </si>
  <si>
    <t>TJM</t>
  </si>
  <si>
    <t>Service</t>
  </si>
  <si>
    <t>Projets T1</t>
  </si>
  <si>
    <t>Projets T2</t>
  </si>
  <si>
    <t>Projets T3</t>
  </si>
  <si>
    <t>Audric Samson</t>
  </si>
  <si>
    <t>SCATE</t>
  </si>
  <si>
    <t xml:space="preserve">600688 - MODERNISATION B80 L2 </t>
  </si>
  <si>
    <t>Autom</t>
  </si>
  <si>
    <t>Scada Lyophilisateur L2/BRS L1/PLC Lyophilisateur N°4 L2/PLC Tunnel et variateur L1</t>
  </si>
  <si>
    <t>DI LAB + 11610425 - TRANSITION</t>
  </si>
  <si>
    <t>VSI</t>
  </si>
  <si>
    <t>40%GLIMS/30%Empower/30%Chgt de domaine</t>
  </si>
  <si>
    <t>11610425 - TRANSITION</t>
  </si>
  <si>
    <t>CDP</t>
  </si>
  <si>
    <t>50% GLIMS / 50% Empower</t>
  </si>
  <si>
    <t>Benoit Duchiron</t>
  </si>
  <si>
    <t>ITHAPHARM</t>
  </si>
  <si>
    <t>DI LAB</t>
  </si>
  <si>
    <t>Bernard Rubod</t>
  </si>
  <si>
    <t>ALPHA PROCESS</t>
  </si>
  <si>
    <t>SSC/Scada Lyophilisateur L2/PLC Tunnel et variateur L1</t>
  </si>
  <si>
    <t>Boris Lathuilere</t>
  </si>
  <si>
    <t>Machine 3D , Viscosimètre, Polarimètre, UV, Balance Link, Global Vision</t>
  </si>
  <si>
    <t>N/A</t>
  </si>
  <si>
    <t>Cédric Medwid</t>
  </si>
  <si>
    <t>ALISPHARM</t>
  </si>
  <si>
    <t>600693 - MODERNISATION B80 L1</t>
  </si>
  <si>
    <t>B80/B20</t>
  </si>
  <si>
    <t>Cédric Roux</t>
  </si>
  <si>
    <t>ACTEMIUM</t>
  </si>
  <si>
    <t>SSC/Etudes Autoclaves et VHP/ Barquetteuse/Innoscan</t>
  </si>
  <si>
    <t>Chaimae Lambaraa</t>
  </si>
  <si>
    <t>Sartocheck L1 et L2 et GLT L1 et L2</t>
  </si>
  <si>
    <t>Sartocheck B45, B20 et B80 L1 et L2</t>
  </si>
  <si>
    <t>30%DECIDIUM/30%ETEMPTATION/25%LENEL</t>
  </si>
  <si>
    <t>Denis Mosnier</t>
  </si>
  <si>
    <t>MAI PROCESS</t>
  </si>
  <si>
    <t>SCADA LYO /BRS L1 et L2</t>
  </si>
  <si>
    <t>Denis Rabiller</t>
  </si>
  <si>
    <t>migration PLC Lyo 4 (L2), migration PLC tunnel/laveuse (L1)</t>
  </si>
  <si>
    <t>Eglé Nourry</t>
  </si>
  <si>
    <t>IT</t>
  </si>
  <si>
    <t>33% INFRA IT/33% GLIMS/33% Empower</t>
  </si>
  <si>
    <t>Coordination Projets ERMD</t>
  </si>
  <si>
    <t>Elodie Royer</t>
  </si>
  <si>
    <t>ADECCO</t>
  </si>
  <si>
    <t>Emil Turk</t>
  </si>
  <si>
    <t>SEGREGATION</t>
  </si>
  <si>
    <t>Gael Mouembe</t>
  </si>
  <si>
    <t>600695 - MODERNISATION COND B20</t>
  </si>
  <si>
    <t>PLC empocheuse UD/Routines</t>
  </si>
  <si>
    <t>Gérard Deprecq</t>
  </si>
  <si>
    <t>100% SAP 4 HANA</t>
  </si>
  <si>
    <t>Guillaume Cruz</t>
  </si>
  <si>
    <t>Scada Lyophilisateur L2</t>
  </si>
  <si>
    <t>Hugo Dell'Aquilla</t>
  </si>
  <si>
    <t>Imad Belatreche</t>
  </si>
  <si>
    <t>Imène Bennoura</t>
  </si>
  <si>
    <t>Congé Maternité</t>
  </si>
  <si>
    <t>Jean Baptiste Becquart</t>
  </si>
  <si>
    <t>Baseware</t>
  </si>
  <si>
    <t>Jean-Francois Clavel</t>
  </si>
  <si>
    <t>Johann Laurens</t>
  </si>
  <si>
    <t>Kevin Frackowiak</t>
  </si>
  <si>
    <t>Stockware (50%)/Onguard (50%)</t>
  </si>
  <si>
    <t>IPCUD (50%)/Stockware (50%)</t>
  </si>
  <si>
    <t>IPCUD (50%)/Stockware (50%)+Wilco+Moda</t>
  </si>
  <si>
    <t>Lucie KASPRZAK</t>
  </si>
  <si>
    <t>Luis Tomas</t>
  </si>
  <si>
    <t>100% Master Control</t>
  </si>
  <si>
    <t>Marylaure Forget Dugaret</t>
  </si>
  <si>
    <t>Matthieu De Vathaire</t>
  </si>
  <si>
    <t>Procal /SAP (50%), PI (50%)</t>
  </si>
  <si>
    <t>PI (20%), Procal (40%), GMAO (40%)</t>
  </si>
  <si>
    <t>AQ IT</t>
  </si>
  <si>
    <t>40% Guardian, 10% Réseau ENT, 10% Data Center</t>
  </si>
  <si>
    <t>40% Guardian, 10% Réseau ENT, 10% Data Center, 20% ERMD</t>
  </si>
  <si>
    <t>Oussama Sallem</t>
  </si>
  <si>
    <t xml:space="preserve">11610425 - TRANSITION </t>
  </si>
  <si>
    <t>30% Empower, 70% INFRA IT</t>
  </si>
  <si>
    <t>90% INFRA IT, 10% Empower</t>
  </si>
  <si>
    <t>Pauline Besson</t>
  </si>
  <si>
    <t>Pierre Lacraberie</t>
  </si>
  <si>
    <t>Régis Rochette</t>
  </si>
  <si>
    <t>CEI2</t>
  </si>
  <si>
    <t>SSC</t>
  </si>
  <si>
    <t>Salika Thibault</t>
  </si>
  <si>
    <t>Sara Alaoui</t>
  </si>
  <si>
    <t>DI LAB (10%) /BASEWARE (30%)/ ETEMPTATION (30%)/DECIDIUM (30%)</t>
  </si>
  <si>
    <t>SAP/MASTER CONTROL</t>
  </si>
  <si>
    <t>50% SAP/ 50% Guardian</t>
  </si>
  <si>
    <t>30%MASTER CONTROL/ 30% GUARIDIAN/ 30% SAP</t>
  </si>
  <si>
    <t>40% INFRA IT/30% GLIMS/30% Empower</t>
  </si>
  <si>
    <t>80% INFRA IT/5% GLIMS/15% Empower</t>
  </si>
  <si>
    <t>Théo Basty</t>
  </si>
  <si>
    <t>Virginie Hardy</t>
  </si>
  <si>
    <t>100% INFRA IT</t>
  </si>
  <si>
    <t>70% INFRA IT / 30% CAB 20 / CAB 80</t>
  </si>
  <si>
    <t>50% OFM/ 50% CAB 20/ CAB 80</t>
  </si>
  <si>
    <t>Yassine Jamali</t>
  </si>
  <si>
    <t>Projet Ophta</t>
  </si>
  <si>
    <t>Support Projet TRANSITION Février</t>
  </si>
  <si>
    <t>Support Projet Transition Mars-Avril</t>
  </si>
  <si>
    <t xml:space="preserve">Support Projet Migration SAP Mars à Avril </t>
  </si>
  <si>
    <t>601000 (100%)</t>
  </si>
  <si>
    <t>Support GLIMS/EMPOWER Mars à Juin</t>
  </si>
  <si>
    <t>Support Projet Transition Avril - Juin</t>
  </si>
  <si>
    <t>Support IT TRANSITION Avril Juin</t>
  </si>
  <si>
    <t>601005 (100%)</t>
  </si>
  <si>
    <t>Support Projet Transition AQ IT Avril - Juin</t>
  </si>
  <si>
    <t xml:space="preserve">CAB 20 </t>
  </si>
  <si>
    <t>Support AQ IT Transition Mars -Mai</t>
  </si>
  <si>
    <t xml:space="preserve">Support Validation Projet SI Avril - Juillet </t>
  </si>
  <si>
    <t>Jean-François Clavel / Sarah Rivet / Pauline Besson</t>
  </si>
  <si>
    <t>Sarah Rivet / Pauline Besson</t>
  </si>
  <si>
    <t>Support Validation Projet SI Avril - Juillet</t>
  </si>
  <si>
    <t>Support Projet Transition Mars à Mai</t>
  </si>
  <si>
    <t>Support Projet Transition Mars - Mai</t>
  </si>
  <si>
    <t>Prestation Architecte Système Mai Juin</t>
  </si>
  <si>
    <t>Support Validation Lab Transition Mai et Juin</t>
  </si>
  <si>
    <t>601008 33% - 601007 - 33% - 601005 33%</t>
  </si>
  <si>
    <t>Administrateur Réseau</t>
  </si>
  <si>
    <t>Support IT Lab Transition Mai à Juin</t>
  </si>
  <si>
    <t>Support AQ/IT et VSI Avril à Juin</t>
  </si>
  <si>
    <t>Support Business Projet Transition Mai - Juin</t>
  </si>
  <si>
    <t>Boris Lathuilere / Laetitia Teulier</t>
  </si>
  <si>
    <t>Support Projet Transition Mai à Juillet</t>
  </si>
  <si>
    <t>Support AQ IT Transition Juin – Juillet 2021</t>
  </si>
  <si>
    <t>Support AQ IT Transition AQ IT Juillet - Août</t>
  </si>
  <si>
    <t>Support IT Transition Juin à septembre</t>
  </si>
  <si>
    <t>Support AQ/IT et VSI Transition Juin à Août</t>
  </si>
  <si>
    <t>Prestation Architecte Système Juillet Août</t>
  </si>
  <si>
    <t>Support Projet Transition AQ IT Septembre - Octobre</t>
  </si>
  <si>
    <t>Support Projet Transition Juillet - Août</t>
  </si>
  <si>
    <t xml:space="preserve">Support Validation Projet SI Juillet Aout </t>
  </si>
  <si>
    <t>Jean François Clavel / Sarah Rivet / Pauline Besson</t>
  </si>
  <si>
    <t>Support IT Lab Transition - Juillet à Août</t>
  </si>
  <si>
    <t>PO-21-1161-00085</t>
  </si>
  <si>
    <t>Intérim - Période de Mars à Septembre</t>
  </si>
  <si>
    <t>600728 (100%)</t>
  </si>
  <si>
    <t>601006 (20%)</t>
  </si>
  <si>
    <t>Prestation Architecte Système Septembre Octobre</t>
  </si>
  <si>
    <t>PO-21-1161-00178</t>
  </si>
  <si>
    <t>Support Projet Transition SAP</t>
  </si>
  <si>
    <t>Support Projet Transition ONGUARD</t>
  </si>
  <si>
    <t>601009 (100%)</t>
  </si>
  <si>
    <t>Support AQ IT Transition Aout - Septembre</t>
  </si>
  <si>
    <t>Support Projet Transition Août - Septembre</t>
  </si>
  <si>
    <t>Support Transition Septembre</t>
  </si>
  <si>
    <t>Support AQ/IT et VSI Transition Septembre Octobre</t>
  </si>
  <si>
    <t>Support IT Lab Transition - Septembre</t>
  </si>
  <si>
    <t xml:space="preserve">Support VSI Transition - Septembre à Octobre </t>
  </si>
  <si>
    <t>Alexandre Ben Slama</t>
  </si>
  <si>
    <t>à corriger en mettant 33% INFRA IT/33% GLIMS/33% Empower car mauvaise répartition du fichier envoyé à la Finance</t>
  </si>
  <si>
    <t>ORACLE</t>
  </si>
  <si>
    <t>OSISOFT</t>
  </si>
  <si>
    <t>La commande PO-21-1161-00137 Juillet Aout a été passée sur B80 L1, elle devra être reportée sur Passador sur : Prochaine commande Projet Procal, PI, GMAO</t>
  </si>
  <si>
    <t>Non reçue</t>
  </si>
  <si>
    <t>Prochaine commande sur 50% OFM/ 50% CAB 20/ CAB 80</t>
  </si>
  <si>
    <t xml:space="preserve">Attention: mauvaise imputation: il faut imputer les prochaines factures sur les bons ordres internes </t>
  </si>
  <si>
    <t>en attente validation le 15/21 Septembre</t>
  </si>
  <si>
    <t>Détail par prestataire(s)</t>
  </si>
  <si>
    <t>Détail par IO</t>
  </si>
  <si>
    <t xml:space="preserve">Montant réel Facturé </t>
  </si>
  <si>
    <t xml:space="preserve">Reste à facturer </t>
  </si>
  <si>
    <t>Somme de Montant PO</t>
  </si>
  <si>
    <t xml:space="preserve">SYNTHESE COMMANDES </t>
  </si>
  <si>
    <t>Budgétés (IO - estimation)</t>
  </si>
  <si>
    <t>Engagés</t>
  </si>
  <si>
    <t>% Engagement</t>
  </si>
  <si>
    <t>Facturés</t>
  </si>
  <si>
    <t>Corporate</t>
  </si>
  <si>
    <t>Non inclus dans Budget PASSADOR</t>
  </si>
  <si>
    <t>TOTAL SAP 4 HANA</t>
  </si>
  <si>
    <t>TOTAL APPLICATIONS CORPO</t>
  </si>
  <si>
    <t>Licences</t>
  </si>
  <si>
    <t>Prestations</t>
  </si>
  <si>
    <t xml:space="preserve">Matériels </t>
  </si>
  <si>
    <t>Local</t>
  </si>
  <si>
    <t>92 k€ refac MSD</t>
  </si>
  <si>
    <t>TOTAL APPLICATIONS MIRABEL</t>
  </si>
  <si>
    <t>XXX - GLAMS</t>
  </si>
  <si>
    <t>XXX - GUARDIAN</t>
  </si>
  <si>
    <t>XXX - TRACELINK</t>
  </si>
  <si>
    <t>XXX - GMAO</t>
  </si>
  <si>
    <t>XXX - PROCAL</t>
  </si>
  <si>
    <t>XXX - REMEDY</t>
  </si>
  <si>
    <t>XXX - SIRH</t>
  </si>
  <si>
    <t>XXX - MYLEARNING</t>
  </si>
  <si>
    <t>XXX - PILOTAGE / CADRAGE / AQ IT / VSI</t>
  </si>
  <si>
    <t>TOTAL PROJETS NON LANCES</t>
  </si>
  <si>
    <t>SOMME TOTAL</t>
  </si>
  <si>
    <t>(vide)</t>
  </si>
  <si>
    <t>Nom</t>
  </si>
  <si>
    <t>Montant</t>
  </si>
  <si>
    <t>Enveloppe</t>
  </si>
  <si>
    <t xml:space="preserve">601006 - MASTER CONTROL </t>
  </si>
  <si>
    <t>Total PO</t>
  </si>
  <si>
    <t>Total IO</t>
  </si>
  <si>
    <t>Projet</t>
  </si>
  <si>
    <t>Restant</t>
  </si>
  <si>
    <t>Total réel facturé</t>
  </si>
  <si>
    <t>Total reste à facturer</t>
  </si>
  <si>
    <t xml:space="preserve">Montant PO </t>
  </si>
  <si>
    <t>Support STS BASWARE - 01/03/2021 au 30/04/2021 (CDE)</t>
  </si>
  <si>
    <t>Support STS BASWARE - 01/04/2021 au 30/06/2021 (P RAJNA)</t>
  </si>
  <si>
    <t>Support STS BASWARE - 03/05/2021 au 30/05/2021 (CDE)</t>
  </si>
  <si>
    <t>Support STS BASWARE - 01/06/2021 au 31/06/2021 (CDE)</t>
  </si>
  <si>
    <t>Support STS BASWARE - 01/07/2021 au 31/07/2021 (CDE)</t>
  </si>
  <si>
    <t>P RAJNA</t>
  </si>
  <si>
    <t xml:space="preserve">Contrat de maintenance TMA SAP BAW Q1/Q2 2021 </t>
  </si>
  <si>
    <t>11610197 - IT - AppMgmt SVCS</t>
  </si>
  <si>
    <t>Contrat de Maintenance Logiciel CONEX</t>
  </si>
  <si>
    <t>11610209 - IT</t>
  </si>
  <si>
    <t>CONEX</t>
  </si>
  <si>
    <t>PO-21-1161-00037</t>
  </si>
  <si>
    <t>Conseil et Assistance Wonderware</t>
  </si>
  <si>
    <t>Wonder Technologie</t>
  </si>
  <si>
    <t>PO-21-1161-00284</t>
  </si>
  <si>
    <t>Prestation LAN Projet Empower</t>
  </si>
  <si>
    <t>SPIE ICS</t>
  </si>
  <si>
    <t>Support IT Transition du 14/09 au 09/11/2021</t>
  </si>
  <si>
    <t>PO-21-1161-00308</t>
  </si>
  <si>
    <t>Diagnostic Laboratoire (Calibration)</t>
  </si>
  <si>
    <t>METTLER TOLEDO</t>
  </si>
  <si>
    <t>Cartes Automate M340</t>
  </si>
  <si>
    <t>11610356 - AUTOM</t>
  </si>
  <si>
    <t>REXEL FLAGELECTRIC</t>
  </si>
  <si>
    <t>Contrat de Maintenance Siemens</t>
  </si>
  <si>
    <t>REXEL CRCE CLERMONT</t>
  </si>
  <si>
    <t>Carte Recharge Points (contrat Schneider)</t>
  </si>
  <si>
    <t>Test tube 5 meters for Sartocheck® 5 Plus with RBE03 female connector</t>
  </si>
  <si>
    <t>SARTORIUS</t>
  </si>
  <si>
    <t>Renouvellement Contrat Informatique 2021 - 2022</t>
  </si>
  <si>
    <t>PO-21-1161-00036</t>
  </si>
  <si>
    <t>Contrat de maintenance
logiciels Lenel
Onguard / Milestone</t>
  </si>
  <si>
    <t>DELTA 2S</t>
  </si>
  <si>
    <t>à rattacher à la PO-21-1161-00039 sur Budget Transition</t>
  </si>
  <si>
    <t>PO-21-1161-00100</t>
  </si>
  <si>
    <t>Renouvellement contrat TOP SERVER 2021</t>
  </si>
  <si>
    <t>FACTORY SOFTWARE</t>
  </si>
  <si>
    <t>Maintenance informatique et téléphonie 2021</t>
  </si>
  <si>
    <t>11610196 - INFRA</t>
  </si>
  <si>
    <t>SPIE INDUSTRIE &amp; TERTIAIRE</t>
  </si>
  <si>
    <t>Contrat de maintenance Téléphonie</t>
  </si>
  <si>
    <t>JABRA SPEAK 510 UC</t>
  </si>
  <si>
    <t>SHI France</t>
  </si>
  <si>
    <t>PO-21-1161-00046</t>
  </si>
  <si>
    <t>SFP Firewall FAREVA</t>
  </si>
  <si>
    <t>Extension Supports DI LAB Février /Mars (Boris Lathuilere, Laetitia Teulier)</t>
  </si>
  <si>
    <t>600685 - DI LAB</t>
  </si>
  <si>
    <t>CVO-EUROPE SOCIETE NOUVELLE</t>
  </si>
  <si>
    <t>Support Validation DI LAB (Benoit Duchiron)</t>
  </si>
  <si>
    <t>ITHAPHARM CONSEIL SAS</t>
  </si>
  <si>
    <t>Extension Supports DI LAB Mars /Avril (Boris Lathuilere, Laetitia Teulier)</t>
  </si>
  <si>
    <t>Validation Project Support Avril (Benedicte Rjourdren)</t>
  </si>
  <si>
    <t>Support Remediation DI LAB Mars à Juin (Sarah Alaoui)</t>
  </si>
  <si>
    <t>Support Projet IT (Marylaure Fdugaret)</t>
  </si>
  <si>
    <t>Support Lab Tech IT (Bas)</t>
  </si>
  <si>
    <t>Support Remediation DI LAB Juillet à Août  (Sarah Alaoui)</t>
  </si>
  <si>
    <t>PO-21-1161-00253</t>
  </si>
  <si>
    <t>Support Remediation DI LAB Août Septembre  (Sarah Alaoui)</t>
  </si>
  <si>
    <t>Validation Project Support Septembre (BRJ)</t>
  </si>
  <si>
    <t xml:space="preserve">HMI_Replacement W10 </t>
  </si>
  <si>
    <t>600734 - UPGRADE HMI</t>
  </si>
  <si>
    <t>INNOSCAN</t>
  </si>
  <si>
    <t>PO-21-1161-00117</t>
  </si>
  <si>
    <t>Support Automatisme Modernisation Septembre à Décembre (Emil Turk)</t>
  </si>
  <si>
    <t>600682 - SEGREGATION</t>
  </si>
  <si>
    <t>ACTEMIUM API</t>
  </si>
  <si>
    <t xml:space="preserve"> Modernisation Automatisme B80 L1 Février à Aout (Denis Mosnier)</t>
  </si>
  <si>
    <t>Support Modernisation B80 Mars à Juin (Elise Pelletier, Imène Bennoura,  Hugo Dell Aquila, Cedric Medwid, Chaimae Lambaraa)</t>
  </si>
  <si>
    <t>avoir de 1800€ car trop facturé pour C.Lambaraa</t>
  </si>
  <si>
    <t>Automate B80 L1</t>
  </si>
  <si>
    <t>40% à la validation + 40% aux FAT + le solde à la mise en service sur site</t>
  </si>
  <si>
    <t>Support GLT X 4</t>
  </si>
  <si>
    <t>MECAMETAL</t>
  </si>
  <si>
    <t>Support Modernisation B80 Juillet Août (Elise Pelletier, Imène Bennoura,  Hugo Dell Aquila, Cedric Medwid, Chaimae Lambaraa)</t>
  </si>
  <si>
    <t>21-1161-00033</t>
  </si>
  <si>
    <t>Support métrologie projet ERMD été 2021</t>
  </si>
  <si>
    <t>CBRE</t>
  </si>
  <si>
    <t>PO-21-1161-00137</t>
  </si>
  <si>
    <t xml:space="preserve">Support Automatisme Aout Septembre </t>
  </si>
  <si>
    <t>PO-21-1161-00287</t>
  </si>
  <si>
    <t>Support Modernisation B80 L1 Hugo Dell Aquila, Cedric Medwid, Chaimae Lambaraa</t>
  </si>
  <si>
    <t>21-1161-00170</t>
  </si>
  <si>
    <t xml:space="preserve"> Modernisation Automatisme B80 L1 Septembre (Denis Mosnier)</t>
  </si>
  <si>
    <t>Support Automatisme Modernisation Février (Cedric Roux, Emile Turk)</t>
  </si>
  <si>
    <t>Modernisation Automatisme B80 L2 Fév à Avril (Denis Rabillier)</t>
  </si>
  <si>
    <t>Support Automatisme Modernisation Mars à Mai (Emile Turk)</t>
  </si>
  <si>
    <t>Support Modernisation Automatisme B80 L2 (Regis Rochette)</t>
  </si>
  <si>
    <t>Support Automatisme B80 L2 Mars à Mai (Audric Samson)</t>
  </si>
  <si>
    <t>Support Technique Automatisme B80 L2 (Bernard Rubod, Johann Laurens)</t>
  </si>
  <si>
    <t>Support Validation Automatisme Avril à Juin (Hervé Brossier)</t>
  </si>
  <si>
    <t>INSTALLATION PRISES RÉSEAU LYOPHILISATEURS</t>
  </si>
  <si>
    <t>SPIE</t>
  </si>
  <si>
    <t>Modernisation Automatisme B80 L2 Mai à Juillet (Denis Rabillier)</t>
  </si>
  <si>
    <t>Claviers TouchGlass Tactys</t>
  </si>
  <si>
    <t>SHI</t>
  </si>
  <si>
    <t>INTERIMAIRES ERMD Juin et Juillet</t>
  </si>
  <si>
    <t>INTERIMAIRES ERMD 22 et 23 Mars</t>
  </si>
  <si>
    <t>Support Automatisme Modernisation Juin à Juillet (Emile Turk)</t>
  </si>
  <si>
    <t>8103503771 + 600693 B80 L1</t>
  </si>
  <si>
    <t>Support Technique Modernisation B80 L2 (Bernard Rubod, Johann Laurens)</t>
  </si>
  <si>
    <t>Support Validation Automatisme Juillet à Septembre (Hervé Brossier)</t>
  </si>
  <si>
    <t>Support Automatisme B80 L2 Juillet à Août (Audric Samson)</t>
  </si>
  <si>
    <t>PO-21-1161-00099</t>
  </si>
  <si>
    <t>Ajustement de la traduction logicielle ainsi que des
templates de rapport</t>
  </si>
  <si>
    <t>JCE BIOTECHNOLOGY</t>
  </si>
  <si>
    <t>PO-21-1161-00098</t>
  </si>
  <si>
    <t>jetons pour le repérage du câblage (armoire élec) des laveuses</t>
  </si>
  <si>
    <t>PO-21-1161-00139</t>
  </si>
  <si>
    <t>Modernisation Automatisme B80 L2 Aout Septembre (Denis Rabillier)</t>
  </si>
  <si>
    <t>PO-21-1161-00146</t>
  </si>
  <si>
    <t>Support Automatisme B80 L2 Septembre Octobre (Audric Samson)</t>
  </si>
  <si>
    <t>PO-21-1161-00157</t>
  </si>
  <si>
    <t>Frais de déplacement pour qualifications SAT des
systèmes GLT sur la L2 du Bat. 80 (prestation prévue pour le 02 aout)</t>
  </si>
  <si>
    <t>Modernisation Automatisme Condi B20 Février à Mai (Gael Mouembe, Guillaume Cruz, Pierre Lacraberie)</t>
  </si>
  <si>
    <t>Modernisation Automatisme Condi B20 Juillet à Aout (Gael Mouembe, Guillaume Cruz)</t>
  </si>
  <si>
    <t>Support Automatisme Condi B20 Juin à Aout (Pierre Lacraberie)</t>
  </si>
  <si>
    <t>Matériel automate - Projet PLC empocheuse UD</t>
  </si>
  <si>
    <t>REXEL</t>
  </si>
  <si>
    <t>Prestation Chantier électrique - PLC empocheuse UD</t>
  </si>
  <si>
    <t>PO-21-1161-00226</t>
  </si>
  <si>
    <t>SPARE - Automate M340</t>
  </si>
  <si>
    <t>PO-21-1161-00225</t>
  </si>
  <si>
    <t>Support Automatisme Condi B20 Septembre PLA</t>
  </si>
  <si>
    <t>600688 - MODERNISATION B80 L2</t>
  </si>
  <si>
    <t>600695 - MODERNISATION CONDI B20</t>
  </si>
  <si>
    <t>===&gt; Les libellés sont différents !!!!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</si>
</sst>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0\ &quot;€&quot;"/>
    <numFmt numFmtId="165" formatCode="_-* #,##0.00\ [$€-40C]_-;\-* #,##0.00\ [$€-40C]_-;_-* &quot;-&quot;??\ [$€-40C]_-;_-@_-"/>
    <numFmt numFmtId="166" formatCode="#,##0\ &quot;€&quot;"/>
  </numFmts>
  <fonts count="1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5"/>
      <color theme="3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u/>
      <sz val="12"/>
      <color theme="3"/>
      <name val="Calibri"/>
      <family val="2"/>
      <scheme val="minor"/>
    </font>
    <font>
      <b/>
      <sz val="12"/>
      <color rgb="FF00B05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00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theme="0" tint="-0.14999847407452621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59999389629810485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 style="thin">
        <color theme="1"/>
      </left>
      <right/>
      <top style="thin">
        <color theme="1"/>
      </top>
      <bottom style="medium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2" fillId="0" borderId="1" applyNumberFormat="0" applyFill="0" applyAlignment="0" applyProtection="0"/>
    <xf numFmtId="0" fontId="3" fillId="0" borderId="0" applyNumberFormat="0" applyFill="0" applyBorder="0" applyAlignment="0" applyProtection="0"/>
  </cellStyleXfs>
  <cellXfs count="82">
    <xf numFmtId="0" fontId="0" fillId="0" borderId="0" xfId="0"/>
    <xf numFmtId="164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center" vertical="center"/>
    </xf>
    <xf numFmtId="165" fontId="0" fillId="0" borderId="0" xfId="0" applyNumberFormat="1"/>
    <xf numFmtId="165" fontId="1" fillId="0" borderId="0" xfId="0" applyNumberFormat="1" applyFont="1"/>
    <xf numFmtId="0" fontId="1" fillId="0" borderId="0" xfId="0" applyFont="1" applyAlignment="1">
      <alignment horizontal="left"/>
    </xf>
    <xf numFmtId="0" fontId="3" fillId="0" borderId="0" xfId="2"/>
    <xf numFmtId="0" fontId="0" fillId="0" borderId="0" xfId="0" applyAlignment="1">
      <alignment vertical="center"/>
    </xf>
    <xf numFmtId="0" fontId="2" fillId="0" borderId="1" xfId="1"/>
    <xf numFmtId="0" fontId="1" fillId="2" borderId="2" xfId="0" applyFont="1" applyFill="1" applyBorder="1"/>
    <xf numFmtId="0" fontId="1" fillId="2" borderId="0" xfId="0" applyFont="1" applyFill="1"/>
    <xf numFmtId="165" fontId="1" fillId="2" borderId="0" xfId="0" applyNumberFormat="1" applyFont="1" applyFill="1"/>
    <xf numFmtId="0" fontId="0" fillId="2" borderId="3" xfId="0" applyFill="1" applyBorder="1"/>
    <xf numFmtId="0" fontId="0" fillId="3" borderId="0" xfId="0" applyFill="1" applyAlignment="1">
      <alignment horizontal="left"/>
    </xf>
    <xf numFmtId="0" fontId="0" fillId="2" borderId="0" xfId="0" applyFill="1" applyAlignment="1">
      <alignment horizontal="left"/>
    </xf>
    <xf numFmtId="165" fontId="0" fillId="3" borderId="0" xfId="0" applyNumberFormat="1" applyFill="1"/>
    <xf numFmtId="0" fontId="0" fillId="3" borderId="0" xfId="0" applyFill="1"/>
    <xf numFmtId="0" fontId="0" fillId="2" borderId="0" xfId="0" applyFill="1"/>
    <xf numFmtId="165" fontId="0" fillId="2" borderId="0" xfId="0" applyNumberFormat="1" applyFill="1"/>
    <xf numFmtId="0" fontId="0" fillId="3" borderId="0" xfId="0" applyFill="1" applyAlignment="1">
      <alignment horizontal="center" vertical="center"/>
    </xf>
    <xf numFmtId="0" fontId="4" fillId="2" borderId="3" xfId="0" applyFont="1" applyFill="1" applyBorder="1"/>
    <xf numFmtId="0" fontId="0" fillId="3" borderId="0" xfId="0" applyFill="1" applyAlignment="1">
      <alignment horizontal="center"/>
    </xf>
    <xf numFmtId="0" fontId="0" fillId="0" borderId="0" xfId="0" applyAlignment="1">
      <alignment horizontal="left" indent="1"/>
    </xf>
    <xf numFmtId="0" fontId="0" fillId="0" borderId="0" xfId="0" applyAlignment="1">
      <alignment horizontal="left" indent="2"/>
    </xf>
    <xf numFmtId="0" fontId="7" fillId="4" borderId="0" xfId="0" applyFont="1" applyFill="1" applyAlignment="1">
      <alignment horizontal="centerContinuous"/>
    </xf>
    <xf numFmtId="0" fontId="0" fillId="0" borderId="0" xfId="0" applyAlignment="1">
      <alignment horizontal="center"/>
    </xf>
    <xf numFmtId="0" fontId="2" fillId="0" borderId="1" xfId="1" applyAlignment="1">
      <alignment horizontal="left"/>
    </xf>
    <xf numFmtId="165" fontId="1" fillId="0" borderId="0" xfId="0" applyNumberFormat="1" applyFont="1" applyAlignment="1">
      <alignment horizontal="left" vertical="center"/>
    </xf>
    <xf numFmtId="165" fontId="1" fillId="0" borderId="0" xfId="0" applyNumberFormat="1" applyFont="1" applyAlignment="1">
      <alignment horizontal="left"/>
    </xf>
    <xf numFmtId="164" fontId="8" fillId="0" borderId="4" xfId="0" applyNumberFormat="1" applyFont="1" applyBorder="1" applyAlignment="1">
      <alignment horizontal="center" vertical="center"/>
    </xf>
    <xf numFmtId="14" fontId="5" fillId="0" borderId="0" xfId="0" applyNumberFormat="1" applyFont="1" applyAlignment="1">
      <alignment horizontal="left"/>
    </xf>
    <xf numFmtId="0" fontId="5" fillId="0" borderId="0" xfId="0" applyFont="1" applyAlignment="1">
      <alignment horizontal="left"/>
    </xf>
    <xf numFmtId="0" fontId="9" fillId="0" borderId="5" xfId="2" applyFont="1" applyBorder="1" applyAlignment="1">
      <alignment horizontal="left"/>
    </xf>
    <xf numFmtId="166" fontId="1" fillId="0" borderId="4" xfId="0" applyNumberFormat="1" applyFont="1" applyBorder="1" applyAlignment="1">
      <alignment horizontal="center" vertical="center"/>
    </xf>
    <xf numFmtId="9" fontId="1" fillId="0" borderId="4" xfId="0" applyNumberFormat="1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0" fillId="5" borderId="5" xfId="2" applyFont="1" applyFill="1" applyBorder="1" applyAlignment="1">
      <alignment horizontal="left"/>
    </xf>
    <xf numFmtId="166" fontId="11" fillId="5" borderId="4" xfId="0" applyNumberFormat="1" applyFont="1" applyFill="1" applyBorder="1" applyAlignment="1">
      <alignment horizontal="center" vertical="center"/>
    </xf>
    <xf numFmtId="9" fontId="11" fillId="5" borderId="4" xfId="0" applyNumberFormat="1" applyFont="1" applyFill="1" applyBorder="1" applyAlignment="1">
      <alignment horizontal="center" vertical="center"/>
    </xf>
    <xf numFmtId="166" fontId="0" fillId="0" borderId="0" xfId="0" applyNumberFormat="1"/>
    <xf numFmtId="0" fontId="1" fillId="0" borderId="0" xfId="0" applyFont="1" applyAlignment="1">
      <alignment horizontal="center"/>
    </xf>
    <xf numFmtId="164" fontId="0" fillId="0" borderId="6" xfId="0" applyNumberFormat="1" applyBorder="1" applyAlignment="1">
      <alignment horizontal="center"/>
    </xf>
    <xf numFmtId="164" fontId="5" fillId="0" borderId="7" xfId="0" applyNumberFormat="1" applyFont="1" applyBorder="1" applyAlignment="1">
      <alignment horizontal="left"/>
    </xf>
    <xf numFmtId="0" fontId="5" fillId="0" borderId="8" xfId="0" applyFont="1" applyBorder="1" applyAlignment="1">
      <alignment horizontal="left"/>
    </xf>
    <xf numFmtId="164" fontId="0" fillId="0" borderId="9" xfId="0" applyNumberFormat="1" applyBorder="1" applyAlignment="1">
      <alignment horizontal="center"/>
    </xf>
    <xf numFmtId="164" fontId="5" fillId="0" borderId="4" xfId="0" applyNumberFormat="1" applyFont="1" applyBorder="1" applyAlignment="1">
      <alignment horizontal="left"/>
    </xf>
    <xf numFmtId="0" fontId="5" fillId="0" borderId="10" xfId="0" applyFont="1" applyBorder="1" applyAlignment="1">
      <alignment horizontal="left"/>
    </xf>
    <xf numFmtId="164" fontId="0" fillId="0" borderId="11" xfId="0" applyNumberFormat="1" applyBorder="1" applyAlignment="1">
      <alignment horizontal="center"/>
    </xf>
    <xf numFmtId="164" fontId="5" fillId="0" borderId="12" xfId="0" applyNumberFormat="1" applyFont="1" applyBorder="1" applyAlignment="1">
      <alignment horizontal="left"/>
    </xf>
    <xf numFmtId="164" fontId="5" fillId="0" borderId="13" xfId="0" applyNumberFormat="1" applyFont="1" applyBorder="1" applyAlignment="1">
      <alignment horizontal="center"/>
    </xf>
    <xf numFmtId="164" fontId="0" fillId="0" borderId="0" xfId="0" applyNumberFormat="1" applyAlignment="1">
      <alignment horizontal="center"/>
    </xf>
    <xf numFmtId="164" fontId="5" fillId="0" borderId="0" xfId="0" applyNumberFormat="1" applyFont="1" applyAlignment="1">
      <alignment horizontal="left"/>
    </xf>
    <xf numFmtId="0" fontId="10" fillId="5" borderId="5" xfId="0" applyFont="1" applyFill="1" applyBorder="1" applyAlignment="1">
      <alignment horizontal="left"/>
    </xf>
    <xf numFmtId="166" fontId="10" fillId="5" borderId="4" xfId="0" applyNumberFormat="1" applyFont="1" applyFill="1" applyBorder="1" applyAlignment="1">
      <alignment horizontal="center" vertical="center"/>
    </xf>
    <xf numFmtId="9" fontId="10" fillId="5" borderId="4" xfId="0" applyNumberFormat="1" applyFont="1" applyFill="1" applyBorder="1" applyAlignment="1">
      <alignment horizontal="center" vertical="center"/>
    </xf>
    <xf numFmtId="0" fontId="12" fillId="6" borderId="5" xfId="0" applyFont="1" applyFill="1" applyBorder="1" applyAlignment="1">
      <alignment horizontal="left"/>
    </xf>
    <xf numFmtId="166" fontId="12" fillId="6" borderId="4" xfId="0" applyNumberFormat="1" applyFont="1" applyFill="1" applyBorder="1" applyAlignment="1">
      <alignment horizontal="center" vertical="center"/>
    </xf>
    <xf numFmtId="9" fontId="1" fillId="6" borderId="4" xfId="0" applyNumberFormat="1" applyFont="1" applyFill="1" applyBorder="1" applyAlignment="1">
      <alignment horizontal="center" vertical="center"/>
    </xf>
    <xf numFmtId="0" fontId="13" fillId="0" borderId="0" xfId="0" applyFont="1" applyAlignment="1">
      <alignment horizontal="left"/>
    </xf>
    <xf numFmtId="0" fontId="0" fillId="0" borderId="0" xfId="0" applyFill="1"/>
    <xf numFmtId="0" fontId="13" fillId="0" borderId="0" xfId="0" applyFont="1"/>
    <xf numFmtId="165" fontId="13" fillId="0" borderId="0" xfId="0" applyNumberFormat="1" applyFont="1"/>
    <xf numFmtId="0" fontId="14" fillId="0" borderId="0" xfId="0" applyFont="1"/>
    <xf numFmtId="0" fontId="0" fillId="0" borderId="0" xfId="0" quotePrefix="1"/>
    <xf numFmtId="0" fontId="0" fillId="0" borderId="0" xfId="0" applyAlignment="1">
      <alignment horizontal="right"/>
    </xf>
    <xf numFmtId="164" fontId="0" fillId="7" borderId="0" xfId="0" applyNumberFormat="1" applyFill="1" applyAlignment="1">
      <alignment horizontal="center" vertical="center"/>
    </xf>
    <xf numFmtId="0" fontId="0" fillId="7" borderId="0" xfId="0" applyFill="1" applyAlignment="1">
      <alignment horizontal="center"/>
    </xf>
    <xf numFmtId="0" fontId="6" fillId="0" borderId="0" xfId="0" applyFont="1" applyFill="1"/>
    <xf numFmtId="0" fontId="1" fillId="0" borderId="0" xfId="0" applyFont="1"/>
    <xf numFmtId="0" fontId="4" fillId="0" borderId="0" xfId="0" applyFont="1"/>
    <xf numFmtId="165" fontId="0" fillId="0" borderId="0" xfId="0" applyNumberFormat="1" applyAlignment="1">
      <alignment horizontal="center" vertical="center"/>
    </xf>
    <xf numFmtId="0" fontId="1" fillId="0" borderId="0" xfId="0" applyFont="1" applyAlignment="1">
      <alignment horizontal="center" vertical="center"/>
    </xf>
    <xf numFmtId="165" fontId="1" fillId="0" borderId="0" xfId="0" applyNumberFormat="1" applyFont="1" applyAlignment="1">
      <alignment horizontal="center" vertical="center"/>
    </xf>
    <xf numFmtId="164" fontId="1" fillId="0" borderId="0" xfId="0" applyNumberFormat="1" applyFont="1" applyAlignment="1">
      <alignment horizontal="center"/>
    </xf>
    <xf numFmtId="165" fontId="1" fillId="0" borderId="0" xfId="0" applyNumberFormat="1" applyFont="1" applyAlignment="1">
      <alignment horizontal="center"/>
    </xf>
    <xf numFmtId="0" fontId="0" fillId="0" borderId="0" xfId="0" applyFont="1" applyFill="1" applyBorder="1" applyAlignment="1">
      <alignment horizontal="left"/>
    </xf>
    <xf numFmtId="0" fontId="0" fillId="0" borderId="0" xfId="0" applyFont="1" applyFill="1" applyBorder="1"/>
    <xf numFmtId="165" fontId="0" fillId="0" borderId="0" xfId="0" applyNumberFormat="1" applyFont="1" applyFill="1" applyBorder="1"/>
    <xf numFmtId="49" fontId="0" fillId="0" borderId="0" xfId="0" applyNumberFormat="1" applyFont="1" applyFill="1" applyBorder="1" applyAlignment="1">
      <alignment horizontal="left"/>
    </xf>
    <xf numFmtId="9" fontId="0" fillId="0" borderId="0" xfId="0" applyNumberFormat="1" applyFont="1" applyFill="1" applyBorder="1" applyAlignment="1">
      <alignment horizontal="left"/>
    </xf>
  </cellXfs>
  <cellStyles count="3">
    <cellStyle name="Lien hypertexte" xfId="2" builtinId="8"/>
    <cellStyle name="Normal" xfId="0" builtinId="0"/>
    <cellStyle name="Titre 1" xfId="1" builtinId="16"/>
  </cellStyles>
  <dxfs count="37">
    <dxf>
      <alignment horizontal="center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alignment vertical="center"/>
    </dxf>
    <dxf>
      <alignment horizontal="center"/>
    </dxf>
    <dxf>
      <alignment vertical="center"/>
    </dxf>
    <dxf>
      <alignment horizontal="center"/>
    </dxf>
    <dxf>
      <numFmt numFmtId="165" formatCode="_-* #,##0.00\ [$€-40C]_-;\-* #,##0.00\ [$€-40C]_-;_-* &quot;-&quot;??\ [$€-40C]_-;_-@_-"/>
    </dxf>
    <dxf>
      <numFmt numFmtId="165" formatCode="_-* #,##0.00\ [$€-40C]_-;\-* #,##0.00\ [$€-40C]_-;_-* &quot;-&quot;??\ [$€-40C]_-;_-@_-"/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fill>
        <patternFill patternType="solid">
          <fgColor theme="0" tint="-0.14999847407452621"/>
          <bgColor theme="0"/>
        </patternFill>
      </fill>
    </dxf>
    <dxf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alignment horizontal="center"/>
    </dxf>
    <dxf>
      <alignment horizontal="center"/>
    </dxf>
    <dxf>
      <alignment vertical="center"/>
    </dxf>
    <dxf>
      <numFmt numFmtId="165" formatCode="_-* #,##0.00\ [$€-40C]_-;\-* #,##0.00\ [$€-40C]_-;_-* &quot;-&quot;??\ [$€-40C]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minor"/>
      </font>
    </dxf>
    <dxf>
      <numFmt numFmtId="165" formatCode="_-* #,##0.00\ [$€-40C]_-;\-* #,##0.00\ [$€-40C]_-;_-* &quot;-&quot;??\ [$€-40C]_-;_-@_-"/>
    </dxf>
    <dxf>
      <numFmt numFmtId="165" formatCode="_-* #,##0.00\ [$€-40C]_-;\-* #,##0.00\ [$€-40C]_-;_-* &quot;-&quot;??\ [$€-40C]_-;_-@_-"/>
    </dxf>
    <dxf>
      <alignment horizontal="center"/>
    </dxf>
    <dxf>
      <alignment vertical="center"/>
    </dxf>
    <dxf>
      <alignment horizontal="center"/>
    </dxf>
    <dxf>
      <alignment vertical="center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7/relationships/slicerCache" Target="slicerCaches/slicerCache1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customXml" Target="../customXml/item3.xml"/><Relationship Id="rId7" Type="http://schemas.openxmlformats.org/officeDocument/2006/relationships/worksheet" Target="worksheets/sheet7.xml"/><Relationship Id="rId12" Type="http://schemas.openxmlformats.org/officeDocument/2006/relationships/pivotCacheDefinition" Target="pivotCache/pivotCacheDefinition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20" Type="http://schemas.openxmlformats.org/officeDocument/2006/relationships/customXml" Target="../customXml/item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pivotCacheDefinition" Target="pivotCache/pivotCacheDefinition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23" Type="http://schemas.openxmlformats.org/officeDocument/2006/relationships/customXml" Target="../customXml/item5.xml"/><Relationship Id="rId10" Type="http://schemas.openxmlformats.org/officeDocument/2006/relationships/externalLink" Target="externalLinks/externalLink1.xml"/><Relationship Id="rId19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7/relationships/slicerCache" Target="slicerCaches/slicerCache2.xml"/><Relationship Id="rId22" Type="http://schemas.openxmlformats.org/officeDocument/2006/relationships/customXml" Target="../customXml/item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123826</xdr:colOff>
      <xdr:row>0</xdr:row>
      <xdr:rowOff>114301</xdr:rowOff>
    </xdr:from>
    <xdr:to>
      <xdr:col>8</xdr:col>
      <xdr:colOff>40128</xdr:colOff>
      <xdr:row>4</xdr:row>
      <xdr:rowOff>36301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" name="IO 1">
              <a:extLst>
                <a:ext uri="{FF2B5EF4-FFF2-40B4-BE49-F238E27FC236}">
                  <a16:creationId xmlns:a16="http://schemas.microsoft.com/office/drawing/2014/main" id="{E0EE3A9A-D925-4D25-B280-92AD52EEED82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IO 1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23826" y="114301"/>
              <a:ext cx="11746352" cy="6840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200025</xdr:colOff>
      <xdr:row>0</xdr:row>
      <xdr:rowOff>161925</xdr:rowOff>
    </xdr:from>
    <xdr:to>
      <xdr:col>12</xdr:col>
      <xdr:colOff>371475</xdr:colOff>
      <xdr:row>7</xdr:row>
      <xdr:rowOff>104775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AEA0E1B7-D85D-4E33-A4AE-FE9C402FF980}"/>
            </a:ext>
          </a:extLst>
        </xdr:cNvPr>
        <xdr:cNvSpPr txBox="1"/>
      </xdr:nvSpPr>
      <xdr:spPr>
        <a:xfrm>
          <a:off x="2438400" y="161925"/>
          <a:ext cx="7029450" cy="1276350"/>
        </a:xfrm>
        <a:prstGeom prst="rect">
          <a:avLst/>
        </a:prstGeom>
        <a:solidFill>
          <a:schemeClr val="accent2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 b="1"/>
            <a:t>Remarques</a:t>
          </a:r>
          <a:r>
            <a:rPr lang="fr-FR" sz="1100"/>
            <a:t> :</a:t>
          </a:r>
        </a:p>
        <a:p>
          <a:endParaRPr lang="fr-FR" sz="1100"/>
        </a:p>
        <a:p>
          <a:r>
            <a:rPr lang="fr-FR" sz="1100"/>
            <a:t>Cette feuille peut être masquée. Elle ne</a:t>
          </a:r>
          <a:r>
            <a:rPr lang="fr-FR" sz="1100" baseline="0"/>
            <a:t> présente pas d'autre intérêt que de pouvoir récupérer le nom du segment sélectionné.</a:t>
          </a:r>
        </a:p>
        <a:p>
          <a:endParaRPr lang="fr-FR" sz="1100" baseline="0"/>
        </a:p>
        <a:p>
          <a:r>
            <a:rPr lang="fr-FR" sz="1400" b="1" i="1" u="sng"/>
            <a:t>Ne pas modifier cette feuille !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117475</xdr:colOff>
      <xdr:row>0</xdr:row>
      <xdr:rowOff>111125</xdr:rowOff>
    </xdr:from>
    <xdr:to>
      <xdr:col>6</xdr:col>
      <xdr:colOff>422275</xdr:colOff>
      <xdr:row>29</xdr:row>
      <xdr:rowOff>136525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" name="Prestataires">
              <a:extLst>
                <a:ext uri="{FF2B5EF4-FFF2-40B4-BE49-F238E27FC236}">
                  <a16:creationId xmlns:a16="http://schemas.microsoft.com/office/drawing/2014/main" id="{04938590-F1D7-447D-A961-BEF0E62A61BE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Prestataires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4778375" y="111125"/>
              <a:ext cx="1828800" cy="52768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Projets\Transition\BUDGET\FINANCES_2021_PASSADOR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IVI COMMANDES"/>
      <sheetName val="601000 - SAP 4 HANA"/>
      <sheetName val="601006 - MASTER CONTROL"/>
      <sheetName val="600728 - BASEWARE"/>
      <sheetName val="600724 - DECIDIUM"/>
      <sheetName val="600723 - ETEMPTATION"/>
      <sheetName val="601004 - PAS-X"/>
      <sheetName val="601003 - STOCKWARE"/>
      <sheetName val="601002 - PI"/>
      <sheetName val="601009 - ONGUARD"/>
      <sheetName val="601007 - GLIMS"/>
      <sheetName val="601008 - EMPOWER"/>
      <sheetName val="601005 - INFRA IT"/>
      <sheetName val="600727 - SAP ECC6"/>
      <sheetName val="Liste déroulante"/>
      <sheetName val="11610425 - TRANSITION"/>
    </sheetNames>
    <sheetDataSet>
      <sheetData sheetId="0"/>
      <sheetData sheetId="1">
        <row r="3">
          <cell r="E3">
            <v>1031882.25</v>
          </cell>
          <cell r="G3">
            <v>943312.25</v>
          </cell>
        </row>
      </sheetData>
      <sheetData sheetId="2">
        <row r="3">
          <cell r="E3">
            <v>158565</v>
          </cell>
          <cell r="G3">
            <v>110210</v>
          </cell>
        </row>
      </sheetData>
      <sheetData sheetId="3">
        <row r="3">
          <cell r="E3">
            <v>305946.25</v>
          </cell>
          <cell r="G3">
            <v>305946.25</v>
          </cell>
        </row>
      </sheetData>
      <sheetData sheetId="4">
        <row r="3">
          <cell r="E3">
            <v>100185</v>
          </cell>
          <cell r="G3">
            <v>100185</v>
          </cell>
        </row>
      </sheetData>
      <sheetData sheetId="5">
        <row r="3">
          <cell r="E3">
            <v>120602.25</v>
          </cell>
          <cell r="G3">
            <v>120512.25</v>
          </cell>
        </row>
      </sheetData>
      <sheetData sheetId="6">
        <row r="3">
          <cell r="E3">
            <v>108805</v>
          </cell>
          <cell r="G3">
            <v>51125.630000000005</v>
          </cell>
        </row>
      </sheetData>
      <sheetData sheetId="7">
        <row r="3">
          <cell r="E3">
            <v>247270</v>
          </cell>
          <cell r="G3">
            <v>145870</v>
          </cell>
        </row>
      </sheetData>
      <sheetData sheetId="8">
        <row r="3">
          <cell r="E3">
            <v>211992.05</v>
          </cell>
          <cell r="G3">
            <v>211992.05</v>
          </cell>
        </row>
      </sheetData>
      <sheetData sheetId="9">
        <row r="1">
          <cell r="D1">
            <v>253300</v>
          </cell>
        </row>
        <row r="3">
          <cell r="E3">
            <v>117300</v>
          </cell>
          <cell r="G3">
            <v>72310</v>
          </cell>
        </row>
      </sheetData>
      <sheetData sheetId="10">
        <row r="3">
          <cell r="F3">
            <v>510951.72</v>
          </cell>
          <cell r="H3">
            <v>302801.71999999997</v>
          </cell>
        </row>
      </sheetData>
      <sheetData sheetId="11">
        <row r="3">
          <cell r="E3">
            <v>567376.72</v>
          </cell>
          <cell r="G3">
            <v>418373.72</v>
          </cell>
        </row>
      </sheetData>
      <sheetData sheetId="12">
        <row r="3">
          <cell r="E3">
            <v>671653.03999999992</v>
          </cell>
          <cell r="G3">
            <v>478334.71999999997</v>
          </cell>
        </row>
      </sheetData>
      <sheetData sheetId="13">
        <row r="3">
          <cell r="D3">
            <v>683359</v>
          </cell>
          <cell r="F3">
            <v>666784</v>
          </cell>
        </row>
      </sheetData>
      <sheetData sheetId="14"/>
      <sheetData sheetId="15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2" Type="http://schemas.microsoft.com/office/2006/relationships/xlExternalLinkPath/xlPathMissing" Target="finances-test-passador-v4.xlsx" TargetMode="External"/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Royer, Elodie" refreshedDate="44448.412168634262" createdVersion="7" refreshedVersion="6" minRefreshableVersion="3" recordCount="105" xr:uid="{15A67FB9-5F1D-4784-9ED3-0455496F5265}">
  <cacheSource type="worksheet">
    <worksheetSource ref="A7:L112" sheet="BDD" r:id="rId2"/>
  </cacheSource>
  <cacheFields count="12">
    <cacheField name="Commandes " numFmtId="0">
      <sharedItems containsBlank="1" containsMixedTypes="1" containsNumber="1" containsInteger="1" minValue="8103390812" maxValue="8103512552" count="58">
        <n v="8103390812"/>
        <n v="8103397528"/>
        <n v="8103409451"/>
        <n v="8103411426"/>
        <n v="8103411502"/>
        <n v="8103418071"/>
        <n v="8103418072"/>
        <n v="8103421712"/>
        <n v="8103431686"/>
        <n v="8103442916"/>
        <n v="8103445853"/>
        <n v="8103447251"/>
        <n v="8103450898"/>
        <n v="8103451390"/>
        <n v="8103454114"/>
        <n v="8103460394"/>
        <n v="8103460433"/>
        <n v="8103465304"/>
        <n v="8103468658"/>
        <n v="8103472086"/>
        <n v="8103472094"/>
        <n v="8103472111"/>
        <n v="8103477319"/>
        <n v="8103482972"/>
        <n v="8103484676"/>
        <n v="8103485729"/>
        <n v="8103491576"/>
        <n v="8103497818"/>
        <n v="8103499126"/>
        <n v="8103499922"/>
        <n v="8103500571"/>
        <n v="8103503115"/>
        <n v="8103503267"/>
        <n v="8103503717"/>
        <n v="8103503761"/>
        <n v="8103506969"/>
        <n v="8103507898"/>
        <n v="8103510564"/>
        <n v="8103511932"/>
        <n v="8103512467"/>
        <n v="8103512468"/>
        <n v="8103512477"/>
        <n v="8103512533"/>
        <n v="8103512552"/>
        <s v="pas de PO"/>
        <s v="PO-21-1161-00014"/>
        <s v="PO-21-1161-00039"/>
        <s v="PO-21-1161-00047 "/>
        <s v="PO-21-1161-00085"/>
        <s v="PO-21-1161-00143"/>
        <s v="PO-21-1161-00155"/>
        <s v="PO-21-1161-00178"/>
        <s v="PO-21-1161-00216"/>
        <s v="PO-21-1161-00252"/>
        <s v="PO-21-1161-00254 "/>
        <s v="PO-21-1161-00255"/>
        <s v="PO-21-1161-00256"/>
        <m/>
      </sharedItems>
    </cacheField>
    <cacheField name="Description" numFmtId="0">
      <sharedItems/>
    </cacheField>
    <cacheField name="Prestataires" numFmtId="0">
      <sharedItems containsBlank="1" count="37">
        <m/>
        <s v="Damien Chapuis"/>
        <s v="?"/>
        <s v="Hubert Robaux"/>
        <s v="Jean-Baptiste Becquart"/>
        <s v="Chloé David"/>
        <s v="Kévin Frackowiak"/>
        <s v="Matthieu de Vathaire"/>
        <s v="Gérard Deprecq"/>
        <s v="Benjamin Prunier"/>
        <s v="Marion Unvoas"/>
        <s v="Guillaume Giral"/>
        <s v="Marie-Laure Forget Dugaret"/>
        <s v="Yassine Hamdi"/>
        <s v="Soumaya El Moutamid"/>
        <s v="Jean-François Clavel / Sarah Rivet / Pauline Besson"/>
        <s v="Sarah Rivet / Pauline Besson"/>
        <s v="Pauline Besson"/>
        <s v="Frédéric Larive"/>
        <s v="Bénédicte Richard Jourdren"/>
        <s v="Paul Dupuich"/>
        <s v="Elbasri Simari"/>
        <s v="Oussama Sallem"/>
        <s v="My Vi Truong"/>
        <s v="Boris Lathuilere / Laetitia Teulier"/>
        <s v="Jean François Clavel / Sarah Rivet / Pauline Besson"/>
        <s v="Peter Rajna"/>
        <s v="Elodie Royer"/>
        <s v="Lucie KASPRZAK"/>
        <s v="Virginie Hardy"/>
        <s v="Jean Baptiste Becquart"/>
        <s v="Elise Pelletier"/>
        <s v="Alexandre Ben Slama"/>
        <s v="monsieur Dupont" u="1"/>
        <s v="Monsieur X" u="1"/>
        <s v="Laetitia Teulier" u="1"/>
        <s v="Monsieur Y" u="1"/>
      </sharedItems>
    </cacheField>
    <cacheField name="IO" numFmtId="0">
      <sharedItems containsMixedTypes="1" containsNumber="1" containsInteger="1" minValue="0" maxValue="0" count="14">
        <s v="600723 - ETEMPTATION"/>
        <s v="600727 - SAP ECC6"/>
        <s v="601000 - SAP 4 HANA"/>
        <s v="601005 - INFRA IT"/>
        <s v="600728 - BASEWARE"/>
        <s v="600724 - DECIDIUM"/>
        <s v="601003 - STOCKWARE"/>
        <s v="601002 - PI"/>
        <s v="601007 - GLIMS"/>
        <s v="601008 - EMPOWER"/>
        <s v="601006 - MASTER CONTROL"/>
        <s v="601004 - PAS-X"/>
        <s v="601009 - ONGUARD"/>
        <n v="0"/>
      </sharedItems>
    </cacheField>
    <cacheField name="Répartition IO" numFmtId="0">
      <sharedItems containsBlank="1" containsMixedTypes="1" containsNumber="1" containsInteger="1" minValue="0" maxValue="0" count="19">
        <m/>
        <s v="601000 (25%) / 600723 (25%) / 600724 (25%)_x000a_ 600728 (25%)"/>
        <s v="601002 (50%) / 601003 (50%)"/>
        <s v="601000 (100%)"/>
        <s v="601008 50% - 601007 - 50%"/>
        <s v="601005 (100%)"/>
        <s v="CAB 20 "/>
        <s v="33% INFRA IT/33% GLIMS/33% Empower"/>
        <s v="601000 (20%) / 600723 (20%) / 600724 (20%)_x000a_601006 (20%) / 600728 (20%) / "/>
        <s v="601000 (50%) / 601003 (50%)"/>
        <s v="601008 33% - 601007 - 33% - 601005 33%"/>
        <s v="601008 (33%) / 601007 (33%) / 601005 (33%) "/>
        <s v="40% INFRA IT/30% GLIMS/30% Empower"/>
        <s v="50% OFM/ 50% CAB 20/ CAB 80"/>
        <s v="600728 (100%)"/>
        <n v="0"/>
        <s v="601006 (20%)"/>
        <s v="601009 (100%)"/>
        <s v="80% INFRA IT/5% GLIMS/15% Empower"/>
      </sharedItems>
    </cacheField>
    <cacheField name="Montant PO" numFmtId="165">
      <sharedItems containsString="0" containsBlank="1" containsNumber="1" minValue="4562" maxValue="510407"/>
    </cacheField>
    <cacheField name="Montant IO" numFmtId="165">
      <sharedItems containsBlank="1" containsMixedTypes="1" containsNumber="1" minValue="0" maxValue="510407"/>
    </cacheField>
    <cacheField name="Fournisseur" numFmtId="0">
      <sharedItems containsBlank="1" count="31">
        <s v="HOROQUARTZ"/>
        <s v="COURBON"/>
        <s v="ALISPHARM France"/>
        <s v="NEO2"/>
        <s v="NOVAXIOM"/>
        <s v="OAAS"/>
        <s v="TEAM IT"/>
        <s v="CADUCEUM"/>
        <s v="CVO"/>
        <s v="WERUM IT SOLUTIONS "/>
        <s v="PHARMASYS"/>
        <s v="SYNCHRONE"/>
        <s v="PERKIN ELMER"/>
        <s v="LABWARE"/>
        <s v="HCL"/>
        <s v="DIMO SOFTWARE"/>
        <s v="HCL "/>
        <s v="ORACLE"/>
        <s v="ORACLE "/>
        <s v="OSISOFT"/>
        <s v="APSALYS"/>
        <s v="CHEOPS"/>
        <s v="BAW"/>
        <s v="WATERS"/>
        <s v="DELTA SECURITE"/>
        <s v="ALSTEF"/>
        <s v="ADECCO"/>
        <m u="1"/>
        <s v="CVO EUROPE" u="1"/>
        <s v="ALISPHARM" u="1"/>
        <s v="ORACLE France" u="1"/>
      </sharedItems>
    </cacheField>
    <cacheField name="Montant réel Facturé" numFmtId="165">
      <sharedItems containsString="0" containsBlank="1" containsNumber="1" minValue="0" maxValue="361404"/>
    </cacheField>
    <cacheField name="Reste à facturer" numFmtId="165">
      <sharedItems containsBlank="1" containsMixedTypes="1" containsNumber="1" minValue="0" maxValue="208150"/>
    </cacheField>
    <cacheField name="Statut Réception" numFmtId="0">
      <sharedItems count="3">
        <s v="Totale"/>
        <s v="Partielle"/>
        <s v="Non reçue"/>
      </sharedItems>
    </cacheField>
    <cacheField name="Commentaire" numFmtId="0">
      <sharedItems containsBlank="1" count="7">
        <m/>
        <s v="J.lemoine"/>
        <s v="à corriger en mettant 33% INFRA IT/33% GLIMS/33% Empower car mauvaise répartition du fichier envoyé à la Finance"/>
        <s v="La commande PO-21-1161-00137 Juillet Aout a été passée sur B80 L1, elle devra être reportée sur Passador sur : Prochaine commande Projet Procal, PI, GMAO"/>
        <s v="Prochaine commande sur 50% OFM/ 50% CAB 20/ CAB 80"/>
        <s v="Attention: mauvaise imputation: il faut imputer les prochaines factures sur les bons ordres internes "/>
        <s v="en attente validation le 15/21 Septembre"/>
      </sharedItems>
    </cacheField>
  </cacheFields>
  <extLst>
    <ext xmlns:x14="http://schemas.microsoft.com/office/spreadsheetml/2009/9/main" uri="{725AE2AE-9491-48be-B2B4-4EB974FC3084}">
      <x14:pivotCacheDefinition pivotCacheId="1690112358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FL" refreshedDate="44449.62746747685" createdVersion="7" refreshedVersion="7" minRefreshableVersion="3" recordCount="177" xr:uid="{D46BF128-8306-43DF-8FFD-27B5A27915F8}">
  <cacheSource type="worksheet">
    <worksheetSource name="t_Data"/>
  </cacheSource>
  <cacheFields count="12">
    <cacheField name="Commandes " numFmtId="0">
      <sharedItems containsBlank="1" containsMixedTypes="1" containsNumber="1" containsInteger="1" minValue="8103380918" maxValue="8103512570" count="122">
        <n v="8103390812"/>
        <n v="8103397528"/>
        <n v="8103409451"/>
        <n v="8103411426"/>
        <n v="8103411502"/>
        <n v="8103418071"/>
        <n v="8103418072"/>
        <n v="8103421712"/>
        <n v="8103431686"/>
        <n v="8103442916"/>
        <n v="8103445853"/>
        <n v="8103447251"/>
        <n v="8103450898"/>
        <n v="8103451390"/>
        <n v="8103454114"/>
        <n v="8103460394"/>
        <n v="8103460433"/>
        <n v="8103465304"/>
        <n v="8103468658"/>
        <n v="8103472086"/>
        <n v="8103472094"/>
        <n v="8103472111"/>
        <n v="8103477319"/>
        <n v="8103482972"/>
        <n v="8103484676"/>
        <n v="8103485729"/>
        <n v="8103491576"/>
        <n v="8103497818"/>
        <n v="8103499126"/>
        <n v="8103499922"/>
        <m/>
        <n v="8103500571"/>
        <n v="8103503115"/>
        <n v="8103503267"/>
        <n v="8103503717"/>
        <n v="8103503761"/>
        <n v="8103506969"/>
        <n v="8103507898"/>
        <n v="8103510564"/>
        <n v="8103511932"/>
        <n v="8103512467"/>
        <n v="8103512468"/>
        <n v="8103512477"/>
        <n v="8103512533"/>
        <n v="8103512552"/>
        <s v="pas de PO"/>
        <s v="PO-21-1161-00014"/>
        <s v="PO-21-1161-00039"/>
        <s v="PO-21-1161-00047 "/>
        <s v="PO-21-1161-00085"/>
        <s v="PO-21-1161-00143"/>
        <s v="PO-21-1161-00155"/>
        <s v="PO-21-1161-00178"/>
        <s v="PO-21-1161-00216"/>
        <s v="PO-21-1161-00252"/>
        <s v="PO-21-1161-00254 "/>
        <s v="PO-21-1161-00255"/>
        <s v="PO-21-1161-00256"/>
        <n v="8103503049"/>
        <n v="8103382218"/>
        <s v="PO-21-1161-00037"/>
        <s v="PO-21-1161-00284"/>
        <s v="PO-21-1161-00308"/>
        <n v="8103380918"/>
        <n v="8103437784"/>
        <n v="8103442827"/>
        <n v="8103444516"/>
        <n v="8103444517"/>
        <s v="PO-21-1161-00036"/>
        <s v="PO-21-1161-00100"/>
        <n v="8103505950"/>
        <n v="8103508334"/>
        <n v="8103509227"/>
        <s v="PO-21-1161-00046"/>
        <n v="8103391172"/>
        <n v="8103391162"/>
        <n v="8103429941"/>
        <n v="8103431646"/>
        <n v="8103431617"/>
        <n v="8103439833"/>
        <n v="8103454122"/>
        <n v="8103512570"/>
        <s v="PO-21-1161-00253"/>
        <n v="8103512545"/>
        <s v="PO-21-1161-00117"/>
        <n v="8103404712"/>
        <n v="8103431688"/>
        <n v="8103442884"/>
        <n v="8103442956"/>
        <n v="8103512489"/>
        <s v="21-1161-00033"/>
        <s v="PO-21-1161-00137"/>
        <s v="PO-21-1161-00287"/>
        <s v="21-1161-00170"/>
        <n v="8103404763"/>
        <n v="8103403270"/>
        <n v="8103414279"/>
        <n v="8103431716"/>
        <n v="8103439816"/>
        <n v="8103448728"/>
        <n v="8103450950"/>
        <n v="8103460470"/>
        <n v="8103474341"/>
        <n v="8103509219"/>
        <n v="8103496427"/>
        <n v="8103431737"/>
        <n v="8103500294"/>
        <s v="8103503771 + 600693 B80 L1"/>
        <n v="8103512428"/>
        <n v="8103512502"/>
        <s v="PO-21-1161-00099"/>
        <s v="PO-21-1161-00098"/>
        <s v="PO-21-1161-00139"/>
        <s v="PO-21-1161-00146"/>
        <s v="PO-21-1161-00157"/>
        <n v="8103404732"/>
        <n v="8103496373"/>
        <n v="8103500340"/>
        <n v="8103507054"/>
        <n v="8103505814"/>
        <s v="PO-21-1161-00226"/>
        <s v="PO-21-1161-00225"/>
      </sharedItems>
    </cacheField>
    <cacheField name="Description" numFmtId="0">
      <sharedItems containsBlank="1" count="141">
        <s v="Prestation et licence eTemptation 2021"/>
        <s v="Gestion Commandes SAP (SAP Builder) Damien Chapuis, Théo Basty"/>
        <s v="Support Technique SAP - Coordinateur SAP"/>
        <s v="Support Infrastructure Transition "/>
        <s v="Support Projet TRANSITION Février"/>
        <s v="Support Projet Transition Mars-Avril "/>
        <s v="Support Projet Transition Mars-Avril"/>
        <s v="Support Projet Migration SAP Mars à Avril "/>
        <s v="Support GLIMS/EMPOWER Mars à Juin"/>
        <s v="Support Projet Transition Avril - Juin"/>
        <s v="Support IT TRANSITION Avril Juin"/>
        <s v="Support AQ/IT et VSI (régul Fév-Mars MFD et CL)"/>
        <s v="Support Projet Transition AQ IT Avril - Juin"/>
        <s v="Support AQ IT Transition Mars -Mai"/>
        <s v="Pré-étude technique PAS-X"/>
        <s v="Support Validation Projet SI Avril - Juillet "/>
        <s v="Support Validation Projet SI Avril - Juillet"/>
        <s v="Support Projet Transition Mars à Mai HRO -Baseware -Decidium"/>
        <s v="Support Projet Transition Mars à Mai"/>
        <s v="Support Projet Transition Mars - Mai"/>
        <s v="Support Projet Transition Extension Avril-Juin "/>
        <s v="Prestation Architecte Système Mai Juin"/>
        <s v="Support Validation Lab Transition Mai et Juin"/>
        <s v="Support Validation Lab Transition Mai et Juin "/>
        <s v="Administrateur Réseau"/>
        <s v="Prestation Labware"/>
        <s v="Support IT Lab Transition Mai à Juin"/>
        <s v="Support AQ/IT et VSI Avril à Juin"/>
        <s v="Mise enplace de BASWARE (demat compta fournisseur et remplacement SRM)"/>
        <s v="Support Business Projet Transition Mai - Juin"/>
        <s v="Support Projet Transition Mai à Juillet"/>
        <s v="PAS-X Upgrade/Migration Fit Phase"/>
        <s v="Support IT Lab Transition (Régul Février et Mars)"/>
        <s v="Licences Oracle Database Std Edition 2"/>
        <m/>
        <s v="Licences PI Software"/>
        <s v="Support AQ IT Transition Juin – Juillet 2021"/>
        <s v="Formation MASTER CONTROL"/>
        <s v="Support AQ IT Transition AQ IT Juillet - Août"/>
        <s v="Support IT Transition Juin à septembre"/>
        <s v="Support Projet Transition Juin - Juillet"/>
        <s v="Support AQ/IT et VSI Transition Juin à Août"/>
        <s v="Support GLIMS/EMPOWER Juillet à Septembre"/>
        <s v="Infrastructure de_x000a_Sauvegarde V5 – HPE et VEEAM"/>
        <s v="Prestation Architecte Système Juillet Août"/>
        <s v="Support Projet Transition AQ IT Septembre - Octobre"/>
        <s v="Support Projet Transition Juillet - Août"/>
        <s v="Support Validation Projet SI Juillet Aout "/>
        <s v="Support IT Lab Transition - Juillet à Août"/>
        <s v="Support SAP 4/HANA - 01/05/2021 au 31/05/2021"/>
        <s v="Support SAP 4/HANA - 01/06/2021 au 30/06/2021"/>
        <s v="Support SAP 4/HANA - 01/07/2021 au 31/07/2021"/>
        <s v="Préparation ECC6 D1"/>
        <s v="interface DECIDIUM - Peter Rajna 01/04/2021 au 30/06/2021"/>
        <s v="Empower Network"/>
        <s v="LICENCES LOGICIEL_x000a_ONGUARD &amp;_x000a_MILESTONE"/>
        <s v="Prestations de support 2021"/>
        <s v="Prestations de support 2022"/>
        <s v="Portage de la plateforme Stockware"/>
        <s v="Intérim - Période de Mars à Septembre"/>
        <s v="FAREVA GLIMS installation"/>
        <s v="Prestation Architecte Système Septembre Octobre"/>
        <s v="Support Projet Transition SAP"/>
        <s v="Support Projet Transition ONGUARD"/>
        <s v="Support AQ IT Transition Aout - Septembre"/>
        <s v="Support Projet Transition Août - Septembre"/>
        <s v="Support Transition Septembre"/>
        <s v="Support AQ/IT et VSI Transition Septembre Octobre"/>
        <s v="Support IT Lab Transition - Septembre"/>
        <s v="Support VSI Transition - Septembre à Octobre "/>
        <s v="Support STS BASWARE - 01/03/2021 au 30/04/2021 (CDE)"/>
        <s v="Support STS BASWARE - 01/04/2021 au 30/06/2021 (P RAJNA)"/>
        <s v="Support STS BASWARE - 03/05/2021 au 30/05/2021 (CDE)"/>
        <s v="Support STS BASWARE - 01/06/2021 au 31/06/2021 (CDE)"/>
        <s v="Support STS BASWARE - 01/07/2021 au 31/07/2021 (CDE)"/>
        <s v="Contrat de maintenance TMA SAP BAW Q1/Q2 2021 "/>
        <s v="Contrat de Maintenance Logiciel CONEX"/>
        <s v="Conseil et Assistance Wonderware"/>
        <s v="Prestation LAN Projet Empower"/>
        <s v="Support IT Transition du 14/09 au 09/11/2021"/>
        <s v="Diagnostic Laboratoire (Calibration)"/>
        <s v="Cartes Automate M340"/>
        <s v="Contrat de Maintenance Siemens"/>
        <s v="Carte Recharge Points (contrat Schneider)"/>
        <s v="Test tube 5 meters for Sartocheck® 5 Plus with RBE03 female connector"/>
        <s v="Renouvellement Contrat Informatique 2021 - 2022"/>
        <s v="Contrat de maintenance_x000a_logiciels Lenel_x000a_Onguard / Milestone"/>
        <s v="Renouvellement contrat TOP SERVER 2021"/>
        <s v="Maintenance informatique et téléphonie 2021"/>
        <s v="Contrat de maintenance Téléphonie"/>
        <s v="JABRA SPEAK 510 UC"/>
        <s v="SFP Firewall FAREVA"/>
        <s v="Extension Supports DI LAB Février /Mars (Boris Lathuilere, Laetitia Teulier)"/>
        <s v="Support Validation DI LAB (Benoit Duchiron)"/>
        <s v="Extension Supports DI LAB Mars /Avril (Boris Lathuilere, Laetitia Teulier)"/>
        <s v="Validation Project Support Avril (Benedicte Rjourdren)"/>
        <s v="Support Remediation DI LAB Mars à Juin (Sarah Alaoui)"/>
        <s v="Support Projet IT (Marylaure Fdugaret)"/>
        <s v="Support Lab Tech IT (Bas)"/>
        <s v="Support Remediation DI LAB Juillet à Août  (Sarah Alaoui)"/>
        <s v="Support Remediation DI LAB Août Septembre  (Sarah Alaoui)"/>
        <s v="Validation Project Support Septembre (BRJ)"/>
        <s v="HMI_Replacement W10 "/>
        <s v="Support Automatisme Modernisation Septembre à Décembre (Emil Turk)"/>
        <s v=" Modernisation Automatisme B80 L1 Février à Aout (Denis Mosnier)"/>
        <s v="Support Modernisation B80 Mars à Juin (Elise Pelletier, Imène Bennoura,  Hugo Dell Aquila, Cedric Medwid, Chaimae Lambaraa)"/>
        <s v="Automate B80 L1"/>
        <s v="Support GLT X 4"/>
        <s v="Support Modernisation B80 Juillet Août (Elise Pelletier, Imène Bennoura,  Hugo Dell Aquila, Cedric Medwid, Chaimae Lambaraa)"/>
        <s v="Support métrologie projet ERMD été 2021"/>
        <s v="Support Automatisme Aout Septembre "/>
        <s v="Support Modernisation B80 L1 Hugo Dell Aquila, Cedric Medwid, Chaimae Lambaraa"/>
        <s v=" Modernisation Automatisme B80 L1 Septembre (Denis Mosnier)"/>
        <s v="Support Automatisme Modernisation Février (Cedric Roux, Emile Turk)"/>
        <s v="Modernisation Automatisme B80 L2 Fév à Avril (Denis Rabillier)"/>
        <s v="Support Automatisme Modernisation Mars à Mai (Emile Turk)"/>
        <s v="Support Modernisation Automatisme B80 L2 (Regis Rochette)"/>
        <s v="Support Automatisme B80 L2 Mars à Mai (Audric Samson)"/>
        <s v="Support Technique Automatisme B80 L2 (Bernard Rubod, Johann Laurens)"/>
        <s v="Support Validation Automatisme Avril à Juin (Hervé Brossier)"/>
        <s v="INSTALLATION PRISES RÉSEAU LYOPHILISATEURS"/>
        <s v="Modernisation Automatisme B80 L2 Mai à Juillet (Denis Rabillier)"/>
        <s v="Claviers TouchGlass Tactys"/>
        <s v="INTERIMAIRES ERMD Juin et Juillet"/>
        <s v="INTERIMAIRES ERMD 22 et 23 Mars"/>
        <s v="Support Automatisme Modernisation Juin à Juillet (Emile Turk)"/>
        <s v="Support Technique Modernisation B80 L2 (Bernard Rubod, Johann Laurens)"/>
        <s v="Support Validation Automatisme Juillet à Septembre (Hervé Brossier)"/>
        <s v="Support Automatisme B80 L2 Juillet à Août (Audric Samson)"/>
        <s v="Ajustement de la traduction logicielle ainsi que des_x000a_templates de rapport"/>
        <s v="jetons pour le repérage du câblage (armoire élec) des laveuses"/>
        <s v="Modernisation Automatisme B80 L2 Aout Septembre (Denis Rabillier)"/>
        <s v="Support Automatisme B80 L2 Septembre Octobre (Audric Samson)"/>
        <s v="Frais de déplacement pour qualifications SAT des_x000a_systèmes GLT sur la L2 du Bat. 80 (prestation prévue pour le 02 aout)"/>
        <s v="Modernisation Automatisme Condi B20 Février à Mai (Gael Mouembe, Guillaume Cruz, Pierre Lacraberie)"/>
        <s v="Modernisation Automatisme Condi B20 Juillet à Aout (Gael Mouembe, Guillaume Cruz)"/>
        <s v="Support Automatisme Condi B20 Juin à Aout (Pierre Lacraberie)"/>
        <s v="Matériel automate - Projet PLC empocheuse UD"/>
        <s v="Prestation Chantier électrique - PLC empocheuse UD"/>
        <s v="SPARE - Automate M340"/>
        <s v="Support Automatisme Condi B20 Septembre PLA"/>
      </sharedItems>
    </cacheField>
    <cacheField name="Prestataires" numFmtId="0">
      <sharedItems containsBlank="1" count="34">
        <m/>
        <s v="Damien Chapuis"/>
        <s v="?"/>
        <s v="Hubert Robaux"/>
        <s v="Jean-Baptiste Becquart"/>
        <s v="Chloé David"/>
        <s v="Kévin Frackowiak"/>
        <s v="Matthieu de Vathaire"/>
        <s v="Gérard Deprecq"/>
        <s v="Benjamin Prunier"/>
        <s v="Marion Unvoas"/>
        <s v="Guillaume Giral"/>
        <s v="Marie-Laure Forget Dugaret"/>
        <s v="Yassine Hamdi"/>
        <s v="Soumaya El Moutamid"/>
        <s v="Jean-François Clavel / Sarah Rivet / Pauline Besson"/>
        <s v="Sarah Rivet / Pauline Besson"/>
        <s v="Pauline Besson"/>
        <s v="Frédéric Larive"/>
        <s v="Bénédicte Richard Jourdren"/>
        <s v="Paul Dupuich"/>
        <s v="Elbasri Simari"/>
        <s v="Oussama Sallem"/>
        <s v="My Vi Truong"/>
        <s v="Boris Lathuilere / Laetitia Teulier"/>
        <s v="Jean François Clavel / Sarah Rivet / Pauline Besson"/>
        <s v="Peter Rajna"/>
        <s v="Elodie Royer"/>
        <s v="Lucie KASPRZAK"/>
        <s v="Virginie Hardy"/>
        <s v="Jean Baptiste Becquart"/>
        <s v="Elise Pelletier"/>
        <s v="Alexandre Ben Slama"/>
        <s v="P RAJNA"/>
      </sharedItems>
    </cacheField>
    <cacheField name="IO" numFmtId="0">
      <sharedItems containsBlank="1" count="24">
        <s v="600723 - ETEMPTATION"/>
        <s v="600727 - SAP ECC6"/>
        <s v="601000 - SAP 4 HANA"/>
        <s v="601005 - INFRA IT"/>
        <s v="600728 - BASEWARE"/>
        <s v="600724 - DECIDIUM"/>
        <s v="601003 - STOCKWARE"/>
        <s v="601002 - PI"/>
        <s v="601007 - GLIMS"/>
        <s v="601008 - EMPOWER"/>
        <s v="601006 - MASTER CONTROL"/>
        <s v="601004 - PAS-X"/>
        <m/>
        <s v="601009 - ONGUARD"/>
        <s v="11610197 - IT - AppMgmt SVCS"/>
        <s v="11610209 - IT"/>
        <s v="11610356 - AUTOM"/>
        <s v="11610196 - INFRA"/>
        <s v="600685 - DI LAB"/>
        <s v="600734 - UPGRADE HMI"/>
        <s v="600682 - SEGREGATION"/>
        <s v="600693 - MODERNISATION B80 L1"/>
        <s v="600688 - MODERNISATION B80 L2 "/>
        <s v="600695 - MODERNISATION COND B20"/>
      </sharedItems>
    </cacheField>
    <cacheField name="Répartition IO" numFmtId="0">
      <sharedItems containsBlank="1" containsMixedTypes="1" containsNumber="1" containsInteger="1" minValue="0" maxValue="0" count="19">
        <m/>
        <s v="601000 (25%) / 600723 (25%) / 600724 (25%)_x000a_ 600728 (25%)"/>
        <s v="601002 (50%) / 601003 (50%)"/>
        <s v="601000 (100%)"/>
        <s v="601008 50% - 601007 - 50%"/>
        <s v="601005 (100%)"/>
        <s v="CAB 20 "/>
        <s v="33% INFRA IT/33% GLIMS/33% Empower"/>
        <s v="601000 (20%) / 600723 (20%) / 600724 (20%)_x000a_601006 (20%) / 600728 (20%) / "/>
        <s v="601000 (50%) / 601003 (50%)"/>
        <s v="601008 33% - 601007 - 33% - 601005 33%"/>
        <s v="601008 (33%) / 601007 (33%) / 601005 (33%) "/>
        <s v="40% INFRA IT/30% GLIMS/30% Empower"/>
        <s v="50% OFM/ 50% CAB 20/ CAB 80"/>
        <s v="600728 (100%)"/>
        <n v="0"/>
        <s v="601006 (20%)"/>
        <s v="601009 (100%)"/>
        <s v="80% INFRA IT/5% GLIMS/15% Empower"/>
      </sharedItems>
    </cacheField>
    <cacheField name="Montant PO" numFmtId="165">
      <sharedItems containsString="0" containsBlank="1" containsNumber="1" minValue="0.01" maxValue="510407"/>
    </cacheField>
    <cacheField name="Montant IO" numFmtId="165">
      <sharedItems containsString="0" containsBlank="1" containsNumber="1" minValue="1160" maxValue="510407"/>
    </cacheField>
    <cacheField name="Fournisseur" numFmtId="0">
      <sharedItems containsBlank="1" count="54">
        <s v="HOROQUARTZ"/>
        <s v="COURBON"/>
        <s v="ALISPHARM France"/>
        <s v="NEO2"/>
        <s v="NOVAXIOM"/>
        <s v="OAAS"/>
        <s v="TEAM IT"/>
        <s v="CADUCEUM"/>
        <s v="CVO"/>
        <s v="WERUM IT SOLUTIONS "/>
        <s v="PHARMASYS"/>
        <s v="SYNCHRONE"/>
        <s v="PERKIN ELMER"/>
        <s v="LABWARE"/>
        <s v="HCL"/>
        <s v="DIMO SOFTWARE"/>
        <s v="HCL "/>
        <s v="ORACLE"/>
        <m/>
        <s v="OSISOFT"/>
        <s v="APSALYS"/>
        <s v="CHEOPS"/>
        <s v="BAW"/>
        <s v="WATERS"/>
        <s v="DELTA SECURITE"/>
        <s v="ALSTEF"/>
        <s v="ADECCO"/>
        <s v="CONEX"/>
        <s v="Wonder Technologie"/>
        <s v="SPIE ICS"/>
        <s v="METTLER TOLEDO"/>
        <s v="REXEL FLAGELECTRIC"/>
        <s v="REXEL CRCE CLERMONT"/>
        <s v="SARTORIUS"/>
        <s v="DELTA 2S"/>
        <s v="FACTORY SOFTWARE"/>
        <s v="SPIE INDUSTRIE &amp; TERTIAIRE"/>
        <s v="SHI France"/>
        <s v="CVO-EUROPE SOCIETE NOUVELLE"/>
        <s v="ITHAPHARM CONSEIL SAS"/>
        <s v="ALISPHARM"/>
        <s v="INNOSCAN"/>
        <s v="ACTEMIUM API"/>
        <s v="MAI PROCESS"/>
        <s v="ALPHA PROCESS"/>
        <s v="MECAMETAL"/>
        <s v="CBRE"/>
        <s v="CEI2"/>
        <s v="SCATE"/>
        <s v="SPIE"/>
        <s v="SHI"/>
        <s v="JCE BIOTECHNOLOGY"/>
        <s v="REXEL"/>
        <s v="ORACLE " u="1"/>
      </sharedItems>
    </cacheField>
    <cacheField name="Montant réel Facturé" numFmtId="165">
      <sharedItems containsString="0" containsBlank="1" containsNumber="1" minValue="-1800" maxValue="361404"/>
    </cacheField>
    <cacheField name="Reste à facturer" numFmtId="165">
      <sharedItems containsString="0" containsBlank="1" containsNumber="1" minValue="-695" maxValue="208150"/>
    </cacheField>
    <cacheField name="Statut Réception" numFmtId="0">
      <sharedItems count="3">
        <s v="Totale"/>
        <s v="Partielle"/>
        <s v="Non reçue"/>
      </sharedItems>
    </cacheField>
    <cacheField name="Commentaire" numFmtId="0">
      <sharedItems containsBlank="1" count="10">
        <m/>
        <s v="J.lemoine"/>
        <s v="à corriger en mettant 33% INFRA IT/33% GLIMS/33% Empower car mauvaise répartition du fichier envoyé à la Finance"/>
        <s v="La commande PO-21-1161-00137 Juillet Aout a été passée sur B80 L1, elle devra être reportée sur Passador sur : Prochaine commande Projet Procal, PI, GMAO"/>
        <s v="Prochaine commande sur 50% OFM/ 50% CAB 20/ CAB 80"/>
        <s v="Attention: mauvaise imputation: il faut imputer les prochaines factures sur les bons ordres internes "/>
        <s v="en attente validation le 15/21 Septembre"/>
        <s v="à rattacher à la PO-21-1161-00039 sur Budget Transition"/>
        <s v="avoir de 1800€ car trop facturé pour C.Lambaraa"/>
        <s v="40% à la validation + 40% aux FAT + le solde à la mise en service sur site"/>
      </sharedItems>
    </cacheField>
  </cacheFields>
  <extLst>
    <ext xmlns:x14="http://schemas.microsoft.com/office/spreadsheetml/2009/9/main" uri="{725AE2AE-9491-48be-B2B4-4EB974FC3084}">
      <x14:pivotCacheDefinition pivotCacheId="782066165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05">
  <r>
    <x v="0"/>
    <s v="Prestation et licence eTemptation 2021"/>
    <x v="0"/>
    <x v="0"/>
    <x v="0"/>
    <n v="13781"/>
    <n v="13871"/>
    <x v="0"/>
    <n v="13781"/>
    <n v="0"/>
    <x v="0"/>
    <x v="0"/>
  </r>
  <r>
    <x v="1"/>
    <s v="Gestion Commandes SAP (SAP Builder) Damien Chapuis, Théo Basty"/>
    <x v="1"/>
    <x v="1"/>
    <x v="0"/>
    <n v="29354"/>
    <n v="29354"/>
    <x v="1"/>
    <n v="29354"/>
    <n v="0"/>
    <x v="0"/>
    <x v="0"/>
  </r>
  <r>
    <x v="2"/>
    <s v="Support Technique SAP - Coordinateur SAP"/>
    <x v="0"/>
    <x v="2"/>
    <x v="0"/>
    <n v="10235"/>
    <n v="10235"/>
    <x v="2"/>
    <n v="10235"/>
    <n v="0"/>
    <x v="0"/>
    <x v="1"/>
  </r>
  <r>
    <x v="3"/>
    <s v="Support Infrastructure Transition "/>
    <x v="2"/>
    <x v="3"/>
    <x v="0"/>
    <n v="8570"/>
    <n v="8570"/>
    <x v="1"/>
    <n v="8570"/>
    <n v="0"/>
    <x v="0"/>
    <x v="0"/>
  </r>
  <r>
    <x v="4"/>
    <s v="Support Projet TRANSITION Février"/>
    <x v="3"/>
    <x v="2"/>
    <x v="1"/>
    <n v="26185"/>
    <n v="6546.25"/>
    <x v="3"/>
    <n v="6546.25"/>
    <n v="0"/>
    <x v="0"/>
    <x v="0"/>
  </r>
  <r>
    <x v="4"/>
    <s v="Support Projet TRANSITION Février"/>
    <x v="4"/>
    <x v="4"/>
    <x v="1"/>
    <n v="26185"/>
    <n v="6546.25"/>
    <x v="3"/>
    <n v="6546.25"/>
    <n v="0"/>
    <x v="0"/>
    <x v="0"/>
  </r>
  <r>
    <x v="4"/>
    <s v="Support Projet TRANSITION Février"/>
    <x v="5"/>
    <x v="5"/>
    <x v="1"/>
    <n v="26185"/>
    <n v="6546.25"/>
    <x v="3"/>
    <n v="6546.25"/>
    <n v="0"/>
    <x v="0"/>
    <x v="0"/>
  </r>
  <r>
    <x v="4"/>
    <s v="Support Projet TRANSITION Février"/>
    <x v="5"/>
    <x v="0"/>
    <x v="1"/>
    <n v="26185"/>
    <n v="6546.25"/>
    <x v="3"/>
    <n v="6546.25"/>
    <n v="0"/>
    <x v="0"/>
    <x v="0"/>
  </r>
  <r>
    <x v="5"/>
    <s v="Support Projet Transition Mars-Avril "/>
    <x v="6"/>
    <x v="6"/>
    <x v="2"/>
    <n v="29400"/>
    <n v="14400"/>
    <x v="4"/>
    <n v="14400"/>
    <n v="0"/>
    <x v="0"/>
    <x v="0"/>
  </r>
  <r>
    <x v="5"/>
    <s v="Support Projet Transition Mars-Avril"/>
    <x v="7"/>
    <x v="7"/>
    <x v="2"/>
    <n v="29400"/>
    <n v="15000"/>
    <x v="4"/>
    <n v="15000"/>
    <n v="0"/>
    <x v="0"/>
    <x v="0"/>
  </r>
  <r>
    <x v="6"/>
    <s v="Support Projet Migration SAP Mars à Avril "/>
    <x v="8"/>
    <x v="2"/>
    <x v="3"/>
    <n v="31200"/>
    <n v="31200"/>
    <x v="3"/>
    <n v="31200"/>
    <n v="0"/>
    <x v="0"/>
    <x v="0"/>
  </r>
  <r>
    <x v="7"/>
    <s v="Support GLIMS/EMPOWER Mars à Juin"/>
    <x v="9"/>
    <x v="8"/>
    <x v="4"/>
    <n v="28000"/>
    <n v="14000"/>
    <x v="5"/>
    <n v="14000"/>
    <m/>
    <x v="0"/>
    <x v="0"/>
  </r>
  <r>
    <x v="7"/>
    <s v="Support GLIMS/EMPOWER Mars à Juin"/>
    <x v="9"/>
    <x v="9"/>
    <x v="4"/>
    <n v="28000"/>
    <n v="14000"/>
    <x v="5"/>
    <n v="14000"/>
    <n v="0"/>
    <x v="0"/>
    <x v="0"/>
  </r>
  <r>
    <x v="8"/>
    <s v="Support Projet Transition Avril - Juin"/>
    <x v="10"/>
    <x v="10"/>
    <x v="0"/>
    <n v="28740"/>
    <n v="28740"/>
    <x v="2"/>
    <n v="33427.5"/>
    <n v="0"/>
    <x v="0"/>
    <x v="0"/>
  </r>
  <r>
    <x v="9"/>
    <s v="Support IT TRANSITION Avril Juin"/>
    <x v="11"/>
    <x v="3"/>
    <x v="0"/>
    <n v="12470"/>
    <n v="12470"/>
    <x v="6"/>
    <n v="12470"/>
    <n v="0"/>
    <x v="0"/>
    <x v="0"/>
  </r>
  <r>
    <x v="10"/>
    <s v="Support AQ/IT et VSI (régul Fév-Mars MFD et CL)"/>
    <x v="12"/>
    <x v="3"/>
    <x v="5"/>
    <n v="40440"/>
    <n v="40440"/>
    <x v="7"/>
    <n v="40440"/>
    <n v="0"/>
    <x v="0"/>
    <x v="0"/>
  </r>
  <r>
    <x v="11"/>
    <s v="Support Projet Transition AQ IT Avril - Juin"/>
    <x v="13"/>
    <x v="3"/>
    <x v="6"/>
    <n v="17800"/>
    <n v="17800"/>
    <x v="2"/>
    <n v="17800"/>
    <m/>
    <x v="0"/>
    <x v="0"/>
  </r>
  <r>
    <x v="12"/>
    <s v="Support AQ IT Transition Mars -Mai"/>
    <x v="14"/>
    <x v="10"/>
    <x v="7"/>
    <n v="20400"/>
    <n v="20400"/>
    <x v="8"/>
    <n v="20400"/>
    <n v="0"/>
    <x v="0"/>
    <x v="2"/>
  </r>
  <r>
    <x v="13"/>
    <s v="Pré-étude technique PAS-X"/>
    <x v="0"/>
    <x v="11"/>
    <x v="0"/>
    <n v="15995"/>
    <n v="15995"/>
    <x v="9"/>
    <n v="14190"/>
    <n v="1805"/>
    <x v="1"/>
    <x v="0"/>
  </r>
  <r>
    <x v="14"/>
    <s v="Support Validation Projet SI Avril - Juillet "/>
    <x v="15"/>
    <x v="2"/>
    <x v="8"/>
    <n v="94650"/>
    <n v="18930"/>
    <x v="10"/>
    <n v="18930"/>
    <n v="0"/>
    <x v="0"/>
    <x v="0"/>
  </r>
  <r>
    <x v="14"/>
    <s v="Support Validation Projet SI Avril - Juillet "/>
    <x v="16"/>
    <x v="10"/>
    <x v="8"/>
    <n v="94650"/>
    <n v="18930"/>
    <x v="10"/>
    <m/>
    <n v="0"/>
    <x v="0"/>
    <x v="0"/>
  </r>
  <r>
    <x v="14"/>
    <s v="Support Validation Projet SI Avril - Juillet "/>
    <x v="17"/>
    <x v="4"/>
    <x v="8"/>
    <n v="94650"/>
    <n v="18930"/>
    <x v="10"/>
    <n v="90475"/>
    <m/>
    <x v="0"/>
    <x v="0"/>
  </r>
  <r>
    <x v="14"/>
    <s v="Support Validation Projet SI Avril - Juillet "/>
    <x v="16"/>
    <x v="5"/>
    <x v="8"/>
    <n v="94650"/>
    <n v="18930"/>
    <x v="10"/>
    <n v="33427.5"/>
    <n v="0"/>
    <x v="0"/>
    <x v="0"/>
  </r>
  <r>
    <x v="14"/>
    <s v="Support Validation Projet SI Avril - Juillet"/>
    <x v="16"/>
    <x v="0"/>
    <x v="8"/>
    <n v="94650"/>
    <n v="18930"/>
    <x v="10"/>
    <n v="18930"/>
    <n v="0"/>
    <x v="0"/>
    <x v="0"/>
  </r>
  <r>
    <x v="15"/>
    <s v="Support Projet Transition Mars à Mai HRO -Baseware -Decidium"/>
    <x v="3"/>
    <x v="2"/>
    <x v="1"/>
    <n v="131750"/>
    <n v="32937.5"/>
    <x v="3"/>
    <n v="32937.5"/>
    <n v="0"/>
    <x v="0"/>
    <x v="0"/>
  </r>
  <r>
    <x v="15"/>
    <s v="Support Projet Transition Mars à Mai"/>
    <x v="4"/>
    <x v="4"/>
    <x v="1"/>
    <n v="131750"/>
    <n v="32937.5"/>
    <x v="3"/>
    <n v="32937.5"/>
    <n v="0"/>
    <x v="0"/>
    <x v="0"/>
  </r>
  <r>
    <x v="15"/>
    <s v="Support Projet Transition Mars à Mai"/>
    <x v="5"/>
    <x v="5"/>
    <x v="1"/>
    <n v="131750"/>
    <n v="32937.5"/>
    <x v="3"/>
    <n v="33427.5"/>
    <n v="0"/>
    <x v="0"/>
    <x v="0"/>
  </r>
  <r>
    <x v="15"/>
    <s v="Support Projet Transition Mars - Mai"/>
    <x v="5"/>
    <x v="0"/>
    <x v="1"/>
    <n v="131750"/>
    <n v="32937.5"/>
    <x v="3"/>
    <n v="32937.5"/>
    <n v="0"/>
    <x v="0"/>
    <x v="0"/>
  </r>
  <r>
    <x v="16"/>
    <s v="Support Projet Transition Extension Avril-Juin "/>
    <x v="7"/>
    <x v="2"/>
    <x v="9"/>
    <n v="19600"/>
    <n v="19600"/>
    <x v="4"/>
    <n v="19600"/>
    <n v="0"/>
    <x v="0"/>
    <x v="0"/>
  </r>
  <r>
    <x v="16"/>
    <s v="Support Projet Transition Extension Avril-Juin "/>
    <x v="6"/>
    <x v="6"/>
    <x v="9"/>
    <n v="39200"/>
    <n v="19600"/>
    <x v="4"/>
    <n v="19600"/>
    <n v="0"/>
    <x v="0"/>
    <x v="0"/>
  </r>
  <r>
    <x v="17"/>
    <s v="Prestation Architecte Système Mai Juin"/>
    <x v="18"/>
    <x v="3"/>
    <x v="0"/>
    <n v="53820"/>
    <n v="53820"/>
    <x v="11"/>
    <n v="53820"/>
    <n v="0"/>
    <x v="0"/>
    <x v="0"/>
  </r>
  <r>
    <x v="18"/>
    <s v="Support Technique SAP - Coordinateur SAP"/>
    <x v="0"/>
    <x v="2"/>
    <x v="0"/>
    <n v="84995"/>
    <n v="84995"/>
    <x v="2"/>
    <n v="76000"/>
    <n v="8995"/>
    <x v="1"/>
    <x v="1"/>
  </r>
  <r>
    <x v="19"/>
    <s v="Support Validation Lab Transition Mai et Juin"/>
    <x v="19"/>
    <x v="8"/>
    <x v="10"/>
    <n v="25140"/>
    <n v="1160"/>
    <x v="12"/>
    <n v="1160"/>
    <n v="3256.6666666666665"/>
    <x v="1"/>
    <x v="2"/>
  </r>
  <r>
    <x v="19"/>
    <s v="Support Validation Lab Transition Mai et Juin"/>
    <x v="19"/>
    <x v="9"/>
    <x v="10"/>
    <n v="25140"/>
    <n v="4350"/>
    <x v="12"/>
    <n v="4350"/>
    <n v="3256.6666666666665"/>
    <x v="1"/>
    <x v="2"/>
  </r>
  <r>
    <x v="19"/>
    <s v="Support Validation Lab Transition Mai et Juin "/>
    <x v="19"/>
    <x v="3"/>
    <x v="10"/>
    <n v="25140"/>
    <n v="7830"/>
    <x v="12"/>
    <n v="7830"/>
    <n v="3256.6666666666665"/>
    <x v="1"/>
    <x v="2"/>
  </r>
  <r>
    <x v="20"/>
    <s v="Administrateur Réseau"/>
    <x v="20"/>
    <x v="3"/>
    <x v="0"/>
    <n v="22750"/>
    <n v="22750"/>
    <x v="6"/>
    <n v="11900"/>
    <n v="10850"/>
    <x v="1"/>
    <x v="0"/>
  </r>
  <r>
    <x v="21"/>
    <s v="Prestation Labware"/>
    <x v="0"/>
    <x v="8"/>
    <x v="0"/>
    <n v="4562"/>
    <n v="4562"/>
    <x v="13"/>
    <n v="4562"/>
    <m/>
    <x v="0"/>
    <x v="0"/>
  </r>
  <r>
    <x v="22"/>
    <s v="Support IT Lab Transition Mai à Juin"/>
    <x v="21"/>
    <x v="8"/>
    <x v="11"/>
    <n v="26742"/>
    <n v="8824.86"/>
    <x v="14"/>
    <n v="8824.86"/>
    <n v="0"/>
    <x v="0"/>
    <x v="0"/>
  </r>
  <r>
    <x v="22"/>
    <s v="Support IT Lab Transition Mai à Juin"/>
    <x v="21"/>
    <x v="9"/>
    <x v="11"/>
    <n v="26742"/>
    <n v="8824.86"/>
    <x v="14"/>
    <n v="8824.86"/>
    <n v="0"/>
    <x v="0"/>
    <x v="0"/>
  </r>
  <r>
    <x v="22"/>
    <s v="Support IT Lab Transition Mai à Juin"/>
    <x v="21"/>
    <x v="3"/>
    <x v="11"/>
    <n v="26742"/>
    <n v="8824.86"/>
    <x v="14"/>
    <n v="8824.86"/>
    <n v="0"/>
    <x v="0"/>
    <x v="0"/>
  </r>
  <r>
    <x v="23"/>
    <s v="Support AQ/IT et VSI Avril à Juin"/>
    <x v="22"/>
    <x v="3"/>
    <x v="5"/>
    <n v="59800"/>
    <n v="59800"/>
    <x v="7"/>
    <n v="59800"/>
    <n v="0"/>
    <x v="0"/>
    <x v="0"/>
  </r>
  <r>
    <x v="23"/>
    <s v="Support AQ/IT et VSI Avril à Juin"/>
    <x v="23"/>
    <x v="3"/>
    <x v="5"/>
    <n v="76740"/>
    <m/>
    <x v="7"/>
    <m/>
    <n v="0"/>
    <x v="0"/>
    <x v="0"/>
  </r>
  <r>
    <x v="24"/>
    <s v="Mise enplace de BASWARE (demat compta fournisseur et remplacement SRM)"/>
    <x v="0"/>
    <x v="4"/>
    <x v="0"/>
    <n v="37600"/>
    <n v="76740"/>
    <x v="15"/>
    <n v="76740"/>
    <n v="0"/>
    <x v="0"/>
    <x v="0"/>
  </r>
  <r>
    <x v="25"/>
    <s v="Support Business Projet Transition Mai - Juin"/>
    <x v="24"/>
    <x v="8"/>
    <x v="11"/>
    <n v="37600"/>
    <n v="12220"/>
    <x v="8"/>
    <n v="12220"/>
    <n v="0"/>
    <x v="0"/>
    <x v="0"/>
  </r>
  <r>
    <x v="25"/>
    <s v="Support Business Projet Transition Mai - Juin"/>
    <x v="24"/>
    <x v="9"/>
    <x v="11"/>
    <n v="37600"/>
    <n v="12220"/>
    <x v="8"/>
    <n v="12220"/>
    <n v="0"/>
    <x v="0"/>
    <x v="0"/>
  </r>
  <r>
    <x v="25"/>
    <s v="Support Business Projet Transition Mai - Juin"/>
    <x v="24"/>
    <x v="3"/>
    <x v="11"/>
    <n v="133710"/>
    <n v="12220"/>
    <x v="8"/>
    <n v="12220"/>
    <n v="0"/>
    <x v="0"/>
    <x v="0"/>
  </r>
  <r>
    <x v="26"/>
    <s v="Support Projet Transition Mai à Juillet"/>
    <x v="3"/>
    <x v="2"/>
    <x v="1"/>
    <n v="133710"/>
    <n v="33427.5"/>
    <x v="3"/>
    <n v="33427.5"/>
    <n v="0"/>
    <x v="0"/>
    <x v="0"/>
  </r>
  <r>
    <x v="26"/>
    <s v="Support Projet Transition Mai à Juillet"/>
    <x v="8"/>
    <x v="2"/>
    <x v="1"/>
    <n v="133710"/>
    <n v="33427.5"/>
    <x v="3"/>
    <n v="33427.5"/>
    <n v="0"/>
    <x v="0"/>
    <x v="0"/>
  </r>
  <r>
    <x v="26"/>
    <s v="Support Projet Transition Mai à Juillet"/>
    <x v="4"/>
    <x v="4"/>
    <x v="1"/>
    <n v="133710"/>
    <n v="33427.5"/>
    <x v="3"/>
    <n v="33427.5"/>
    <n v="0"/>
    <x v="0"/>
    <x v="0"/>
  </r>
  <r>
    <x v="26"/>
    <s v="Support Projet Transition Mai à Juillet"/>
    <x v="5"/>
    <x v="5"/>
    <x v="1"/>
    <n v="133710"/>
    <n v="33427.5"/>
    <x v="3"/>
    <n v="33427.5"/>
    <n v="0"/>
    <x v="0"/>
    <x v="0"/>
  </r>
  <r>
    <x v="26"/>
    <s v="Support Projet Transition Mai à Juillet"/>
    <x v="5"/>
    <x v="0"/>
    <x v="1"/>
    <n v="46910"/>
    <n v="33427.5"/>
    <x v="3"/>
    <n v="33427.5"/>
    <n v="0"/>
    <x v="0"/>
    <x v="0"/>
  </r>
  <r>
    <x v="27"/>
    <s v="PAS-X Upgrade/Migration Fit Phase"/>
    <x v="0"/>
    <x v="11"/>
    <x v="0"/>
    <n v="26742"/>
    <n v="46910"/>
    <x v="9"/>
    <n v="27360.63"/>
    <n v="19549.37"/>
    <x v="1"/>
    <x v="0"/>
  </r>
  <r>
    <x v="28"/>
    <s v="Support IT Lab Transition (Régul Février et Mars)"/>
    <x v="21"/>
    <x v="8"/>
    <x v="11"/>
    <n v="26742"/>
    <n v="8824.86"/>
    <x v="16"/>
    <n v="8824.86"/>
    <n v="0"/>
    <x v="0"/>
    <x v="0"/>
  </r>
  <r>
    <x v="28"/>
    <s v="Support IT Lab Transition (Régul Février et Mars)"/>
    <x v="21"/>
    <x v="9"/>
    <x v="11"/>
    <n v="26742"/>
    <n v="8824.86"/>
    <x v="14"/>
    <n v="8824.86"/>
    <n v="0"/>
    <x v="0"/>
    <x v="0"/>
  </r>
  <r>
    <x v="28"/>
    <s v="Support IT Lab Transition (Régul Février et Mars)"/>
    <x v="21"/>
    <x v="3"/>
    <x v="11"/>
    <n v="90505"/>
    <n v="8824.86"/>
    <x v="16"/>
    <n v="8824.86"/>
    <n v="0"/>
    <x v="0"/>
    <x v="0"/>
  </r>
  <r>
    <x v="29"/>
    <s v="Licences Oracle Database Std Edition 2"/>
    <x v="0"/>
    <x v="3"/>
    <x v="0"/>
    <n v="90505"/>
    <n v="90505"/>
    <x v="17"/>
    <n v="90505"/>
    <n v="0"/>
    <x v="0"/>
    <x v="0"/>
  </r>
  <r>
    <x v="29"/>
    <s v="Licences Oracle Database Std Edition 2"/>
    <x v="0"/>
    <x v="3"/>
    <x v="0"/>
    <n v="196992.05"/>
    <n v="90505"/>
    <x v="18"/>
    <n v="90505"/>
    <n v="0"/>
    <x v="0"/>
    <x v="0"/>
  </r>
  <r>
    <x v="30"/>
    <s v="Licences PI Software"/>
    <x v="0"/>
    <x v="7"/>
    <x v="0"/>
    <n v="22950"/>
    <n v="240350"/>
    <x v="19"/>
    <n v="240350"/>
    <n v="0"/>
    <x v="0"/>
    <x v="0"/>
  </r>
  <r>
    <x v="31"/>
    <s v="Support AQ IT Transition Juin – Juillet 2021"/>
    <x v="14"/>
    <x v="10"/>
    <x v="12"/>
    <n v="5600"/>
    <n v="22950"/>
    <x v="8"/>
    <n v="21420"/>
    <n v="1530"/>
    <x v="1"/>
    <x v="2"/>
  </r>
  <r>
    <x v="32"/>
    <s v="Formation MASTER CONTROL"/>
    <x v="0"/>
    <x v="10"/>
    <x v="0"/>
    <n v="21560"/>
    <n v="5600"/>
    <x v="20"/>
    <n v="5600"/>
    <n v="0"/>
    <x v="0"/>
    <x v="0"/>
  </r>
  <r>
    <x v="33"/>
    <s v="Support AQ IT Transition AQ IT Juillet - Août"/>
    <x v="13"/>
    <x v="3"/>
    <x v="6"/>
    <n v="18850"/>
    <n v="21560"/>
    <x v="2"/>
    <n v="9460"/>
    <n v="12100"/>
    <x v="1"/>
    <x v="0"/>
  </r>
  <r>
    <x v="34"/>
    <s v="Support IT Transition Juin à septembre"/>
    <x v="11"/>
    <x v="3"/>
    <x v="0"/>
    <n v="24620"/>
    <n v="18850"/>
    <x v="6"/>
    <n v="6525"/>
    <n v="12325"/>
    <x v="1"/>
    <x v="0"/>
  </r>
  <r>
    <x v="35"/>
    <s v="Support Projet Transition Juin - Juillet"/>
    <x v="7"/>
    <x v="2"/>
    <x v="9"/>
    <n v="24620"/>
    <n v="15500"/>
    <x v="4"/>
    <n v="15500"/>
    <n v="0"/>
    <x v="0"/>
    <x v="3"/>
  </r>
  <r>
    <x v="35"/>
    <s v="Support Projet Transition Juin - Juillet"/>
    <x v="6"/>
    <x v="6"/>
    <x v="9"/>
    <n v="17500"/>
    <n v="12310"/>
    <x v="4"/>
    <n v="12310"/>
    <n v="0"/>
    <x v="0"/>
    <x v="3"/>
  </r>
  <r>
    <x v="36"/>
    <s v="Support AQ/IT et VSI Transition Juin à Août"/>
    <x v="22"/>
    <x v="3"/>
    <x v="5"/>
    <n v="17500"/>
    <n v="37400"/>
    <x v="7"/>
    <n v="19150"/>
    <e v="#REF!"/>
    <x v="1"/>
    <x v="0"/>
  </r>
  <r>
    <x v="36"/>
    <s v="Support AQ/IT et VSI Transition Juin à Août"/>
    <x v="23"/>
    <x v="3"/>
    <x v="5"/>
    <n v="111217"/>
    <m/>
    <x v="7"/>
    <m/>
    <m/>
    <x v="1"/>
    <x v="0"/>
  </r>
  <r>
    <x v="37"/>
    <s v="Support GLIMS/EMPOWER Juillet à Septembre"/>
    <x v="9"/>
    <x v="8"/>
    <x v="4"/>
    <n v="15870"/>
    <n v="8750"/>
    <x v="5"/>
    <n v="8750"/>
    <n v="4550"/>
    <x v="1"/>
    <x v="0"/>
  </r>
  <r>
    <x v="37"/>
    <s v="Support GLIMS/EMPOWER Juillet à Septembre"/>
    <x v="9"/>
    <x v="9"/>
    <x v="4"/>
    <n v="19160"/>
    <n v="8750"/>
    <x v="5"/>
    <n v="8750"/>
    <n v="4550"/>
    <x v="1"/>
    <x v="0"/>
  </r>
  <r>
    <x v="38"/>
    <s v="Infrastructure de_x000a_Sauvegarde V5 – HPE et VEEAM"/>
    <x v="0"/>
    <x v="3"/>
    <x v="0"/>
    <n v="74450"/>
    <n v="111217"/>
    <x v="21"/>
    <n v="48224"/>
    <n v="62993"/>
    <x v="1"/>
    <x v="0"/>
  </r>
  <r>
    <x v="39"/>
    <s v="Prestation Architecte Système Juillet Août"/>
    <x v="18"/>
    <x v="3"/>
    <x v="0"/>
    <n v="74450"/>
    <n v="15870"/>
    <x v="11"/>
    <n v="2760"/>
    <n v="13110"/>
    <x v="1"/>
    <x v="0"/>
  </r>
  <r>
    <x v="40"/>
    <s v="Support Projet Transition AQ IT Septembre - Octobre"/>
    <x v="13"/>
    <x v="3"/>
    <x v="13"/>
    <n v="74450"/>
    <n v="17600"/>
    <x v="2"/>
    <m/>
    <n v="17600"/>
    <x v="2"/>
    <x v="4"/>
  </r>
  <r>
    <x v="41"/>
    <s v="Support Projet Transition Juillet - Août"/>
    <x v="10"/>
    <x v="10"/>
    <x v="0"/>
    <n v="74450"/>
    <n v="19160"/>
    <x v="2"/>
    <n v="19160"/>
    <n v="510"/>
    <x v="0"/>
    <x v="0"/>
  </r>
  <r>
    <x v="42"/>
    <s v="Support Validation Projet SI Juillet Aout "/>
    <x v="25"/>
    <x v="2"/>
    <x v="8"/>
    <n v="74450"/>
    <n v="14890"/>
    <x v="10"/>
    <n v="14890"/>
    <n v="0"/>
    <x v="0"/>
    <x v="0"/>
  </r>
  <r>
    <x v="42"/>
    <s v="Support Validation Projet SI Juillet Aout "/>
    <x v="16"/>
    <x v="10"/>
    <x v="8"/>
    <n v="26742"/>
    <n v="14890"/>
    <x v="10"/>
    <n v="14890"/>
    <m/>
    <x v="0"/>
    <x v="0"/>
  </r>
  <r>
    <x v="42"/>
    <s v="Support Validation Projet SI Juillet Aout "/>
    <x v="17"/>
    <x v="4"/>
    <x v="8"/>
    <n v="185766"/>
    <n v="14890"/>
    <x v="10"/>
    <n v="14890"/>
    <m/>
    <x v="0"/>
    <x v="0"/>
  </r>
  <r>
    <x v="42"/>
    <s v="Support Validation Projet SI Juillet Aout "/>
    <x v="16"/>
    <x v="5"/>
    <x v="8"/>
    <n v="246412"/>
    <n v="14890"/>
    <x v="10"/>
    <n v="33427.5"/>
    <n v="0"/>
    <x v="0"/>
    <x v="0"/>
  </r>
  <r>
    <x v="42"/>
    <s v="Support Validation Projet SI Juillet Aout "/>
    <x v="16"/>
    <x v="0"/>
    <x v="8"/>
    <n v="267368"/>
    <n v="14890"/>
    <x v="10"/>
    <n v="14890"/>
    <m/>
    <x v="0"/>
    <x v="0"/>
  </r>
  <r>
    <x v="43"/>
    <s v="Support IT Lab Transition - Juillet à Août"/>
    <x v="21"/>
    <x v="3"/>
    <x v="0"/>
    <n v="342730"/>
    <n v="26742"/>
    <x v="14"/>
    <n v="13371"/>
    <n v="13371"/>
    <x v="1"/>
    <x v="0"/>
  </r>
  <r>
    <x v="44"/>
    <s v="Support SAP 4/HANA - 01/05/2021 au 31/05/2021"/>
    <x v="0"/>
    <x v="2"/>
    <x v="0"/>
    <n v="294700"/>
    <n v="185766"/>
    <x v="22"/>
    <n v="185766"/>
    <n v="0"/>
    <x v="0"/>
    <x v="0"/>
  </r>
  <r>
    <x v="44"/>
    <s v="Support SAP 4/HANA - 01/06/2021 au 30/06/2021"/>
    <x v="0"/>
    <x v="2"/>
    <x v="0"/>
    <n v="16575"/>
    <n v="246412"/>
    <x v="22"/>
    <n v="246412"/>
    <n v="0"/>
    <x v="0"/>
    <x v="0"/>
  </r>
  <r>
    <x v="44"/>
    <s v="Support SAP 4/HANA - 01/07/2021 au 31/07/2021"/>
    <x v="0"/>
    <x v="2"/>
    <x v="0"/>
    <n v="510407"/>
    <n v="267368"/>
    <x v="22"/>
    <n v="267368"/>
    <n v="0"/>
    <x v="0"/>
    <x v="0"/>
  </r>
  <r>
    <x v="44"/>
    <s v="Préparation ECC6 D1"/>
    <x v="0"/>
    <x v="1"/>
    <x v="0"/>
    <n v="72310"/>
    <n v="342730"/>
    <x v="22"/>
    <n v="342730"/>
    <n v="0"/>
    <x v="0"/>
    <x v="0"/>
  </r>
  <r>
    <x v="44"/>
    <s v="Préparation ECC6 D1"/>
    <x v="0"/>
    <x v="1"/>
    <x v="0"/>
    <n v="16290"/>
    <n v="294700"/>
    <x v="22"/>
    <n v="294700"/>
    <n v="0"/>
    <x v="0"/>
    <x v="0"/>
  </r>
  <r>
    <x v="44"/>
    <s v="interface DECIDIUM - Peter Rajna 01/04/2021 au 30/06/2021"/>
    <x v="26"/>
    <x v="1"/>
    <x v="0"/>
    <n v="13700"/>
    <n v="16575"/>
    <x v="22"/>
    <m/>
    <n v="16575"/>
    <x v="2"/>
    <x v="0"/>
  </r>
  <r>
    <x v="45"/>
    <s v="Empower Network"/>
    <x v="0"/>
    <x v="9"/>
    <x v="0"/>
    <n v="161600"/>
    <n v="510407"/>
    <x v="23"/>
    <n v="361404"/>
    <n v="149003"/>
    <x v="1"/>
    <x v="0"/>
  </r>
  <r>
    <x v="46"/>
    <s v="LICENCES LOGICIEL_x000a_ONGUARD &amp;_x000a_MILESTONE"/>
    <x v="0"/>
    <x v="12"/>
    <x v="0"/>
    <n v="452610"/>
    <n v="72310"/>
    <x v="24"/>
    <n v="72310"/>
    <n v="0"/>
    <x v="0"/>
    <x v="0"/>
  </r>
  <r>
    <x v="46"/>
    <s v="Prestations de support 2021"/>
    <x v="0"/>
    <x v="12"/>
    <x v="0"/>
    <n v="27600"/>
    <n v="16290"/>
    <x v="24"/>
    <m/>
    <n v="16290"/>
    <x v="0"/>
    <x v="0"/>
  </r>
  <r>
    <x v="46"/>
    <s v="Prestations de support 2022"/>
    <x v="0"/>
    <x v="12"/>
    <x v="0"/>
    <n v="20400"/>
    <n v="13700"/>
    <x v="24"/>
    <m/>
    <n v="13700"/>
    <x v="1"/>
    <x v="0"/>
  </r>
  <r>
    <x v="47"/>
    <s v="Portage de la plateforme Stockware"/>
    <x v="0"/>
    <x v="6"/>
    <x v="0"/>
    <n v="11975"/>
    <n v="161600"/>
    <x v="25"/>
    <n v="64640"/>
    <n v="96960"/>
    <x v="1"/>
    <x v="0"/>
  </r>
  <r>
    <x v="48"/>
    <s v="Intérim - Période de Mars à Septembre"/>
    <x v="27"/>
    <x v="4"/>
    <x v="14"/>
    <n v="51369.32"/>
    <e v="#REF!"/>
    <x v="26"/>
    <n v="80787"/>
    <e v="#REF!"/>
    <x v="1"/>
    <x v="0"/>
  </r>
  <r>
    <x v="48"/>
    <s v="Intérim - Période de Mars à Septembre"/>
    <x v="28"/>
    <x v="13"/>
    <x v="15"/>
    <m/>
    <n v="0"/>
    <x v="26"/>
    <m/>
    <m/>
    <x v="1"/>
    <x v="0"/>
  </r>
  <r>
    <x v="48"/>
    <s v="Intérim - Période de Mars à Septembre"/>
    <x v="29"/>
    <x v="10"/>
    <x v="16"/>
    <m/>
    <e v="#REF!"/>
    <x v="26"/>
    <m/>
    <m/>
    <x v="1"/>
    <x v="0"/>
  </r>
  <r>
    <x v="49"/>
    <s v="FAREVA GLIMS installation"/>
    <x v="0"/>
    <x v="8"/>
    <x v="0"/>
    <n v="27200"/>
    <n v="452610"/>
    <x v="13"/>
    <n v="244460"/>
    <n v="208150"/>
    <x v="1"/>
    <x v="0"/>
  </r>
  <r>
    <x v="50"/>
    <s v="Prestation Architecte Système Septembre Octobre"/>
    <x v="18"/>
    <x v="3"/>
    <x v="0"/>
    <m/>
    <n v="27600"/>
    <x v="11"/>
    <m/>
    <m/>
    <x v="2"/>
    <x v="0"/>
  </r>
  <r>
    <x v="51"/>
    <s v="Support Projet Transition SAP"/>
    <x v="30"/>
    <x v="2"/>
    <x v="3"/>
    <m/>
    <n v="19500"/>
    <x v="3"/>
    <n v="500"/>
    <n v="19500"/>
    <x v="1"/>
    <x v="5"/>
  </r>
  <r>
    <x v="51"/>
    <s v="Support Projet Transition ONGUARD"/>
    <x v="5"/>
    <x v="12"/>
    <x v="17"/>
    <m/>
    <n v="15000"/>
    <x v="3"/>
    <m/>
    <n v="15000"/>
    <x v="2"/>
    <x v="5"/>
  </r>
  <r>
    <x v="51"/>
    <s v="Support Projet Transition SAP"/>
    <x v="3"/>
    <x v="2"/>
    <x v="3"/>
    <m/>
    <n v="25350"/>
    <x v="3"/>
    <m/>
    <n v="25350"/>
    <x v="2"/>
    <x v="5"/>
  </r>
  <r>
    <x v="51"/>
    <s v="Support Projet Transition SAP"/>
    <x v="8"/>
    <x v="2"/>
    <x v="3"/>
    <m/>
    <n v="27300"/>
    <x v="3"/>
    <m/>
    <n v="27300"/>
    <x v="2"/>
    <x v="5"/>
  </r>
  <r>
    <x v="52"/>
    <s v="Support AQ IT Transition Aout - Septembre"/>
    <x v="14"/>
    <x v="10"/>
    <x v="18"/>
    <m/>
    <n v="20400"/>
    <x v="8"/>
    <m/>
    <n v="20400"/>
    <x v="2"/>
    <x v="2"/>
  </r>
  <r>
    <x v="53"/>
    <s v="Support Projet Transition Août - Septembre"/>
    <x v="10"/>
    <x v="10"/>
    <x v="0"/>
    <m/>
    <n v="11975"/>
    <x v="2"/>
    <m/>
    <n v="11975"/>
    <x v="2"/>
    <x v="0"/>
  </r>
  <r>
    <x v="54"/>
    <s v="Support Transition Septembre"/>
    <x v="31"/>
    <x v="2"/>
    <x v="0"/>
    <m/>
    <n v="7425"/>
    <x v="2"/>
    <n v="33427.5"/>
    <n v="7425"/>
    <x v="1"/>
    <x v="0"/>
  </r>
  <r>
    <x v="55"/>
    <s v="Support AQ/IT et VSI Transition Septembre Octobre"/>
    <x v="22"/>
    <x v="3"/>
    <x v="5"/>
    <m/>
    <n v="28750"/>
    <x v="7"/>
    <n v="0"/>
    <e v="#REF!"/>
    <x v="2"/>
    <x v="0"/>
  </r>
  <r>
    <x v="55"/>
    <s v="Support AQ/IT et VSI Transition Septembre Octobre"/>
    <x v="23"/>
    <x v="3"/>
    <x v="5"/>
    <m/>
    <m/>
    <x v="7"/>
    <m/>
    <m/>
    <x v="2"/>
    <x v="0"/>
  </r>
  <r>
    <x v="56"/>
    <s v="Support IT Lab Transition - Septembre"/>
    <x v="21"/>
    <x v="3"/>
    <x v="0"/>
    <m/>
    <n v="15194.32"/>
    <x v="14"/>
    <m/>
    <n v="15194.32"/>
    <x v="2"/>
    <x v="0"/>
  </r>
  <r>
    <x v="57"/>
    <s v="Support VSI Transition - Septembre à Octobre "/>
    <x v="32"/>
    <x v="11"/>
    <x v="0"/>
    <m/>
    <n v="27200"/>
    <x v="7"/>
    <n v="0"/>
    <n v="17456.669999999998"/>
    <x v="2"/>
    <x v="6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77">
  <r>
    <x v="0"/>
    <x v="0"/>
    <x v="0"/>
    <x v="0"/>
    <x v="0"/>
    <n v="13781"/>
    <n v="13871"/>
    <x v="0"/>
    <n v="13781"/>
    <n v="0"/>
    <x v="0"/>
    <x v="0"/>
  </r>
  <r>
    <x v="1"/>
    <x v="1"/>
    <x v="1"/>
    <x v="1"/>
    <x v="0"/>
    <n v="29354"/>
    <n v="29354"/>
    <x v="1"/>
    <n v="29354"/>
    <n v="0"/>
    <x v="0"/>
    <x v="0"/>
  </r>
  <r>
    <x v="2"/>
    <x v="2"/>
    <x v="0"/>
    <x v="2"/>
    <x v="0"/>
    <n v="10235"/>
    <n v="10235"/>
    <x v="2"/>
    <n v="10235"/>
    <n v="0"/>
    <x v="0"/>
    <x v="1"/>
  </r>
  <r>
    <x v="3"/>
    <x v="3"/>
    <x v="2"/>
    <x v="3"/>
    <x v="0"/>
    <n v="8570"/>
    <n v="8570"/>
    <x v="1"/>
    <n v="8570"/>
    <n v="0"/>
    <x v="0"/>
    <x v="0"/>
  </r>
  <r>
    <x v="4"/>
    <x v="4"/>
    <x v="3"/>
    <x v="2"/>
    <x v="1"/>
    <n v="26185"/>
    <n v="6546.25"/>
    <x v="3"/>
    <n v="6546.25"/>
    <n v="0"/>
    <x v="0"/>
    <x v="0"/>
  </r>
  <r>
    <x v="4"/>
    <x v="4"/>
    <x v="4"/>
    <x v="4"/>
    <x v="1"/>
    <m/>
    <n v="6546.25"/>
    <x v="3"/>
    <n v="6546.25"/>
    <n v="0"/>
    <x v="0"/>
    <x v="0"/>
  </r>
  <r>
    <x v="4"/>
    <x v="4"/>
    <x v="5"/>
    <x v="5"/>
    <x v="1"/>
    <m/>
    <n v="6546.25"/>
    <x v="3"/>
    <n v="6546.25"/>
    <n v="0"/>
    <x v="0"/>
    <x v="0"/>
  </r>
  <r>
    <x v="4"/>
    <x v="4"/>
    <x v="5"/>
    <x v="0"/>
    <x v="1"/>
    <m/>
    <n v="6546.25"/>
    <x v="3"/>
    <n v="6546.25"/>
    <n v="0"/>
    <x v="0"/>
    <x v="0"/>
  </r>
  <r>
    <x v="5"/>
    <x v="5"/>
    <x v="6"/>
    <x v="6"/>
    <x v="2"/>
    <n v="29400"/>
    <n v="14400"/>
    <x v="4"/>
    <n v="14400"/>
    <n v="0"/>
    <x v="0"/>
    <x v="0"/>
  </r>
  <r>
    <x v="5"/>
    <x v="6"/>
    <x v="7"/>
    <x v="7"/>
    <x v="2"/>
    <m/>
    <n v="15000"/>
    <x v="4"/>
    <n v="15000"/>
    <n v="0"/>
    <x v="0"/>
    <x v="0"/>
  </r>
  <r>
    <x v="6"/>
    <x v="7"/>
    <x v="8"/>
    <x v="2"/>
    <x v="3"/>
    <n v="31200"/>
    <n v="31200"/>
    <x v="3"/>
    <n v="31200"/>
    <n v="0"/>
    <x v="0"/>
    <x v="0"/>
  </r>
  <r>
    <x v="7"/>
    <x v="8"/>
    <x v="9"/>
    <x v="8"/>
    <x v="4"/>
    <n v="28000"/>
    <n v="14000"/>
    <x v="5"/>
    <n v="14000"/>
    <m/>
    <x v="0"/>
    <x v="0"/>
  </r>
  <r>
    <x v="7"/>
    <x v="8"/>
    <x v="9"/>
    <x v="9"/>
    <x v="4"/>
    <m/>
    <n v="14000"/>
    <x v="5"/>
    <n v="14000"/>
    <n v="0"/>
    <x v="0"/>
    <x v="0"/>
  </r>
  <r>
    <x v="8"/>
    <x v="9"/>
    <x v="10"/>
    <x v="10"/>
    <x v="0"/>
    <n v="28740"/>
    <n v="28740"/>
    <x v="2"/>
    <n v="28740"/>
    <n v="0"/>
    <x v="0"/>
    <x v="0"/>
  </r>
  <r>
    <x v="9"/>
    <x v="10"/>
    <x v="11"/>
    <x v="3"/>
    <x v="0"/>
    <n v="12470"/>
    <n v="12470"/>
    <x v="6"/>
    <n v="12470"/>
    <n v="0"/>
    <x v="0"/>
    <x v="0"/>
  </r>
  <r>
    <x v="10"/>
    <x v="11"/>
    <x v="12"/>
    <x v="3"/>
    <x v="5"/>
    <n v="40440"/>
    <n v="40440"/>
    <x v="7"/>
    <n v="40440"/>
    <n v="0"/>
    <x v="0"/>
    <x v="0"/>
  </r>
  <r>
    <x v="11"/>
    <x v="12"/>
    <x v="13"/>
    <x v="3"/>
    <x v="6"/>
    <n v="17800"/>
    <n v="17800"/>
    <x v="2"/>
    <n v="17800"/>
    <m/>
    <x v="0"/>
    <x v="0"/>
  </r>
  <r>
    <x v="12"/>
    <x v="13"/>
    <x v="14"/>
    <x v="10"/>
    <x v="7"/>
    <n v="20400"/>
    <n v="20400"/>
    <x v="8"/>
    <n v="20400"/>
    <n v="0"/>
    <x v="0"/>
    <x v="2"/>
  </r>
  <r>
    <x v="13"/>
    <x v="14"/>
    <x v="0"/>
    <x v="11"/>
    <x v="0"/>
    <n v="15995"/>
    <n v="15995"/>
    <x v="9"/>
    <n v="14190"/>
    <n v="1805"/>
    <x v="1"/>
    <x v="0"/>
  </r>
  <r>
    <x v="14"/>
    <x v="15"/>
    <x v="15"/>
    <x v="2"/>
    <x v="8"/>
    <n v="94650"/>
    <n v="18930"/>
    <x v="10"/>
    <n v="18930"/>
    <n v="0"/>
    <x v="0"/>
    <x v="0"/>
  </r>
  <r>
    <x v="14"/>
    <x v="15"/>
    <x v="16"/>
    <x v="10"/>
    <x v="8"/>
    <m/>
    <n v="18930"/>
    <x v="10"/>
    <n v="18930"/>
    <n v="0"/>
    <x v="0"/>
    <x v="0"/>
  </r>
  <r>
    <x v="14"/>
    <x v="15"/>
    <x v="17"/>
    <x v="4"/>
    <x v="8"/>
    <m/>
    <n v="18930"/>
    <x v="10"/>
    <n v="18930"/>
    <m/>
    <x v="0"/>
    <x v="0"/>
  </r>
  <r>
    <x v="14"/>
    <x v="15"/>
    <x v="16"/>
    <x v="5"/>
    <x v="8"/>
    <m/>
    <n v="18930"/>
    <x v="10"/>
    <n v="18930"/>
    <n v="0"/>
    <x v="0"/>
    <x v="0"/>
  </r>
  <r>
    <x v="14"/>
    <x v="16"/>
    <x v="16"/>
    <x v="0"/>
    <x v="8"/>
    <m/>
    <n v="18930"/>
    <x v="10"/>
    <n v="18930"/>
    <n v="0"/>
    <x v="0"/>
    <x v="0"/>
  </r>
  <r>
    <x v="15"/>
    <x v="17"/>
    <x v="3"/>
    <x v="2"/>
    <x v="1"/>
    <n v="131750"/>
    <n v="32937.5"/>
    <x v="3"/>
    <n v="32937.5"/>
    <n v="0"/>
    <x v="0"/>
    <x v="0"/>
  </r>
  <r>
    <x v="15"/>
    <x v="18"/>
    <x v="4"/>
    <x v="4"/>
    <x v="1"/>
    <m/>
    <n v="32937.5"/>
    <x v="3"/>
    <n v="32937.5"/>
    <n v="0"/>
    <x v="0"/>
    <x v="0"/>
  </r>
  <r>
    <x v="15"/>
    <x v="18"/>
    <x v="5"/>
    <x v="5"/>
    <x v="1"/>
    <m/>
    <n v="32937.5"/>
    <x v="3"/>
    <n v="33427.5"/>
    <n v="0"/>
    <x v="0"/>
    <x v="0"/>
  </r>
  <r>
    <x v="15"/>
    <x v="19"/>
    <x v="5"/>
    <x v="0"/>
    <x v="1"/>
    <m/>
    <n v="32937.5"/>
    <x v="3"/>
    <n v="32937.5"/>
    <n v="0"/>
    <x v="0"/>
    <x v="0"/>
  </r>
  <r>
    <x v="16"/>
    <x v="20"/>
    <x v="7"/>
    <x v="2"/>
    <x v="9"/>
    <n v="39200"/>
    <n v="19600"/>
    <x v="4"/>
    <n v="19600"/>
    <n v="0"/>
    <x v="0"/>
    <x v="0"/>
  </r>
  <r>
    <x v="16"/>
    <x v="20"/>
    <x v="6"/>
    <x v="6"/>
    <x v="9"/>
    <m/>
    <n v="19600"/>
    <x v="4"/>
    <n v="19600"/>
    <n v="0"/>
    <x v="0"/>
    <x v="0"/>
  </r>
  <r>
    <x v="17"/>
    <x v="21"/>
    <x v="18"/>
    <x v="3"/>
    <x v="0"/>
    <n v="53820"/>
    <n v="53820"/>
    <x v="11"/>
    <n v="53820"/>
    <n v="0"/>
    <x v="0"/>
    <x v="0"/>
  </r>
  <r>
    <x v="18"/>
    <x v="2"/>
    <x v="0"/>
    <x v="2"/>
    <x v="0"/>
    <n v="84995"/>
    <n v="84995"/>
    <x v="2"/>
    <n v="76000"/>
    <n v="8995"/>
    <x v="1"/>
    <x v="1"/>
  </r>
  <r>
    <x v="19"/>
    <x v="22"/>
    <x v="19"/>
    <x v="8"/>
    <x v="10"/>
    <n v="25140"/>
    <n v="1160"/>
    <x v="12"/>
    <n v="1160"/>
    <n v="3256.6666666666665"/>
    <x v="1"/>
    <x v="2"/>
  </r>
  <r>
    <x v="19"/>
    <x v="22"/>
    <x v="19"/>
    <x v="9"/>
    <x v="10"/>
    <m/>
    <n v="4350"/>
    <x v="12"/>
    <n v="4350"/>
    <n v="3256.6666666666665"/>
    <x v="1"/>
    <x v="2"/>
  </r>
  <r>
    <x v="19"/>
    <x v="23"/>
    <x v="19"/>
    <x v="3"/>
    <x v="10"/>
    <m/>
    <n v="7830"/>
    <x v="12"/>
    <n v="7830"/>
    <n v="3256.6666666666665"/>
    <x v="1"/>
    <x v="2"/>
  </r>
  <r>
    <x v="20"/>
    <x v="24"/>
    <x v="20"/>
    <x v="3"/>
    <x v="0"/>
    <n v="22750"/>
    <n v="22750"/>
    <x v="6"/>
    <n v="11900"/>
    <n v="10850"/>
    <x v="1"/>
    <x v="0"/>
  </r>
  <r>
    <x v="21"/>
    <x v="25"/>
    <x v="0"/>
    <x v="8"/>
    <x v="0"/>
    <n v="4562"/>
    <n v="4562"/>
    <x v="13"/>
    <n v="4562"/>
    <m/>
    <x v="0"/>
    <x v="0"/>
  </r>
  <r>
    <x v="22"/>
    <x v="26"/>
    <x v="21"/>
    <x v="8"/>
    <x v="11"/>
    <n v="26742"/>
    <n v="8824.86"/>
    <x v="14"/>
    <n v="8824.86"/>
    <n v="0"/>
    <x v="0"/>
    <x v="0"/>
  </r>
  <r>
    <x v="22"/>
    <x v="26"/>
    <x v="21"/>
    <x v="9"/>
    <x v="11"/>
    <m/>
    <n v="8824.86"/>
    <x v="14"/>
    <n v="8824.86"/>
    <n v="0"/>
    <x v="0"/>
    <x v="0"/>
  </r>
  <r>
    <x v="22"/>
    <x v="26"/>
    <x v="21"/>
    <x v="3"/>
    <x v="11"/>
    <m/>
    <n v="8824.86"/>
    <x v="14"/>
    <n v="8824.86"/>
    <n v="0"/>
    <x v="0"/>
    <x v="0"/>
  </r>
  <r>
    <x v="23"/>
    <x v="27"/>
    <x v="22"/>
    <x v="3"/>
    <x v="5"/>
    <n v="59800"/>
    <n v="29900"/>
    <x v="7"/>
    <n v="29900"/>
    <n v="0"/>
    <x v="0"/>
    <x v="0"/>
  </r>
  <r>
    <x v="23"/>
    <x v="27"/>
    <x v="23"/>
    <x v="3"/>
    <x v="5"/>
    <m/>
    <n v="29900"/>
    <x v="7"/>
    <n v="29900"/>
    <n v="0"/>
    <x v="0"/>
    <x v="0"/>
  </r>
  <r>
    <x v="24"/>
    <x v="28"/>
    <x v="0"/>
    <x v="4"/>
    <x v="0"/>
    <n v="37600"/>
    <n v="76740"/>
    <x v="15"/>
    <n v="76740"/>
    <n v="0"/>
    <x v="0"/>
    <x v="0"/>
  </r>
  <r>
    <x v="25"/>
    <x v="29"/>
    <x v="24"/>
    <x v="8"/>
    <x v="11"/>
    <n v="36600"/>
    <n v="12220"/>
    <x v="8"/>
    <n v="12220"/>
    <n v="0"/>
    <x v="0"/>
    <x v="0"/>
  </r>
  <r>
    <x v="25"/>
    <x v="29"/>
    <x v="24"/>
    <x v="9"/>
    <x v="11"/>
    <m/>
    <n v="12220"/>
    <x v="8"/>
    <n v="12220"/>
    <n v="0"/>
    <x v="0"/>
    <x v="0"/>
  </r>
  <r>
    <x v="25"/>
    <x v="29"/>
    <x v="24"/>
    <x v="3"/>
    <x v="11"/>
    <m/>
    <n v="12220"/>
    <x v="8"/>
    <n v="12220"/>
    <n v="0"/>
    <x v="0"/>
    <x v="0"/>
  </r>
  <r>
    <x v="26"/>
    <x v="30"/>
    <x v="3"/>
    <x v="2"/>
    <x v="1"/>
    <n v="133710"/>
    <n v="33427.5"/>
    <x v="3"/>
    <n v="33427.5"/>
    <n v="0"/>
    <x v="0"/>
    <x v="0"/>
  </r>
  <r>
    <x v="26"/>
    <x v="30"/>
    <x v="8"/>
    <x v="2"/>
    <x v="1"/>
    <m/>
    <n v="33427.5"/>
    <x v="3"/>
    <m/>
    <n v="0"/>
    <x v="0"/>
    <x v="0"/>
  </r>
  <r>
    <x v="26"/>
    <x v="30"/>
    <x v="4"/>
    <x v="4"/>
    <x v="1"/>
    <m/>
    <n v="33427.5"/>
    <x v="3"/>
    <n v="33427.5"/>
    <n v="0"/>
    <x v="0"/>
    <x v="0"/>
  </r>
  <r>
    <x v="26"/>
    <x v="30"/>
    <x v="5"/>
    <x v="5"/>
    <x v="1"/>
    <m/>
    <n v="33427.5"/>
    <x v="3"/>
    <n v="33427.5"/>
    <n v="0"/>
    <x v="0"/>
    <x v="0"/>
  </r>
  <r>
    <x v="26"/>
    <x v="30"/>
    <x v="5"/>
    <x v="0"/>
    <x v="1"/>
    <m/>
    <n v="33427.5"/>
    <x v="3"/>
    <n v="33427.5"/>
    <n v="0"/>
    <x v="0"/>
    <x v="0"/>
  </r>
  <r>
    <x v="27"/>
    <x v="31"/>
    <x v="0"/>
    <x v="11"/>
    <x v="0"/>
    <n v="46910"/>
    <n v="46910"/>
    <x v="9"/>
    <n v="27360.63"/>
    <n v="19549.37"/>
    <x v="1"/>
    <x v="0"/>
  </r>
  <r>
    <x v="28"/>
    <x v="32"/>
    <x v="21"/>
    <x v="8"/>
    <x v="11"/>
    <n v="26742"/>
    <n v="8824.86"/>
    <x v="16"/>
    <n v="8824.86"/>
    <n v="0"/>
    <x v="0"/>
    <x v="0"/>
  </r>
  <r>
    <x v="28"/>
    <x v="32"/>
    <x v="21"/>
    <x v="9"/>
    <x v="11"/>
    <m/>
    <n v="8824.86"/>
    <x v="14"/>
    <n v="8824.86"/>
    <n v="0"/>
    <x v="0"/>
    <x v="0"/>
  </r>
  <r>
    <x v="28"/>
    <x v="32"/>
    <x v="21"/>
    <x v="3"/>
    <x v="11"/>
    <m/>
    <n v="8824.86"/>
    <x v="16"/>
    <n v="8824.86"/>
    <n v="0"/>
    <x v="0"/>
    <x v="0"/>
  </r>
  <r>
    <x v="29"/>
    <x v="33"/>
    <x v="0"/>
    <x v="3"/>
    <x v="0"/>
    <n v="90505"/>
    <n v="90505"/>
    <x v="17"/>
    <n v="90505"/>
    <n v="0"/>
    <x v="0"/>
    <x v="0"/>
  </r>
  <r>
    <x v="30"/>
    <x v="34"/>
    <x v="0"/>
    <x v="12"/>
    <x v="0"/>
    <m/>
    <m/>
    <x v="18"/>
    <n v="90505"/>
    <n v="0"/>
    <x v="0"/>
    <x v="0"/>
  </r>
  <r>
    <x v="31"/>
    <x v="35"/>
    <x v="0"/>
    <x v="7"/>
    <x v="0"/>
    <n v="240350"/>
    <n v="240350"/>
    <x v="19"/>
    <n v="240350"/>
    <n v="0"/>
    <x v="0"/>
    <x v="0"/>
  </r>
  <r>
    <x v="32"/>
    <x v="36"/>
    <x v="14"/>
    <x v="10"/>
    <x v="12"/>
    <n v="22950"/>
    <n v="22950"/>
    <x v="8"/>
    <n v="21420"/>
    <n v="1530"/>
    <x v="1"/>
    <x v="2"/>
  </r>
  <r>
    <x v="33"/>
    <x v="37"/>
    <x v="0"/>
    <x v="10"/>
    <x v="0"/>
    <n v="5600"/>
    <n v="5600"/>
    <x v="20"/>
    <n v="5600"/>
    <n v="0"/>
    <x v="0"/>
    <x v="0"/>
  </r>
  <r>
    <x v="34"/>
    <x v="38"/>
    <x v="13"/>
    <x v="3"/>
    <x v="6"/>
    <n v="21560"/>
    <n v="21560"/>
    <x v="2"/>
    <n v="9460"/>
    <n v="12100"/>
    <x v="1"/>
    <x v="0"/>
  </r>
  <r>
    <x v="35"/>
    <x v="39"/>
    <x v="11"/>
    <x v="3"/>
    <x v="0"/>
    <n v="18850"/>
    <n v="18850"/>
    <x v="6"/>
    <n v="6525"/>
    <n v="12325"/>
    <x v="1"/>
    <x v="0"/>
  </r>
  <r>
    <x v="36"/>
    <x v="40"/>
    <x v="7"/>
    <x v="2"/>
    <x v="9"/>
    <n v="24620"/>
    <n v="15500"/>
    <x v="4"/>
    <n v="15500"/>
    <n v="0"/>
    <x v="0"/>
    <x v="3"/>
  </r>
  <r>
    <x v="36"/>
    <x v="40"/>
    <x v="6"/>
    <x v="6"/>
    <x v="9"/>
    <m/>
    <n v="12310"/>
    <x v="4"/>
    <n v="12310"/>
    <n v="0"/>
    <x v="0"/>
    <x v="3"/>
  </r>
  <r>
    <x v="37"/>
    <x v="41"/>
    <x v="22"/>
    <x v="3"/>
    <x v="5"/>
    <n v="37400"/>
    <n v="37400"/>
    <x v="7"/>
    <n v="19150"/>
    <m/>
    <x v="1"/>
    <x v="0"/>
  </r>
  <r>
    <x v="37"/>
    <x v="41"/>
    <x v="23"/>
    <x v="3"/>
    <x v="5"/>
    <m/>
    <m/>
    <x v="7"/>
    <m/>
    <m/>
    <x v="1"/>
    <x v="0"/>
  </r>
  <r>
    <x v="38"/>
    <x v="42"/>
    <x v="9"/>
    <x v="8"/>
    <x v="4"/>
    <n v="17500"/>
    <n v="8750"/>
    <x v="5"/>
    <n v="8750"/>
    <n v="4550"/>
    <x v="1"/>
    <x v="0"/>
  </r>
  <r>
    <x v="38"/>
    <x v="42"/>
    <x v="9"/>
    <x v="9"/>
    <x v="4"/>
    <m/>
    <n v="8750"/>
    <x v="5"/>
    <n v="8750"/>
    <n v="4550"/>
    <x v="1"/>
    <x v="0"/>
  </r>
  <r>
    <x v="39"/>
    <x v="43"/>
    <x v="0"/>
    <x v="3"/>
    <x v="0"/>
    <n v="111217"/>
    <n v="111217"/>
    <x v="21"/>
    <n v="48224"/>
    <n v="62993"/>
    <x v="1"/>
    <x v="0"/>
  </r>
  <r>
    <x v="40"/>
    <x v="44"/>
    <x v="18"/>
    <x v="3"/>
    <x v="0"/>
    <n v="15870"/>
    <n v="15870"/>
    <x v="11"/>
    <n v="2760"/>
    <n v="13110"/>
    <x v="1"/>
    <x v="0"/>
  </r>
  <r>
    <x v="41"/>
    <x v="45"/>
    <x v="13"/>
    <x v="3"/>
    <x v="13"/>
    <n v="17600"/>
    <n v="17600"/>
    <x v="2"/>
    <m/>
    <n v="17600"/>
    <x v="2"/>
    <x v="4"/>
  </r>
  <r>
    <x v="42"/>
    <x v="46"/>
    <x v="10"/>
    <x v="10"/>
    <x v="0"/>
    <n v="19160"/>
    <n v="19160"/>
    <x v="2"/>
    <n v="19160"/>
    <n v="510"/>
    <x v="0"/>
    <x v="0"/>
  </r>
  <r>
    <x v="43"/>
    <x v="47"/>
    <x v="25"/>
    <x v="2"/>
    <x v="8"/>
    <n v="74450"/>
    <n v="14890"/>
    <x v="10"/>
    <n v="14890"/>
    <n v="0"/>
    <x v="0"/>
    <x v="0"/>
  </r>
  <r>
    <x v="43"/>
    <x v="47"/>
    <x v="16"/>
    <x v="10"/>
    <x v="8"/>
    <m/>
    <n v="14890"/>
    <x v="10"/>
    <n v="14890"/>
    <m/>
    <x v="0"/>
    <x v="0"/>
  </r>
  <r>
    <x v="43"/>
    <x v="47"/>
    <x v="17"/>
    <x v="4"/>
    <x v="8"/>
    <m/>
    <n v="14890"/>
    <x v="10"/>
    <n v="14890"/>
    <m/>
    <x v="0"/>
    <x v="0"/>
  </r>
  <r>
    <x v="43"/>
    <x v="47"/>
    <x v="16"/>
    <x v="5"/>
    <x v="8"/>
    <m/>
    <n v="14890"/>
    <x v="10"/>
    <n v="33427.5"/>
    <n v="0"/>
    <x v="0"/>
    <x v="0"/>
  </r>
  <r>
    <x v="43"/>
    <x v="47"/>
    <x v="16"/>
    <x v="0"/>
    <x v="8"/>
    <m/>
    <n v="14890"/>
    <x v="10"/>
    <n v="14890"/>
    <m/>
    <x v="0"/>
    <x v="0"/>
  </r>
  <r>
    <x v="44"/>
    <x v="48"/>
    <x v="21"/>
    <x v="3"/>
    <x v="0"/>
    <n v="26742"/>
    <n v="26742"/>
    <x v="14"/>
    <n v="13371"/>
    <n v="13371"/>
    <x v="1"/>
    <x v="0"/>
  </r>
  <r>
    <x v="45"/>
    <x v="49"/>
    <x v="0"/>
    <x v="2"/>
    <x v="0"/>
    <n v="185766"/>
    <n v="185766"/>
    <x v="22"/>
    <n v="185766"/>
    <n v="0"/>
    <x v="0"/>
    <x v="0"/>
  </r>
  <r>
    <x v="45"/>
    <x v="50"/>
    <x v="0"/>
    <x v="2"/>
    <x v="0"/>
    <n v="246412"/>
    <n v="246412"/>
    <x v="22"/>
    <n v="246412"/>
    <n v="0"/>
    <x v="0"/>
    <x v="0"/>
  </r>
  <r>
    <x v="45"/>
    <x v="51"/>
    <x v="0"/>
    <x v="2"/>
    <x v="0"/>
    <n v="267368"/>
    <n v="267368"/>
    <x v="22"/>
    <n v="267368"/>
    <n v="0"/>
    <x v="0"/>
    <x v="0"/>
  </r>
  <r>
    <x v="45"/>
    <x v="52"/>
    <x v="0"/>
    <x v="1"/>
    <x v="0"/>
    <n v="342730"/>
    <n v="342730"/>
    <x v="22"/>
    <n v="342730"/>
    <n v="0"/>
    <x v="0"/>
    <x v="0"/>
  </r>
  <r>
    <x v="45"/>
    <x v="52"/>
    <x v="0"/>
    <x v="1"/>
    <x v="0"/>
    <n v="294700"/>
    <n v="294700"/>
    <x v="22"/>
    <n v="294700"/>
    <n v="0"/>
    <x v="0"/>
    <x v="0"/>
  </r>
  <r>
    <x v="45"/>
    <x v="53"/>
    <x v="26"/>
    <x v="1"/>
    <x v="0"/>
    <n v="16575"/>
    <n v="16575"/>
    <x v="22"/>
    <m/>
    <n v="16575"/>
    <x v="2"/>
    <x v="0"/>
  </r>
  <r>
    <x v="46"/>
    <x v="54"/>
    <x v="0"/>
    <x v="9"/>
    <x v="0"/>
    <n v="510407"/>
    <n v="510407"/>
    <x v="23"/>
    <n v="361404"/>
    <n v="149003"/>
    <x v="1"/>
    <x v="0"/>
  </r>
  <r>
    <x v="47"/>
    <x v="55"/>
    <x v="0"/>
    <x v="13"/>
    <x v="0"/>
    <n v="102300"/>
    <n v="72310"/>
    <x v="24"/>
    <n v="72310"/>
    <n v="0"/>
    <x v="0"/>
    <x v="0"/>
  </r>
  <r>
    <x v="47"/>
    <x v="56"/>
    <x v="0"/>
    <x v="13"/>
    <x v="0"/>
    <m/>
    <n v="16290"/>
    <x v="24"/>
    <m/>
    <n v="16290"/>
    <x v="0"/>
    <x v="0"/>
  </r>
  <r>
    <x v="47"/>
    <x v="57"/>
    <x v="0"/>
    <x v="13"/>
    <x v="0"/>
    <m/>
    <n v="13700"/>
    <x v="24"/>
    <m/>
    <n v="13700"/>
    <x v="1"/>
    <x v="0"/>
  </r>
  <r>
    <x v="48"/>
    <x v="58"/>
    <x v="0"/>
    <x v="6"/>
    <x v="0"/>
    <n v="161600"/>
    <n v="161600"/>
    <x v="25"/>
    <n v="64640"/>
    <n v="96960"/>
    <x v="1"/>
    <x v="0"/>
  </r>
  <r>
    <x v="49"/>
    <x v="59"/>
    <x v="27"/>
    <x v="4"/>
    <x v="14"/>
    <n v="51369"/>
    <n v="7425"/>
    <x v="26"/>
    <n v="80787"/>
    <m/>
    <x v="1"/>
    <x v="0"/>
  </r>
  <r>
    <x v="49"/>
    <x v="59"/>
    <x v="28"/>
    <x v="12"/>
    <x v="15"/>
    <m/>
    <n v="28750"/>
    <x v="26"/>
    <m/>
    <m/>
    <x v="1"/>
    <x v="0"/>
  </r>
  <r>
    <x v="49"/>
    <x v="59"/>
    <x v="29"/>
    <x v="10"/>
    <x v="16"/>
    <m/>
    <n v="15194.32"/>
    <x v="26"/>
    <m/>
    <m/>
    <x v="1"/>
    <x v="0"/>
  </r>
  <r>
    <x v="50"/>
    <x v="60"/>
    <x v="0"/>
    <x v="8"/>
    <x v="0"/>
    <n v="452610"/>
    <n v="452610"/>
    <x v="13"/>
    <n v="244460"/>
    <n v="208150"/>
    <x v="1"/>
    <x v="0"/>
  </r>
  <r>
    <x v="51"/>
    <x v="61"/>
    <x v="18"/>
    <x v="3"/>
    <x v="0"/>
    <n v="27600"/>
    <n v="27600"/>
    <x v="11"/>
    <m/>
    <m/>
    <x v="2"/>
    <x v="0"/>
  </r>
  <r>
    <x v="52"/>
    <x v="62"/>
    <x v="30"/>
    <x v="2"/>
    <x v="3"/>
    <n v="87150"/>
    <n v="19500"/>
    <x v="3"/>
    <n v="500"/>
    <n v="19500"/>
    <x v="1"/>
    <x v="5"/>
  </r>
  <r>
    <x v="52"/>
    <x v="63"/>
    <x v="5"/>
    <x v="13"/>
    <x v="17"/>
    <m/>
    <n v="15000"/>
    <x v="3"/>
    <m/>
    <n v="15000"/>
    <x v="2"/>
    <x v="5"/>
  </r>
  <r>
    <x v="52"/>
    <x v="62"/>
    <x v="3"/>
    <x v="2"/>
    <x v="3"/>
    <m/>
    <n v="25350"/>
    <x v="3"/>
    <m/>
    <n v="25350"/>
    <x v="2"/>
    <x v="5"/>
  </r>
  <r>
    <x v="52"/>
    <x v="62"/>
    <x v="8"/>
    <x v="2"/>
    <x v="3"/>
    <m/>
    <n v="27300"/>
    <x v="3"/>
    <m/>
    <n v="27300"/>
    <x v="2"/>
    <x v="5"/>
  </r>
  <r>
    <x v="53"/>
    <x v="64"/>
    <x v="14"/>
    <x v="10"/>
    <x v="18"/>
    <n v="20400"/>
    <n v="20400"/>
    <x v="8"/>
    <m/>
    <n v="20400"/>
    <x v="2"/>
    <x v="2"/>
  </r>
  <r>
    <x v="54"/>
    <x v="65"/>
    <x v="10"/>
    <x v="10"/>
    <x v="0"/>
    <n v="11975"/>
    <n v="11975"/>
    <x v="2"/>
    <m/>
    <n v="11975"/>
    <x v="2"/>
    <x v="0"/>
  </r>
  <r>
    <x v="55"/>
    <x v="66"/>
    <x v="31"/>
    <x v="2"/>
    <x v="0"/>
    <n v="7425"/>
    <n v="7425"/>
    <x v="2"/>
    <n v="33427.5"/>
    <n v="7425"/>
    <x v="1"/>
    <x v="0"/>
  </r>
  <r>
    <x v="56"/>
    <x v="67"/>
    <x v="22"/>
    <x v="3"/>
    <x v="5"/>
    <n v="28750"/>
    <n v="28750"/>
    <x v="7"/>
    <n v="0"/>
    <m/>
    <x v="2"/>
    <x v="0"/>
  </r>
  <r>
    <x v="56"/>
    <x v="67"/>
    <x v="23"/>
    <x v="3"/>
    <x v="5"/>
    <m/>
    <m/>
    <x v="7"/>
    <m/>
    <m/>
    <x v="2"/>
    <x v="0"/>
  </r>
  <r>
    <x v="57"/>
    <x v="68"/>
    <x v="21"/>
    <x v="3"/>
    <x v="0"/>
    <n v="15194.32"/>
    <n v="15194.32"/>
    <x v="14"/>
    <m/>
    <n v="15194.32"/>
    <x v="2"/>
    <x v="0"/>
  </r>
  <r>
    <x v="30"/>
    <x v="69"/>
    <x v="32"/>
    <x v="11"/>
    <x v="0"/>
    <n v="27200"/>
    <n v="27200"/>
    <x v="7"/>
    <n v="0"/>
    <n v="27200"/>
    <x v="2"/>
    <x v="6"/>
  </r>
  <r>
    <x v="45"/>
    <x v="70"/>
    <x v="5"/>
    <x v="4"/>
    <x v="0"/>
    <n v="35100"/>
    <n v="35100"/>
    <x v="22"/>
    <n v="153275"/>
    <n v="0"/>
    <x v="0"/>
    <x v="0"/>
  </r>
  <r>
    <x v="45"/>
    <x v="71"/>
    <x v="33"/>
    <x v="4"/>
    <x v="0"/>
    <n v="16575"/>
    <n v="16575"/>
    <x v="22"/>
    <n v="5167.5"/>
    <n v="0"/>
    <x v="0"/>
    <x v="0"/>
  </r>
  <r>
    <x v="45"/>
    <x v="72"/>
    <x v="5"/>
    <x v="4"/>
    <x v="0"/>
    <n v="21000"/>
    <n v="21000"/>
    <x v="22"/>
    <m/>
    <n v="9500"/>
    <x v="1"/>
    <x v="0"/>
  </r>
  <r>
    <x v="45"/>
    <x v="73"/>
    <x v="5"/>
    <x v="4"/>
    <x v="0"/>
    <n v="26400"/>
    <n v="26400"/>
    <x v="22"/>
    <m/>
    <n v="855"/>
    <x v="1"/>
    <x v="0"/>
  </r>
  <r>
    <x v="45"/>
    <x v="74"/>
    <x v="5"/>
    <x v="4"/>
    <x v="0"/>
    <n v="23400"/>
    <n v="23400"/>
    <x v="22"/>
    <m/>
    <n v="11600"/>
    <x v="1"/>
    <x v="0"/>
  </r>
  <r>
    <x v="58"/>
    <x v="75"/>
    <x v="0"/>
    <x v="14"/>
    <x v="0"/>
    <n v="153275"/>
    <n v="153275"/>
    <x v="22"/>
    <n v="172.53"/>
    <n v="0"/>
    <x v="0"/>
    <x v="0"/>
  </r>
  <r>
    <x v="59"/>
    <x v="76"/>
    <x v="0"/>
    <x v="15"/>
    <x v="0"/>
    <n v="5167.5"/>
    <m/>
    <x v="27"/>
    <n v="1703"/>
    <m/>
    <x v="0"/>
    <x v="0"/>
  </r>
  <r>
    <x v="60"/>
    <x v="77"/>
    <x v="0"/>
    <x v="15"/>
    <x v="0"/>
    <n v="9500"/>
    <m/>
    <x v="28"/>
    <n v="1385.1"/>
    <m/>
    <x v="0"/>
    <x v="0"/>
  </r>
  <r>
    <x v="61"/>
    <x v="78"/>
    <x v="0"/>
    <x v="15"/>
    <x v="0"/>
    <n v="855"/>
    <m/>
    <x v="29"/>
    <n v="2436"/>
    <m/>
    <x v="0"/>
    <x v="0"/>
  </r>
  <r>
    <x v="30"/>
    <x v="79"/>
    <x v="0"/>
    <x v="15"/>
    <x v="0"/>
    <n v="11600"/>
    <m/>
    <x v="6"/>
    <n v="0.01"/>
    <m/>
    <x v="0"/>
    <x v="0"/>
  </r>
  <r>
    <x v="62"/>
    <x v="80"/>
    <x v="0"/>
    <x v="15"/>
    <x v="0"/>
    <n v="172.53"/>
    <m/>
    <x v="30"/>
    <n v="13429.5"/>
    <n v="13420.5"/>
    <x v="1"/>
    <x v="0"/>
  </r>
  <r>
    <x v="63"/>
    <x v="81"/>
    <x v="0"/>
    <x v="16"/>
    <x v="0"/>
    <n v="1703"/>
    <m/>
    <x v="31"/>
    <n v="0"/>
    <n v="12622"/>
    <x v="2"/>
    <x v="0"/>
  </r>
  <r>
    <x v="64"/>
    <x v="82"/>
    <x v="0"/>
    <x v="16"/>
    <x v="0"/>
    <n v="1385.1"/>
    <m/>
    <x v="32"/>
    <n v="1224"/>
    <n v="0"/>
    <x v="0"/>
    <x v="0"/>
  </r>
  <r>
    <x v="65"/>
    <x v="83"/>
    <x v="0"/>
    <x v="16"/>
    <x v="0"/>
    <n v="2436"/>
    <m/>
    <x v="32"/>
    <n v="10990"/>
    <n v="0"/>
    <x v="0"/>
    <x v="0"/>
  </r>
  <r>
    <x v="66"/>
    <x v="84"/>
    <x v="0"/>
    <x v="16"/>
    <x v="0"/>
    <n v="0.01"/>
    <m/>
    <x v="33"/>
    <n v="14060"/>
    <n v="0"/>
    <x v="0"/>
    <x v="0"/>
  </r>
  <r>
    <x v="67"/>
    <x v="85"/>
    <x v="0"/>
    <x v="16"/>
    <x v="0"/>
    <n v="26850"/>
    <m/>
    <x v="25"/>
    <n v="375"/>
    <n v="0"/>
    <x v="0"/>
    <x v="0"/>
  </r>
  <r>
    <x v="68"/>
    <x v="86"/>
    <x v="0"/>
    <x v="16"/>
    <x v="0"/>
    <n v="12622"/>
    <m/>
    <x v="34"/>
    <n v="1294"/>
    <n v="0"/>
    <x v="0"/>
    <x v="7"/>
  </r>
  <r>
    <x v="69"/>
    <x v="87"/>
    <x v="0"/>
    <x v="16"/>
    <x v="0"/>
    <n v="1224"/>
    <m/>
    <x v="35"/>
    <m/>
    <n v="855"/>
    <x v="2"/>
    <x v="0"/>
  </r>
  <r>
    <x v="70"/>
    <x v="88"/>
    <x v="0"/>
    <x v="17"/>
    <x v="0"/>
    <n v="10990"/>
    <m/>
    <x v="36"/>
    <n v="40420"/>
    <n v="0"/>
    <x v="0"/>
    <x v="0"/>
  </r>
  <r>
    <x v="71"/>
    <x v="89"/>
    <x v="0"/>
    <x v="17"/>
    <x v="0"/>
    <n v="14060"/>
    <m/>
    <x v="29"/>
    <n v="17437.5"/>
    <n v="3387.5"/>
    <x v="0"/>
    <x v="0"/>
  </r>
  <r>
    <x v="72"/>
    <x v="90"/>
    <x v="0"/>
    <x v="17"/>
    <x v="0"/>
    <n v="375"/>
    <m/>
    <x v="37"/>
    <n v="27775"/>
    <n v="0"/>
    <x v="0"/>
    <x v="0"/>
  </r>
  <r>
    <x v="73"/>
    <x v="91"/>
    <x v="0"/>
    <x v="17"/>
    <x v="0"/>
    <n v="1294"/>
    <m/>
    <x v="29"/>
    <n v="10150"/>
    <n v="2420"/>
    <x v="1"/>
    <x v="0"/>
  </r>
  <r>
    <x v="61"/>
    <x v="78"/>
    <x v="0"/>
    <x v="17"/>
    <x v="0"/>
    <n v="855"/>
    <m/>
    <x v="29"/>
    <n v="28740"/>
    <n v="0"/>
    <x v="0"/>
    <x v="0"/>
  </r>
  <r>
    <x v="74"/>
    <x v="92"/>
    <x v="0"/>
    <x v="18"/>
    <x v="0"/>
    <n v="40420"/>
    <m/>
    <x v="38"/>
    <n v="11900"/>
    <n v="0"/>
    <x v="0"/>
    <x v="0"/>
  </r>
  <r>
    <x v="75"/>
    <x v="93"/>
    <x v="0"/>
    <x v="18"/>
    <x v="0"/>
    <n v="20825"/>
    <m/>
    <x v="39"/>
    <n v="13371"/>
    <n v="0"/>
    <x v="0"/>
    <x v="0"/>
  </r>
  <r>
    <x v="76"/>
    <x v="94"/>
    <x v="0"/>
    <x v="18"/>
    <x v="0"/>
    <n v="27775"/>
    <m/>
    <x v="38"/>
    <n v="10538"/>
    <n v="8622"/>
    <x v="1"/>
    <x v="0"/>
  </r>
  <r>
    <x v="77"/>
    <x v="95"/>
    <x v="0"/>
    <x v="18"/>
    <x v="0"/>
    <n v="12570"/>
    <m/>
    <x v="12"/>
    <n v="958"/>
    <n v="11017"/>
    <x v="1"/>
    <x v="0"/>
  </r>
  <r>
    <x v="78"/>
    <x v="96"/>
    <x v="0"/>
    <x v="18"/>
    <x v="0"/>
    <n v="28740"/>
    <m/>
    <x v="40"/>
    <n v="0"/>
    <m/>
    <x v="2"/>
    <x v="0"/>
  </r>
  <r>
    <x v="79"/>
    <x v="97"/>
    <x v="0"/>
    <x v="18"/>
    <x v="0"/>
    <n v="11900"/>
    <m/>
    <x v="7"/>
    <m/>
    <n v="21000"/>
    <x v="2"/>
    <x v="0"/>
  </r>
  <r>
    <x v="80"/>
    <x v="98"/>
    <x v="0"/>
    <x v="18"/>
    <x v="0"/>
    <n v="13371"/>
    <m/>
    <x v="14"/>
    <m/>
    <n v="49200"/>
    <x v="2"/>
    <x v="0"/>
  </r>
  <r>
    <x v="81"/>
    <x v="99"/>
    <x v="0"/>
    <x v="18"/>
    <x v="0"/>
    <n v="19160"/>
    <m/>
    <x v="40"/>
    <n v="65400"/>
    <n v="1800"/>
    <x v="1"/>
    <x v="0"/>
  </r>
  <r>
    <x v="82"/>
    <x v="100"/>
    <x v="0"/>
    <x v="18"/>
    <x v="0"/>
    <n v="11975"/>
    <m/>
    <x v="40"/>
    <n v="139541"/>
    <n v="1339"/>
    <x v="1"/>
    <x v="0"/>
  </r>
  <r>
    <x v="30"/>
    <x v="101"/>
    <x v="0"/>
    <x v="18"/>
    <x v="0"/>
    <n v="11600"/>
    <m/>
    <x v="12"/>
    <n v="41100"/>
    <n v="1800"/>
    <x v="1"/>
    <x v="0"/>
  </r>
  <r>
    <x v="83"/>
    <x v="102"/>
    <x v="0"/>
    <x v="19"/>
    <x v="0"/>
    <n v="21000"/>
    <m/>
    <x v="41"/>
    <n v="7000"/>
    <n v="1800"/>
    <x v="1"/>
    <x v="0"/>
  </r>
  <r>
    <x v="84"/>
    <x v="103"/>
    <x v="0"/>
    <x v="20"/>
    <x v="0"/>
    <n v="49200"/>
    <m/>
    <x v="42"/>
    <n v="29670.5"/>
    <n v="64249.5"/>
    <x v="1"/>
    <x v="0"/>
  </r>
  <r>
    <x v="85"/>
    <x v="104"/>
    <x v="0"/>
    <x v="21"/>
    <x v="0"/>
    <n v="67200"/>
    <m/>
    <x v="43"/>
    <n v="17932"/>
    <n v="1800"/>
    <x v="1"/>
    <x v="0"/>
  </r>
  <r>
    <x v="86"/>
    <x v="105"/>
    <x v="0"/>
    <x v="21"/>
    <x v="0"/>
    <n v="140880"/>
    <m/>
    <x v="2"/>
    <n v="7710"/>
    <n v="26000"/>
    <x v="1"/>
    <x v="8"/>
  </r>
  <r>
    <x v="87"/>
    <x v="106"/>
    <x v="0"/>
    <x v="21"/>
    <x v="0"/>
    <n v="42900"/>
    <m/>
    <x v="44"/>
    <n v="-1800"/>
    <n v="56750"/>
    <x v="2"/>
    <x v="9"/>
  </r>
  <r>
    <x v="88"/>
    <x v="107"/>
    <x v="0"/>
    <x v="21"/>
    <x v="0"/>
    <n v="8800"/>
    <m/>
    <x v="45"/>
    <m/>
    <n v="22400"/>
    <x v="2"/>
    <x v="0"/>
  </r>
  <r>
    <x v="89"/>
    <x v="108"/>
    <x v="0"/>
    <x v="21"/>
    <x v="0"/>
    <n v="93920"/>
    <m/>
    <x v="2"/>
    <n v="26446"/>
    <n v="0"/>
    <x v="0"/>
    <x v="0"/>
  </r>
  <r>
    <x v="90"/>
    <x v="109"/>
    <x v="0"/>
    <x v="21"/>
    <x v="0"/>
    <n v="19732"/>
    <m/>
    <x v="46"/>
    <n v="66766"/>
    <n v="0"/>
    <x v="0"/>
    <x v="0"/>
  </r>
  <r>
    <x v="91"/>
    <x v="110"/>
    <x v="0"/>
    <x v="21"/>
    <x v="0"/>
    <n v="33710"/>
    <m/>
    <x v="4"/>
    <n v="38745"/>
    <n v="0"/>
    <x v="0"/>
    <x v="0"/>
  </r>
  <r>
    <x v="92"/>
    <x v="111"/>
    <x v="0"/>
    <x v="21"/>
    <x v="0"/>
    <n v="54950"/>
    <m/>
    <x v="2"/>
    <n v="12250"/>
    <n v="17750"/>
    <x v="1"/>
    <x v="0"/>
  </r>
  <r>
    <x v="93"/>
    <x v="112"/>
    <x v="0"/>
    <x v="21"/>
    <x v="0"/>
    <n v="22400"/>
    <m/>
    <x v="43"/>
    <n v="24840"/>
    <n v="0"/>
    <x v="0"/>
    <x v="0"/>
  </r>
  <r>
    <x v="94"/>
    <x v="113"/>
    <x v="0"/>
    <x v="22"/>
    <x v="0"/>
    <n v="26446"/>
    <m/>
    <x v="42"/>
    <n v="39340"/>
    <n v="0"/>
    <x v="0"/>
    <x v="0"/>
  </r>
  <r>
    <x v="95"/>
    <x v="114"/>
    <x v="0"/>
    <x v="22"/>
    <x v="0"/>
    <n v="66766"/>
    <m/>
    <x v="3"/>
    <n v="36750"/>
    <n v="0"/>
    <x v="0"/>
    <x v="0"/>
  </r>
  <r>
    <x v="96"/>
    <x v="115"/>
    <x v="0"/>
    <x v="22"/>
    <x v="0"/>
    <n v="38745"/>
    <m/>
    <x v="42"/>
    <n v="16900"/>
    <n v="0"/>
    <x v="0"/>
    <x v="0"/>
  </r>
  <r>
    <x v="97"/>
    <x v="116"/>
    <x v="0"/>
    <x v="22"/>
    <x v="0"/>
    <n v="30000"/>
    <m/>
    <x v="47"/>
    <n v="45870"/>
    <n v="-695"/>
    <x v="0"/>
    <x v="0"/>
  </r>
  <r>
    <x v="98"/>
    <x v="117"/>
    <x v="0"/>
    <x v="22"/>
    <x v="0"/>
    <n v="24840"/>
    <m/>
    <x v="48"/>
    <n v="750"/>
    <n v="0"/>
    <x v="0"/>
    <x v="0"/>
  </r>
  <r>
    <x v="99"/>
    <x v="118"/>
    <x v="0"/>
    <x v="22"/>
    <x v="0"/>
    <n v="39340"/>
    <m/>
    <x v="44"/>
    <n v="18000"/>
    <n v="0"/>
    <x v="1"/>
    <x v="0"/>
  </r>
  <r>
    <x v="100"/>
    <x v="119"/>
    <x v="0"/>
    <x v="22"/>
    <x v="0"/>
    <n v="36750"/>
    <m/>
    <x v="10"/>
    <n v="2000"/>
    <n v="0"/>
    <x v="0"/>
    <x v="0"/>
  </r>
  <r>
    <x v="101"/>
    <x v="120"/>
    <x v="0"/>
    <x v="22"/>
    <x v="0"/>
    <n v="16900"/>
    <m/>
    <x v="49"/>
    <n v="24293"/>
    <n v="1537"/>
    <x v="1"/>
    <x v="0"/>
  </r>
  <r>
    <x v="102"/>
    <x v="121"/>
    <x v="0"/>
    <x v="22"/>
    <x v="0"/>
    <n v="45175"/>
    <m/>
    <x v="3"/>
    <n v="7950"/>
    <n v="0"/>
    <x v="0"/>
    <x v="0"/>
  </r>
  <r>
    <x v="103"/>
    <x v="122"/>
    <x v="0"/>
    <x v="22"/>
    <x v="0"/>
    <n v="750"/>
    <m/>
    <x v="50"/>
    <n v="20212.5"/>
    <n v="7612.5"/>
    <x v="1"/>
    <x v="0"/>
  </r>
  <r>
    <x v="104"/>
    <x v="123"/>
    <x v="0"/>
    <x v="22"/>
    <x v="0"/>
    <n v="18000"/>
    <m/>
    <x v="26"/>
    <n v="8280"/>
    <n v="9200"/>
    <x v="1"/>
    <x v="0"/>
  </r>
  <r>
    <x v="105"/>
    <x v="124"/>
    <x v="0"/>
    <x v="22"/>
    <x v="0"/>
    <n v="2000"/>
    <m/>
    <x v="26"/>
    <n v="3120"/>
    <n v="0"/>
    <x v="0"/>
    <x v="0"/>
  </r>
  <r>
    <x v="106"/>
    <x v="125"/>
    <x v="0"/>
    <x v="22"/>
    <x v="0"/>
    <n v="25830"/>
    <m/>
    <x v="42"/>
    <n v="736"/>
    <n v="0"/>
    <x v="0"/>
    <x v="0"/>
  </r>
  <r>
    <x v="107"/>
    <x v="126"/>
    <x v="0"/>
    <x v="22"/>
    <x v="0"/>
    <n v="7950"/>
    <m/>
    <x v="44"/>
    <n v="13205"/>
    <n v="17375"/>
    <x v="1"/>
    <x v="0"/>
  </r>
  <r>
    <x v="108"/>
    <x v="127"/>
    <x v="0"/>
    <x v="22"/>
    <x v="0"/>
    <n v="27825"/>
    <m/>
    <x v="10"/>
    <n v="0"/>
    <n v="18400"/>
    <x v="2"/>
    <x v="0"/>
  </r>
  <r>
    <x v="109"/>
    <x v="128"/>
    <x v="0"/>
    <x v="22"/>
    <x v="0"/>
    <n v="17480"/>
    <m/>
    <x v="48"/>
    <n v="5280"/>
    <n v="0"/>
    <x v="0"/>
    <x v="0"/>
  </r>
  <r>
    <x v="110"/>
    <x v="129"/>
    <x v="0"/>
    <x v="22"/>
    <x v="0"/>
    <n v="3120"/>
    <m/>
    <x v="51"/>
    <n v="80007"/>
    <n v="9"/>
    <x v="0"/>
    <x v="0"/>
  </r>
  <r>
    <x v="111"/>
    <x v="130"/>
    <x v="0"/>
    <x v="22"/>
    <x v="0"/>
    <n v="736"/>
    <m/>
    <x v="45"/>
    <n v="37080"/>
    <n v="0"/>
    <x v="0"/>
    <x v="0"/>
  </r>
  <r>
    <x v="112"/>
    <x v="131"/>
    <x v="0"/>
    <x v="22"/>
    <x v="0"/>
    <n v="30580"/>
    <m/>
    <x v="3"/>
    <n v="40800"/>
    <n v="0"/>
    <x v="0"/>
    <x v="0"/>
  </r>
  <r>
    <x v="113"/>
    <x v="132"/>
    <x v="0"/>
    <x v="22"/>
    <x v="0"/>
    <n v="18400"/>
    <m/>
    <x v="48"/>
    <n v="3610"/>
    <n v="-0.15999999999985448"/>
    <x v="0"/>
    <x v="0"/>
  </r>
  <r>
    <x v="114"/>
    <x v="133"/>
    <x v="0"/>
    <x v="22"/>
    <x v="0"/>
    <n v="5280"/>
    <m/>
    <x v="51"/>
    <n v="1160"/>
    <n v="0"/>
    <x v="0"/>
    <x v="0"/>
  </r>
  <r>
    <x v="115"/>
    <x v="134"/>
    <x v="0"/>
    <x v="23"/>
    <x v="0"/>
    <n v="80016"/>
    <m/>
    <x v="3"/>
    <n v="0"/>
    <n v="1014.32"/>
    <x v="2"/>
    <x v="0"/>
  </r>
  <r>
    <x v="116"/>
    <x v="135"/>
    <x v="0"/>
    <x v="23"/>
    <x v="0"/>
    <n v="37080"/>
    <m/>
    <x v="3"/>
    <n v="680"/>
    <n v="14280"/>
    <x v="1"/>
    <x v="0"/>
  </r>
  <r>
    <x v="117"/>
    <x v="136"/>
    <x v="0"/>
    <x v="23"/>
    <x v="0"/>
    <n v="40800"/>
    <m/>
    <x v="44"/>
    <n v="40800"/>
    <n v="0"/>
    <x v="0"/>
    <x v="0"/>
  </r>
  <r>
    <x v="118"/>
    <x v="137"/>
    <x v="0"/>
    <x v="23"/>
    <x v="0"/>
    <n v="3609.84"/>
    <m/>
    <x v="52"/>
    <n v="3610"/>
    <n v="-0.15999999999985448"/>
    <x v="0"/>
    <x v="0"/>
  </r>
  <r>
    <x v="119"/>
    <x v="138"/>
    <x v="0"/>
    <x v="23"/>
    <x v="0"/>
    <n v="1160"/>
    <m/>
    <x v="44"/>
    <n v="1160"/>
    <n v="0"/>
    <x v="0"/>
    <x v="0"/>
  </r>
  <r>
    <x v="120"/>
    <x v="139"/>
    <x v="0"/>
    <x v="23"/>
    <x v="0"/>
    <n v="1014.32"/>
    <m/>
    <x v="52"/>
    <n v="0"/>
    <n v="1014.32"/>
    <x v="2"/>
    <x v="0"/>
  </r>
  <r>
    <x v="121"/>
    <x v="140"/>
    <x v="0"/>
    <x v="23"/>
    <x v="0"/>
    <n v="14960"/>
    <m/>
    <x v="44"/>
    <n v="680"/>
    <n v="14280"/>
    <x v="1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86DABF5-0C04-4843-95A7-B2D36706D885}" name="Tableau croisé dynamique4" cacheId="13" applyNumberFormats="0" applyBorderFormats="0" applyFontFormats="0" applyPatternFormats="0" applyAlignmentFormats="0" applyWidthHeightFormats="1" dataCaption="Valeurs" updatedVersion="7" minRefreshableVersion="3" showDrill="0" itemPrintTitles="1" createdVersion="7" indent="0" compact="0" compactData="0" multipleFieldFilters="0">
  <location ref="A9:K17" firstHeaderRow="0" firstDataRow="1" firstDataCol="7"/>
  <pivotFields count="12">
    <pivotField axis="axisRow" compact="0" outline="0" subtotalTop="0" showAll="0" defaultSubtotal="0">
      <items count="122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30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</items>
    </pivotField>
    <pivotField axis="axisRow" compact="0" outline="0" subtotalTop="0" showAll="0" defaultSubtotal="0">
      <items count="141">
        <item x="24"/>
        <item x="54"/>
        <item x="60"/>
        <item x="37"/>
        <item x="1"/>
        <item x="43"/>
        <item x="53"/>
        <item x="59"/>
        <item x="55"/>
        <item x="33"/>
        <item x="35"/>
        <item x="28"/>
        <item x="31"/>
        <item x="58"/>
        <item x="14"/>
        <item x="52"/>
        <item x="44"/>
        <item x="21"/>
        <item x="61"/>
        <item x="0"/>
        <item x="25"/>
        <item x="56"/>
        <item x="57"/>
        <item x="64"/>
        <item x="38"/>
        <item x="36"/>
        <item x="13"/>
        <item x="11"/>
        <item x="27"/>
        <item x="41"/>
        <item x="67"/>
        <item x="29"/>
        <item x="42"/>
        <item x="8"/>
        <item x="3"/>
        <item x="48"/>
        <item x="68"/>
        <item x="32"/>
        <item x="26"/>
        <item x="10"/>
        <item x="39"/>
        <item x="7"/>
        <item x="65"/>
        <item x="12"/>
        <item x="45"/>
        <item x="9"/>
        <item x="20"/>
        <item x="4"/>
        <item x="46"/>
        <item x="40"/>
        <item x="30"/>
        <item x="19"/>
        <item x="18"/>
        <item x="17"/>
        <item x="6"/>
        <item x="5"/>
        <item x="63"/>
        <item x="62"/>
        <item x="49"/>
        <item x="50"/>
        <item x="51"/>
        <item x="2"/>
        <item x="66"/>
        <item x="22"/>
        <item x="23"/>
        <item x="16"/>
        <item x="15"/>
        <item x="47"/>
        <item x="69"/>
        <item x="70"/>
        <item x="71"/>
        <item x="72"/>
        <item x="73"/>
        <item x="74"/>
        <item x="3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</items>
    </pivotField>
    <pivotField axis="axisRow" compact="0" outline="0" subtotalTop="0" showAll="0" defaultSubtotal="0">
      <items count="34">
        <item x="2"/>
        <item x="32"/>
        <item x="19"/>
        <item x="9"/>
        <item x="24"/>
        <item x="5"/>
        <item x="1"/>
        <item x="21"/>
        <item x="31"/>
        <item x="27"/>
        <item x="18"/>
        <item x="8"/>
        <item x="11"/>
        <item x="3"/>
        <item x="30"/>
        <item x="25"/>
        <item x="4"/>
        <item x="15"/>
        <item x="6"/>
        <item x="28"/>
        <item x="12"/>
        <item x="10"/>
        <item x="7"/>
        <item x="23"/>
        <item x="22"/>
        <item x="20"/>
        <item x="17"/>
        <item x="26"/>
        <item x="16"/>
        <item x="14"/>
        <item x="29"/>
        <item x="13"/>
        <item x="0"/>
        <item x="33"/>
      </items>
    </pivotField>
    <pivotField compact="0" outline="0" subtotalTop="0" showAll="0" defaultSubtotal="0">
      <items count="24">
        <item h="1" x="17"/>
        <item h="1" x="14"/>
        <item h="1" x="15"/>
        <item h="1" x="16"/>
        <item h="1" x="20"/>
        <item h="1" x="18"/>
        <item h="1" x="22"/>
        <item h="1" x="21"/>
        <item x="23"/>
        <item h="1" x="0"/>
        <item h="1" x="5"/>
        <item h="1" x="1"/>
        <item h="1" x="4"/>
        <item h="1" x="19"/>
        <item h="1" x="2"/>
        <item h="1" x="7"/>
        <item h="1" x="6"/>
        <item h="1" x="11"/>
        <item h="1" x="3"/>
        <item h="1" x="10"/>
        <item h="1" x="8"/>
        <item h="1" x="9"/>
        <item h="1" x="13"/>
        <item h="1" x="12"/>
      </items>
    </pivotField>
    <pivotField axis="axisRow" compact="0" outline="0" subtotalTop="0" showAll="0" defaultSubtotal="0">
      <items count="19">
        <item x="15"/>
        <item x="7"/>
        <item x="12"/>
        <item x="13"/>
        <item x="14"/>
        <item x="3"/>
        <item x="8"/>
        <item x="1"/>
        <item x="9"/>
        <item x="2"/>
        <item x="5"/>
        <item x="16"/>
        <item x="11"/>
        <item x="10"/>
        <item x="4"/>
        <item x="17"/>
        <item x="18"/>
        <item x="6"/>
        <item x="0"/>
      </items>
    </pivotField>
    <pivotField dataField="1" compact="0" outline="0" subtotalTop="0" showAll="0" defaultSubtotal="0"/>
    <pivotField dataField="1" compact="0" outline="0" subtotalTop="0" showAll="0" defaultSubtotal="0"/>
    <pivotField axis="axisRow" compact="0" outline="0" subtotalTop="0" showAll="0" defaultSubtotal="0">
      <items count="54">
        <item x="26"/>
        <item x="2"/>
        <item x="25"/>
        <item x="20"/>
        <item x="22"/>
        <item x="7"/>
        <item x="21"/>
        <item x="1"/>
        <item x="8"/>
        <item x="24"/>
        <item x="15"/>
        <item x="14"/>
        <item x="16"/>
        <item x="0"/>
        <item x="13"/>
        <item x="3"/>
        <item x="4"/>
        <item x="5"/>
        <item x="17"/>
        <item m="1" x="53"/>
        <item x="19"/>
        <item x="12"/>
        <item x="10"/>
        <item x="11"/>
        <item x="6"/>
        <item x="23"/>
        <item x="9"/>
        <item x="18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</items>
    </pivotField>
    <pivotField dataField="1" compact="0" outline="0" subtotalTop="0" showAll="0" defaultSubtotal="0"/>
    <pivotField dataField="1" compact="0" outline="0" subtotalTop="0" showAll="0" defaultSubtotal="0"/>
    <pivotField axis="axisRow" compact="0" outline="0" subtotalTop="0" showAll="0" defaultSubtotal="0">
      <items count="3">
        <item x="2"/>
        <item x="1"/>
        <item x="0"/>
      </items>
    </pivotField>
    <pivotField axis="axisRow" compact="0" outline="0" subtotalTop="0" showAll="0" defaultSubtotal="0">
      <items count="10">
        <item x="2"/>
        <item x="5"/>
        <item x="6"/>
        <item x="1"/>
        <item x="3"/>
        <item x="4"/>
        <item x="0"/>
        <item x="7"/>
        <item x="8"/>
        <item x="9"/>
      </items>
    </pivotField>
  </pivotFields>
  <rowFields count="7">
    <field x="0"/>
    <field x="1"/>
    <field x="2"/>
    <field x="4"/>
    <field x="7"/>
    <field x="10"/>
    <field x="11"/>
  </rowFields>
  <rowItems count="8">
    <i>
      <x v="115"/>
      <x v="134"/>
      <x v="32"/>
      <x v="18"/>
      <x v="15"/>
      <x/>
      <x v="6"/>
    </i>
    <i>
      <x v="116"/>
      <x v="135"/>
      <x v="32"/>
      <x v="18"/>
      <x v="15"/>
      <x v="1"/>
      <x v="6"/>
    </i>
    <i>
      <x v="117"/>
      <x v="136"/>
      <x v="32"/>
      <x v="18"/>
      <x v="45"/>
      <x v="2"/>
      <x v="6"/>
    </i>
    <i>
      <x v="118"/>
      <x v="137"/>
      <x v="32"/>
      <x v="18"/>
      <x v="53"/>
      <x v="2"/>
      <x v="6"/>
    </i>
    <i>
      <x v="119"/>
      <x v="138"/>
      <x v="32"/>
      <x v="18"/>
      <x v="45"/>
      <x v="2"/>
      <x v="6"/>
    </i>
    <i>
      <x v="120"/>
      <x v="139"/>
      <x v="32"/>
      <x v="18"/>
      <x v="53"/>
      <x/>
      <x v="6"/>
    </i>
    <i>
      <x v="121"/>
      <x v="140"/>
      <x v="32"/>
      <x v="18"/>
      <x v="45"/>
      <x v="1"/>
      <x v="6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Montant PO " fld="5" baseField="0" baseItem="0"/>
    <dataField name="Montant IO " fld="6" baseField="0" baseItem="0"/>
    <dataField name="Montant réel Facturé " fld="8" baseField="0" baseItem="0"/>
    <dataField name="Reste à facturer " fld="9" baseField="11" baseItem="6"/>
  </dataFields>
  <formats count="6">
    <format dxfId="31">
      <pivotArea dataOnly="0" labelOnly="1" outline="0" fieldPosition="0">
        <references count="1">
          <reference field="0" count="7">
            <x v="4"/>
            <x v="14"/>
            <x v="15"/>
            <x v="24"/>
            <x v="26"/>
            <x v="42"/>
            <x v="48"/>
          </reference>
        </references>
      </pivotArea>
    </format>
    <format dxfId="30">
      <pivotArea dataOnly="0" labelOnly="1" outline="0" fieldPosition="0">
        <references count="1">
          <reference field="0" count="7">
            <x v="4"/>
            <x v="14"/>
            <x v="15"/>
            <x v="24"/>
            <x v="26"/>
            <x v="42"/>
            <x v="48"/>
          </reference>
        </references>
      </pivotArea>
    </format>
    <format dxfId="29">
      <pivotArea dataOnly="0" labelOnly="1" outline="0" fieldPosition="0">
        <references count="1">
          <reference field="4294967294" count="4">
            <x v="0"/>
            <x v="1"/>
            <x v="2"/>
            <x v="3"/>
          </reference>
        </references>
      </pivotArea>
    </format>
    <format dxfId="28">
      <pivotArea dataOnly="0" labelOnly="1" outline="0" fieldPosition="0">
        <references count="1">
          <reference field="4294967294" count="4">
            <x v="0"/>
            <x v="1"/>
            <x v="2"/>
            <x v="3"/>
          </reference>
        </references>
      </pivotArea>
    </format>
    <format dxfId="27">
      <pivotArea outline="0" collapsedLevelsAreSubtotals="1" fieldPosition="0"/>
    </format>
    <format dxfId="26">
      <pivotArea dataOnly="0" labelOnly="1" outline="0" fieldPosition="0">
        <references count="1">
          <reference field="4294967294" count="4">
            <x v="0"/>
            <x v="1"/>
            <x v="2"/>
            <x v="3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C6823EB-69A9-4765-BCA3-89CC33F391CB}" name="TCD - Test IO" cacheId="13" applyNumberFormats="0" applyBorderFormats="0" applyFontFormats="0" applyPatternFormats="0" applyAlignmentFormats="0" applyWidthHeightFormats="1" dataCaption="Valeurs" updatedVersion="7" minRefreshableVersion="3" useAutoFormatting="1" itemPrintTitles="1" createdVersion="7" indent="0" outline="1" outlineData="1" multipleFieldFilters="0">
  <location ref="A3" firstHeaderRow="0" firstDataRow="0" firstDataCol="0" rowPageCount="1" colPageCount="1"/>
  <pivotFields count="12">
    <pivotField showAll="0"/>
    <pivotField showAll="0"/>
    <pivotField showAll="0"/>
    <pivotField axis="axisPage" showAll="0">
      <items count="25">
        <item x="0"/>
        <item x="5"/>
        <item x="1"/>
        <item x="4"/>
        <item x="2"/>
        <item x="7"/>
        <item x="6"/>
        <item x="11"/>
        <item x="3"/>
        <item x="10"/>
        <item x="8"/>
        <item x="9"/>
        <item x="13"/>
        <item x="12"/>
        <item x="14"/>
        <item x="15"/>
        <item x="16"/>
        <item x="17"/>
        <item x="18"/>
        <item x="19"/>
        <item x="20"/>
        <item x="21"/>
        <item x="22"/>
        <item x="23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</pivotFields>
  <pageFields count="1">
    <pageField fld="3" item="23" hier="-1"/>
  </page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2C9E150-12B1-4801-8835-52DA32AE3CDD}" name="Tableau croisé dynamique1" cacheId="0" applyNumberFormats="0" applyBorderFormats="0" applyFontFormats="0" applyPatternFormats="0" applyAlignmentFormats="0" applyWidthHeightFormats="1" dataCaption="Valeurs" updatedVersion="6" minRefreshableVersion="3" itemPrintTitles="1" createdVersion="7" indent="0" outline="1" outlineData="1" multipleFieldFilters="0" rowHeaderCaption="Détail par prestataire(s)">
  <location ref="A3:C7" firstHeaderRow="0" firstDataRow="1" firstDataCol="1"/>
  <pivotFields count="12">
    <pivotField axis="axisRow" showAll="0">
      <items count="5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7"/>
        <item x="38"/>
        <item x="39"/>
        <item x="41"/>
        <item x="42"/>
        <item x="43"/>
        <item x="44"/>
        <item x="45"/>
        <item x="46"/>
        <item x="47"/>
        <item x="49"/>
        <item x="50"/>
        <item x="52"/>
        <item x="53"/>
        <item x="54"/>
        <item x="55"/>
        <item x="56"/>
        <item x="57"/>
        <item x="40"/>
        <item x="36"/>
        <item x="51"/>
        <item x="48"/>
        <item t="default"/>
      </items>
    </pivotField>
    <pivotField showAll="0"/>
    <pivotField showAll="0">
      <items count="38">
        <item h="1" x="2"/>
        <item h="1" x="32"/>
        <item h="1" x="19"/>
        <item h="1" x="9"/>
        <item h="1" x="24"/>
        <item h="1" x="5"/>
        <item h="1" x="1"/>
        <item h="1" x="21"/>
        <item x="31"/>
        <item h="1" x="27"/>
        <item h="1" x="18"/>
        <item h="1" x="8"/>
        <item h="1" x="11"/>
        <item h="1" x="3"/>
        <item h="1" x="30"/>
        <item h="1" x="25"/>
        <item h="1" x="4"/>
        <item h="1" x="15"/>
        <item h="1" x="6"/>
        <item h="1" m="1" x="35"/>
        <item h="1" x="28"/>
        <item h="1" x="12"/>
        <item h="1" x="10"/>
        <item h="1" x="7"/>
        <item h="1" m="1" x="33"/>
        <item h="1" m="1" x="34"/>
        <item h="1" m="1" x="36"/>
        <item h="1" x="23"/>
        <item h="1" x="22"/>
        <item h="1" x="20"/>
        <item h="1" x="17"/>
        <item h="1" x="26"/>
        <item h="1" x="16"/>
        <item h="1" x="14"/>
        <item h="1" x="29"/>
        <item h="1" x="13"/>
        <item h="1" x="0"/>
        <item t="default"/>
      </items>
    </pivotField>
    <pivotField axis="axisRow" showAll="0">
      <items count="15">
        <item x="0"/>
        <item x="5"/>
        <item x="1"/>
        <item x="4"/>
        <item x="2"/>
        <item x="7"/>
        <item x="6"/>
        <item x="11"/>
        <item x="3"/>
        <item x="10"/>
        <item x="8"/>
        <item x="9"/>
        <item x="12"/>
        <item x="13"/>
        <item t="default"/>
      </items>
    </pivotField>
    <pivotField showAll="0"/>
    <pivotField showAll="0"/>
    <pivotField dataField="1" showAll="0"/>
    <pivotField axis="axisRow" showAll="0">
      <items count="32">
        <item m="1" x="29"/>
        <item x="2"/>
        <item x="25"/>
        <item x="20"/>
        <item x="22"/>
        <item x="7"/>
        <item x="21"/>
        <item x="1"/>
        <item x="8"/>
        <item m="1" x="28"/>
        <item x="24"/>
        <item x="15"/>
        <item x="14"/>
        <item x="16"/>
        <item x="0"/>
        <item x="13"/>
        <item x="3"/>
        <item x="4"/>
        <item x="5"/>
        <item x="18"/>
        <item m="1" x="30"/>
        <item x="12"/>
        <item x="10"/>
        <item x="11"/>
        <item x="6"/>
        <item x="23"/>
        <item x="9"/>
        <item m="1" x="27"/>
        <item x="17"/>
        <item x="19"/>
        <item x="26"/>
        <item t="default"/>
      </items>
    </pivotField>
    <pivotField dataField="1" showAll="0"/>
    <pivotField showAll="0"/>
    <pivotField showAll="0"/>
    <pivotField showAll="0"/>
  </pivotFields>
  <rowFields count="3">
    <field x="3"/>
    <field x="7"/>
    <field x="0"/>
  </rowFields>
  <rowItems count="4">
    <i>
      <x v="4"/>
    </i>
    <i r="1">
      <x v="1"/>
    </i>
    <i r="2">
      <x v="50"/>
    </i>
    <i t="grand">
      <x/>
    </i>
  </rowItems>
  <colFields count="1">
    <field x="-2"/>
  </colFields>
  <colItems count="2">
    <i>
      <x/>
    </i>
    <i i="1">
      <x v="1"/>
    </i>
  </colItems>
  <dataFields count="2">
    <dataField name="Montant IO " fld="6" baseField="2" baseItem="8" numFmtId="164"/>
    <dataField name="Mt réel Facturé " fld="8" baseField="2" baseItem="0" numFmtId="164"/>
  </dataFields>
  <formats count="2">
    <format dxfId="23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22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D8D6EA0-4B5A-4C83-96AC-2391DB57350F}" name="Tableau croisé dynamique1" cacheId="13" applyNumberFormats="0" applyBorderFormats="0" applyFontFormats="0" applyPatternFormats="0" applyAlignmentFormats="0" applyWidthHeightFormats="1" dataCaption="Valeurs" updatedVersion="7" minRefreshableVersion="3" useAutoFormatting="1" itemPrintTitles="1" createdVersion="7" indent="0" outline="1" outlineData="1" multipleFieldFilters="0" rowHeaderCaption="IO">
  <location ref="A3:E197" firstHeaderRow="0" firstDataRow="1" firstDataCol="1"/>
  <pivotFields count="12">
    <pivotField showAll="0"/>
    <pivotField axis="axisRow" showAll="0">
      <items count="142">
        <item x="54"/>
        <item x="60"/>
        <item x="37"/>
        <item x="1"/>
        <item x="43"/>
        <item x="53"/>
        <item x="55"/>
        <item x="33"/>
        <item x="35"/>
        <item x="28"/>
        <item x="31"/>
        <item x="58"/>
        <item x="14"/>
        <item x="52"/>
        <item x="0"/>
        <item x="25"/>
        <item x="56"/>
        <item x="57"/>
        <item x="11"/>
        <item x="3"/>
        <item x="20"/>
        <item x="40"/>
        <item x="17"/>
        <item x="5"/>
        <item x="49"/>
        <item x="50"/>
        <item x="51"/>
        <item x="2"/>
        <item x="15"/>
        <item x="47"/>
        <item x="66"/>
        <item x="9"/>
        <item x="46"/>
        <item x="13"/>
        <item x="36"/>
        <item x="64"/>
        <item x="65"/>
        <item x="18"/>
        <item x="16"/>
        <item x="19"/>
        <item x="69"/>
        <item x="6"/>
        <item x="8"/>
        <item x="42"/>
        <item x="22"/>
        <item x="26"/>
        <item x="21"/>
        <item x="44"/>
        <item x="10"/>
        <item x="24"/>
        <item x="32"/>
        <item x="39"/>
        <item x="61"/>
        <item x="4"/>
        <item x="7"/>
        <item x="30"/>
        <item x="12"/>
        <item x="45"/>
        <item x="38"/>
        <item x="29"/>
        <item x="27"/>
        <item x="23"/>
        <item x="48"/>
        <item x="41"/>
        <item x="67"/>
        <item x="68"/>
        <item x="62"/>
        <item x="63"/>
        <item x="59"/>
        <item x="34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t="default"/>
      </items>
    </pivotField>
    <pivotField showAll="0"/>
    <pivotField axis="axisRow" showAll="0">
      <items count="25">
        <item x="0"/>
        <item x="5"/>
        <item x="1"/>
        <item x="4"/>
        <item x="2"/>
        <item x="7"/>
        <item x="6"/>
        <item x="11"/>
        <item x="3"/>
        <item x="10"/>
        <item x="8"/>
        <item x="9"/>
        <item x="13"/>
        <item x="12"/>
        <item x="14"/>
        <item x="15"/>
        <item x="16"/>
        <item x="17"/>
        <item x="18"/>
        <item x="19"/>
        <item x="20"/>
        <item x="21"/>
        <item x="22"/>
        <item x="23"/>
        <item t="default"/>
      </items>
    </pivotField>
    <pivotField showAll="0"/>
    <pivotField dataField="1" showAll="0"/>
    <pivotField dataField="1" numFmtId="165" showAll="0"/>
    <pivotField showAll="0"/>
    <pivotField dataField="1" showAll="0"/>
    <pivotField dataField="1" showAll="0"/>
    <pivotField showAll="0"/>
    <pivotField showAll="0"/>
  </pivotFields>
  <rowFields count="2">
    <field x="3"/>
    <field x="1"/>
  </rowFields>
  <rowItems count="194">
    <i>
      <x/>
    </i>
    <i r="1">
      <x v="14"/>
    </i>
    <i r="1">
      <x v="29"/>
    </i>
    <i r="1">
      <x v="38"/>
    </i>
    <i r="1">
      <x v="39"/>
    </i>
    <i r="1">
      <x v="53"/>
    </i>
    <i r="1">
      <x v="55"/>
    </i>
    <i>
      <x v="1"/>
    </i>
    <i r="1">
      <x v="28"/>
    </i>
    <i r="1">
      <x v="29"/>
    </i>
    <i r="1">
      <x v="37"/>
    </i>
    <i r="1">
      <x v="53"/>
    </i>
    <i r="1">
      <x v="55"/>
    </i>
    <i>
      <x v="2"/>
    </i>
    <i r="1">
      <x v="3"/>
    </i>
    <i r="1">
      <x v="5"/>
    </i>
    <i r="1">
      <x v="13"/>
    </i>
    <i>
      <x v="3"/>
    </i>
    <i r="1">
      <x v="9"/>
    </i>
    <i r="1">
      <x v="28"/>
    </i>
    <i r="1">
      <x v="29"/>
    </i>
    <i r="1">
      <x v="37"/>
    </i>
    <i r="1">
      <x v="53"/>
    </i>
    <i r="1">
      <x v="55"/>
    </i>
    <i r="1">
      <x v="68"/>
    </i>
    <i r="1">
      <x v="70"/>
    </i>
    <i r="1">
      <x v="71"/>
    </i>
    <i r="1">
      <x v="72"/>
    </i>
    <i r="1">
      <x v="73"/>
    </i>
    <i r="1">
      <x v="74"/>
    </i>
    <i>
      <x v="4"/>
    </i>
    <i r="1">
      <x v="20"/>
    </i>
    <i r="1">
      <x v="21"/>
    </i>
    <i r="1">
      <x v="22"/>
    </i>
    <i r="1">
      <x v="24"/>
    </i>
    <i r="1">
      <x v="25"/>
    </i>
    <i r="1">
      <x v="26"/>
    </i>
    <i r="1">
      <x v="27"/>
    </i>
    <i r="1">
      <x v="28"/>
    </i>
    <i r="1">
      <x v="29"/>
    </i>
    <i r="1">
      <x v="30"/>
    </i>
    <i r="1">
      <x v="53"/>
    </i>
    <i r="1">
      <x v="54"/>
    </i>
    <i r="1">
      <x v="55"/>
    </i>
    <i r="1">
      <x v="66"/>
    </i>
    <i>
      <x v="5"/>
    </i>
    <i r="1">
      <x v="8"/>
    </i>
    <i r="1">
      <x v="41"/>
    </i>
    <i>
      <x v="6"/>
    </i>
    <i r="1">
      <x v="11"/>
    </i>
    <i r="1">
      <x v="20"/>
    </i>
    <i r="1">
      <x v="21"/>
    </i>
    <i r="1">
      <x v="23"/>
    </i>
    <i>
      <x v="7"/>
    </i>
    <i r="1">
      <x v="10"/>
    </i>
    <i r="1">
      <x v="12"/>
    </i>
    <i r="1">
      <x v="40"/>
    </i>
    <i>
      <x v="8"/>
    </i>
    <i r="1">
      <x v="4"/>
    </i>
    <i r="1">
      <x v="7"/>
    </i>
    <i r="1">
      <x v="18"/>
    </i>
    <i r="1">
      <x v="19"/>
    </i>
    <i r="1">
      <x v="45"/>
    </i>
    <i r="1">
      <x v="46"/>
    </i>
    <i r="1">
      <x v="47"/>
    </i>
    <i r="1">
      <x v="48"/>
    </i>
    <i r="1">
      <x v="49"/>
    </i>
    <i r="1">
      <x v="50"/>
    </i>
    <i r="1">
      <x v="51"/>
    </i>
    <i r="1">
      <x v="52"/>
    </i>
    <i r="1">
      <x v="56"/>
    </i>
    <i r="1">
      <x v="57"/>
    </i>
    <i r="1">
      <x v="58"/>
    </i>
    <i r="1">
      <x v="59"/>
    </i>
    <i r="1">
      <x v="60"/>
    </i>
    <i r="1">
      <x v="61"/>
    </i>
    <i r="1">
      <x v="62"/>
    </i>
    <i r="1">
      <x v="63"/>
    </i>
    <i r="1">
      <x v="64"/>
    </i>
    <i r="1">
      <x v="65"/>
    </i>
    <i>
      <x v="9"/>
    </i>
    <i r="1">
      <x v="2"/>
    </i>
    <i r="1">
      <x v="28"/>
    </i>
    <i r="1">
      <x v="29"/>
    </i>
    <i r="1">
      <x v="31"/>
    </i>
    <i r="1">
      <x v="32"/>
    </i>
    <i r="1">
      <x v="33"/>
    </i>
    <i r="1">
      <x v="34"/>
    </i>
    <i r="1">
      <x v="35"/>
    </i>
    <i r="1">
      <x v="36"/>
    </i>
    <i r="1">
      <x v="68"/>
    </i>
    <i>
      <x v="10"/>
    </i>
    <i r="1">
      <x v="1"/>
    </i>
    <i r="1">
      <x v="15"/>
    </i>
    <i r="1">
      <x v="42"/>
    </i>
    <i r="1">
      <x v="43"/>
    </i>
    <i r="1">
      <x v="44"/>
    </i>
    <i r="1">
      <x v="45"/>
    </i>
    <i r="1">
      <x v="50"/>
    </i>
    <i r="1">
      <x v="59"/>
    </i>
    <i>
      <x v="11"/>
    </i>
    <i r="1">
      <x/>
    </i>
    <i r="1">
      <x v="42"/>
    </i>
    <i r="1">
      <x v="43"/>
    </i>
    <i r="1">
      <x v="44"/>
    </i>
    <i r="1">
      <x v="45"/>
    </i>
    <i r="1">
      <x v="50"/>
    </i>
    <i r="1">
      <x v="59"/>
    </i>
    <i>
      <x v="12"/>
    </i>
    <i r="1">
      <x v="6"/>
    </i>
    <i r="1">
      <x v="16"/>
    </i>
    <i r="1">
      <x v="17"/>
    </i>
    <i r="1">
      <x v="67"/>
    </i>
    <i>
      <x v="13"/>
    </i>
    <i r="1">
      <x v="68"/>
    </i>
    <i r="1">
      <x v="69"/>
    </i>
    <i>
      <x v="14"/>
    </i>
    <i r="1">
      <x v="75"/>
    </i>
    <i>
      <x v="15"/>
    </i>
    <i r="1">
      <x v="76"/>
    </i>
    <i r="1">
      <x v="77"/>
    </i>
    <i r="1">
      <x v="78"/>
    </i>
    <i r="1">
      <x v="79"/>
    </i>
    <i r="1">
      <x v="80"/>
    </i>
    <i>
      <x v="16"/>
    </i>
    <i r="1">
      <x v="81"/>
    </i>
    <i r="1">
      <x v="82"/>
    </i>
    <i r="1">
      <x v="83"/>
    </i>
    <i r="1">
      <x v="84"/>
    </i>
    <i r="1">
      <x v="85"/>
    </i>
    <i r="1">
      <x v="86"/>
    </i>
    <i r="1">
      <x v="87"/>
    </i>
    <i>
      <x v="17"/>
    </i>
    <i r="1">
      <x v="78"/>
    </i>
    <i r="1">
      <x v="88"/>
    </i>
    <i r="1">
      <x v="89"/>
    </i>
    <i r="1">
      <x v="90"/>
    </i>
    <i r="1">
      <x v="91"/>
    </i>
    <i>
      <x v="18"/>
    </i>
    <i r="1">
      <x v="92"/>
    </i>
    <i r="1">
      <x v="93"/>
    </i>
    <i r="1">
      <x v="94"/>
    </i>
    <i r="1">
      <x v="95"/>
    </i>
    <i r="1">
      <x v="96"/>
    </i>
    <i r="1">
      <x v="97"/>
    </i>
    <i r="1">
      <x v="98"/>
    </i>
    <i r="1">
      <x v="99"/>
    </i>
    <i r="1">
      <x v="100"/>
    </i>
    <i r="1">
      <x v="101"/>
    </i>
    <i>
      <x v="19"/>
    </i>
    <i r="1">
      <x v="102"/>
    </i>
    <i>
      <x v="20"/>
    </i>
    <i r="1">
      <x v="103"/>
    </i>
    <i>
      <x v="21"/>
    </i>
    <i r="1">
      <x v="104"/>
    </i>
    <i r="1">
      <x v="105"/>
    </i>
    <i r="1">
      <x v="106"/>
    </i>
    <i r="1">
      <x v="107"/>
    </i>
    <i r="1">
      <x v="108"/>
    </i>
    <i r="1">
      <x v="109"/>
    </i>
    <i r="1">
      <x v="110"/>
    </i>
    <i r="1">
      <x v="111"/>
    </i>
    <i r="1">
      <x v="112"/>
    </i>
    <i>
      <x v="22"/>
    </i>
    <i r="1">
      <x v="113"/>
    </i>
    <i r="1">
      <x v="114"/>
    </i>
    <i r="1">
      <x v="115"/>
    </i>
    <i r="1">
      <x v="116"/>
    </i>
    <i r="1">
      <x v="117"/>
    </i>
    <i r="1">
      <x v="118"/>
    </i>
    <i r="1">
      <x v="119"/>
    </i>
    <i r="1">
      <x v="120"/>
    </i>
    <i r="1">
      <x v="121"/>
    </i>
    <i r="1">
      <x v="122"/>
    </i>
    <i r="1">
      <x v="123"/>
    </i>
    <i r="1">
      <x v="124"/>
    </i>
    <i r="1">
      <x v="125"/>
    </i>
    <i r="1">
      <x v="126"/>
    </i>
    <i r="1">
      <x v="127"/>
    </i>
    <i r="1">
      <x v="128"/>
    </i>
    <i r="1">
      <x v="129"/>
    </i>
    <i r="1">
      <x v="130"/>
    </i>
    <i r="1">
      <x v="131"/>
    </i>
    <i r="1">
      <x v="132"/>
    </i>
    <i r="1">
      <x v="133"/>
    </i>
    <i>
      <x v="23"/>
    </i>
    <i r="1">
      <x v="134"/>
    </i>
    <i r="1">
      <x v="135"/>
    </i>
    <i r="1">
      <x v="136"/>
    </i>
    <i r="1">
      <x v="137"/>
    </i>
    <i r="1">
      <x v="138"/>
    </i>
    <i r="1">
      <x v="139"/>
    </i>
    <i r="1">
      <x v="140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Somme de Montant PO" fld="5" baseField="3" baseItem="0" numFmtId="164"/>
    <dataField name="Montant IO " fld="6" baseField="3" baseItem="0" numFmtId="164"/>
    <dataField name="Montant réel Facturé " fld="8" baseField="3" baseItem="0" numFmtId="164"/>
    <dataField name="Reste à facturer " fld="9" baseField="3" baseItem="0" numFmtId="164"/>
  </dataFields>
  <formats count="5">
    <format dxfId="21">
      <pivotArea dataOnly="0" labelOnly="1" outline="0" fieldPosition="0">
        <references count="1">
          <reference field="4294967294" count="3">
            <x v="1"/>
            <x v="2"/>
            <x v="3"/>
          </reference>
        </references>
      </pivotArea>
    </format>
    <format dxfId="20">
      <pivotArea outline="0" fieldPosition="0">
        <references count="1">
          <reference field="4294967294" count="1">
            <x v="1"/>
          </reference>
        </references>
      </pivotArea>
    </format>
    <format dxfId="19">
      <pivotArea outline="0" fieldPosition="0">
        <references count="1">
          <reference field="4294967294" count="1">
            <x v="2"/>
          </reference>
        </references>
      </pivotArea>
    </format>
    <format dxfId="18">
      <pivotArea outline="0" fieldPosition="0">
        <references count="1">
          <reference field="4294967294" count="1">
            <x v="3"/>
          </reference>
        </references>
      </pivotArea>
    </format>
    <format dxfId="17">
      <pivotArea outline="0" fieldPosition="0">
        <references count="1">
          <reference field="4294967294" count="1">
            <x v="0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Prestataires" xr10:uid="{DF621035-1700-4E06-B14C-8ECCEC8B8FE7}" sourceName="Prestataires">
  <pivotTables>
    <pivotTable tabId="9" name="Tableau croisé dynamique1"/>
  </pivotTables>
  <data>
    <tabular pivotCacheId="1690112358">
      <items count="37">
        <i x="2"/>
        <i x="32"/>
        <i x="19"/>
        <i x="9"/>
        <i x="24"/>
        <i x="5"/>
        <i x="1"/>
        <i x="21"/>
        <i x="31" s="1"/>
        <i x="27"/>
        <i x="18"/>
        <i x="8"/>
        <i x="11"/>
        <i x="3"/>
        <i x="30"/>
        <i x="25"/>
        <i x="4"/>
        <i x="15"/>
        <i x="6"/>
        <i x="28"/>
        <i x="12"/>
        <i x="10"/>
        <i x="7"/>
        <i x="22"/>
        <i x="20"/>
        <i x="17"/>
        <i x="26"/>
        <i x="16"/>
        <i x="14"/>
        <i x="29"/>
        <i x="13"/>
        <i x="0"/>
        <i x="35" nd="1"/>
        <i x="33" nd="1"/>
        <i x="34" nd="1"/>
        <i x="36" nd="1"/>
        <i x="23" nd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IO1" xr10:uid="{114E61E3-1E1F-4850-BD7C-8C4180BBE5FD}" sourceName="IO">
  <pivotTables>
    <pivotTable tabId="14" name="Tableau croisé dynamique4"/>
    <pivotTable tabId="15" name="TCD - Test IO"/>
  </pivotTables>
  <data>
    <tabular pivotCacheId="782066165">
      <items count="24">
        <i x="17"/>
        <i x="14"/>
        <i x="15"/>
        <i x="16"/>
        <i x="20"/>
        <i x="18"/>
        <i x="22"/>
        <i x="21"/>
        <i x="23" s="1"/>
        <i x="0"/>
        <i x="5"/>
        <i x="1"/>
        <i x="4"/>
        <i x="19"/>
        <i x="2"/>
        <i x="7"/>
        <i x="6"/>
        <i x="11"/>
        <i x="3"/>
        <i x="10"/>
        <i x="8"/>
        <i x="9"/>
        <i x="13"/>
        <i x="12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IO 1" xr10:uid="{20792EF3-5845-4E4E-B2F2-91C19EF65E7B}" cache="Segment_IO1" caption="IO" columnCount="13" rowHeight="241300"/>
</slicers>
</file>

<file path=xl/slicers/slicer2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Prestataires" xr10:uid="{74DA213F-2997-4751-A107-38681E77319F}" cache="Segment_Prestataires" caption="Prestataires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EC05ACF-08BF-4D0D-B865-634C40A230DF}" name="Tableau1" displayName="Tableau1" ref="A13:C27" totalsRowShown="0" headerRowDxfId="36" dataDxfId="35">
  <autoFilter ref="A13:C27" xr:uid="{17BE89FF-C89C-44A8-85DD-CC052915D211}"/>
  <tableColumns count="3">
    <tableColumn id="1" xr3:uid="{C78851D2-783C-495B-8DFA-74060725B070}" name="STREAM" dataDxfId="34"/>
    <tableColumn id="2" xr3:uid="{EA51ACEC-7253-4DC9-B5E9-CF53B4535B4B}" name="Contact AQ IT" dataDxfId="33"/>
    <tableColumn id="3" xr3:uid="{A5966E8C-1CF8-4DEB-BCF5-00D9D9412F0C}" name="Contact VSI" dataDxfId="32"/>
  </tableColumns>
  <tableStyleInfo name="TableStyleLight2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7" xr:uid="{EF75C147-F5A4-4494-B36D-469AC6C452E3}" name="t_Data" displayName="t_Data" ref="A4:L180" totalsRowShown="0">
  <autoFilter ref="A4:L180" xr:uid="{EF75C147-F5A4-4494-B36D-469AC6C452E3}"/>
  <sortState xmlns:xlrd2="http://schemas.microsoft.com/office/spreadsheetml/2017/richdata2" ref="A5:L96">
    <sortCondition ref="A5"/>
  </sortState>
  <tableColumns count="12">
    <tableColumn id="1" xr3:uid="{EF8E1570-EA29-4FF4-BC23-9E6D16E60D56}" name="Commandes "/>
    <tableColumn id="2" xr3:uid="{7736413D-1EE1-4B8E-9842-A9172B54815D}" name="Description"/>
    <tableColumn id="12" xr3:uid="{F54F6047-ED9E-4F13-AA39-AAA24FEB52BE}" name="Prestataires"/>
    <tableColumn id="3" xr3:uid="{C5047CBC-37AF-4F8A-BBA6-74B2DABAACFE}" name="IO"/>
    <tableColumn id="4" xr3:uid="{07A6BE4F-2270-4CB2-9F93-AE98250BFB82}" name="Répartition IO"/>
    <tableColumn id="5" xr3:uid="{275F2F7A-4687-4735-AD9E-73EF766F6CAD}" name="Montant PO"/>
    <tableColumn id="6" xr3:uid="{334E4AB2-35E0-47D6-981C-61295736CB78}" name="Montant IO"/>
    <tableColumn id="7" xr3:uid="{24AC2356-99A4-4893-BE24-3DC1A1B77B12}" name="Fournisseur"/>
    <tableColumn id="8" xr3:uid="{71E1C48C-B35F-4BE3-BCED-ECE99B402FF3}" name="Montant réel Facturé"/>
    <tableColumn id="9" xr3:uid="{17103E47-9727-449F-B28F-E8430A4EBEFC}" name="Reste à facturer"/>
    <tableColumn id="10" xr3:uid="{A50AC6AD-A7F7-4FCB-886A-74519107E0E7}" name="Statut Réception"/>
    <tableColumn id="11" xr3:uid="{ECF7B697-4ADD-4AB5-B0F9-3BC1B63B45FF}" name="Commentaire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386B3EF5-BCC9-4FBE-A8D7-DCDF2492DE52}" name="t_Enveloppe" displayName="t_Enveloppe" ref="A2:B19" totalsRowShown="0">
  <autoFilter ref="A2:B19" xr:uid="{386B3EF5-BCC9-4FBE-A8D7-DCDF2492DE52}"/>
  <tableColumns count="2">
    <tableColumn id="1" xr3:uid="{37407E48-F64D-4C94-8683-574C406B98E6}" name="Nom" dataDxfId="25"/>
    <tableColumn id="2" xr3:uid="{7CAC8223-B75C-438C-A3B6-819EB82AD19A}" name="Montant" dataDxfId="24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256D248-DFBC-46CB-B98A-892230F066C1}" name="Tableau2" displayName="Tableau2" ref="B3:H55" totalsRowShown="0" headerRowDxfId="16" dataDxfId="15">
  <autoFilter ref="B3:H55" xr:uid="{932CC593-6D0F-4E41-AEB8-7294CDDAB723}"/>
  <tableColumns count="7">
    <tableColumn id="1" xr3:uid="{20B47DE6-1E1A-489D-9DC1-C403A060A679}" name="Société"/>
    <tableColumn id="2" xr3:uid="{FE3FC591-C4D4-4E2E-93ED-9271601E5478}" name="Budget"/>
    <tableColumn id="3" xr3:uid="{15EEE6B1-1F48-485B-ADB8-24A8FF359AE1}" name="TJM"/>
    <tableColumn id="4" xr3:uid="{08E13B72-EC36-4990-90B3-1681CC4DD087}" name="Service" dataDxfId="14"/>
    <tableColumn id="5" xr3:uid="{FB73188F-84AA-4A86-86F7-589F70B703AA}" name="Projets T1" dataDxfId="13"/>
    <tableColumn id="6" xr3:uid="{CA5838CC-BF19-4EC5-8646-DC1003D76F6F}" name="Projets T2" dataDxfId="12"/>
    <tableColumn id="7" xr3:uid="{966B4DC4-247E-43AD-A267-4C068DD5D0CC}" name="Projets T3" dataDxfId="11"/>
  </tableColumns>
  <tableStyleInfo name="TableStyleLight1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.bin"/><Relationship Id="rId3" Type="http://schemas.openxmlformats.org/officeDocument/2006/relationships/hyperlink" Target="https://farevagroup.sharepoint.com/:x:/r/sites/basic-share/FarevaMirabelProgram/Documents/90_VSI/91_Planning_Suivi_Indicateurs/PLANNING%20VSI.xlsx?d=w3e0706364004468392a0f66fcdcce5b3&amp;csf=1&amp;web=1&amp;e=UYJjJw" TargetMode="External"/><Relationship Id="rId7" Type="http://schemas.openxmlformats.org/officeDocument/2006/relationships/hyperlink" Target="file:///\\Bedata007\IT_Mirabel_Site\Planning%20Cong&#233;s\Planning%20conges%20Mirabel%20IT%202020-21.xls" TargetMode="External"/><Relationship Id="rId2" Type="http://schemas.openxmlformats.org/officeDocument/2006/relationships/hyperlink" Target="https://farevagroup.sharepoint.com/:x:/r/sites/basic-share/FarevaMirabelProgram/Documents/90_VSI/91_Planning_Suivi_Indicateurs/PLANNING%20VSI.xlsx?d=w3e0706364004468392a0f66fcdcce5b3&amp;csf=1&amp;web=1&amp;e=UYJjJw" TargetMode="External"/><Relationship Id="rId1" Type="http://schemas.openxmlformats.org/officeDocument/2006/relationships/hyperlink" Target="https://farevagroup.sharepoint.com/:x:/r/sites/basic-share/FarevaMirabelProgram/Documents/00_PILOTAGE_Programme/01_Planning_Suivi_Indicateurs/Cong%C3%A9s_Intervants_Planification_Ateliers_SAP.xlsx?d=w727e12e74fa549b48ad1159982d927a2&amp;csf=1&amp;web=1&amp;e=4eNMNO" TargetMode="External"/><Relationship Id="rId6" Type="http://schemas.openxmlformats.org/officeDocument/2006/relationships/hyperlink" Target="file:///\\frriapp800038\Automatisme\01_Confidentiel\Gestion%20ERMD%20-%20Elise%20P\Projets%20modernisation%202021-Budget+planning%20_v26082021.xlsx" TargetMode="External"/><Relationship Id="rId5" Type="http://schemas.openxmlformats.org/officeDocument/2006/relationships/hyperlink" Target="file:///\\frriapp800038\Automatisme\Projets\00_Gestion%20Unit&#233;\Plannings%20&#233;quipe%20ERMD%20autom\Planning_cong&#233;s_2021_ERMD_Automatisme.xlsx" TargetMode="External"/><Relationship Id="rId4" Type="http://schemas.openxmlformats.org/officeDocument/2006/relationships/hyperlink" Target="file:///\\frriapp800038\Automatisme\01_Confidentiel\Projets\Transition\BUDGET\Portfolio%20AQ%20IT%202021.pdf" TargetMode="External"/><Relationship Id="rId9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4.bin"/><Relationship Id="rId1" Type="http://schemas.openxmlformats.org/officeDocument/2006/relationships/pivotTable" Target="../pivotTables/pivotTable1.xml"/><Relationship Id="rId4" Type="http://schemas.microsoft.com/office/2007/relationships/slicer" Target="../slicers/slicer1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5.bin"/><Relationship Id="rId1" Type="http://schemas.openxmlformats.org/officeDocument/2006/relationships/pivotTable" Target="../pivotTables/pivotTable2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7.bin"/><Relationship Id="rId1" Type="http://schemas.openxmlformats.org/officeDocument/2006/relationships/pivotTable" Target="../pivotTables/pivotTable3.xml"/><Relationship Id="rId4" Type="http://schemas.microsoft.com/office/2007/relationships/slicer" Target="../slicers/slicer2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ivotTable" Target="../pivotTables/pivotTable4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65306E-317D-45E1-AE3B-26239C2C5039}">
  <dimension ref="A1:D27"/>
  <sheetViews>
    <sheetView workbookViewId="0">
      <selection activeCell="D14" sqref="D14"/>
    </sheetView>
  </sheetViews>
  <sheetFormatPr baseColWidth="10" defaultRowHeight="15" x14ac:dyDescent="0.25"/>
  <cols>
    <col min="1" max="1" width="32.140625" customWidth="1"/>
    <col min="2" max="2" width="30.5703125" customWidth="1"/>
    <col min="3" max="3" width="36.85546875" bestFit="1" customWidth="1"/>
    <col min="4" max="4" width="48" bestFit="1" customWidth="1"/>
  </cols>
  <sheetData>
    <row r="1" spans="1:4" ht="20.25" thickBot="1" x14ac:dyDescent="0.35">
      <c r="A1" s="10"/>
    </row>
    <row r="2" spans="1:4" ht="15.75" thickTop="1" x14ac:dyDescent="0.25"/>
    <row r="3" spans="1:4" x14ac:dyDescent="0.25">
      <c r="A3" t="s">
        <v>107</v>
      </c>
      <c r="B3" s="8" t="s">
        <v>101</v>
      </c>
      <c r="C3" t="s">
        <v>103</v>
      </c>
    </row>
    <row r="5" spans="1:4" x14ac:dyDescent="0.25">
      <c r="A5" t="s">
        <v>102</v>
      </c>
      <c r="B5" s="8" t="s">
        <v>104</v>
      </c>
      <c r="C5" t="s">
        <v>104</v>
      </c>
      <c r="D5" s="8" t="s">
        <v>104</v>
      </c>
    </row>
    <row r="7" spans="1:4" x14ac:dyDescent="0.25">
      <c r="A7" t="s">
        <v>144</v>
      </c>
      <c r="C7" t="s">
        <v>105</v>
      </c>
      <c r="D7" s="8" t="s">
        <v>142</v>
      </c>
    </row>
    <row r="9" spans="1:4" x14ac:dyDescent="0.25">
      <c r="A9" t="s">
        <v>145</v>
      </c>
      <c r="B9" s="8" t="s">
        <v>143</v>
      </c>
      <c r="C9" t="s">
        <v>106</v>
      </c>
      <c r="D9" s="8" t="s">
        <v>146</v>
      </c>
    </row>
    <row r="10" spans="1:4" x14ac:dyDescent="0.25">
      <c r="B10" s="8"/>
      <c r="D10" s="8"/>
    </row>
    <row r="11" spans="1:4" x14ac:dyDescent="0.25">
      <c r="A11" t="s">
        <v>147</v>
      </c>
      <c r="B11" s="8" t="s">
        <v>148</v>
      </c>
      <c r="D11" s="8"/>
    </row>
    <row r="13" spans="1:4" x14ac:dyDescent="0.25">
      <c r="A13" s="9" t="s">
        <v>108</v>
      </c>
      <c r="B13" s="9" t="s">
        <v>109</v>
      </c>
      <c r="C13" s="9" t="s">
        <v>110</v>
      </c>
    </row>
    <row r="14" spans="1:4" x14ac:dyDescent="0.25">
      <c r="A14" s="9" t="s">
        <v>111</v>
      </c>
      <c r="B14" s="9" t="s">
        <v>112</v>
      </c>
      <c r="C14" s="9" t="s">
        <v>113</v>
      </c>
    </row>
    <row r="15" spans="1:4" x14ac:dyDescent="0.25">
      <c r="A15" s="9" t="s">
        <v>114</v>
      </c>
      <c r="B15" s="9" t="s">
        <v>112</v>
      </c>
      <c r="C15" s="9" t="s">
        <v>113</v>
      </c>
    </row>
    <row r="16" spans="1:4" x14ac:dyDescent="0.25">
      <c r="A16" s="9" t="s">
        <v>115</v>
      </c>
      <c r="B16" s="9" t="s">
        <v>116</v>
      </c>
      <c r="C16" s="9" t="s">
        <v>117</v>
      </c>
    </row>
    <row r="17" spans="1:3" x14ac:dyDescent="0.25">
      <c r="A17" s="9" t="s">
        <v>118</v>
      </c>
      <c r="B17" s="9" t="s">
        <v>119</v>
      </c>
      <c r="C17" s="9" t="s">
        <v>120</v>
      </c>
    </row>
    <row r="18" spans="1:3" x14ac:dyDescent="0.25">
      <c r="A18" s="9" t="s">
        <v>121</v>
      </c>
      <c r="B18" s="9" t="s">
        <v>122</v>
      </c>
      <c r="C18" s="9" t="s">
        <v>123</v>
      </c>
    </row>
    <row r="19" spans="1:3" x14ac:dyDescent="0.25">
      <c r="A19" s="9" t="s">
        <v>124</v>
      </c>
      <c r="B19" s="9" t="s">
        <v>119</v>
      </c>
      <c r="C19" s="9" t="s">
        <v>125</v>
      </c>
    </row>
    <row r="20" spans="1:3" x14ac:dyDescent="0.25">
      <c r="A20" s="9" t="s">
        <v>126</v>
      </c>
      <c r="B20" s="9" t="s">
        <v>112</v>
      </c>
      <c r="C20" s="9" t="s">
        <v>117</v>
      </c>
    </row>
    <row r="21" spans="1:3" x14ac:dyDescent="0.25">
      <c r="A21" s="9" t="s">
        <v>127</v>
      </c>
      <c r="B21" s="9" t="s">
        <v>119</v>
      </c>
      <c r="C21" s="9" t="s">
        <v>128</v>
      </c>
    </row>
    <row r="22" spans="1:3" x14ac:dyDescent="0.25">
      <c r="A22" s="9" t="s">
        <v>129</v>
      </c>
      <c r="B22" s="9" t="s">
        <v>130</v>
      </c>
      <c r="C22" s="9" t="s">
        <v>117</v>
      </c>
    </row>
    <row r="23" spans="1:3" x14ac:dyDescent="0.25">
      <c r="A23" s="9" t="s">
        <v>131</v>
      </c>
      <c r="B23" s="9" t="s">
        <v>119</v>
      </c>
      <c r="C23" s="9" t="s">
        <v>128</v>
      </c>
    </row>
    <row r="24" spans="1:3" x14ac:dyDescent="0.25">
      <c r="A24" s="9" t="s">
        <v>132</v>
      </c>
      <c r="B24" s="9" t="s">
        <v>119</v>
      </c>
      <c r="C24" s="9" t="s">
        <v>133</v>
      </c>
    </row>
    <row r="25" spans="1:3" x14ac:dyDescent="0.25">
      <c r="A25" s="9" t="s">
        <v>134</v>
      </c>
      <c r="B25" s="9" t="s">
        <v>135</v>
      </c>
      <c r="C25" s="9" t="s">
        <v>136</v>
      </c>
    </row>
    <row r="26" spans="1:3" x14ac:dyDescent="0.25">
      <c r="A26" s="9" t="s">
        <v>137</v>
      </c>
      <c r="B26" s="9" t="s">
        <v>135</v>
      </c>
      <c r="C26" s="9" t="s">
        <v>138</v>
      </c>
    </row>
    <row r="27" spans="1:3" x14ac:dyDescent="0.25">
      <c r="A27" s="9" t="s">
        <v>139</v>
      </c>
      <c r="B27" s="9" t="s">
        <v>140</v>
      </c>
      <c r="C27" s="9" t="s">
        <v>141</v>
      </c>
    </row>
  </sheetData>
  <hyperlinks>
    <hyperlink ref="B3" r:id="rId1" xr:uid="{41AC0242-7886-4CBC-AE0A-573B1596777C}"/>
    <hyperlink ref="D5" r:id="rId2" xr:uid="{62C9BB20-2DC3-4765-B797-FD1B371303FB}"/>
    <hyperlink ref="B5" r:id="rId3" xr:uid="{A14B26FB-80CE-4348-A29A-4C8F9510290D}"/>
    <hyperlink ref="D7" r:id="rId4" xr:uid="{793CC091-1F45-4798-8DED-BC872CA60633}"/>
    <hyperlink ref="B9" r:id="rId5" xr:uid="{AB7D9A99-5F82-4B7A-A84F-77B7EDA1F63A}"/>
    <hyperlink ref="D9" r:id="rId6" xr:uid="{B15759B9-88AC-4F2A-A061-697F5189D7F0}"/>
    <hyperlink ref="B11" r:id="rId7" xr:uid="{081FF570-2DC3-4C0B-9502-A3226478C2A3}"/>
  </hyperlinks>
  <pageMargins left="0.7" right="0.7" top="0.75" bottom="0.75" header="0.3" footer="0.3"/>
  <pageSetup paperSize="9" orientation="portrait" r:id="rId8"/>
  <headerFooter>
    <oddHeader>&amp;L&amp;"Calibri"&amp;12&amp;K00B294Interne-Proprietary&amp;1#</oddHeader>
  </headerFooter>
  <tableParts count="1">
    <tablePart r:id="rId9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98144D-B2F4-484C-B193-3EBFA1F98B73}">
  <sheetPr>
    <tabColor theme="0"/>
    <pageSetUpPr autoPageBreaks="0"/>
  </sheetPr>
  <dimension ref="A1:O35"/>
  <sheetViews>
    <sheetView zoomScale="110" zoomScaleNormal="110" workbookViewId="0">
      <selection activeCell="C5" sqref="C5"/>
    </sheetView>
  </sheetViews>
  <sheetFormatPr baseColWidth="10" defaultRowHeight="15" x14ac:dyDescent="0.25"/>
  <cols>
    <col min="2" max="2" width="39.5703125" style="3" bestFit="1" customWidth="1"/>
    <col min="3" max="3" width="25.5703125" style="29" bestFit="1" customWidth="1"/>
    <col min="4" max="4" width="16.42578125" style="29" customWidth="1"/>
    <col min="5" max="5" width="14.5703125" style="29" bestFit="1" customWidth="1"/>
    <col min="6" max="6" width="16" style="29" customWidth="1"/>
    <col min="7" max="7" width="7.85546875" style="27" customWidth="1"/>
    <col min="8" max="8" width="17.140625" style="27" customWidth="1"/>
    <col min="9" max="9" width="12.140625" style="32" customWidth="1"/>
    <col min="10" max="10" width="14.42578125" style="33" bestFit="1" customWidth="1"/>
    <col min="11" max="11" width="20.140625" style="30" bestFit="1" customWidth="1"/>
    <col min="12" max="12" width="14.42578125" style="3" customWidth="1"/>
    <col min="13" max="13" width="24.5703125" style="3" bestFit="1" customWidth="1"/>
  </cols>
  <sheetData>
    <row r="1" spans="1:15" ht="20.25" thickBot="1" x14ac:dyDescent="0.35">
      <c r="B1" s="28" t="s">
        <v>341</v>
      </c>
      <c r="I1" s="27"/>
      <c r="J1" s="27"/>
      <c r="N1" s="1"/>
      <c r="O1" s="5"/>
    </row>
    <row r="2" spans="1:15" ht="16.5" thickTop="1" x14ac:dyDescent="0.25">
      <c r="C2" s="31" t="s">
        <v>342</v>
      </c>
      <c r="D2" s="31" t="s">
        <v>343</v>
      </c>
      <c r="E2" s="31" t="s">
        <v>344</v>
      </c>
      <c r="F2" s="31" t="s">
        <v>345</v>
      </c>
      <c r="N2" s="1"/>
      <c r="O2" s="5"/>
    </row>
    <row r="3" spans="1:15" x14ac:dyDescent="0.25">
      <c r="A3" t="s">
        <v>346</v>
      </c>
      <c r="B3" s="61" t="s">
        <v>90</v>
      </c>
      <c r="C3" s="35"/>
      <c r="D3" s="35">
        <f>'[1]600727 - SAP ECC6'!D3</f>
        <v>683359</v>
      </c>
      <c r="E3" s="36" t="e">
        <f>D3/C3</f>
        <v>#DIV/0!</v>
      </c>
      <c r="F3" s="35">
        <f>'[1]600727 - SAP ECC6'!F3</f>
        <v>666784</v>
      </c>
      <c r="G3" s="7" t="s">
        <v>347</v>
      </c>
    </row>
    <row r="4" spans="1:15" ht="15.75" x14ac:dyDescent="0.25">
      <c r="B4" s="34"/>
      <c r="C4" s="35"/>
      <c r="D4" s="35"/>
      <c r="E4" s="36"/>
      <c r="F4" s="35"/>
      <c r="G4" s="7"/>
    </row>
    <row r="5" spans="1:15" x14ac:dyDescent="0.25">
      <c r="A5" t="s">
        <v>346</v>
      </c>
      <c r="B5" s="61" t="s">
        <v>26</v>
      </c>
      <c r="C5" s="35">
        <v>5813280</v>
      </c>
      <c r="D5" s="35">
        <f>'[1]601000 - SAP 4 HANA'!E3</f>
        <v>1031882.25</v>
      </c>
      <c r="E5" s="36">
        <f t="shared" ref="E5:E32" si="0">D5/C5</f>
        <v>0.17750430909916604</v>
      </c>
      <c r="F5" s="35">
        <f>'[1]601000 - SAP 4 HANA'!G3</f>
        <v>943312.25</v>
      </c>
      <c r="H5" s="37"/>
    </row>
    <row r="6" spans="1:15" ht="15.75" x14ac:dyDescent="0.25">
      <c r="B6" s="38" t="s">
        <v>348</v>
      </c>
      <c r="C6" s="39">
        <f>SUM(C5)</f>
        <v>5813280</v>
      </c>
      <c r="D6" s="39">
        <f>SUM(D5)</f>
        <v>1031882.25</v>
      </c>
      <c r="E6" s="40">
        <f t="shared" si="0"/>
        <v>0.17750430909916604</v>
      </c>
      <c r="F6" s="39">
        <f>SUM(F5)</f>
        <v>943312.25</v>
      </c>
    </row>
    <row r="7" spans="1:15" ht="7.7" customHeight="1" x14ac:dyDescent="0.25">
      <c r="B7"/>
      <c r="C7" s="41"/>
      <c r="D7" s="41"/>
      <c r="E7"/>
      <c r="F7" s="41"/>
    </row>
    <row r="8" spans="1:15" x14ac:dyDescent="0.25">
      <c r="A8" t="s">
        <v>346</v>
      </c>
      <c r="B8" s="61" t="s">
        <v>34</v>
      </c>
      <c r="C8" s="35">
        <v>367960</v>
      </c>
      <c r="D8" s="35">
        <f>'[1]601006 - MASTER CONTROL'!E3</f>
        <v>158565</v>
      </c>
      <c r="E8" s="36">
        <f t="shared" si="0"/>
        <v>0.43092999239047725</v>
      </c>
      <c r="F8" s="35">
        <f>'[1]601006 - MASTER CONTROL'!G3</f>
        <v>110210</v>
      </c>
    </row>
    <row r="9" spans="1:15" x14ac:dyDescent="0.25">
      <c r="A9" t="s">
        <v>346</v>
      </c>
      <c r="B9" s="61" t="s">
        <v>37</v>
      </c>
      <c r="C9" s="35">
        <v>368640</v>
      </c>
      <c r="D9" s="35">
        <f>'[1]600728 - BASEWARE'!E3</f>
        <v>305946.25</v>
      </c>
      <c r="E9" s="36">
        <f t="shared" si="0"/>
        <v>0.82993231879340279</v>
      </c>
      <c r="F9" s="35">
        <f>'[1]600728 - BASEWARE'!G3</f>
        <v>305946.25</v>
      </c>
    </row>
    <row r="10" spans="1:15" x14ac:dyDescent="0.25">
      <c r="A10" t="s">
        <v>346</v>
      </c>
      <c r="B10" s="61" t="s">
        <v>38</v>
      </c>
      <c r="C10" s="35">
        <v>50300</v>
      </c>
      <c r="D10" s="35">
        <f>'[1]600724 - DECIDIUM'!E3</f>
        <v>100185</v>
      </c>
      <c r="E10" s="36">
        <f t="shared" si="0"/>
        <v>1.9917495029821073</v>
      </c>
      <c r="F10" s="35">
        <f>'[1]600724 - DECIDIUM'!G3</f>
        <v>100185</v>
      </c>
    </row>
    <row r="11" spans="1:15" x14ac:dyDescent="0.25">
      <c r="A11" t="s">
        <v>346</v>
      </c>
      <c r="B11" s="61" t="s">
        <v>41</v>
      </c>
      <c r="C11" s="35">
        <v>45300</v>
      </c>
      <c r="D11" s="35">
        <f>'[1]600723 - ETEMPTATION'!E3</f>
        <v>120602.25</v>
      </c>
      <c r="E11" s="36">
        <f t="shared" si="0"/>
        <v>2.6623013245033111</v>
      </c>
      <c r="F11" s="35">
        <f>'[1]600723 - ETEMPTATION'!G3</f>
        <v>120512.25</v>
      </c>
    </row>
    <row r="12" spans="1:15" ht="15.75" x14ac:dyDescent="0.25">
      <c r="B12" s="38" t="s">
        <v>349</v>
      </c>
      <c r="C12" s="39">
        <f>SUM(C8:C11)</f>
        <v>832200</v>
      </c>
      <c r="D12" s="39">
        <f t="shared" ref="D12:F12" si="1">SUM(D8:D11)</f>
        <v>685298.5</v>
      </c>
      <c r="E12" s="40">
        <f t="shared" si="0"/>
        <v>0.82347813025714978</v>
      </c>
      <c r="F12" s="39">
        <f t="shared" si="1"/>
        <v>636853.5</v>
      </c>
      <c r="H12" s="42" t="s">
        <v>350</v>
      </c>
      <c r="I12" s="42" t="s">
        <v>351</v>
      </c>
      <c r="J12" s="42" t="s">
        <v>352</v>
      </c>
    </row>
    <row r="13" spans="1:15" ht="8.4499999999999993" customHeight="1" thickBot="1" x14ac:dyDescent="0.3">
      <c r="B13"/>
      <c r="C13" s="41"/>
      <c r="D13" s="41"/>
      <c r="E13"/>
      <c r="F13" s="41"/>
    </row>
    <row r="14" spans="1:15" x14ac:dyDescent="0.25">
      <c r="A14" t="s">
        <v>353</v>
      </c>
      <c r="B14" s="61" t="s">
        <v>49</v>
      </c>
      <c r="C14" s="35">
        <v>523250</v>
      </c>
      <c r="D14" s="35">
        <f>'[1]601004 - PAS-X'!E3</f>
        <v>108805</v>
      </c>
      <c r="E14" s="36">
        <f t="shared" si="0"/>
        <v>0.20794075489727665</v>
      </c>
      <c r="F14" s="35">
        <f>'[1]601004 - PAS-X'!G3</f>
        <v>51125.630000000005</v>
      </c>
      <c r="G14" s="3"/>
      <c r="H14" s="43">
        <v>0</v>
      </c>
      <c r="I14" s="44">
        <v>63000</v>
      </c>
      <c r="J14" s="45"/>
    </row>
    <row r="15" spans="1:15" x14ac:dyDescent="0.25">
      <c r="A15" t="s">
        <v>353</v>
      </c>
      <c r="B15" s="61" t="s">
        <v>50</v>
      </c>
      <c r="C15" s="35">
        <v>220750</v>
      </c>
      <c r="D15" s="35">
        <f>'[1]601003 - STOCKWARE'!E3</f>
        <v>247270</v>
      </c>
      <c r="E15" s="36">
        <f t="shared" si="0"/>
        <v>1.1201359003397509</v>
      </c>
      <c r="F15" s="35">
        <f>'[1]601003 - STOCKWARE'!G3</f>
        <v>145870</v>
      </c>
      <c r="G15" s="3"/>
      <c r="H15" s="46">
        <v>100000</v>
      </c>
      <c r="I15" s="47">
        <v>130000</v>
      </c>
      <c r="J15" s="48"/>
    </row>
    <row r="16" spans="1:15" x14ac:dyDescent="0.25">
      <c r="A16" t="s">
        <v>353</v>
      </c>
      <c r="B16" s="61" t="s">
        <v>52</v>
      </c>
      <c r="C16" s="35">
        <v>289750</v>
      </c>
      <c r="D16" s="35">
        <f>'[1]601002 - PI'!E3</f>
        <v>211992.05</v>
      </c>
      <c r="E16" s="36">
        <f t="shared" si="0"/>
        <v>0.73163779119930972</v>
      </c>
      <c r="F16" s="35">
        <f>'[1]601002 - PI'!G3</f>
        <v>211992.05</v>
      </c>
      <c r="G16" s="3"/>
      <c r="H16" s="46">
        <v>195000</v>
      </c>
      <c r="I16" s="47">
        <v>17000</v>
      </c>
      <c r="J16" s="48"/>
    </row>
    <row r="17" spans="1:10" x14ac:dyDescent="0.25">
      <c r="A17" t="s">
        <v>353</v>
      </c>
      <c r="B17" s="61" t="s">
        <v>58</v>
      </c>
      <c r="C17" s="35">
        <f>'[1]601009 - ONGUARD'!D1</f>
        <v>253300</v>
      </c>
      <c r="D17" s="35">
        <f>'[1]601009 - ONGUARD'!E3</f>
        <v>117300</v>
      </c>
      <c r="E17" s="36">
        <f t="shared" si="0"/>
        <v>0.46308724832214765</v>
      </c>
      <c r="F17" s="35">
        <f>'[1]601009 - ONGUARD'!G3</f>
        <v>72310</v>
      </c>
      <c r="G17" s="3"/>
      <c r="H17" s="46">
        <v>80000</v>
      </c>
      <c r="I17" s="47">
        <v>57000</v>
      </c>
      <c r="J17" s="48"/>
    </row>
    <row r="18" spans="1:10" x14ac:dyDescent="0.25">
      <c r="A18" t="s">
        <v>353</v>
      </c>
      <c r="B18" s="61" t="s">
        <v>69</v>
      </c>
      <c r="C18" s="35">
        <v>781750</v>
      </c>
      <c r="D18" s="35">
        <f>'[1]601007 - GLIMS'!F3</f>
        <v>510951.72</v>
      </c>
      <c r="E18" s="36">
        <f t="shared" si="0"/>
        <v>0.65359989766549409</v>
      </c>
      <c r="F18" s="35">
        <f>'[1]601007 - GLIMS'!H3</f>
        <v>302801.71999999997</v>
      </c>
      <c r="G18" s="3"/>
      <c r="H18" s="46">
        <v>235000</v>
      </c>
      <c r="I18" s="47">
        <v>265000</v>
      </c>
      <c r="J18" s="48" t="s">
        <v>354</v>
      </c>
    </row>
    <row r="19" spans="1:10" x14ac:dyDescent="0.25">
      <c r="A19" t="s">
        <v>353</v>
      </c>
      <c r="B19" s="61" t="s">
        <v>73</v>
      </c>
      <c r="C19" s="35">
        <v>775387</v>
      </c>
      <c r="D19" s="35">
        <f>'[1]601008 - EMPOWER'!E3</f>
        <v>567376.72</v>
      </c>
      <c r="E19" s="36">
        <f t="shared" si="0"/>
        <v>0.73173359883516231</v>
      </c>
      <c r="F19" s="35">
        <f>'[1]601008 - EMPOWER'!G3</f>
        <v>418373.72</v>
      </c>
      <c r="G19" s="3"/>
      <c r="H19" s="46">
        <v>340000</v>
      </c>
      <c r="I19" s="47">
        <v>210000</v>
      </c>
      <c r="J19" s="48"/>
    </row>
    <row r="20" spans="1:10" ht="15.75" thickBot="1" x14ac:dyDescent="0.3">
      <c r="A20" t="s">
        <v>353</v>
      </c>
      <c r="B20" s="61" t="s">
        <v>86</v>
      </c>
      <c r="C20" s="35">
        <v>2253949</v>
      </c>
      <c r="D20" s="35">
        <f>'[1]601005 - INFRA IT'!E3</f>
        <v>671653.03999999992</v>
      </c>
      <c r="E20" s="36">
        <f t="shared" si="0"/>
        <v>0.29798945761416956</v>
      </c>
      <c r="F20" s="35">
        <f>'[1]601005 - INFRA IT'!G3</f>
        <v>478334.71999999997</v>
      </c>
      <c r="G20" s="3"/>
      <c r="H20" s="49">
        <v>90000</v>
      </c>
      <c r="I20" s="50">
        <v>400000</v>
      </c>
      <c r="J20" s="51">
        <v>115000</v>
      </c>
    </row>
    <row r="21" spans="1:10" ht="15.75" x14ac:dyDescent="0.25">
      <c r="B21" s="38" t="s">
        <v>355</v>
      </c>
      <c r="C21" s="39">
        <f>SUM(C14:C20)</f>
        <v>5098136</v>
      </c>
      <c r="D21" s="39">
        <f t="shared" ref="D21:F21" si="2">SUM(D14:D20)</f>
        <v>2435348.5299999998</v>
      </c>
      <c r="E21" s="40">
        <f t="shared" si="0"/>
        <v>0.47769391204942352</v>
      </c>
      <c r="F21" s="39">
        <f t="shared" si="2"/>
        <v>1680807.8399999999</v>
      </c>
      <c r="G21" s="3"/>
      <c r="H21" s="52"/>
      <c r="I21" s="53"/>
    </row>
    <row r="22" spans="1:10" ht="9" customHeight="1" x14ac:dyDescent="0.25">
      <c r="B22"/>
      <c r="C22" s="41"/>
      <c r="D22" s="41"/>
      <c r="E22"/>
      <c r="F22" s="41"/>
      <c r="G22" s="3"/>
      <c r="H22" s="52"/>
      <c r="I22" s="53"/>
    </row>
    <row r="23" spans="1:10" ht="15.75" x14ac:dyDescent="0.25">
      <c r="B23" s="34" t="s">
        <v>356</v>
      </c>
      <c r="C23" s="35">
        <v>66440</v>
      </c>
      <c r="D23" s="35">
        <v>0</v>
      </c>
      <c r="E23" s="36">
        <f t="shared" si="0"/>
        <v>0</v>
      </c>
      <c r="F23" s="35">
        <v>0</v>
      </c>
      <c r="G23" s="3"/>
      <c r="H23" s="52"/>
      <c r="I23" s="53"/>
    </row>
    <row r="24" spans="1:10" ht="15.75" x14ac:dyDescent="0.25">
      <c r="B24" s="34" t="s">
        <v>357</v>
      </c>
      <c r="C24" s="35">
        <v>319700</v>
      </c>
      <c r="D24" s="35">
        <v>0</v>
      </c>
      <c r="E24" s="36">
        <f t="shared" si="0"/>
        <v>0</v>
      </c>
      <c r="F24" s="35">
        <v>0</v>
      </c>
      <c r="G24" s="3"/>
      <c r="H24" s="52"/>
      <c r="I24" s="53"/>
    </row>
    <row r="25" spans="1:10" ht="15.75" x14ac:dyDescent="0.25">
      <c r="B25" s="34" t="s">
        <v>358</v>
      </c>
      <c r="C25" s="35">
        <v>125700</v>
      </c>
      <c r="D25" s="35">
        <v>0</v>
      </c>
      <c r="E25" s="36">
        <f t="shared" si="0"/>
        <v>0</v>
      </c>
      <c r="F25" s="35">
        <v>0</v>
      </c>
      <c r="G25" s="3"/>
      <c r="H25" s="52"/>
      <c r="I25" s="53"/>
    </row>
    <row r="26" spans="1:10" ht="15.75" x14ac:dyDescent="0.25">
      <c r="B26" s="34" t="s">
        <v>359</v>
      </c>
      <c r="C26" s="35">
        <v>827400</v>
      </c>
      <c r="D26" s="35">
        <v>0</v>
      </c>
      <c r="E26" s="36">
        <f t="shared" si="0"/>
        <v>0</v>
      </c>
      <c r="F26" s="35">
        <v>0</v>
      </c>
      <c r="G26" s="3"/>
      <c r="H26" s="52"/>
      <c r="I26" s="53"/>
    </row>
    <row r="27" spans="1:10" ht="15.75" x14ac:dyDescent="0.25">
      <c r="B27" s="34" t="s">
        <v>360</v>
      </c>
      <c r="C27" s="35">
        <v>152400</v>
      </c>
      <c r="D27" s="35">
        <v>0</v>
      </c>
      <c r="E27" s="36">
        <f t="shared" si="0"/>
        <v>0</v>
      </c>
      <c r="F27" s="35">
        <v>0</v>
      </c>
      <c r="G27" s="3"/>
      <c r="H27" s="52"/>
      <c r="I27" s="53"/>
    </row>
    <row r="28" spans="1:10" ht="15.75" x14ac:dyDescent="0.25">
      <c r="B28" s="34" t="s">
        <v>361</v>
      </c>
      <c r="C28" s="35">
        <v>73400</v>
      </c>
      <c r="D28" s="35">
        <v>0</v>
      </c>
      <c r="E28" s="36">
        <f t="shared" si="0"/>
        <v>0</v>
      </c>
      <c r="F28" s="35">
        <v>0</v>
      </c>
      <c r="G28" s="3"/>
      <c r="H28" s="52"/>
      <c r="I28" s="53"/>
    </row>
    <row r="29" spans="1:10" ht="15.75" x14ac:dyDescent="0.25">
      <c r="B29" s="34" t="s">
        <v>362</v>
      </c>
      <c r="C29" s="35">
        <v>33600</v>
      </c>
      <c r="D29" s="35">
        <v>0</v>
      </c>
      <c r="E29" s="36">
        <f t="shared" si="0"/>
        <v>0</v>
      </c>
      <c r="F29" s="35">
        <v>0</v>
      </c>
      <c r="G29" s="3"/>
      <c r="H29" s="52"/>
      <c r="I29" s="53"/>
    </row>
    <row r="30" spans="1:10" ht="15.75" x14ac:dyDescent="0.25">
      <c r="B30" s="34" t="s">
        <v>363</v>
      </c>
      <c r="C30" s="35">
        <v>30100</v>
      </c>
      <c r="D30" s="35">
        <v>0</v>
      </c>
      <c r="E30" s="36">
        <f t="shared" si="0"/>
        <v>0</v>
      </c>
      <c r="F30" s="35">
        <v>0</v>
      </c>
      <c r="G30" s="3"/>
      <c r="H30" s="52"/>
      <c r="I30" s="53"/>
    </row>
    <row r="31" spans="1:10" ht="15.75" x14ac:dyDescent="0.25">
      <c r="B31" s="34" t="s">
        <v>364</v>
      </c>
      <c r="C31" s="35">
        <v>751150</v>
      </c>
      <c r="D31" s="35">
        <v>0</v>
      </c>
      <c r="E31" s="36">
        <f t="shared" si="0"/>
        <v>0</v>
      </c>
      <c r="F31" s="35">
        <v>0</v>
      </c>
      <c r="G31" s="3"/>
      <c r="H31" s="52"/>
      <c r="I31" s="53"/>
    </row>
    <row r="32" spans="1:10" ht="15.75" x14ac:dyDescent="0.25">
      <c r="B32" s="54" t="s">
        <v>365</v>
      </c>
      <c r="C32" s="55">
        <f>SUM(C23:C31)</f>
        <v>2379890</v>
      </c>
      <c r="D32" s="55">
        <f>SUM(D23:D31)</f>
        <v>0</v>
      </c>
      <c r="E32" s="56">
        <f t="shared" si="0"/>
        <v>0</v>
      </c>
      <c r="F32" s="55">
        <f t="shared" ref="F32" si="3">SUM(F23:F31)</f>
        <v>0</v>
      </c>
      <c r="H32" s="52"/>
      <c r="I32" s="53"/>
    </row>
    <row r="33" spans="2:6" ht="18.75" x14ac:dyDescent="0.3">
      <c r="B33" s="57" t="s">
        <v>366</v>
      </c>
      <c r="C33" s="58">
        <f>C6+C12+C32+C21</f>
        <v>14123506</v>
      </c>
      <c r="D33" s="58">
        <f>D6+D12+D32+D21</f>
        <v>4152529.28</v>
      </c>
      <c r="E33" s="59">
        <f>D33/C33</f>
        <v>0.2940154717957425</v>
      </c>
      <c r="F33" s="58">
        <f>F6+F12+F32+F21</f>
        <v>3260973.59</v>
      </c>
    </row>
    <row r="35" spans="2:6" x14ac:dyDescent="0.25">
      <c r="B35" s="60"/>
    </row>
  </sheetData>
  <conditionalFormatting sqref="E3">
    <cfRule type="colorScale" priority="2">
      <colorScale>
        <cfvo type="formula" val="$E$3&lt;90"/>
        <cfvo type="formula" val="90&lt;$E$3&lt;95"/>
        <cfvo type="formula" val="$E$3&gt;95"/>
        <color rgb="FF92D050"/>
        <color rgb="FFFFEB84"/>
        <color rgb="FFFF0000"/>
      </colorScale>
    </cfRule>
  </conditionalFormatting>
  <conditionalFormatting sqref="H5">
    <cfRule type="colorScale" priority="1">
      <colorScale>
        <cfvo type="formula" val="$E$3&lt;90"/>
        <cfvo type="formula" val="90&lt;$E$3&lt;95"/>
        <cfvo type="formula" val="$E$3&gt;95"/>
        <color rgb="FF92D050"/>
        <color rgb="FFFFEB84"/>
        <color rgb="FFFF0000"/>
      </colorScale>
    </cfRule>
  </conditionalFormatting>
  <pageMargins left="0.7" right="0.7" top="0.75" bottom="0.75" header="0.3" footer="0.3"/>
  <pageSetup paperSize="9" orientation="portrait" r:id="rId1"/>
  <headerFooter>
    <oddHeader>&amp;L&amp;"Calibri"&amp;12&amp;K00B294Interne-Proprietary&amp;1#</oddHeader>
    <oddFooter>&amp;L&amp;"Times New Roman,Regular"&amp;12&amp;K00C0C0Interne&amp;K0000FF-&amp;K00C0C0Proprietary</oddFooter>
    <evenFooter>&amp;L&amp;"Times New Roman,Regular"&amp;12&amp;K00C0C0Interne&amp;K0000FF-&amp;K00C0C0Proprietary</evenFooter>
    <firstFooter>&amp;L&amp;"Times New Roman,Regular"&amp;12&amp;K00C0C0Interne&amp;K0000FF-&amp;K00C0C0Proprietary</first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45DF4E-86E0-49F6-950D-F0C52A9DABE0}">
  <dimension ref="A1:L180"/>
  <sheetViews>
    <sheetView showGridLines="0" tabSelected="1" topLeftCell="A73" zoomScale="110" zoomScaleNormal="110" workbookViewId="0">
      <selection activeCell="A61" sqref="A61"/>
    </sheetView>
  </sheetViews>
  <sheetFormatPr baseColWidth="10" defaultRowHeight="15" x14ac:dyDescent="0.25"/>
  <cols>
    <col min="1" max="1" width="16.5703125" style="3" bestFit="1" customWidth="1"/>
    <col min="2" max="2" width="68" bestFit="1" customWidth="1"/>
    <col min="3" max="3" width="28.140625" customWidth="1"/>
    <col min="4" max="4" width="25.5703125" bestFit="1" customWidth="1"/>
    <col min="5" max="5" width="24.7109375" customWidth="1"/>
    <col min="6" max="6" width="13.85546875" style="6" customWidth="1"/>
    <col min="7" max="7" width="13.7109375" style="5" customWidth="1"/>
    <col min="8" max="8" width="20.140625" style="3" bestFit="1" customWidth="1"/>
    <col min="9" max="9" width="21" style="5" bestFit="1" customWidth="1"/>
    <col min="10" max="10" width="16.42578125" style="5" bestFit="1" customWidth="1"/>
    <col min="11" max="11" width="17.85546875" customWidth="1"/>
    <col min="12" max="12" width="136.5703125" bestFit="1" customWidth="1"/>
  </cols>
  <sheetData>
    <row r="1" spans="1:12" s="62" customFormat="1" x14ac:dyDescent="0.25">
      <c r="A1" s="60"/>
      <c r="B1" s="69"/>
      <c r="F1" s="63"/>
      <c r="G1" s="63"/>
      <c r="H1" s="60"/>
      <c r="I1" s="63"/>
      <c r="J1" s="63"/>
    </row>
    <row r="2" spans="1:12" x14ac:dyDescent="0.25">
      <c r="H2" s="7"/>
      <c r="I2" s="6"/>
    </row>
    <row r="4" spans="1:12" x14ac:dyDescent="0.25">
      <c r="A4" s="77" t="s">
        <v>0</v>
      </c>
      <c r="B4" s="78" t="s">
        <v>1</v>
      </c>
      <c r="C4" s="78" t="s">
        <v>95</v>
      </c>
      <c r="D4" s="78" t="s">
        <v>91</v>
      </c>
      <c r="E4" s="78" t="s">
        <v>25</v>
      </c>
      <c r="F4" s="79" t="s">
        <v>2</v>
      </c>
      <c r="G4" s="79" t="s">
        <v>3</v>
      </c>
      <c r="H4" s="77" t="s">
        <v>4</v>
      </c>
      <c r="I4" s="79" t="s">
        <v>5</v>
      </c>
      <c r="J4" s="79" t="s">
        <v>6</v>
      </c>
      <c r="K4" s="78" t="s">
        <v>7</v>
      </c>
      <c r="L4" s="78" t="s">
        <v>32</v>
      </c>
    </row>
    <row r="5" spans="1:12" x14ac:dyDescent="0.25">
      <c r="A5" s="77">
        <v>8103390812</v>
      </c>
      <c r="B5" s="78" t="s">
        <v>39</v>
      </c>
      <c r="C5" s="78"/>
      <c r="D5" s="77" t="s">
        <v>41</v>
      </c>
      <c r="E5" s="77"/>
      <c r="F5" s="79">
        <v>13781</v>
      </c>
      <c r="G5" s="79">
        <v>13871</v>
      </c>
      <c r="H5" s="77" t="s">
        <v>40</v>
      </c>
      <c r="I5" s="79">
        <v>13781</v>
      </c>
      <c r="J5" s="79">
        <v>0</v>
      </c>
      <c r="K5" s="78" t="s">
        <v>10</v>
      </c>
      <c r="L5" s="78"/>
    </row>
    <row r="6" spans="1:12" x14ac:dyDescent="0.25">
      <c r="A6" s="77">
        <v>8103397528</v>
      </c>
      <c r="B6" s="78" t="s">
        <v>89</v>
      </c>
      <c r="C6" s="78" t="s">
        <v>160</v>
      </c>
      <c r="D6" s="77" t="s">
        <v>90</v>
      </c>
      <c r="E6" s="77"/>
      <c r="F6" s="79">
        <v>29354</v>
      </c>
      <c r="G6" s="79">
        <v>29354</v>
      </c>
      <c r="H6" s="77" t="s">
        <v>79</v>
      </c>
      <c r="I6" s="79">
        <v>29354</v>
      </c>
      <c r="J6" s="79">
        <v>0</v>
      </c>
      <c r="K6" s="78" t="s">
        <v>10</v>
      </c>
      <c r="L6" s="78"/>
    </row>
    <row r="7" spans="1:12" x14ac:dyDescent="0.25">
      <c r="A7" s="77">
        <v>8103409451</v>
      </c>
      <c r="B7" s="78" t="s">
        <v>8</v>
      </c>
      <c r="C7" s="78"/>
      <c r="D7" s="77" t="s">
        <v>26</v>
      </c>
      <c r="E7" s="77"/>
      <c r="F7" s="79">
        <v>10235</v>
      </c>
      <c r="G7" s="79">
        <v>10235</v>
      </c>
      <c r="H7" s="77" t="s">
        <v>9</v>
      </c>
      <c r="I7" s="79">
        <v>10235</v>
      </c>
      <c r="J7" s="79">
        <v>0</v>
      </c>
      <c r="K7" s="78" t="s">
        <v>10</v>
      </c>
      <c r="L7" s="78" t="s">
        <v>33</v>
      </c>
    </row>
    <row r="8" spans="1:12" x14ac:dyDescent="0.25">
      <c r="A8" s="77">
        <v>8103411426</v>
      </c>
      <c r="B8" s="78" t="s">
        <v>78</v>
      </c>
      <c r="C8" s="78" t="s">
        <v>170</v>
      </c>
      <c r="D8" s="77" t="s">
        <v>86</v>
      </c>
      <c r="E8" s="77"/>
      <c r="F8" s="79">
        <v>8570</v>
      </c>
      <c r="G8" s="79">
        <v>8570</v>
      </c>
      <c r="H8" s="77" t="s">
        <v>79</v>
      </c>
      <c r="I8" s="79">
        <v>8570</v>
      </c>
      <c r="J8" s="79">
        <v>0</v>
      </c>
      <c r="K8" s="78" t="s">
        <v>10</v>
      </c>
      <c r="L8" s="78"/>
    </row>
    <row r="9" spans="1:12" x14ac:dyDescent="0.25">
      <c r="A9" s="77">
        <v>8103411502</v>
      </c>
      <c r="B9" s="78" t="s">
        <v>276</v>
      </c>
      <c r="C9" s="78" t="s">
        <v>164</v>
      </c>
      <c r="D9" s="77" t="s">
        <v>26</v>
      </c>
      <c r="E9" s="77" t="s">
        <v>16</v>
      </c>
      <c r="F9" s="79">
        <v>26185</v>
      </c>
      <c r="G9" s="79">
        <v>6546.25</v>
      </c>
      <c r="H9" s="77" t="s">
        <v>17</v>
      </c>
      <c r="I9" s="79">
        <v>6546.25</v>
      </c>
      <c r="J9" s="79">
        <v>0</v>
      </c>
      <c r="K9" s="78" t="s">
        <v>10</v>
      </c>
      <c r="L9" s="78"/>
    </row>
    <row r="10" spans="1:12" x14ac:dyDescent="0.25">
      <c r="A10" s="77">
        <v>8103411502</v>
      </c>
      <c r="B10" s="78" t="s">
        <v>276</v>
      </c>
      <c r="C10" s="78" t="s">
        <v>168</v>
      </c>
      <c r="D10" s="77" t="s">
        <v>37</v>
      </c>
      <c r="E10" s="77" t="s">
        <v>16</v>
      </c>
      <c r="F10" s="79"/>
      <c r="G10" s="79">
        <v>6546.25</v>
      </c>
      <c r="H10" s="77" t="s">
        <v>17</v>
      </c>
      <c r="I10" s="79">
        <v>6546.25</v>
      </c>
      <c r="J10" s="79">
        <v>0</v>
      </c>
      <c r="K10" s="78" t="s">
        <v>10</v>
      </c>
      <c r="L10" s="78"/>
    </row>
    <row r="11" spans="1:12" x14ac:dyDescent="0.25">
      <c r="A11" s="77">
        <v>8103411502</v>
      </c>
      <c r="B11" s="78" t="s">
        <v>276</v>
      </c>
      <c r="C11" s="78" t="s">
        <v>162</v>
      </c>
      <c r="D11" s="77" t="s">
        <v>38</v>
      </c>
      <c r="E11" s="77" t="s">
        <v>16</v>
      </c>
      <c r="F11" s="79"/>
      <c r="G11" s="79">
        <v>6546.25</v>
      </c>
      <c r="H11" s="77" t="s">
        <v>17</v>
      </c>
      <c r="I11" s="79">
        <v>6546.25</v>
      </c>
      <c r="J11" s="79">
        <v>0</v>
      </c>
      <c r="K11" s="78" t="s">
        <v>10</v>
      </c>
      <c r="L11" s="78"/>
    </row>
    <row r="12" spans="1:12" x14ac:dyDescent="0.25">
      <c r="A12" s="77">
        <v>8103411502</v>
      </c>
      <c r="B12" s="78" t="s">
        <v>276</v>
      </c>
      <c r="C12" s="78" t="s">
        <v>162</v>
      </c>
      <c r="D12" s="77" t="s">
        <v>41</v>
      </c>
      <c r="E12" s="77" t="s">
        <v>16</v>
      </c>
      <c r="F12" s="79"/>
      <c r="G12" s="79">
        <v>6546.25</v>
      </c>
      <c r="H12" s="77" t="s">
        <v>17</v>
      </c>
      <c r="I12" s="79">
        <v>6546.25</v>
      </c>
      <c r="J12" s="79">
        <v>0</v>
      </c>
      <c r="K12" s="78" t="s">
        <v>10</v>
      </c>
      <c r="L12" s="78"/>
    </row>
    <row r="13" spans="1:12" x14ac:dyDescent="0.25">
      <c r="A13" s="77">
        <v>8103418071</v>
      </c>
      <c r="B13" s="78" t="s">
        <v>100</v>
      </c>
      <c r="C13" s="78" t="s">
        <v>96</v>
      </c>
      <c r="D13" s="77" t="s">
        <v>50</v>
      </c>
      <c r="E13" s="77" t="s">
        <v>48</v>
      </c>
      <c r="F13" s="79">
        <v>29400</v>
      </c>
      <c r="G13" s="79">
        <v>14400</v>
      </c>
      <c r="H13" s="77" t="s">
        <v>13</v>
      </c>
      <c r="I13" s="79">
        <v>14400</v>
      </c>
      <c r="J13" s="79">
        <v>0</v>
      </c>
      <c r="K13" s="78" t="s">
        <v>10</v>
      </c>
      <c r="L13" s="78"/>
    </row>
    <row r="14" spans="1:12" x14ac:dyDescent="0.25">
      <c r="A14" s="77">
        <v>8103418071</v>
      </c>
      <c r="B14" s="78" t="s">
        <v>277</v>
      </c>
      <c r="C14" s="78" t="s">
        <v>98</v>
      </c>
      <c r="D14" s="77" t="s">
        <v>52</v>
      </c>
      <c r="E14" s="77" t="s">
        <v>48</v>
      </c>
      <c r="F14" s="79"/>
      <c r="G14" s="79">
        <v>15000</v>
      </c>
      <c r="H14" s="77" t="s">
        <v>13</v>
      </c>
      <c r="I14" s="79">
        <v>15000</v>
      </c>
      <c r="J14" s="79">
        <v>0</v>
      </c>
      <c r="K14" s="78" t="s">
        <v>10</v>
      </c>
      <c r="L14" s="78"/>
    </row>
    <row r="15" spans="1:12" x14ac:dyDescent="0.25">
      <c r="A15" s="77">
        <v>8103418072</v>
      </c>
      <c r="B15" s="78" t="s">
        <v>278</v>
      </c>
      <c r="C15" s="78" t="s">
        <v>226</v>
      </c>
      <c r="D15" s="77" t="s">
        <v>26</v>
      </c>
      <c r="E15" s="77" t="s">
        <v>279</v>
      </c>
      <c r="F15" s="79">
        <v>31200</v>
      </c>
      <c r="G15" s="79">
        <v>31200</v>
      </c>
      <c r="H15" s="77" t="s">
        <v>17</v>
      </c>
      <c r="I15" s="79">
        <v>31200</v>
      </c>
      <c r="J15" s="79">
        <v>0</v>
      </c>
      <c r="K15" s="78" t="s">
        <v>10</v>
      </c>
      <c r="L15" s="78"/>
    </row>
    <row r="16" spans="1:12" x14ac:dyDescent="0.25">
      <c r="A16" s="77">
        <v>8103421712</v>
      </c>
      <c r="B16" s="78" t="s">
        <v>280</v>
      </c>
      <c r="C16" s="78" t="s">
        <v>149</v>
      </c>
      <c r="D16" s="77" t="s">
        <v>69</v>
      </c>
      <c r="E16" s="77" t="s">
        <v>59</v>
      </c>
      <c r="F16" s="79">
        <v>28000</v>
      </c>
      <c r="G16" s="79">
        <v>14000</v>
      </c>
      <c r="H16" s="77" t="s">
        <v>60</v>
      </c>
      <c r="I16" s="79">
        <v>14000</v>
      </c>
      <c r="J16" s="79"/>
      <c r="K16" s="78" t="s">
        <v>10</v>
      </c>
      <c r="L16" s="78"/>
    </row>
    <row r="17" spans="1:12" x14ac:dyDescent="0.25">
      <c r="A17" s="77">
        <v>8103421712</v>
      </c>
      <c r="B17" s="78" t="s">
        <v>280</v>
      </c>
      <c r="C17" s="78" t="s">
        <v>149</v>
      </c>
      <c r="D17" s="77" t="s">
        <v>73</v>
      </c>
      <c r="E17" s="77" t="s">
        <v>59</v>
      </c>
      <c r="F17" s="79"/>
      <c r="G17" s="79">
        <v>14000</v>
      </c>
      <c r="H17" s="77" t="s">
        <v>60</v>
      </c>
      <c r="I17" s="79">
        <v>14000</v>
      </c>
      <c r="J17" s="79">
        <v>0</v>
      </c>
      <c r="K17" s="78" t="s">
        <v>10</v>
      </c>
      <c r="L17" s="78"/>
    </row>
    <row r="18" spans="1:12" x14ac:dyDescent="0.25">
      <c r="A18" s="77">
        <v>8103431686</v>
      </c>
      <c r="B18" s="78" t="s">
        <v>281</v>
      </c>
      <c r="C18" s="78" t="s">
        <v>165</v>
      </c>
      <c r="D18" s="77" t="s">
        <v>34</v>
      </c>
      <c r="E18" s="77"/>
      <c r="F18" s="79">
        <v>28740</v>
      </c>
      <c r="G18" s="79">
        <v>28740</v>
      </c>
      <c r="H18" s="77" t="s">
        <v>9</v>
      </c>
      <c r="I18" s="79">
        <v>28740</v>
      </c>
      <c r="J18" s="79">
        <v>0</v>
      </c>
      <c r="K18" s="78" t="s">
        <v>10</v>
      </c>
      <c r="L18" s="78"/>
    </row>
    <row r="19" spans="1:12" x14ac:dyDescent="0.25">
      <c r="A19" s="77">
        <v>8103442916</v>
      </c>
      <c r="B19" s="78" t="s">
        <v>282</v>
      </c>
      <c r="C19" s="78" t="s">
        <v>158</v>
      </c>
      <c r="D19" s="77" t="s">
        <v>86</v>
      </c>
      <c r="E19" s="77"/>
      <c r="F19" s="79">
        <v>12470</v>
      </c>
      <c r="G19" s="79">
        <v>12470</v>
      </c>
      <c r="H19" s="77" t="s">
        <v>80</v>
      </c>
      <c r="I19" s="79">
        <v>12470</v>
      </c>
      <c r="J19" s="79">
        <v>0</v>
      </c>
      <c r="K19" s="78" t="s">
        <v>10</v>
      </c>
      <c r="L19" s="78"/>
    </row>
    <row r="20" spans="1:12" x14ac:dyDescent="0.25">
      <c r="A20" s="77">
        <v>8103445853</v>
      </c>
      <c r="B20" s="78" t="s">
        <v>75</v>
      </c>
      <c r="C20" s="78" t="s">
        <v>169</v>
      </c>
      <c r="D20" s="77" t="s">
        <v>86</v>
      </c>
      <c r="E20" s="77" t="s">
        <v>283</v>
      </c>
      <c r="F20" s="79">
        <v>40440</v>
      </c>
      <c r="G20" s="79">
        <v>40440</v>
      </c>
      <c r="H20" s="77" t="s">
        <v>76</v>
      </c>
      <c r="I20" s="79">
        <v>40440</v>
      </c>
      <c r="J20" s="79">
        <v>0</v>
      </c>
      <c r="K20" s="78" t="s">
        <v>10</v>
      </c>
      <c r="L20" s="78"/>
    </row>
    <row r="21" spans="1:12" x14ac:dyDescent="0.25">
      <c r="A21" s="77">
        <v>8103447251</v>
      </c>
      <c r="B21" s="78" t="s">
        <v>284</v>
      </c>
      <c r="C21" s="78" t="s">
        <v>135</v>
      </c>
      <c r="D21" s="77" t="s">
        <v>86</v>
      </c>
      <c r="E21" s="77" t="s">
        <v>285</v>
      </c>
      <c r="F21" s="79">
        <v>17800</v>
      </c>
      <c r="G21" s="79">
        <v>17800</v>
      </c>
      <c r="H21" s="77" t="s">
        <v>9</v>
      </c>
      <c r="I21" s="79">
        <v>17800</v>
      </c>
      <c r="J21" s="79"/>
      <c r="K21" s="78" t="s">
        <v>10</v>
      </c>
      <c r="L21" s="78"/>
    </row>
    <row r="22" spans="1:12" x14ac:dyDescent="0.25">
      <c r="A22" s="77">
        <v>8103450898</v>
      </c>
      <c r="B22" s="78" t="s">
        <v>286</v>
      </c>
      <c r="C22" s="78" t="s">
        <v>166</v>
      </c>
      <c r="D22" s="77" t="s">
        <v>34</v>
      </c>
      <c r="E22" s="77" t="s">
        <v>217</v>
      </c>
      <c r="F22" s="79">
        <v>20400</v>
      </c>
      <c r="G22" s="79">
        <v>20400</v>
      </c>
      <c r="H22" s="77" t="s">
        <v>29</v>
      </c>
      <c r="I22" s="79">
        <v>20400</v>
      </c>
      <c r="J22" s="79">
        <v>0</v>
      </c>
      <c r="K22" s="78" t="s">
        <v>10</v>
      </c>
      <c r="L22" s="78" t="s">
        <v>328</v>
      </c>
    </row>
    <row r="23" spans="1:12" x14ac:dyDescent="0.25">
      <c r="A23" s="77">
        <v>8103451390</v>
      </c>
      <c r="B23" s="78" t="s">
        <v>42</v>
      </c>
      <c r="C23" s="78"/>
      <c r="D23" s="77" t="s">
        <v>49</v>
      </c>
      <c r="E23" s="77"/>
      <c r="F23" s="79">
        <v>15995</v>
      </c>
      <c r="G23" s="79">
        <v>15995</v>
      </c>
      <c r="H23" s="77" t="s">
        <v>43</v>
      </c>
      <c r="I23" s="79">
        <v>14190</v>
      </c>
      <c r="J23" s="79">
        <v>1805</v>
      </c>
      <c r="K23" s="78" t="s">
        <v>11</v>
      </c>
      <c r="L23" s="78"/>
    </row>
    <row r="24" spans="1:12" x14ac:dyDescent="0.25">
      <c r="A24" s="77">
        <v>8103454114</v>
      </c>
      <c r="B24" s="78" t="s">
        <v>287</v>
      </c>
      <c r="C24" s="78" t="s">
        <v>288</v>
      </c>
      <c r="D24" s="77" t="s">
        <v>26</v>
      </c>
      <c r="E24" s="77" t="s">
        <v>14</v>
      </c>
      <c r="F24" s="79">
        <v>94650</v>
      </c>
      <c r="G24" s="79">
        <v>18930</v>
      </c>
      <c r="H24" s="77" t="s">
        <v>15</v>
      </c>
      <c r="I24" s="79">
        <v>18930</v>
      </c>
      <c r="J24" s="79">
        <v>0</v>
      </c>
      <c r="K24" s="78" t="s">
        <v>10</v>
      </c>
      <c r="L24" s="78"/>
    </row>
    <row r="25" spans="1:12" x14ac:dyDescent="0.25">
      <c r="A25" s="77">
        <v>8103454114</v>
      </c>
      <c r="B25" s="78" t="s">
        <v>287</v>
      </c>
      <c r="C25" s="78" t="s">
        <v>289</v>
      </c>
      <c r="D25" s="77" t="s">
        <v>34</v>
      </c>
      <c r="E25" s="77" t="s">
        <v>14</v>
      </c>
      <c r="F25" s="79"/>
      <c r="G25" s="79">
        <v>18930</v>
      </c>
      <c r="H25" s="77" t="s">
        <v>15</v>
      </c>
      <c r="I25" s="79">
        <v>18930</v>
      </c>
      <c r="J25" s="79">
        <v>0</v>
      </c>
      <c r="K25" s="78" t="s">
        <v>10</v>
      </c>
      <c r="L25" s="78"/>
    </row>
    <row r="26" spans="1:12" x14ac:dyDescent="0.25">
      <c r="A26" s="77">
        <v>8103454114</v>
      </c>
      <c r="B26" s="78" t="s">
        <v>287</v>
      </c>
      <c r="C26" s="78" t="s">
        <v>256</v>
      </c>
      <c r="D26" s="77" t="s">
        <v>37</v>
      </c>
      <c r="E26" s="77" t="s">
        <v>14</v>
      </c>
      <c r="F26" s="79"/>
      <c r="G26" s="79">
        <v>18930</v>
      </c>
      <c r="H26" s="77" t="s">
        <v>15</v>
      </c>
      <c r="I26" s="79">
        <v>18930</v>
      </c>
      <c r="J26" s="79"/>
      <c r="K26" s="78" t="s">
        <v>10</v>
      </c>
      <c r="L26" s="78"/>
    </row>
    <row r="27" spans="1:12" x14ac:dyDescent="0.25">
      <c r="A27" s="77">
        <v>8103454114</v>
      </c>
      <c r="B27" s="78" t="s">
        <v>287</v>
      </c>
      <c r="C27" s="78" t="s">
        <v>289</v>
      </c>
      <c r="D27" s="77" t="s">
        <v>38</v>
      </c>
      <c r="E27" s="77" t="s">
        <v>14</v>
      </c>
      <c r="F27" s="79"/>
      <c r="G27" s="79">
        <v>18930</v>
      </c>
      <c r="H27" s="77" t="s">
        <v>15</v>
      </c>
      <c r="I27" s="79">
        <v>18930</v>
      </c>
      <c r="J27" s="79">
        <v>0</v>
      </c>
      <c r="K27" s="78" t="s">
        <v>10</v>
      </c>
      <c r="L27" s="78"/>
    </row>
    <row r="28" spans="1:12" x14ac:dyDescent="0.25">
      <c r="A28" s="77">
        <v>8103454114</v>
      </c>
      <c r="B28" s="78" t="s">
        <v>290</v>
      </c>
      <c r="C28" s="78" t="s">
        <v>289</v>
      </c>
      <c r="D28" s="77" t="s">
        <v>41</v>
      </c>
      <c r="E28" s="77" t="s">
        <v>14</v>
      </c>
      <c r="F28" s="79"/>
      <c r="G28" s="79">
        <v>18930</v>
      </c>
      <c r="H28" s="77" t="s">
        <v>15</v>
      </c>
      <c r="I28" s="79">
        <v>18930</v>
      </c>
      <c r="J28" s="79">
        <v>0</v>
      </c>
      <c r="K28" s="78" t="s">
        <v>10</v>
      </c>
      <c r="L28" s="78"/>
    </row>
    <row r="29" spans="1:12" x14ac:dyDescent="0.25">
      <c r="A29" s="77">
        <v>8103460394</v>
      </c>
      <c r="B29" s="78" t="s">
        <v>23</v>
      </c>
      <c r="C29" s="78" t="s">
        <v>164</v>
      </c>
      <c r="D29" s="77" t="s">
        <v>26</v>
      </c>
      <c r="E29" s="77" t="s">
        <v>16</v>
      </c>
      <c r="F29" s="79">
        <v>131750</v>
      </c>
      <c r="G29" s="79">
        <v>32937.5</v>
      </c>
      <c r="H29" s="77" t="s">
        <v>17</v>
      </c>
      <c r="I29" s="79">
        <v>32937.5</v>
      </c>
      <c r="J29" s="79">
        <v>0</v>
      </c>
      <c r="K29" s="78" t="s">
        <v>10</v>
      </c>
      <c r="L29" s="78"/>
    </row>
    <row r="30" spans="1:12" x14ac:dyDescent="0.25">
      <c r="A30" s="77">
        <v>8103460394</v>
      </c>
      <c r="B30" s="78" t="s">
        <v>291</v>
      </c>
      <c r="C30" s="78" t="s">
        <v>168</v>
      </c>
      <c r="D30" s="77" t="s">
        <v>37</v>
      </c>
      <c r="E30" s="77" t="s">
        <v>16</v>
      </c>
      <c r="F30" s="79"/>
      <c r="G30" s="79">
        <v>32937.5</v>
      </c>
      <c r="H30" s="77" t="s">
        <v>17</v>
      </c>
      <c r="I30" s="79">
        <v>32937.5</v>
      </c>
      <c r="J30" s="79">
        <v>0</v>
      </c>
      <c r="K30" s="78" t="s">
        <v>10</v>
      </c>
      <c r="L30" s="78"/>
    </row>
    <row r="31" spans="1:12" x14ac:dyDescent="0.25">
      <c r="A31" s="77">
        <v>8103460394</v>
      </c>
      <c r="B31" s="78" t="s">
        <v>291</v>
      </c>
      <c r="C31" s="78" t="s">
        <v>162</v>
      </c>
      <c r="D31" s="77" t="s">
        <v>38</v>
      </c>
      <c r="E31" s="77" t="s">
        <v>16</v>
      </c>
      <c r="F31" s="79"/>
      <c r="G31" s="79">
        <v>32937.5</v>
      </c>
      <c r="H31" s="77" t="s">
        <v>17</v>
      </c>
      <c r="I31" s="79">
        <v>33427.5</v>
      </c>
      <c r="J31" s="79">
        <v>0</v>
      </c>
      <c r="K31" s="78" t="s">
        <v>10</v>
      </c>
      <c r="L31" s="78"/>
    </row>
    <row r="32" spans="1:12" x14ac:dyDescent="0.25">
      <c r="A32" s="77">
        <v>8103460394</v>
      </c>
      <c r="B32" s="78" t="s">
        <v>292</v>
      </c>
      <c r="C32" s="78" t="s">
        <v>162</v>
      </c>
      <c r="D32" s="77" t="s">
        <v>41</v>
      </c>
      <c r="E32" s="77" t="s">
        <v>16</v>
      </c>
      <c r="F32" s="79"/>
      <c r="G32" s="79">
        <v>32937.5</v>
      </c>
      <c r="H32" s="77" t="s">
        <v>17</v>
      </c>
      <c r="I32" s="79">
        <v>32937.5</v>
      </c>
      <c r="J32" s="79">
        <v>0</v>
      </c>
      <c r="K32" s="78" t="s">
        <v>10</v>
      </c>
      <c r="L32" s="78"/>
    </row>
    <row r="33" spans="1:12" x14ac:dyDescent="0.25">
      <c r="A33" s="77">
        <v>8103460433</v>
      </c>
      <c r="B33" s="78" t="s">
        <v>97</v>
      </c>
      <c r="C33" s="78" t="s">
        <v>98</v>
      </c>
      <c r="D33" s="77" t="s">
        <v>26</v>
      </c>
      <c r="E33" s="77" t="s">
        <v>12</v>
      </c>
      <c r="F33" s="79">
        <v>39200</v>
      </c>
      <c r="G33" s="79">
        <v>19600</v>
      </c>
      <c r="H33" s="77" t="s">
        <v>13</v>
      </c>
      <c r="I33" s="79">
        <v>19600</v>
      </c>
      <c r="J33" s="79">
        <v>0</v>
      </c>
      <c r="K33" s="78" t="s">
        <v>10</v>
      </c>
      <c r="L33" s="78"/>
    </row>
    <row r="34" spans="1:12" x14ac:dyDescent="0.25">
      <c r="A34" s="77">
        <v>8103460433</v>
      </c>
      <c r="B34" s="78" t="s">
        <v>97</v>
      </c>
      <c r="C34" s="78" t="s">
        <v>96</v>
      </c>
      <c r="D34" s="77" t="s">
        <v>50</v>
      </c>
      <c r="E34" s="77" t="s">
        <v>12</v>
      </c>
      <c r="F34" s="79"/>
      <c r="G34" s="79">
        <v>19600</v>
      </c>
      <c r="H34" s="77" t="s">
        <v>13</v>
      </c>
      <c r="I34" s="79">
        <v>19600</v>
      </c>
      <c r="J34" s="79">
        <v>0</v>
      </c>
      <c r="K34" s="78" t="s">
        <v>10</v>
      </c>
      <c r="L34" s="78"/>
    </row>
    <row r="35" spans="1:12" x14ac:dyDescent="0.25">
      <c r="A35" s="77">
        <v>8103465304</v>
      </c>
      <c r="B35" s="78" t="s">
        <v>293</v>
      </c>
      <c r="C35" s="78" t="s">
        <v>157</v>
      </c>
      <c r="D35" s="77" t="s">
        <v>86</v>
      </c>
      <c r="E35" s="77"/>
      <c r="F35" s="79">
        <v>53820</v>
      </c>
      <c r="G35" s="79">
        <v>53820</v>
      </c>
      <c r="H35" s="77" t="s">
        <v>77</v>
      </c>
      <c r="I35" s="79">
        <v>53820</v>
      </c>
      <c r="J35" s="79">
        <v>0</v>
      </c>
      <c r="K35" s="78" t="s">
        <v>10</v>
      </c>
      <c r="L35" s="78"/>
    </row>
    <row r="36" spans="1:12" x14ac:dyDescent="0.25">
      <c r="A36" s="77">
        <v>8103468658</v>
      </c>
      <c r="B36" s="78" t="s">
        <v>8</v>
      </c>
      <c r="C36" s="78"/>
      <c r="D36" s="77" t="s">
        <v>26</v>
      </c>
      <c r="E36" s="77"/>
      <c r="F36" s="79">
        <v>84995</v>
      </c>
      <c r="G36" s="79">
        <v>84995</v>
      </c>
      <c r="H36" s="77" t="s">
        <v>9</v>
      </c>
      <c r="I36" s="79">
        <v>76000</v>
      </c>
      <c r="J36" s="79">
        <v>8995</v>
      </c>
      <c r="K36" s="78" t="s">
        <v>11</v>
      </c>
      <c r="L36" s="78" t="s">
        <v>33</v>
      </c>
    </row>
    <row r="37" spans="1:12" x14ac:dyDescent="0.25">
      <c r="A37" s="77">
        <v>8103472086</v>
      </c>
      <c r="B37" s="78" t="s">
        <v>294</v>
      </c>
      <c r="C37" s="78" t="s">
        <v>150</v>
      </c>
      <c r="D37" s="77" t="s">
        <v>69</v>
      </c>
      <c r="E37" s="77" t="s">
        <v>295</v>
      </c>
      <c r="F37" s="79">
        <v>25140</v>
      </c>
      <c r="G37" s="79">
        <v>1160</v>
      </c>
      <c r="H37" s="77" t="s">
        <v>63</v>
      </c>
      <c r="I37" s="79">
        <v>1160</v>
      </c>
      <c r="J37" s="79">
        <v>3256.6666666666665</v>
      </c>
      <c r="K37" s="78" t="s">
        <v>11</v>
      </c>
      <c r="L37" s="78" t="s">
        <v>328</v>
      </c>
    </row>
    <row r="38" spans="1:12" x14ac:dyDescent="0.25">
      <c r="A38" s="77">
        <v>8103472086</v>
      </c>
      <c r="B38" s="78" t="s">
        <v>294</v>
      </c>
      <c r="C38" s="78" t="s">
        <v>150</v>
      </c>
      <c r="D38" s="77" t="s">
        <v>73</v>
      </c>
      <c r="E38" s="77" t="s">
        <v>295</v>
      </c>
      <c r="F38" s="79"/>
      <c r="G38" s="79">
        <v>4350</v>
      </c>
      <c r="H38" s="77" t="s">
        <v>63</v>
      </c>
      <c r="I38" s="79">
        <v>4350</v>
      </c>
      <c r="J38" s="79">
        <v>3256.6666666666665</v>
      </c>
      <c r="K38" s="78" t="s">
        <v>11</v>
      </c>
      <c r="L38" s="78" t="s">
        <v>328</v>
      </c>
    </row>
    <row r="39" spans="1:12" x14ac:dyDescent="0.25">
      <c r="A39" s="77">
        <v>8103472086</v>
      </c>
      <c r="B39" s="78" t="s">
        <v>151</v>
      </c>
      <c r="C39" s="78" t="s">
        <v>150</v>
      </c>
      <c r="D39" s="77" t="s">
        <v>86</v>
      </c>
      <c r="E39" s="77" t="s">
        <v>295</v>
      </c>
      <c r="F39" s="79"/>
      <c r="G39" s="79">
        <v>7830</v>
      </c>
      <c r="H39" s="77" t="s">
        <v>63</v>
      </c>
      <c r="I39" s="79">
        <v>7830</v>
      </c>
      <c r="J39" s="79">
        <v>3256.6666666666665</v>
      </c>
      <c r="K39" s="78" t="s">
        <v>11</v>
      </c>
      <c r="L39" s="78" t="s">
        <v>328</v>
      </c>
    </row>
    <row r="40" spans="1:12" x14ac:dyDescent="0.25">
      <c r="A40" s="77">
        <v>8103472094</v>
      </c>
      <c r="B40" s="78" t="s">
        <v>296</v>
      </c>
      <c r="C40" s="78" t="s">
        <v>159</v>
      </c>
      <c r="D40" s="77" t="s">
        <v>86</v>
      </c>
      <c r="E40" s="77"/>
      <c r="F40" s="79">
        <v>22750</v>
      </c>
      <c r="G40" s="79">
        <v>22750</v>
      </c>
      <c r="H40" s="77" t="s">
        <v>80</v>
      </c>
      <c r="I40" s="79">
        <v>11900</v>
      </c>
      <c r="J40" s="79">
        <v>10850</v>
      </c>
      <c r="K40" s="78" t="s">
        <v>11</v>
      </c>
      <c r="L40" s="78"/>
    </row>
    <row r="41" spans="1:12" x14ac:dyDescent="0.25">
      <c r="A41" s="77">
        <v>8103472111</v>
      </c>
      <c r="B41" s="78" t="s">
        <v>61</v>
      </c>
      <c r="C41" s="78"/>
      <c r="D41" s="77" t="s">
        <v>69</v>
      </c>
      <c r="E41" s="77"/>
      <c r="F41" s="79">
        <v>4562</v>
      </c>
      <c r="G41" s="79">
        <v>4562</v>
      </c>
      <c r="H41" s="77" t="s">
        <v>62</v>
      </c>
      <c r="I41" s="79">
        <v>4562</v>
      </c>
      <c r="J41" s="79"/>
      <c r="K41" s="78" t="s">
        <v>10</v>
      </c>
      <c r="L41" s="78"/>
    </row>
    <row r="42" spans="1:12" x14ac:dyDescent="0.25">
      <c r="A42" s="77">
        <v>8103477319</v>
      </c>
      <c r="B42" s="78" t="s">
        <v>297</v>
      </c>
      <c r="C42" s="78" t="s">
        <v>153</v>
      </c>
      <c r="D42" s="77" t="s">
        <v>69</v>
      </c>
      <c r="E42" s="77" t="s">
        <v>64</v>
      </c>
      <c r="F42" s="79">
        <v>26742</v>
      </c>
      <c r="G42" s="79">
        <v>8824.86</v>
      </c>
      <c r="H42" s="77" t="s">
        <v>68</v>
      </c>
      <c r="I42" s="79">
        <v>8824.86</v>
      </c>
      <c r="J42" s="79">
        <v>0</v>
      </c>
      <c r="K42" s="78" t="s">
        <v>10</v>
      </c>
      <c r="L42" s="78"/>
    </row>
    <row r="43" spans="1:12" x14ac:dyDescent="0.25">
      <c r="A43" s="77">
        <v>8103477319</v>
      </c>
      <c r="B43" s="78" t="s">
        <v>297</v>
      </c>
      <c r="C43" s="78" t="s">
        <v>153</v>
      </c>
      <c r="D43" s="77" t="s">
        <v>73</v>
      </c>
      <c r="E43" s="77" t="s">
        <v>64</v>
      </c>
      <c r="F43" s="79"/>
      <c r="G43" s="79">
        <v>8824.86</v>
      </c>
      <c r="H43" s="77" t="s">
        <v>68</v>
      </c>
      <c r="I43" s="79">
        <v>8824.86</v>
      </c>
      <c r="J43" s="79">
        <v>0</v>
      </c>
      <c r="K43" s="78" t="s">
        <v>10</v>
      </c>
      <c r="L43" s="78"/>
    </row>
    <row r="44" spans="1:12" x14ac:dyDescent="0.25">
      <c r="A44" s="77">
        <v>8103477319</v>
      </c>
      <c r="B44" s="78" t="s">
        <v>297</v>
      </c>
      <c r="C44" s="78" t="s">
        <v>153</v>
      </c>
      <c r="D44" s="77" t="s">
        <v>86</v>
      </c>
      <c r="E44" s="77" t="s">
        <v>64</v>
      </c>
      <c r="F44" s="79"/>
      <c r="G44" s="79">
        <v>8824.86</v>
      </c>
      <c r="H44" s="77" t="s">
        <v>68</v>
      </c>
      <c r="I44" s="79">
        <v>8824.86</v>
      </c>
      <c r="J44" s="79">
        <v>0</v>
      </c>
      <c r="K44" s="78" t="s">
        <v>10</v>
      </c>
      <c r="L44" s="78"/>
    </row>
    <row r="45" spans="1:12" x14ac:dyDescent="0.25">
      <c r="A45" s="77">
        <v>8103482972</v>
      </c>
      <c r="B45" s="78" t="s">
        <v>298</v>
      </c>
      <c r="C45" s="78" t="s">
        <v>252</v>
      </c>
      <c r="D45" s="77" t="s">
        <v>86</v>
      </c>
      <c r="E45" s="77" t="s">
        <v>283</v>
      </c>
      <c r="F45" s="79">
        <v>59800</v>
      </c>
      <c r="G45" s="79">
        <v>29900</v>
      </c>
      <c r="H45" s="77" t="s">
        <v>76</v>
      </c>
      <c r="I45" s="79">
        <v>29900</v>
      </c>
      <c r="J45" s="79">
        <v>0</v>
      </c>
      <c r="K45" s="78" t="s">
        <v>10</v>
      </c>
      <c r="L45" s="78"/>
    </row>
    <row r="46" spans="1:12" x14ac:dyDescent="0.25">
      <c r="A46" s="77">
        <v>8103482972</v>
      </c>
      <c r="B46" s="78" t="s">
        <v>298</v>
      </c>
      <c r="C46" s="78" t="s">
        <v>156</v>
      </c>
      <c r="D46" s="77" t="s">
        <v>86</v>
      </c>
      <c r="E46" s="77" t="s">
        <v>283</v>
      </c>
      <c r="F46" s="79"/>
      <c r="G46" s="79">
        <v>29900</v>
      </c>
      <c r="H46" s="77" t="s">
        <v>76</v>
      </c>
      <c r="I46" s="79">
        <v>29900</v>
      </c>
      <c r="J46" s="79">
        <v>0</v>
      </c>
      <c r="K46" s="78" t="s">
        <v>10</v>
      </c>
      <c r="L46" s="78"/>
    </row>
    <row r="47" spans="1:12" x14ac:dyDescent="0.25">
      <c r="A47" s="77">
        <v>8103484676</v>
      </c>
      <c r="B47" s="78" t="s">
        <v>35</v>
      </c>
      <c r="C47" s="78"/>
      <c r="D47" s="77" t="s">
        <v>37</v>
      </c>
      <c r="E47" s="77"/>
      <c r="F47" s="79">
        <v>37600</v>
      </c>
      <c r="G47" s="79">
        <v>76740</v>
      </c>
      <c r="H47" s="77" t="s">
        <v>36</v>
      </c>
      <c r="I47" s="79">
        <v>76740</v>
      </c>
      <c r="J47" s="79">
        <v>0</v>
      </c>
      <c r="K47" s="78" t="s">
        <v>10</v>
      </c>
      <c r="L47" s="78"/>
    </row>
    <row r="48" spans="1:12" x14ac:dyDescent="0.25">
      <c r="A48" s="77">
        <v>8103485729</v>
      </c>
      <c r="B48" s="78" t="s">
        <v>299</v>
      </c>
      <c r="C48" s="78" t="s">
        <v>300</v>
      </c>
      <c r="D48" s="77" t="s">
        <v>69</v>
      </c>
      <c r="E48" s="77" t="s">
        <v>64</v>
      </c>
      <c r="F48" s="79">
        <v>36600</v>
      </c>
      <c r="G48" s="79">
        <v>12220</v>
      </c>
      <c r="H48" s="77" t="s">
        <v>29</v>
      </c>
      <c r="I48" s="79">
        <v>12220</v>
      </c>
      <c r="J48" s="79">
        <v>0</v>
      </c>
      <c r="K48" s="78" t="s">
        <v>10</v>
      </c>
      <c r="L48" s="78"/>
    </row>
    <row r="49" spans="1:12" x14ac:dyDescent="0.25">
      <c r="A49" s="77">
        <v>8103485729</v>
      </c>
      <c r="B49" s="78" t="s">
        <v>299</v>
      </c>
      <c r="C49" s="78" t="s">
        <v>300</v>
      </c>
      <c r="D49" s="77" t="s">
        <v>73</v>
      </c>
      <c r="E49" s="77" t="s">
        <v>64</v>
      </c>
      <c r="F49" s="79"/>
      <c r="G49" s="79">
        <v>12220</v>
      </c>
      <c r="H49" s="77" t="s">
        <v>29</v>
      </c>
      <c r="I49" s="79">
        <v>12220</v>
      </c>
      <c r="J49" s="79">
        <v>0</v>
      </c>
      <c r="K49" s="78" t="s">
        <v>10</v>
      </c>
      <c r="L49" s="78"/>
    </row>
    <row r="50" spans="1:12" x14ac:dyDescent="0.25">
      <c r="A50" s="77">
        <v>8103485729</v>
      </c>
      <c r="B50" s="78" t="s">
        <v>299</v>
      </c>
      <c r="C50" s="78" t="s">
        <v>300</v>
      </c>
      <c r="D50" s="77" t="s">
        <v>86</v>
      </c>
      <c r="E50" s="77" t="s">
        <v>64</v>
      </c>
      <c r="F50" s="79"/>
      <c r="G50" s="79">
        <v>12220</v>
      </c>
      <c r="H50" s="77" t="s">
        <v>29</v>
      </c>
      <c r="I50" s="79">
        <v>12220</v>
      </c>
      <c r="J50" s="79">
        <v>0</v>
      </c>
      <c r="K50" s="78" t="s">
        <v>10</v>
      </c>
      <c r="L50" s="78"/>
    </row>
    <row r="51" spans="1:12" x14ac:dyDescent="0.25">
      <c r="A51" s="77">
        <v>8103491576</v>
      </c>
      <c r="B51" s="78" t="s">
        <v>301</v>
      </c>
      <c r="C51" s="78" t="s">
        <v>164</v>
      </c>
      <c r="D51" s="77" t="s">
        <v>26</v>
      </c>
      <c r="E51" s="77" t="s">
        <v>16</v>
      </c>
      <c r="F51" s="79">
        <v>133710</v>
      </c>
      <c r="G51" s="79">
        <v>33427.5</v>
      </c>
      <c r="H51" s="77" t="s">
        <v>17</v>
      </c>
      <c r="I51" s="79">
        <v>33427.5</v>
      </c>
      <c r="J51" s="79">
        <v>0</v>
      </c>
      <c r="K51" s="78" t="s">
        <v>10</v>
      </c>
      <c r="L51" s="78"/>
    </row>
    <row r="52" spans="1:12" x14ac:dyDescent="0.25">
      <c r="A52" s="77">
        <v>8103491576</v>
      </c>
      <c r="B52" s="78" t="s">
        <v>301</v>
      </c>
      <c r="C52" s="78" t="s">
        <v>226</v>
      </c>
      <c r="D52" s="77" t="s">
        <v>26</v>
      </c>
      <c r="E52" s="77" t="s">
        <v>16</v>
      </c>
      <c r="F52" s="79"/>
      <c r="G52" s="79">
        <v>33427.5</v>
      </c>
      <c r="H52" s="77" t="s">
        <v>17</v>
      </c>
      <c r="I52" s="79"/>
      <c r="J52" s="79">
        <v>0</v>
      </c>
      <c r="K52" s="78" t="s">
        <v>10</v>
      </c>
      <c r="L52" s="78"/>
    </row>
    <row r="53" spans="1:12" x14ac:dyDescent="0.25">
      <c r="A53" s="77">
        <v>8103491576</v>
      </c>
      <c r="B53" s="78" t="s">
        <v>301</v>
      </c>
      <c r="C53" s="78" t="s">
        <v>168</v>
      </c>
      <c r="D53" s="77" t="s">
        <v>37</v>
      </c>
      <c r="E53" s="77" t="s">
        <v>16</v>
      </c>
      <c r="F53" s="79"/>
      <c r="G53" s="79">
        <v>33427.5</v>
      </c>
      <c r="H53" s="77" t="s">
        <v>17</v>
      </c>
      <c r="I53" s="79">
        <v>33427.5</v>
      </c>
      <c r="J53" s="79">
        <v>0</v>
      </c>
      <c r="K53" s="78" t="s">
        <v>10</v>
      </c>
      <c r="L53" s="78"/>
    </row>
    <row r="54" spans="1:12" x14ac:dyDescent="0.25">
      <c r="A54" s="77">
        <v>8103491576</v>
      </c>
      <c r="B54" s="78" t="s">
        <v>301</v>
      </c>
      <c r="C54" s="78" t="s">
        <v>162</v>
      </c>
      <c r="D54" s="77" t="s">
        <v>38</v>
      </c>
      <c r="E54" s="77" t="s">
        <v>16</v>
      </c>
      <c r="F54" s="79"/>
      <c r="G54" s="79">
        <v>33427.5</v>
      </c>
      <c r="H54" s="77" t="s">
        <v>17</v>
      </c>
      <c r="I54" s="79">
        <v>33427.5</v>
      </c>
      <c r="J54" s="79">
        <v>0</v>
      </c>
      <c r="K54" s="78" t="s">
        <v>10</v>
      </c>
      <c r="L54" s="78"/>
    </row>
    <row r="55" spans="1:12" x14ac:dyDescent="0.25">
      <c r="A55" s="77">
        <v>8103491576</v>
      </c>
      <c r="B55" s="78" t="s">
        <v>301</v>
      </c>
      <c r="C55" s="78" t="s">
        <v>162</v>
      </c>
      <c r="D55" s="77" t="s">
        <v>41</v>
      </c>
      <c r="E55" s="77" t="s">
        <v>16</v>
      </c>
      <c r="F55" s="79"/>
      <c r="G55" s="79">
        <v>33427.5</v>
      </c>
      <c r="H55" s="77" t="s">
        <v>17</v>
      </c>
      <c r="I55" s="79">
        <v>33427.5</v>
      </c>
      <c r="J55" s="79">
        <v>0</v>
      </c>
      <c r="K55" s="78" t="s">
        <v>10</v>
      </c>
      <c r="L55" s="78"/>
    </row>
    <row r="56" spans="1:12" x14ac:dyDescent="0.25">
      <c r="A56" s="77">
        <v>8103497818</v>
      </c>
      <c r="B56" s="78" t="s">
        <v>44</v>
      </c>
      <c r="C56" s="78"/>
      <c r="D56" s="77" t="s">
        <v>49</v>
      </c>
      <c r="E56" s="77"/>
      <c r="F56" s="79">
        <v>46910</v>
      </c>
      <c r="G56" s="79">
        <v>46910</v>
      </c>
      <c r="H56" s="77" t="s">
        <v>43</v>
      </c>
      <c r="I56" s="79">
        <v>27360.63</v>
      </c>
      <c r="J56" s="79">
        <v>19549.37</v>
      </c>
      <c r="K56" s="78" t="s">
        <v>11</v>
      </c>
      <c r="L56" s="78"/>
    </row>
    <row r="57" spans="1:12" x14ac:dyDescent="0.25">
      <c r="A57" s="77">
        <v>8103499126</v>
      </c>
      <c r="B57" s="78" t="s">
        <v>154</v>
      </c>
      <c r="C57" s="78" t="s">
        <v>153</v>
      </c>
      <c r="D57" s="77" t="s">
        <v>69</v>
      </c>
      <c r="E57" s="77" t="s">
        <v>64</v>
      </c>
      <c r="F57" s="79">
        <v>26742</v>
      </c>
      <c r="G57" s="79">
        <v>8824.86</v>
      </c>
      <c r="H57" s="77" t="s">
        <v>67</v>
      </c>
      <c r="I57" s="79">
        <v>8824.86</v>
      </c>
      <c r="J57" s="79">
        <v>0</v>
      </c>
      <c r="K57" s="78" t="s">
        <v>10</v>
      </c>
      <c r="L57" s="78"/>
    </row>
    <row r="58" spans="1:12" x14ac:dyDescent="0.25">
      <c r="A58" s="77">
        <v>8103499126</v>
      </c>
      <c r="B58" s="78" t="s">
        <v>154</v>
      </c>
      <c r="C58" s="78" t="s">
        <v>153</v>
      </c>
      <c r="D58" s="77" t="s">
        <v>73</v>
      </c>
      <c r="E58" s="77" t="s">
        <v>64</v>
      </c>
      <c r="F58" s="79"/>
      <c r="G58" s="79">
        <v>8824.86</v>
      </c>
      <c r="H58" s="77" t="s">
        <v>68</v>
      </c>
      <c r="I58" s="79">
        <v>8824.86</v>
      </c>
      <c r="J58" s="79">
        <v>0</v>
      </c>
      <c r="K58" s="78" t="s">
        <v>10</v>
      </c>
      <c r="L58" s="78"/>
    </row>
    <row r="59" spans="1:12" x14ac:dyDescent="0.25">
      <c r="A59" s="77">
        <v>8103499126</v>
      </c>
      <c r="B59" s="78" t="s">
        <v>154</v>
      </c>
      <c r="C59" s="78" t="s">
        <v>153</v>
      </c>
      <c r="D59" s="77" t="s">
        <v>86</v>
      </c>
      <c r="E59" s="77" t="s">
        <v>64</v>
      </c>
      <c r="F59" s="79"/>
      <c r="G59" s="79">
        <v>8824.86</v>
      </c>
      <c r="H59" s="77" t="s">
        <v>67</v>
      </c>
      <c r="I59" s="79">
        <v>8824.86</v>
      </c>
      <c r="J59" s="79">
        <v>0</v>
      </c>
      <c r="K59" s="78" t="s">
        <v>10</v>
      </c>
      <c r="L59" s="78"/>
    </row>
    <row r="60" spans="1:12" x14ac:dyDescent="0.25">
      <c r="A60" s="77">
        <v>8103499922</v>
      </c>
      <c r="B60" s="78" t="s">
        <v>74</v>
      </c>
      <c r="C60" s="78"/>
      <c r="D60" s="77" t="s">
        <v>86</v>
      </c>
      <c r="E60" s="77"/>
      <c r="F60" s="79">
        <v>90505</v>
      </c>
      <c r="G60" s="79">
        <v>90505</v>
      </c>
      <c r="H60" s="77" t="s">
        <v>329</v>
      </c>
      <c r="I60" s="79">
        <v>90505</v>
      </c>
      <c r="J60" s="79">
        <v>0</v>
      </c>
      <c r="K60" s="78" t="s">
        <v>10</v>
      </c>
      <c r="L60" s="78"/>
    </row>
    <row r="61" spans="1:12" x14ac:dyDescent="0.25">
      <c r="A61" s="77">
        <v>8103500571</v>
      </c>
      <c r="B61" s="78" t="s">
        <v>51</v>
      </c>
      <c r="C61" s="78"/>
      <c r="D61" s="77" t="s">
        <v>52</v>
      </c>
      <c r="E61" s="77"/>
      <c r="F61" s="79">
        <v>240350</v>
      </c>
      <c r="G61" s="79">
        <v>240350</v>
      </c>
      <c r="H61" s="77" t="s">
        <v>330</v>
      </c>
      <c r="I61" s="79">
        <v>240350</v>
      </c>
      <c r="J61" s="79">
        <v>0</v>
      </c>
      <c r="K61" s="78" t="s">
        <v>10</v>
      </c>
      <c r="L61" s="78"/>
    </row>
    <row r="62" spans="1:12" x14ac:dyDescent="0.25">
      <c r="A62" s="77">
        <v>8103503115</v>
      </c>
      <c r="B62" s="78" t="s">
        <v>302</v>
      </c>
      <c r="C62" s="78" t="s">
        <v>166</v>
      </c>
      <c r="D62" s="77" t="s">
        <v>34</v>
      </c>
      <c r="E62" s="77" t="s">
        <v>267</v>
      </c>
      <c r="F62" s="79">
        <v>22950</v>
      </c>
      <c r="G62" s="79">
        <v>22950</v>
      </c>
      <c r="H62" s="77" t="s">
        <v>29</v>
      </c>
      <c r="I62" s="79">
        <v>21420</v>
      </c>
      <c r="J62" s="79">
        <v>1530</v>
      </c>
      <c r="K62" s="78" t="s">
        <v>11</v>
      </c>
      <c r="L62" s="78" t="s">
        <v>328</v>
      </c>
    </row>
    <row r="63" spans="1:12" x14ac:dyDescent="0.25">
      <c r="A63" s="77">
        <v>8103503267</v>
      </c>
      <c r="B63" s="78" t="s">
        <v>27</v>
      </c>
      <c r="C63" s="78"/>
      <c r="D63" s="77" t="s">
        <v>34</v>
      </c>
      <c r="E63" s="77"/>
      <c r="F63" s="79">
        <v>5600</v>
      </c>
      <c r="G63" s="79">
        <v>5600</v>
      </c>
      <c r="H63" s="77" t="s">
        <v>28</v>
      </c>
      <c r="I63" s="79">
        <v>5600</v>
      </c>
      <c r="J63" s="79">
        <v>0</v>
      </c>
      <c r="K63" s="78" t="s">
        <v>10</v>
      </c>
      <c r="L63" s="78"/>
    </row>
    <row r="64" spans="1:12" x14ac:dyDescent="0.25">
      <c r="A64" s="77">
        <v>8103503717</v>
      </c>
      <c r="B64" s="78" t="s">
        <v>303</v>
      </c>
      <c r="C64" s="78" t="s">
        <v>135</v>
      </c>
      <c r="D64" s="77" t="s">
        <v>86</v>
      </c>
      <c r="E64" s="77" t="s">
        <v>285</v>
      </c>
      <c r="F64" s="79">
        <v>21560</v>
      </c>
      <c r="G64" s="79">
        <v>21560</v>
      </c>
      <c r="H64" s="77" t="s">
        <v>9</v>
      </c>
      <c r="I64" s="79">
        <v>9460</v>
      </c>
      <c r="J64" s="79">
        <v>12100</v>
      </c>
      <c r="K64" s="78" t="s">
        <v>11</v>
      </c>
      <c r="L64" s="78"/>
    </row>
    <row r="65" spans="1:12" x14ac:dyDescent="0.25">
      <c r="A65" s="77">
        <v>8103503761</v>
      </c>
      <c r="B65" s="78" t="s">
        <v>304</v>
      </c>
      <c r="C65" s="78" t="s">
        <v>158</v>
      </c>
      <c r="D65" s="77" t="s">
        <v>86</v>
      </c>
      <c r="E65" s="77"/>
      <c r="F65" s="79">
        <v>18850</v>
      </c>
      <c r="G65" s="79">
        <v>18850</v>
      </c>
      <c r="H65" s="77" t="s">
        <v>80</v>
      </c>
      <c r="I65" s="79">
        <v>6525</v>
      </c>
      <c r="J65" s="79">
        <v>12325</v>
      </c>
      <c r="K65" s="78" t="s">
        <v>11</v>
      </c>
      <c r="L65" s="78"/>
    </row>
    <row r="66" spans="1:12" x14ac:dyDescent="0.25">
      <c r="A66" s="77">
        <v>8103506969</v>
      </c>
      <c r="B66" s="78" t="s">
        <v>99</v>
      </c>
      <c r="C66" s="78" t="s">
        <v>98</v>
      </c>
      <c r="D66" s="77" t="s">
        <v>26</v>
      </c>
      <c r="E66" s="77" t="s">
        <v>12</v>
      </c>
      <c r="F66" s="79">
        <v>24620</v>
      </c>
      <c r="G66" s="79">
        <v>15500</v>
      </c>
      <c r="H66" s="77" t="s">
        <v>13</v>
      </c>
      <c r="I66" s="79">
        <v>15500</v>
      </c>
      <c r="J66" s="79">
        <v>0</v>
      </c>
      <c r="K66" s="78" t="s">
        <v>10</v>
      </c>
      <c r="L66" s="78" t="s">
        <v>331</v>
      </c>
    </row>
    <row r="67" spans="1:12" x14ac:dyDescent="0.25">
      <c r="A67" s="77">
        <v>8103506969</v>
      </c>
      <c r="B67" s="78" t="s">
        <v>99</v>
      </c>
      <c r="C67" s="78" t="s">
        <v>96</v>
      </c>
      <c r="D67" s="77" t="s">
        <v>50</v>
      </c>
      <c r="E67" s="77" t="s">
        <v>12</v>
      </c>
      <c r="F67" s="79"/>
      <c r="G67" s="79">
        <v>12310</v>
      </c>
      <c r="H67" s="77" t="s">
        <v>13</v>
      </c>
      <c r="I67" s="79">
        <v>12310</v>
      </c>
      <c r="J67" s="79">
        <v>0</v>
      </c>
      <c r="K67" s="78" t="s">
        <v>10</v>
      </c>
      <c r="L67" s="78" t="s">
        <v>331</v>
      </c>
    </row>
    <row r="68" spans="1:12" x14ac:dyDescent="0.25">
      <c r="A68" s="77">
        <v>8103507898</v>
      </c>
      <c r="B68" s="78" t="s">
        <v>305</v>
      </c>
      <c r="C68" s="78" t="s">
        <v>252</v>
      </c>
      <c r="D68" s="77" t="s">
        <v>86</v>
      </c>
      <c r="E68" s="77" t="s">
        <v>283</v>
      </c>
      <c r="F68" s="79">
        <v>37400</v>
      </c>
      <c r="G68" s="79">
        <v>37400</v>
      </c>
      <c r="H68" s="77" t="s">
        <v>76</v>
      </c>
      <c r="I68" s="79">
        <v>19150</v>
      </c>
      <c r="J68" s="79"/>
      <c r="K68" s="78" t="s">
        <v>11</v>
      </c>
      <c r="L68" s="78"/>
    </row>
    <row r="69" spans="1:12" x14ac:dyDescent="0.25">
      <c r="A69" s="77">
        <v>8103507898</v>
      </c>
      <c r="B69" s="78" t="s">
        <v>305</v>
      </c>
      <c r="C69" s="78" t="s">
        <v>156</v>
      </c>
      <c r="D69" s="77" t="s">
        <v>86</v>
      </c>
      <c r="E69" s="77" t="s">
        <v>283</v>
      </c>
      <c r="F69" s="79"/>
      <c r="G69" s="79"/>
      <c r="H69" s="77" t="s">
        <v>76</v>
      </c>
      <c r="I69" s="79"/>
      <c r="J69" s="79"/>
      <c r="K69" s="78" t="s">
        <v>11</v>
      </c>
      <c r="L69" s="78"/>
    </row>
    <row r="70" spans="1:12" x14ac:dyDescent="0.25">
      <c r="A70" s="77">
        <v>8103510564</v>
      </c>
      <c r="B70" s="78" t="s">
        <v>155</v>
      </c>
      <c r="C70" s="78" t="s">
        <v>149</v>
      </c>
      <c r="D70" s="77" t="s">
        <v>69</v>
      </c>
      <c r="E70" s="77" t="s">
        <v>59</v>
      </c>
      <c r="F70" s="79">
        <v>17500</v>
      </c>
      <c r="G70" s="79">
        <v>8750</v>
      </c>
      <c r="H70" s="77" t="s">
        <v>60</v>
      </c>
      <c r="I70" s="79">
        <v>8750</v>
      </c>
      <c r="J70" s="79">
        <v>4550</v>
      </c>
      <c r="K70" s="78" t="s">
        <v>11</v>
      </c>
      <c r="L70" s="78"/>
    </row>
    <row r="71" spans="1:12" x14ac:dyDescent="0.25">
      <c r="A71" s="77">
        <v>8103510564</v>
      </c>
      <c r="B71" s="78" t="s">
        <v>155</v>
      </c>
      <c r="C71" s="78" t="s">
        <v>149</v>
      </c>
      <c r="D71" s="77" t="s">
        <v>73</v>
      </c>
      <c r="E71" s="77" t="s">
        <v>59</v>
      </c>
      <c r="F71" s="79"/>
      <c r="G71" s="79">
        <v>8750</v>
      </c>
      <c r="H71" s="77" t="s">
        <v>60</v>
      </c>
      <c r="I71" s="79">
        <v>8750</v>
      </c>
      <c r="J71" s="79">
        <v>4550</v>
      </c>
      <c r="K71" s="78" t="s">
        <v>11</v>
      </c>
      <c r="L71" s="78"/>
    </row>
    <row r="72" spans="1:12" x14ac:dyDescent="0.25">
      <c r="A72" s="77">
        <v>8103511932</v>
      </c>
      <c r="B72" s="78" t="s">
        <v>81</v>
      </c>
      <c r="C72" s="78"/>
      <c r="D72" s="77" t="s">
        <v>86</v>
      </c>
      <c r="E72" s="77"/>
      <c r="F72" s="79">
        <v>111217</v>
      </c>
      <c r="G72" s="79">
        <v>111217</v>
      </c>
      <c r="H72" s="77" t="s">
        <v>82</v>
      </c>
      <c r="I72" s="79">
        <v>48224</v>
      </c>
      <c r="J72" s="79">
        <v>62993</v>
      </c>
      <c r="K72" s="78" t="s">
        <v>11</v>
      </c>
      <c r="L72" s="78"/>
    </row>
    <row r="73" spans="1:12" x14ac:dyDescent="0.25">
      <c r="A73" s="77">
        <v>8103512467</v>
      </c>
      <c r="B73" s="78" t="s">
        <v>306</v>
      </c>
      <c r="C73" s="78" t="s">
        <v>157</v>
      </c>
      <c r="D73" s="77" t="s">
        <v>86</v>
      </c>
      <c r="E73" s="77"/>
      <c r="F73" s="79">
        <v>15870</v>
      </c>
      <c r="G73" s="79">
        <v>15870</v>
      </c>
      <c r="H73" s="77" t="s">
        <v>77</v>
      </c>
      <c r="I73" s="79">
        <v>2760</v>
      </c>
      <c r="J73" s="79">
        <v>13110</v>
      </c>
      <c r="K73" s="78" t="s">
        <v>11</v>
      </c>
      <c r="L73" s="78"/>
    </row>
    <row r="74" spans="1:12" x14ac:dyDescent="0.25">
      <c r="A74" s="77">
        <v>8103512468</v>
      </c>
      <c r="B74" s="78" t="s">
        <v>307</v>
      </c>
      <c r="C74" s="78" t="s">
        <v>135</v>
      </c>
      <c r="D74" s="77" t="s">
        <v>86</v>
      </c>
      <c r="E74" s="77" t="s">
        <v>273</v>
      </c>
      <c r="F74" s="79">
        <v>17600</v>
      </c>
      <c r="G74" s="79">
        <v>17600</v>
      </c>
      <c r="H74" s="77" t="s">
        <v>9</v>
      </c>
      <c r="I74" s="79"/>
      <c r="J74" s="79">
        <v>17600</v>
      </c>
      <c r="K74" s="78" t="s">
        <v>332</v>
      </c>
      <c r="L74" s="78" t="s">
        <v>333</v>
      </c>
    </row>
    <row r="75" spans="1:12" x14ac:dyDescent="0.25">
      <c r="A75" s="77">
        <v>8103512477</v>
      </c>
      <c r="B75" s="78" t="s">
        <v>308</v>
      </c>
      <c r="C75" s="78" t="s">
        <v>165</v>
      </c>
      <c r="D75" s="77" t="s">
        <v>34</v>
      </c>
      <c r="E75" s="77"/>
      <c r="F75" s="79">
        <v>19160</v>
      </c>
      <c r="G75" s="79">
        <v>19160</v>
      </c>
      <c r="H75" s="77" t="s">
        <v>9</v>
      </c>
      <c r="I75" s="79">
        <v>19160</v>
      </c>
      <c r="J75" s="79">
        <v>510</v>
      </c>
      <c r="K75" s="78" t="s">
        <v>10</v>
      </c>
      <c r="L75" s="78"/>
    </row>
    <row r="76" spans="1:12" x14ac:dyDescent="0.25">
      <c r="A76" s="77">
        <v>8103512533</v>
      </c>
      <c r="B76" s="78" t="s">
        <v>309</v>
      </c>
      <c r="C76" s="78" t="s">
        <v>310</v>
      </c>
      <c r="D76" s="77" t="s">
        <v>26</v>
      </c>
      <c r="E76" s="77" t="s">
        <v>14</v>
      </c>
      <c r="F76" s="79">
        <v>74450</v>
      </c>
      <c r="G76" s="79">
        <v>14890</v>
      </c>
      <c r="H76" s="77" t="s">
        <v>15</v>
      </c>
      <c r="I76" s="79">
        <v>14890</v>
      </c>
      <c r="J76" s="79">
        <v>0</v>
      </c>
      <c r="K76" s="78" t="s">
        <v>10</v>
      </c>
      <c r="L76" s="78"/>
    </row>
    <row r="77" spans="1:12" x14ac:dyDescent="0.25">
      <c r="A77" s="77">
        <v>8103512533</v>
      </c>
      <c r="B77" s="78" t="s">
        <v>309</v>
      </c>
      <c r="C77" s="78" t="s">
        <v>289</v>
      </c>
      <c r="D77" s="77" t="s">
        <v>34</v>
      </c>
      <c r="E77" s="77" t="s">
        <v>14</v>
      </c>
      <c r="F77" s="79"/>
      <c r="G77" s="79">
        <v>14890</v>
      </c>
      <c r="H77" s="77" t="s">
        <v>15</v>
      </c>
      <c r="I77" s="79">
        <v>14890</v>
      </c>
      <c r="J77" s="79"/>
      <c r="K77" s="78" t="s">
        <v>10</v>
      </c>
      <c r="L77" s="78"/>
    </row>
    <row r="78" spans="1:12" x14ac:dyDescent="0.25">
      <c r="A78" s="77">
        <v>8103512533</v>
      </c>
      <c r="B78" s="78" t="s">
        <v>309</v>
      </c>
      <c r="C78" s="78" t="s">
        <v>256</v>
      </c>
      <c r="D78" s="77" t="s">
        <v>37</v>
      </c>
      <c r="E78" s="77" t="s">
        <v>14</v>
      </c>
      <c r="F78" s="79"/>
      <c r="G78" s="79">
        <v>14890</v>
      </c>
      <c r="H78" s="77" t="s">
        <v>15</v>
      </c>
      <c r="I78" s="79">
        <v>14890</v>
      </c>
      <c r="J78" s="79"/>
      <c r="K78" s="78" t="s">
        <v>10</v>
      </c>
      <c r="L78" s="78"/>
    </row>
    <row r="79" spans="1:12" x14ac:dyDescent="0.25">
      <c r="A79" s="77">
        <v>8103512533</v>
      </c>
      <c r="B79" s="78" t="s">
        <v>309</v>
      </c>
      <c r="C79" s="78" t="s">
        <v>289</v>
      </c>
      <c r="D79" s="77" t="s">
        <v>38</v>
      </c>
      <c r="E79" s="77" t="s">
        <v>14</v>
      </c>
      <c r="F79" s="79"/>
      <c r="G79" s="79">
        <v>14890</v>
      </c>
      <c r="H79" s="77" t="s">
        <v>15</v>
      </c>
      <c r="I79" s="79">
        <v>33427.5</v>
      </c>
      <c r="J79" s="79">
        <v>0</v>
      </c>
      <c r="K79" s="78" t="s">
        <v>10</v>
      </c>
      <c r="L79" s="78"/>
    </row>
    <row r="80" spans="1:12" x14ac:dyDescent="0.25">
      <c r="A80" s="77">
        <v>8103512533</v>
      </c>
      <c r="B80" s="78" t="s">
        <v>309</v>
      </c>
      <c r="C80" s="78" t="s">
        <v>289</v>
      </c>
      <c r="D80" s="77" t="s">
        <v>41</v>
      </c>
      <c r="E80" s="77" t="s">
        <v>14</v>
      </c>
      <c r="F80" s="79"/>
      <c r="G80" s="79">
        <v>14890</v>
      </c>
      <c r="H80" s="77" t="s">
        <v>15</v>
      </c>
      <c r="I80" s="79">
        <v>14890</v>
      </c>
      <c r="J80" s="79"/>
      <c r="K80" s="78" t="s">
        <v>10</v>
      </c>
      <c r="L80" s="78"/>
    </row>
    <row r="81" spans="1:12" x14ac:dyDescent="0.25">
      <c r="A81" s="77">
        <v>8103512552</v>
      </c>
      <c r="B81" s="78" t="s">
        <v>311</v>
      </c>
      <c r="C81" s="78" t="s">
        <v>153</v>
      </c>
      <c r="D81" s="77" t="s">
        <v>86</v>
      </c>
      <c r="E81" s="77"/>
      <c r="F81" s="79">
        <v>26742</v>
      </c>
      <c r="G81" s="79">
        <v>26742</v>
      </c>
      <c r="H81" s="77" t="s">
        <v>68</v>
      </c>
      <c r="I81" s="79">
        <v>13371</v>
      </c>
      <c r="J81" s="79">
        <v>13371</v>
      </c>
      <c r="K81" s="78" t="s">
        <v>11</v>
      </c>
      <c r="L81" s="78"/>
    </row>
    <row r="82" spans="1:12" x14ac:dyDescent="0.25">
      <c r="A82" s="77" t="s">
        <v>18</v>
      </c>
      <c r="B82" s="78" t="s">
        <v>19</v>
      </c>
      <c r="C82" s="78"/>
      <c r="D82" s="77" t="s">
        <v>26</v>
      </c>
      <c r="E82" s="77"/>
      <c r="F82" s="79">
        <v>185766</v>
      </c>
      <c r="G82" s="79">
        <v>185766</v>
      </c>
      <c r="H82" s="77" t="s">
        <v>20</v>
      </c>
      <c r="I82" s="79">
        <v>185766</v>
      </c>
      <c r="J82" s="79">
        <v>0</v>
      </c>
      <c r="K82" s="78" t="s">
        <v>10</v>
      </c>
      <c r="L82" s="78"/>
    </row>
    <row r="83" spans="1:12" x14ac:dyDescent="0.25">
      <c r="A83" s="77" t="s">
        <v>18</v>
      </c>
      <c r="B83" s="78" t="s">
        <v>21</v>
      </c>
      <c r="C83" s="78"/>
      <c r="D83" s="77" t="s">
        <v>26</v>
      </c>
      <c r="E83" s="77"/>
      <c r="F83" s="79">
        <v>246412</v>
      </c>
      <c r="G83" s="79">
        <v>246412</v>
      </c>
      <c r="H83" s="77" t="s">
        <v>20</v>
      </c>
      <c r="I83" s="79">
        <v>246412</v>
      </c>
      <c r="J83" s="79">
        <v>0</v>
      </c>
      <c r="K83" s="78" t="s">
        <v>10</v>
      </c>
      <c r="L83" s="78"/>
    </row>
    <row r="84" spans="1:12" x14ac:dyDescent="0.25">
      <c r="A84" s="77" t="s">
        <v>18</v>
      </c>
      <c r="B84" s="78" t="s">
        <v>22</v>
      </c>
      <c r="C84" s="78"/>
      <c r="D84" s="77" t="s">
        <v>26</v>
      </c>
      <c r="E84" s="77"/>
      <c r="F84" s="79">
        <v>267368</v>
      </c>
      <c r="G84" s="79">
        <v>267368</v>
      </c>
      <c r="H84" s="77" t="s">
        <v>20</v>
      </c>
      <c r="I84" s="79">
        <v>267368</v>
      </c>
      <c r="J84" s="79">
        <v>0</v>
      </c>
      <c r="K84" s="78" t="s">
        <v>10</v>
      </c>
      <c r="L84" s="78"/>
    </row>
    <row r="85" spans="1:12" x14ac:dyDescent="0.25">
      <c r="A85" s="77" t="s">
        <v>18</v>
      </c>
      <c r="B85" s="78" t="s">
        <v>87</v>
      </c>
      <c r="C85" s="78"/>
      <c r="D85" s="77" t="s">
        <v>90</v>
      </c>
      <c r="E85" s="77"/>
      <c r="F85" s="79">
        <v>342730</v>
      </c>
      <c r="G85" s="79">
        <v>342730</v>
      </c>
      <c r="H85" s="77" t="s">
        <v>20</v>
      </c>
      <c r="I85" s="79">
        <v>342730</v>
      </c>
      <c r="J85" s="79">
        <v>0</v>
      </c>
      <c r="K85" s="78" t="s">
        <v>10</v>
      </c>
      <c r="L85" s="78"/>
    </row>
    <row r="86" spans="1:12" x14ac:dyDescent="0.25">
      <c r="A86" s="77" t="s">
        <v>18</v>
      </c>
      <c r="B86" s="78" t="s">
        <v>87</v>
      </c>
      <c r="C86" s="78"/>
      <c r="D86" s="77" t="s">
        <v>90</v>
      </c>
      <c r="E86" s="77"/>
      <c r="F86" s="79">
        <v>294700</v>
      </c>
      <c r="G86" s="79">
        <v>294700</v>
      </c>
      <c r="H86" s="77" t="s">
        <v>20</v>
      </c>
      <c r="I86" s="79">
        <v>294700</v>
      </c>
      <c r="J86" s="79">
        <v>0</v>
      </c>
      <c r="K86" s="78" t="s">
        <v>10</v>
      </c>
      <c r="L86" s="78"/>
    </row>
    <row r="87" spans="1:12" x14ac:dyDescent="0.25">
      <c r="A87" s="77" t="s">
        <v>18</v>
      </c>
      <c r="B87" s="78" t="s">
        <v>88</v>
      </c>
      <c r="C87" s="78" t="s">
        <v>161</v>
      </c>
      <c r="D87" s="77" t="s">
        <v>90</v>
      </c>
      <c r="E87" s="77"/>
      <c r="F87" s="79">
        <v>16575</v>
      </c>
      <c r="G87" s="79">
        <v>16575</v>
      </c>
      <c r="H87" s="77" t="s">
        <v>20</v>
      </c>
      <c r="I87" s="79"/>
      <c r="J87" s="79">
        <v>16575</v>
      </c>
      <c r="K87" s="78" t="s">
        <v>332</v>
      </c>
      <c r="L87" s="78"/>
    </row>
    <row r="88" spans="1:12" x14ac:dyDescent="0.25">
      <c r="A88" s="77" t="s">
        <v>70</v>
      </c>
      <c r="B88" s="78" t="s">
        <v>71</v>
      </c>
      <c r="C88" s="78"/>
      <c r="D88" s="77" t="s">
        <v>73</v>
      </c>
      <c r="E88" s="77"/>
      <c r="F88" s="79">
        <v>510407</v>
      </c>
      <c r="G88" s="79">
        <v>510407</v>
      </c>
      <c r="H88" s="77" t="s">
        <v>72</v>
      </c>
      <c r="I88" s="79">
        <v>361404</v>
      </c>
      <c r="J88" s="79">
        <v>149003</v>
      </c>
      <c r="K88" s="78" t="s">
        <v>11</v>
      </c>
      <c r="L88" s="78"/>
    </row>
    <row r="89" spans="1:12" x14ac:dyDescent="0.25">
      <c r="A89" s="77" t="s">
        <v>53</v>
      </c>
      <c r="B89" s="78" t="s">
        <v>54</v>
      </c>
      <c r="C89" s="78"/>
      <c r="D89" s="77" t="s">
        <v>58</v>
      </c>
      <c r="E89" s="77"/>
      <c r="F89" s="79">
        <v>102300</v>
      </c>
      <c r="G89" s="79">
        <v>72310</v>
      </c>
      <c r="H89" s="77" t="s">
        <v>55</v>
      </c>
      <c r="I89" s="79">
        <v>72310</v>
      </c>
      <c r="J89" s="79">
        <v>0</v>
      </c>
      <c r="K89" s="78" t="s">
        <v>10</v>
      </c>
      <c r="L89" s="78"/>
    </row>
    <row r="90" spans="1:12" x14ac:dyDescent="0.25">
      <c r="A90" s="77" t="s">
        <v>53</v>
      </c>
      <c r="B90" s="78" t="s">
        <v>56</v>
      </c>
      <c r="C90" s="78"/>
      <c r="D90" s="77" t="s">
        <v>58</v>
      </c>
      <c r="E90" s="77"/>
      <c r="F90" s="79"/>
      <c r="G90" s="79">
        <v>16290</v>
      </c>
      <c r="H90" s="77" t="s">
        <v>55</v>
      </c>
      <c r="I90" s="79"/>
      <c r="J90" s="79">
        <v>16290</v>
      </c>
      <c r="K90" s="78" t="s">
        <v>10</v>
      </c>
      <c r="L90" s="78"/>
    </row>
    <row r="91" spans="1:12" x14ac:dyDescent="0.25">
      <c r="A91" s="77" t="s">
        <v>53</v>
      </c>
      <c r="B91" s="78" t="s">
        <v>57</v>
      </c>
      <c r="C91" s="78"/>
      <c r="D91" s="77" t="s">
        <v>58</v>
      </c>
      <c r="E91" s="77"/>
      <c r="F91" s="79"/>
      <c r="G91" s="79">
        <v>13700</v>
      </c>
      <c r="H91" s="77" t="s">
        <v>55</v>
      </c>
      <c r="I91" s="79"/>
      <c r="J91" s="79">
        <v>13700</v>
      </c>
      <c r="K91" s="78" t="s">
        <v>11</v>
      </c>
      <c r="L91" s="78"/>
    </row>
    <row r="92" spans="1:12" x14ac:dyDescent="0.25">
      <c r="A92" s="77" t="s">
        <v>45</v>
      </c>
      <c r="B92" s="78" t="s">
        <v>46</v>
      </c>
      <c r="C92" s="78"/>
      <c r="D92" s="77" t="s">
        <v>50</v>
      </c>
      <c r="E92" s="77"/>
      <c r="F92" s="79">
        <v>161600</v>
      </c>
      <c r="G92" s="79">
        <v>161600</v>
      </c>
      <c r="H92" s="77" t="s">
        <v>47</v>
      </c>
      <c r="I92" s="79">
        <v>64640</v>
      </c>
      <c r="J92" s="79">
        <v>96960</v>
      </c>
      <c r="K92" s="78" t="s">
        <v>11</v>
      </c>
      <c r="L92" s="78"/>
    </row>
    <row r="93" spans="1:12" x14ac:dyDescent="0.25">
      <c r="A93" s="80" t="s">
        <v>312</v>
      </c>
      <c r="B93" s="78" t="s">
        <v>313</v>
      </c>
      <c r="C93" s="78" t="s">
        <v>219</v>
      </c>
      <c r="D93" s="77" t="s">
        <v>37</v>
      </c>
      <c r="E93" s="77" t="s">
        <v>314</v>
      </c>
      <c r="F93" s="79">
        <v>51369</v>
      </c>
      <c r="G93" s="79">
        <v>7425</v>
      </c>
      <c r="H93" s="77" t="s">
        <v>220</v>
      </c>
      <c r="I93" s="79">
        <v>80787</v>
      </c>
      <c r="J93" s="79"/>
      <c r="K93" s="78" t="s">
        <v>11</v>
      </c>
      <c r="L93" s="78"/>
    </row>
    <row r="94" spans="1:12" x14ac:dyDescent="0.25">
      <c r="A94" s="80" t="s">
        <v>312</v>
      </c>
      <c r="B94" s="78" t="s">
        <v>313</v>
      </c>
      <c r="C94" s="78" t="s">
        <v>242</v>
      </c>
      <c r="D94" s="81"/>
      <c r="E94" s="81">
        <v>0</v>
      </c>
      <c r="F94" s="79"/>
      <c r="G94" s="79">
        <v>28750</v>
      </c>
      <c r="H94" s="77" t="s">
        <v>220</v>
      </c>
      <c r="I94" s="79"/>
      <c r="J94" s="79"/>
      <c r="K94" s="78" t="s">
        <v>11</v>
      </c>
      <c r="L94" s="78"/>
    </row>
    <row r="95" spans="1:12" x14ac:dyDescent="0.25">
      <c r="A95" s="80" t="s">
        <v>312</v>
      </c>
      <c r="B95" s="78" t="s">
        <v>313</v>
      </c>
      <c r="C95" s="78" t="s">
        <v>270</v>
      </c>
      <c r="D95" s="77" t="s">
        <v>34</v>
      </c>
      <c r="E95" s="77" t="s">
        <v>315</v>
      </c>
      <c r="F95" s="79"/>
      <c r="G95" s="79">
        <v>15194.32</v>
      </c>
      <c r="H95" s="77" t="s">
        <v>220</v>
      </c>
      <c r="I95" s="79"/>
      <c r="J95" s="79"/>
      <c r="K95" s="78" t="s">
        <v>11</v>
      </c>
      <c r="L95" s="78"/>
    </row>
    <row r="96" spans="1:12" x14ac:dyDescent="0.25">
      <c r="A96" s="77" t="s">
        <v>65</v>
      </c>
      <c r="B96" s="78" t="s">
        <v>66</v>
      </c>
      <c r="C96" s="78"/>
      <c r="D96" s="77" t="s">
        <v>69</v>
      </c>
      <c r="E96" s="77"/>
      <c r="F96" s="79">
        <v>452610</v>
      </c>
      <c r="G96" s="79">
        <v>452610</v>
      </c>
      <c r="H96" s="77" t="s">
        <v>62</v>
      </c>
      <c r="I96" s="79">
        <v>244460</v>
      </c>
      <c r="J96" s="79">
        <v>208150</v>
      </c>
      <c r="K96" s="78" t="s">
        <v>11</v>
      </c>
      <c r="L96" s="78"/>
    </row>
    <row r="97" spans="1:12" x14ac:dyDescent="0.25">
      <c r="A97" s="77" t="s">
        <v>83</v>
      </c>
      <c r="B97" s="78" t="s">
        <v>316</v>
      </c>
      <c r="C97" s="78" t="s">
        <v>157</v>
      </c>
      <c r="D97" s="77" t="s">
        <v>86</v>
      </c>
      <c r="E97" s="77"/>
      <c r="F97" s="79">
        <v>27600</v>
      </c>
      <c r="G97" s="79">
        <v>27600</v>
      </c>
      <c r="H97" s="77" t="s">
        <v>77</v>
      </c>
      <c r="I97" s="79"/>
      <c r="J97" s="79"/>
      <c r="K97" s="78" t="s">
        <v>332</v>
      </c>
      <c r="L97" s="78"/>
    </row>
    <row r="98" spans="1:12" x14ac:dyDescent="0.25">
      <c r="A98" s="80" t="s">
        <v>317</v>
      </c>
      <c r="B98" s="78" t="s">
        <v>318</v>
      </c>
      <c r="C98" s="78" t="s">
        <v>234</v>
      </c>
      <c r="D98" s="77" t="s">
        <v>26</v>
      </c>
      <c r="E98" s="77" t="s">
        <v>279</v>
      </c>
      <c r="F98" s="79">
        <v>87150</v>
      </c>
      <c r="G98" s="79">
        <v>19500</v>
      </c>
      <c r="H98" s="77" t="s">
        <v>17</v>
      </c>
      <c r="I98" s="79">
        <v>500</v>
      </c>
      <c r="J98" s="79">
        <v>19500</v>
      </c>
      <c r="K98" s="78" t="s">
        <v>11</v>
      </c>
      <c r="L98" s="78" t="s">
        <v>334</v>
      </c>
    </row>
    <row r="99" spans="1:12" x14ac:dyDescent="0.25">
      <c r="A99" s="80" t="s">
        <v>317</v>
      </c>
      <c r="B99" s="78" t="s">
        <v>319</v>
      </c>
      <c r="C99" s="78" t="s">
        <v>162</v>
      </c>
      <c r="D99" s="77" t="s">
        <v>58</v>
      </c>
      <c r="E99" s="77" t="s">
        <v>320</v>
      </c>
      <c r="F99" s="79"/>
      <c r="G99" s="79">
        <v>15000</v>
      </c>
      <c r="H99" s="77" t="s">
        <v>17</v>
      </c>
      <c r="I99" s="79"/>
      <c r="J99" s="79">
        <v>15000</v>
      </c>
      <c r="K99" s="78" t="s">
        <v>332</v>
      </c>
      <c r="L99" s="78" t="s">
        <v>334</v>
      </c>
    </row>
    <row r="100" spans="1:12" x14ac:dyDescent="0.25">
      <c r="A100" s="80" t="s">
        <v>317</v>
      </c>
      <c r="B100" s="78" t="s">
        <v>318</v>
      </c>
      <c r="C100" s="78" t="s">
        <v>164</v>
      </c>
      <c r="D100" s="77" t="s">
        <v>26</v>
      </c>
      <c r="E100" s="77" t="s">
        <v>279</v>
      </c>
      <c r="F100" s="79"/>
      <c r="G100" s="79">
        <v>25350</v>
      </c>
      <c r="H100" s="77" t="s">
        <v>17</v>
      </c>
      <c r="I100" s="79"/>
      <c r="J100" s="79">
        <v>25350</v>
      </c>
      <c r="K100" s="78" t="s">
        <v>332</v>
      </c>
      <c r="L100" s="78" t="s">
        <v>334</v>
      </c>
    </row>
    <row r="101" spans="1:12" x14ac:dyDescent="0.25">
      <c r="A101" s="80" t="s">
        <v>317</v>
      </c>
      <c r="B101" s="78" t="s">
        <v>318</v>
      </c>
      <c r="C101" s="78" t="s">
        <v>226</v>
      </c>
      <c r="D101" s="77" t="s">
        <v>26</v>
      </c>
      <c r="E101" s="77" t="s">
        <v>279</v>
      </c>
      <c r="F101" s="79"/>
      <c r="G101" s="79">
        <v>27300</v>
      </c>
      <c r="H101" s="77" t="s">
        <v>17</v>
      </c>
      <c r="I101" s="79"/>
      <c r="J101" s="79">
        <v>27300</v>
      </c>
      <c r="K101" s="78" t="s">
        <v>332</v>
      </c>
      <c r="L101" s="78" t="s">
        <v>334</v>
      </c>
    </row>
    <row r="102" spans="1:12" x14ac:dyDescent="0.25">
      <c r="A102" s="77" t="s">
        <v>30</v>
      </c>
      <c r="B102" s="78" t="s">
        <v>321</v>
      </c>
      <c r="C102" s="78" t="s">
        <v>166</v>
      </c>
      <c r="D102" s="77" t="s">
        <v>34</v>
      </c>
      <c r="E102" s="77" t="s">
        <v>268</v>
      </c>
      <c r="F102" s="79">
        <v>20400</v>
      </c>
      <c r="G102" s="79">
        <v>20400</v>
      </c>
      <c r="H102" s="77" t="s">
        <v>29</v>
      </c>
      <c r="I102" s="79"/>
      <c r="J102" s="79">
        <v>20400</v>
      </c>
      <c r="K102" s="78" t="s">
        <v>332</v>
      </c>
      <c r="L102" s="78" t="s">
        <v>328</v>
      </c>
    </row>
    <row r="103" spans="1:12" x14ac:dyDescent="0.25">
      <c r="A103" s="77" t="s">
        <v>31</v>
      </c>
      <c r="B103" s="78" t="s">
        <v>322</v>
      </c>
      <c r="C103" s="78" t="s">
        <v>165</v>
      </c>
      <c r="D103" s="77" t="s">
        <v>34</v>
      </c>
      <c r="E103" s="77"/>
      <c r="F103" s="79">
        <v>11975</v>
      </c>
      <c r="G103" s="79">
        <v>11975</v>
      </c>
      <c r="H103" s="77" t="s">
        <v>9</v>
      </c>
      <c r="I103" s="79"/>
      <c r="J103" s="79">
        <v>11975</v>
      </c>
      <c r="K103" s="78" t="s">
        <v>332</v>
      </c>
      <c r="L103" s="78"/>
    </row>
    <row r="104" spans="1:12" x14ac:dyDescent="0.25">
      <c r="A104" s="77" t="s">
        <v>24</v>
      </c>
      <c r="B104" s="78" t="s">
        <v>323</v>
      </c>
      <c r="C104" s="78" t="s">
        <v>167</v>
      </c>
      <c r="D104" s="77" t="s">
        <v>26</v>
      </c>
      <c r="E104" s="77"/>
      <c r="F104" s="79">
        <v>7425</v>
      </c>
      <c r="G104" s="79">
        <v>7425</v>
      </c>
      <c r="H104" s="77" t="s">
        <v>9</v>
      </c>
      <c r="I104" s="79">
        <v>33427.5</v>
      </c>
      <c r="J104" s="79">
        <v>7425</v>
      </c>
      <c r="K104" s="78" t="s">
        <v>11</v>
      </c>
      <c r="L104" s="78"/>
    </row>
    <row r="105" spans="1:12" x14ac:dyDescent="0.25">
      <c r="A105" s="77" t="s">
        <v>84</v>
      </c>
      <c r="B105" s="78" t="s">
        <v>324</v>
      </c>
      <c r="C105" s="78" t="s">
        <v>252</v>
      </c>
      <c r="D105" s="77" t="s">
        <v>86</v>
      </c>
      <c r="E105" s="77" t="s">
        <v>283</v>
      </c>
      <c r="F105" s="79">
        <v>28750</v>
      </c>
      <c r="G105" s="79">
        <v>28750</v>
      </c>
      <c r="H105" s="77" t="s">
        <v>76</v>
      </c>
      <c r="I105" s="79">
        <v>0</v>
      </c>
      <c r="J105" s="79"/>
      <c r="K105" s="78" t="s">
        <v>332</v>
      </c>
      <c r="L105" s="78"/>
    </row>
    <row r="106" spans="1:12" x14ac:dyDescent="0.25">
      <c r="A106" s="77" t="s">
        <v>84</v>
      </c>
      <c r="B106" s="78" t="s">
        <v>324</v>
      </c>
      <c r="C106" s="78" t="s">
        <v>156</v>
      </c>
      <c r="D106" s="77" t="s">
        <v>86</v>
      </c>
      <c r="E106" s="77" t="s">
        <v>283</v>
      </c>
      <c r="F106" s="79"/>
      <c r="G106" s="79"/>
      <c r="H106" s="77" t="s">
        <v>76</v>
      </c>
      <c r="I106" s="79"/>
      <c r="J106" s="79"/>
      <c r="K106" s="78" t="s">
        <v>332</v>
      </c>
      <c r="L106" s="78"/>
    </row>
    <row r="107" spans="1:12" x14ac:dyDescent="0.25">
      <c r="A107" s="77" t="s">
        <v>85</v>
      </c>
      <c r="B107" s="78" t="s">
        <v>325</v>
      </c>
      <c r="C107" s="78" t="s">
        <v>153</v>
      </c>
      <c r="D107" s="77" t="s">
        <v>86</v>
      </c>
      <c r="E107" s="77"/>
      <c r="F107" s="79">
        <v>15194.32</v>
      </c>
      <c r="G107" s="79">
        <v>15194.32</v>
      </c>
      <c r="H107" s="77" t="s">
        <v>68</v>
      </c>
      <c r="I107" s="79"/>
      <c r="J107" s="79">
        <v>15194.32</v>
      </c>
      <c r="K107" s="78" t="s">
        <v>332</v>
      </c>
      <c r="L107" s="78"/>
    </row>
    <row r="108" spans="1:12" x14ac:dyDescent="0.25">
      <c r="A108" s="77"/>
      <c r="B108" s="78" t="s">
        <v>326</v>
      </c>
      <c r="C108" s="78" t="s">
        <v>327</v>
      </c>
      <c r="D108" s="77" t="s">
        <v>49</v>
      </c>
      <c r="E108" s="77"/>
      <c r="F108" s="79">
        <v>27200</v>
      </c>
      <c r="G108" s="79">
        <v>27200</v>
      </c>
      <c r="H108" s="77" t="s">
        <v>76</v>
      </c>
      <c r="I108" s="79">
        <v>0</v>
      </c>
      <c r="J108" s="79">
        <v>27200</v>
      </c>
      <c r="K108" s="78" t="s">
        <v>332</v>
      </c>
      <c r="L108" s="78" t="s">
        <v>335</v>
      </c>
    </row>
    <row r="109" spans="1:12" x14ac:dyDescent="0.25">
      <c r="A109" s="77" t="s">
        <v>18</v>
      </c>
      <c r="B109" s="78" t="s">
        <v>379</v>
      </c>
      <c r="C109" s="78" t="s">
        <v>162</v>
      </c>
      <c r="D109" s="77" t="s">
        <v>37</v>
      </c>
      <c r="E109" s="77"/>
      <c r="F109" s="79">
        <v>35100</v>
      </c>
      <c r="G109" s="79">
        <v>35100</v>
      </c>
      <c r="H109" s="77" t="s">
        <v>20</v>
      </c>
      <c r="I109" s="79">
        <v>153275</v>
      </c>
      <c r="J109" s="79">
        <v>0</v>
      </c>
      <c r="K109" s="78" t="s">
        <v>10</v>
      </c>
      <c r="L109" s="78"/>
    </row>
    <row r="110" spans="1:12" x14ac:dyDescent="0.25">
      <c r="A110" s="77" t="s">
        <v>18</v>
      </c>
      <c r="B110" s="78" t="s">
        <v>380</v>
      </c>
      <c r="C110" s="78" t="s">
        <v>384</v>
      </c>
      <c r="D110" s="77" t="s">
        <v>37</v>
      </c>
      <c r="E110" s="77"/>
      <c r="F110" s="79">
        <v>16575</v>
      </c>
      <c r="G110" s="79">
        <v>16575</v>
      </c>
      <c r="H110" s="77" t="s">
        <v>20</v>
      </c>
      <c r="I110" s="79">
        <v>5167.5</v>
      </c>
      <c r="J110" s="79">
        <v>0</v>
      </c>
      <c r="K110" s="78" t="s">
        <v>10</v>
      </c>
      <c r="L110" s="78"/>
    </row>
    <row r="111" spans="1:12" x14ac:dyDescent="0.25">
      <c r="A111" s="77" t="s">
        <v>18</v>
      </c>
      <c r="B111" s="78" t="s">
        <v>381</v>
      </c>
      <c r="C111" s="78" t="s">
        <v>162</v>
      </c>
      <c r="D111" s="77" t="s">
        <v>37</v>
      </c>
      <c r="E111" s="77"/>
      <c r="F111" s="79">
        <v>21000</v>
      </c>
      <c r="G111" s="79">
        <v>21000</v>
      </c>
      <c r="H111" s="77" t="s">
        <v>20</v>
      </c>
      <c r="I111" s="79"/>
      <c r="J111" s="79">
        <v>9500</v>
      </c>
      <c r="K111" s="78" t="s">
        <v>11</v>
      </c>
      <c r="L111" s="78"/>
    </row>
    <row r="112" spans="1:12" x14ac:dyDescent="0.25">
      <c r="A112" s="77" t="s">
        <v>18</v>
      </c>
      <c r="B112" s="78" t="s">
        <v>382</v>
      </c>
      <c r="C112" s="78" t="s">
        <v>162</v>
      </c>
      <c r="D112" s="77" t="s">
        <v>37</v>
      </c>
      <c r="E112" s="77"/>
      <c r="F112" s="79">
        <v>26400</v>
      </c>
      <c r="G112" s="79">
        <v>26400</v>
      </c>
      <c r="H112" s="77" t="s">
        <v>20</v>
      </c>
      <c r="I112" s="79"/>
      <c r="J112" s="79">
        <v>855</v>
      </c>
      <c r="K112" s="78" t="s">
        <v>11</v>
      </c>
      <c r="L112" s="78"/>
    </row>
    <row r="113" spans="1:12" x14ac:dyDescent="0.25">
      <c r="A113" s="77" t="s">
        <v>18</v>
      </c>
      <c r="B113" s="78" t="s">
        <v>383</v>
      </c>
      <c r="C113" s="78" t="s">
        <v>162</v>
      </c>
      <c r="D113" s="77" t="s">
        <v>37</v>
      </c>
      <c r="E113" s="77"/>
      <c r="F113" s="79">
        <v>23400</v>
      </c>
      <c r="G113" s="79">
        <v>23400</v>
      </c>
      <c r="H113" s="77" t="s">
        <v>20</v>
      </c>
      <c r="I113" s="79"/>
      <c r="J113" s="79">
        <v>11600</v>
      </c>
      <c r="K113" s="78" t="s">
        <v>11</v>
      </c>
      <c r="L113" s="78"/>
    </row>
    <row r="114" spans="1:12" x14ac:dyDescent="0.25">
      <c r="A114" s="77">
        <v>8103503049</v>
      </c>
      <c r="B114" s="78" t="s">
        <v>385</v>
      </c>
      <c r="C114" s="78"/>
      <c r="D114" s="78" t="s">
        <v>386</v>
      </c>
      <c r="E114" s="78"/>
      <c r="F114" s="79">
        <v>153275</v>
      </c>
      <c r="G114" s="79">
        <v>153275</v>
      </c>
      <c r="H114" s="77" t="s">
        <v>20</v>
      </c>
      <c r="I114" s="79">
        <v>172.53</v>
      </c>
      <c r="J114" s="79">
        <v>0</v>
      </c>
      <c r="K114" s="78" t="s">
        <v>10</v>
      </c>
      <c r="L114" s="78"/>
    </row>
    <row r="115" spans="1:12" x14ac:dyDescent="0.25">
      <c r="A115" s="77">
        <v>8103382218</v>
      </c>
      <c r="B115" s="78" t="s">
        <v>387</v>
      </c>
      <c r="C115" s="78"/>
      <c r="D115" s="78" t="s">
        <v>388</v>
      </c>
      <c r="E115" s="78"/>
      <c r="F115" s="79">
        <v>5167.5</v>
      </c>
      <c r="G115" s="79"/>
      <c r="H115" s="77" t="s">
        <v>389</v>
      </c>
      <c r="I115" s="79">
        <v>1703</v>
      </c>
      <c r="J115" s="79"/>
      <c r="K115" s="78" t="s">
        <v>10</v>
      </c>
      <c r="L115" s="78"/>
    </row>
    <row r="116" spans="1:12" x14ac:dyDescent="0.25">
      <c r="A116" s="77" t="s">
        <v>390</v>
      </c>
      <c r="B116" s="78" t="s">
        <v>391</v>
      </c>
      <c r="C116" s="78"/>
      <c r="D116" s="78" t="s">
        <v>388</v>
      </c>
      <c r="E116" s="78"/>
      <c r="F116" s="79">
        <v>9500</v>
      </c>
      <c r="G116" s="79"/>
      <c r="H116" s="77" t="s">
        <v>392</v>
      </c>
      <c r="I116" s="79">
        <v>1385.1</v>
      </c>
      <c r="J116" s="79"/>
      <c r="K116" s="78" t="s">
        <v>10</v>
      </c>
      <c r="L116" s="78"/>
    </row>
    <row r="117" spans="1:12" x14ac:dyDescent="0.25">
      <c r="A117" s="77" t="s">
        <v>393</v>
      </c>
      <c r="B117" s="78" t="s">
        <v>394</v>
      </c>
      <c r="C117" s="78"/>
      <c r="D117" s="78" t="s">
        <v>388</v>
      </c>
      <c r="E117" s="78"/>
      <c r="F117" s="79">
        <v>855</v>
      </c>
      <c r="G117" s="79"/>
      <c r="H117" s="77" t="s">
        <v>395</v>
      </c>
      <c r="I117" s="79">
        <v>2436</v>
      </c>
      <c r="J117" s="79"/>
      <c r="K117" s="78" t="s">
        <v>10</v>
      </c>
      <c r="L117" s="78"/>
    </row>
    <row r="118" spans="1:12" x14ac:dyDescent="0.25">
      <c r="A118" s="77"/>
      <c r="B118" s="78" t="s">
        <v>396</v>
      </c>
      <c r="C118" s="78"/>
      <c r="D118" s="78" t="s">
        <v>388</v>
      </c>
      <c r="E118" s="78"/>
      <c r="F118" s="79">
        <v>11600</v>
      </c>
      <c r="G118" s="79"/>
      <c r="H118" s="77" t="s">
        <v>80</v>
      </c>
      <c r="I118" s="79">
        <v>0.01</v>
      </c>
      <c r="J118" s="79"/>
      <c r="K118" s="78" t="s">
        <v>10</v>
      </c>
      <c r="L118" s="78"/>
    </row>
    <row r="119" spans="1:12" x14ac:dyDescent="0.25">
      <c r="A119" s="77" t="s">
        <v>397</v>
      </c>
      <c r="B119" s="78" t="s">
        <v>398</v>
      </c>
      <c r="C119" s="78"/>
      <c r="D119" s="78" t="s">
        <v>388</v>
      </c>
      <c r="E119" s="78"/>
      <c r="F119" s="79">
        <v>172.53</v>
      </c>
      <c r="G119" s="79"/>
      <c r="H119" s="77" t="s">
        <v>399</v>
      </c>
      <c r="I119" s="79">
        <v>13429.5</v>
      </c>
      <c r="J119" s="79">
        <v>13420.5</v>
      </c>
      <c r="K119" s="78" t="s">
        <v>11</v>
      </c>
      <c r="L119" s="78"/>
    </row>
    <row r="120" spans="1:12" x14ac:dyDescent="0.25">
      <c r="A120" s="77">
        <v>8103380918</v>
      </c>
      <c r="B120" s="78" t="s">
        <v>400</v>
      </c>
      <c r="C120" s="78"/>
      <c r="D120" s="78" t="s">
        <v>401</v>
      </c>
      <c r="E120" s="78"/>
      <c r="F120" s="79">
        <v>1703</v>
      </c>
      <c r="G120" s="79"/>
      <c r="H120" s="77" t="s">
        <v>402</v>
      </c>
      <c r="I120" s="79">
        <v>0</v>
      </c>
      <c r="J120" s="79">
        <v>12622</v>
      </c>
      <c r="K120" s="78" t="s">
        <v>332</v>
      </c>
      <c r="L120" s="78"/>
    </row>
    <row r="121" spans="1:12" x14ac:dyDescent="0.25">
      <c r="A121" s="77">
        <v>8103437784</v>
      </c>
      <c r="B121" s="78" t="s">
        <v>403</v>
      </c>
      <c r="C121" s="78"/>
      <c r="D121" s="78" t="s">
        <v>401</v>
      </c>
      <c r="E121" s="78"/>
      <c r="F121" s="79">
        <v>1385.1</v>
      </c>
      <c r="G121" s="79"/>
      <c r="H121" s="77" t="s">
        <v>404</v>
      </c>
      <c r="I121" s="79">
        <v>1224</v>
      </c>
      <c r="J121" s="79">
        <v>0</v>
      </c>
      <c r="K121" s="78" t="s">
        <v>10</v>
      </c>
      <c r="L121" s="78"/>
    </row>
    <row r="122" spans="1:12" x14ac:dyDescent="0.25">
      <c r="A122" s="77">
        <v>8103442827</v>
      </c>
      <c r="B122" s="78" t="s">
        <v>405</v>
      </c>
      <c r="C122" s="78"/>
      <c r="D122" s="78" t="s">
        <v>401</v>
      </c>
      <c r="E122" s="78"/>
      <c r="F122" s="79">
        <v>2436</v>
      </c>
      <c r="G122" s="79"/>
      <c r="H122" s="77" t="s">
        <v>404</v>
      </c>
      <c r="I122" s="79">
        <v>10990</v>
      </c>
      <c r="J122" s="79">
        <v>0</v>
      </c>
      <c r="K122" s="78" t="s">
        <v>10</v>
      </c>
      <c r="L122" s="78"/>
    </row>
    <row r="123" spans="1:12" x14ac:dyDescent="0.25">
      <c r="A123" s="77">
        <v>8103444516</v>
      </c>
      <c r="B123" s="78" t="s">
        <v>406</v>
      </c>
      <c r="C123" s="78"/>
      <c r="D123" s="78" t="s">
        <v>401</v>
      </c>
      <c r="E123" s="78"/>
      <c r="F123" s="79">
        <v>0.01</v>
      </c>
      <c r="G123" s="79"/>
      <c r="H123" s="77" t="s">
        <v>407</v>
      </c>
      <c r="I123" s="79">
        <v>14060</v>
      </c>
      <c r="J123" s="79">
        <v>0</v>
      </c>
      <c r="K123" s="78" t="s">
        <v>10</v>
      </c>
      <c r="L123" s="78"/>
    </row>
    <row r="124" spans="1:12" x14ac:dyDescent="0.25">
      <c r="A124" s="77">
        <v>8103444517</v>
      </c>
      <c r="B124" s="78" t="s">
        <v>408</v>
      </c>
      <c r="C124" s="78"/>
      <c r="D124" s="78" t="s">
        <v>401</v>
      </c>
      <c r="E124" s="78"/>
      <c r="F124" s="79">
        <v>26850</v>
      </c>
      <c r="G124" s="79"/>
      <c r="H124" s="77" t="s">
        <v>47</v>
      </c>
      <c r="I124" s="79">
        <v>375</v>
      </c>
      <c r="J124" s="79">
        <v>0</v>
      </c>
      <c r="K124" s="78" t="s">
        <v>10</v>
      </c>
      <c r="L124" s="78"/>
    </row>
    <row r="125" spans="1:12" x14ac:dyDescent="0.25">
      <c r="A125" s="77" t="s">
        <v>409</v>
      </c>
      <c r="B125" s="78" t="s">
        <v>410</v>
      </c>
      <c r="C125" s="78"/>
      <c r="D125" s="78" t="s">
        <v>401</v>
      </c>
      <c r="E125" s="78"/>
      <c r="F125" s="79">
        <v>12622</v>
      </c>
      <c r="G125" s="79"/>
      <c r="H125" s="77" t="s">
        <v>411</v>
      </c>
      <c r="I125" s="79">
        <v>1294</v>
      </c>
      <c r="J125" s="79">
        <v>0</v>
      </c>
      <c r="K125" s="78" t="s">
        <v>10</v>
      </c>
      <c r="L125" s="78" t="s">
        <v>412</v>
      </c>
    </row>
    <row r="126" spans="1:12" s="71" customFormat="1" x14ac:dyDescent="0.25">
      <c r="A126" s="77" t="s">
        <v>413</v>
      </c>
      <c r="B126" s="78" t="s">
        <v>414</v>
      </c>
      <c r="C126" s="78"/>
      <c r="D126" s="78" t="s">
        <v>401</v>
      </c>
      <c r="E126" s="78"/>
      <c r="F126" s="79">
        <v>1224</v>
      </c>
      <c r="G126" s="79"/>
      <c r="H126" s="77" t="s">
        <v>415</v>
      </c>
      <c r="I126" s="79"/>
      <c r="J126" s="79">
        <v>855</v>
      </c>
      <c r="K126" s="78" t="s">
        <v>332</v>
      </c>
      <c r="L126" s="78"/>
    </row>
    <row r="127" spans="1:12" x14ac:dyDescent="0.25">
      <c r="A127" s="77">
        <v>8103505950</v>
      </c>
      <c r="B127" s="78" t="s">
        <v>416</v>
      </c>
      <c r="C127" s="78"/>
      <c r="D127" s="78" t="s">
        <v>417</v>
      </c>
      <c r="E127" s="78"/>
      <c r="F127" s="79">
        <v>10990</v>
      </c>
      <c r="G127" s="79"/>
      <c r="H127" s="77" t="s">
        <v>418</v>
      </c>
      <c r="I127" s="79">
        <v>40420</v>
      </c>
      <c r="J127" s="79">
        <v>0</v>
      </c>
      <c r="K127" s="78" t="s">
        <v>10</v>
      </c>
      <c r="L127" s="78"/>
    </row>
    <row r="128" spans="1:12" x14ac:dyDescent="0.25">
      <c r="A128" s="77">
        <v>8103508334</v>
      </c>
      <c r="B128" s="78" t="s">
        <v>419</v>
      </c>
      <c r="C128" s="78"/>
      <c r="D128" s="78" t="s">
        <v>417</v>
      </c>
      <c r="E128" s="78"/>
      <c r="F128" s="79">
        <v>14060</v>
      </c>
      <c r="G128" s="79"/>
      <c r="H128" s="77" t="s">
        <v>395</v>
      </c>
      <c r="I128" s="79">
        <v>17437.5</v>
      </c>
      <c r="J128" s="79">
        <v>3387.5</v>
      </c>
      <c r="K128" s="78" t="s">
        <v>10</v>
      </c>
    </row>
    <row r="129" spans="1:12" x14ac:dyDescent="0.25">
      <c r="A129" s="77">
        <v>8103509227</v>
      </c>
      <c r="B129" s="78" t="s">
        <v>420</v>
      </c>
      <c r="C129" s="78"/>
      <c r="D129" s="78" t="s">
        <v>417</v>
      </c>
      <c r="E129" s="78"/>
      <c r="F129" s="79">
        <v>375</v>
      </c>
      <c r="G129" s="79"/>
      <c r="H129" s="77" t="s">
        <v>421</v>
      </c>
      <c r="I129" s="79">
        <v>27775</v>
      </c>
      <c r="J129" s="79">
        <v>0</v>
      </c>
      <c r="K129" s="78" t="s">
        <v>10</v>
      </c>
    </row>
    <row r="130" spans="1:12" x14ac:dyDescent="0.25">
      <c r="A130" s="77" t="s">
        <v>422</v>
      </c>
      <c r="B130" s="78" t="s">
        <v>423</v>
      </c>
      <c r="C130" s="78"/>
      <c r="D130" s="78" t="s">
        <v>417</v>
      </c>
      <c r="E130" s="78"/>
      <c r="F130" s="79">
        <v>1294</v>
      </c>
      <c r="G130" s="79"/>
      <c r="H130" s="77" t="s">
        <v>395</v>
      </c>
      <c r="I130" s="79">
        <v>10150</v>
      </c>
      <c r="J130" s="79">
        <v>2420</v>
      </c>
      <c r="K130" s="78" t="s">
        <v>11</v>
      </c>
    </row>
    <row r="131" spans="1:12" x14ac:dyDescent="0.25">
      <c r="A131" s="77" t="s">
        <v>393</v>
      </c>
      <c r="B131" s="78" t="s">
        <v>394</v>
      </c>
      <c r="C131" s="78"/>
      <c r="D131" s="78" t="s">
        <v>417</v>
      </c>
      <c r="E131" s="78"/>
      <c r="F131" s="79">
        <v>855</v>
      </c>
      <c r="G131" s="79"/>
      <c r="H131" s="77" t="s">
        <v>395</v>
      </c>
      <c r="I131" s="79">
        <v>28740</v>
      </c>
      <c r="J131" s="79">
        <v>0</v>
      </c>
      <c r="K131" s="78" t="s">
        <v>10</v>
      </c>
    </row>
    <row r="132" spans="1:12" x14ac:dyDescent="0.25">
      <c r="A132" s="77">
        <v>8103391172</v>
      </c>
      <c r="B132" s="78" t="s">
        <v>424</v>
      </c>
      <c r="C132" s="78"/>
      <c r="D132" s="78" t="s">
        <v>425</v>
      </c>
      <c r="E132" s="78"/>
      <c r="F132" s="79">
        <v>40420</v>
      </c>
      <c r="G132" s="79"/>
      <c r="H132" s="77" t="s">
        <v>426</v>
      </c>
      <c r="I132" s="79">
        <v>11900</v>
      </c>
      <c r="J132" s="79">
        <v>0</v>
      </c>
      <c r="K132" s="78" t="s">
        <v>10</v>
      </c>
    </row>
    <row r="133" spans="1:12" x14ac:dyDescent="0.25">
      <c r="A133" s="77">
        <v>8103391162</v>
      </c>
      <c r="B133" s="78" t="s">
        <v>427</v>
      </c>
      <c r="C133" s="78"/>
      <c r="D133" s="78" t="s">
        <v>425</v>
      </c>
      <c r="E133" s="78"/>
      <c r="F133" s="79">
        <v>20825</v>
      </c>
      <c r="G133" s="79"/>
      <c r="H133" s="77" t="s">
        <v>428</v>
      </c>
      <c r="I133" s="79">
        <v>13371</v>
      </c>
      <c r="J133" s="79">
        <v>0</v>
      </c>
      <c r="K133" s="78" t="s">
        <v>10</v>
      </c>
    </row>
    <row r="134" spans="1:12" x14ac:dyDescent="0.25">
      <c r="A134" s="77">
        <v>8103429941</v>
      </c>
      <c r="B134" s="78" t="s">
        <v>429</v>
      </c>
      <c r="C134" s="78"/>
      <c r="D134" s="78" t="s">
        <v>425</v>
      </c>
      <c r="E134" s="78"/>
      <c r="F134" s="79">
        <v>27775</v>
      </c>
      <c r="G134" s="79"/>
      <c r="H134" s="77" t="s">
        <v>426</v>
      </c>
      <c r="I134" s="79">
        <v>10538</v>
      </c>
      <c r="J134" s="79">
        <v>8622</v>
      </c>
      <c r="K134" s="78" t="s">
        <v>11</v>
      </c>
    </row>
    <row r="135" spans="1:12" x14ac:dyDescent="0.25">
      <c r="A135" s="77">
        <v>8103431646</v>
      </c>
      <c r="B135" s="78" t="s">
        <v>430</v>
      </c>
      <c r="C135" s="78"/>
      <c r="D135" s="78" t="s">
        <v>425</v>
      </c>
      <c r="E135" s="78"/>
      <c r="F135" s="79">
        <v>12570</v>
      </c>
      <c r="G135" s="79"/>
      <c r="H135" s="77" t="s">
        <v>63</v>
      </c>
      <c r="I135" s="79">
        <v>958</v>
      </c>
      <c r="J135" s="79">
        <v>11017</v>
      </c>
      <c r="K135" s="78" t="s">
        <v>11</v>
      </c>
    </row>
    <row r="136" spans="1:12" x14ac:dyDescent="0.25">
      <c r="A136" s="77">
        <v>8103431617</v>
      </c>
      <c r="B136" s="78" t="s">
        <v>431</v>
      </c>
      <c r="C136" s="78"/>
      <c r="D136" s="78" t="s">
        <v>425</v>
      </c>
      <c r="E136" s="78"/>
      <c r="F136" s="79">
        <v>28740</v>
      </c>
      <c r="G136" s="79"/>
      <c r="H136" s="77" t="s">
        <v>200</v>
      </c>
      <c r="I136" s="79">
        <v>0</v>
      </c>
      <c r="J136" s="79"/>
      <c r="K136" s="78" t="s">
        <v>332</v>
      </c>
    </row>
    <row r="137" spans="1:12" x14ac:dyDescent="0.25">
      <c r="A137" s="77">
        <v>8103439833</v>
      </c>
      <c r="B137" s="78" t="s">
        <v>432</v>
      </c>
      <c r="C137" s="78"/>
      <c r="D137" s="78" t="s">
        <v>425</v>
      </c>
      <c r="E137" s="78"/>
      <c r="F137" s="79">
        <v>11900</v>
      </c>
      <c r="G137" s="79"/>
      <c r="H137" s="77" t="s">
        <v>76</v>
      </c>
      <c r="I137" s="79"/>
      <c r="J137" s="79">
        <v>21000</v>
      </c>
      <c r="K137" s="78" t="s">
        <v>332</v>
      </c>
    </row>
    <row r="138" spans="1:12" x14ac:dyDescent="0.25">
      <c r="A138" s="77">
        <v>8103454122</v>
      </c>
      <c r="B138" s="78" t="s">
        <v>433</v>
      </c>
      <c r="C138" s="78"/>
      <c r="D138" s="78" t="s">
        <v>425</v>
      </c>
      <c r="E138" s="78"/>
      <c r="F138" s="79">
        <v>13371</v>
      </c>
      <c r="G138" s="79"/>
      <c r="H138" s="77" t="s">
        <v>68</v>
      </c>
      <c r="I138" s="79"/>
      <c r="J138" s="79">
        <v>49200</v>
      </c>
      <c r="K138" s="78" t="s">
        <v>332</v>
      </c>
    </row>
    <row r="139" spans="1:12" x14ac:dyDescent="0.25">
      <c r="A139" s="77">
        <v>8103512570</v>
      </c>
      <c r="B139" s="78" t="s">
        <v>434</v>
      </c>
      <c r="C139" s="78"/>
      <c r="D139" s="78" t="s">
        <v>425</v>
      </c>
      <c r="E139" s="78"/>
      <c r="F139" s="79">
        <v>19160</v>
      </c>
      <c r="G139" s="79"/>
      <c r="H139" s="77" t="s">
        <v>200</v>
      </c>
      <c r="I139" s="79">
        <v>65400</v>
      </c>
      <c r="J139" s="79">
        <v>1800</v>
      </c>
      <c r="K139" s="78" t="s">
        <v>11</v>
      </c>
    </row>
    <row r="140" spans="1:12" x14ac:dyDescent="0.25">
      <c r="A140" s="77" t="s">
        <v>435</v>
      </c>
      <c r="B140" s="78" t="s">
        <v>436</v>
      </c>
      <c r="C140" s="78"/>
      <c r="D140" s="78" t="s">
        <v>425</v>
      </c>
      <c r="E140" s="78"/>
      <c r="F140" s="79">
        <v>11975</v>
      </c>
      <c r="G140" s="79"/>
      <c r="H140" s="77" t="s">
        <v>200</v>
      </c>
      <c r="I140" s="79">
        <v>139541</v>
      </c>
      <c r="J140" s="79">
        <v>1339</v>
      </c>
      <c r="K140" s="78" t="s">
        <v>11</v>
      </c>
    </row>
    <row r="141" spans="1:12" x14ac:dyDescent="0.25">
      <c r="A141" s="77"/>
      <c r="B141" s="78" t="s">
        <v>437</v>
      </c>
      <c r="C141" s="78"/>
      <c r="D141" s="78" t="s">
        <v>425</v>
      </c>
      <c r="E141" s="78"/>
      <c r="F141" s="79">
        <v>11600</v>
      </c>
      <c r="G141" s="79"/>
      <c r="H141" s="77" t="s">
        <v>63</v>
      </c>
      <c r="I141" s="79">
        <v>41100</v>
      </c>
      <c r="J141" s="79">
        <v>1800</v>
      </c>
      <c r="K141" s="78" t="s">
        <v>11</v>
      </c>
    </row>
    <row r="142" spans="1:12" x14ac:dyDescent="0.25">
      <c r="A142" s="77">
        <v>8103512545</v>
      </c>
      <c r="B142" s="78" t="s">
        <v>438</v>
      </c>
      <c r="C142" s="78"/>
      <c r="D142" s="78" t="s">
        <v>439</v>
      </c>
      <c r="E142" s="78"/>
      <c r="F142" s="79">
        <v>21000</v>
      </c>
      <c r="G142" s="79"/>
      <c r="H142" s="77" t="s">
        <v>440</v>
      </c>
      <c r="I142" s="79">
        <v>7000</v>
      </c>
      <c r="J142" s="79">
        <v>1800</v>
      </c>
      <c r="K142" s="78" t="s">
        <v>11</v>
      </c>
    </row>
    <row r="143" spans="1:12" x14ac:dyDescent="0.25">
      <c r="A143" s="77" t="s">
        <v>441</v>
      </c>
      <c r="B143" s="78" t="s">
        <v>442</v>
      </c>
      <c r="C143" s="78"/>
      <c r="D143" s="78" t="s">
        <v>443</v>
      </c>
      <c r="E143" s="78"/>
      <c r="F143" s="79">
        <v>49200</v>
      </c>
      <c r="G143" s="79"/>
      <c r="H143" s="77" t="s">
        <v>444</v>
      </c>
      <c r="I143" s="79">
        <v>29670.5</v>
      </c>
      <c r="J143" s="79">
        <v>64249.5</v>
      </c>
      <c r="K143" s="78" t="s">
        <v>11</v>
      </c>
    </row>
    <row r="144" spans="1:12" x14ac:dyDescent="0.25">
      <c r="A144" s="77">
        <v>8103404712</v>
      </c>
      <c r="B144" s="78" t="s">
        <v>445</v>
      </c>
      <c r="C144" s="78"/>
      <c r="D144" s="78" t="s">
        <v>201</v>
      </c>
      <c r="E144" s="78"/>
      <c r="F144" s="79">
        <v>67200</v>
      </c>
      <c r="G144" s="79"/>
      <c r="H144" s="77" t="s">
        <v>211</v>
      </c>
      <c r="I144" s="79">
        <v>17932</v>
      </c>
      <c r="J144" s="79">
        <v>1800</v>
      </c>
      <c r="K144" s="78" t="s">
        <v>11</v>
      </c>
      <c r="L144" s="78"/>
    </row>
    <row r="145" spans="1:12" x14ac:dyDescent="0.25">
      <c r="A145" s="77">
        <v>8103431688</v>
      </c>
      <c r="B145" s="78" t="s">
        <v>446</v>
      </c>
      <c r="C145" s="78"/>
      <c r="D145" s="78" t="s">
        <v>201</v>
      </c>
      <c r="E145" s="78"/>
      <c r="F145" s="79">
        <v>140880</v>
      </c>
      <c r="G145" s="79"/>
      <c r="H145" s="77" t="s">
        <v>9</v>
      </c>
      <c r="I145" s="79">
        <v>7710</v>
      </c>
      <c r="J145" s="79">
        <v>26000</v>
      </c>
      <c r="K145" s="78" t="s">
        <v>11</v>
      </c>
      <c r="L145" s="78" t="s">
        <v>447</v>
      </c>
    </row>
    <row r="146" spans="1:12" s="71" customFormat="1" x14ac:dyDescent="0.25">
      <c r="A146" s="77">
        <v>8103442884</v>
      </c>
      <c r="B146" s="78" t="s">
        <v>448</v>
      </c>
      <c r="C146" s="78"/>
      <c r="D146" s="78" t="s">
        <v>201</v>
      </c>
      <c r="E146" s="78"/>
      <c r="F146" s="79">
        <v>42900</v>
      </c>
      <c r="G146" s="79"/>
      <c r="H146" s="77" t="s">
        <v>194</v>
      </c>
      <c r="I146" s="79">
        <v>-1800</v>
      </c>
      <c r="J146" s="79">
        <v>56750</v>
      </c>
      <c r="K146" s="78" t="s">
        <v>332</v>
      </c>
      <c r="L146" s="78" t="s">
        <v>449</v>
      </c>
    </row>
    <row r="147" spans="1:12" s="71" customFormat="1" x14ac:dyDescent="0.25">
      <c r="A147" s="77">
        <v>8103442956</v>
      </c>
      <c r="B147" s="78" t="s">
        <v>450</v>
      </c>
      <c r="C147" s="78"/>
      <c r="D147" s="78" t="s">
        <v>201</v>
      </c>
      <c r="E147" s="78"/>
      <c r="F147" s="79">
        <v>8800</v>
      </c>
      <c r="G147" s="79"/>
      <c r="H147" s="77" t="s">
        <v>451</v>
      </c>
      <c r="I147" s="79"/>
      <c r="J147" s="79">
        <v>22400</v>
      </c>
      <c r="K147" s="78" t="s">
        <v>332</v>
      </c>
      <c r="L147" s="78"/>
    </row>
    <row r="148" spans="1:12" x14ac:dyDescent="0.25">
      <c r="A148" s="77">
        <v>8103512489</v>
      </c>
      <c r="B148" s="78" t="s">
        <v>452</v>
      </c>
      <c r="C148" s="78"/>
      <c r="D148" s="78" t="s">
        <v>201</v>
      </c>
      <c r="E148" s="78"/>
      <c r="F148" s="79">
        <v>93920</v>
      </c>
      <c r="G148" s="79"/>
      <c r="H148" s="77" t="s">
        <v>9</v>
      </c>
      <c r="I148" s="79">
        <v>26446</v>
      </c>
      <c r="J148" s="79">
        <v>0</v>
      </c>
      <c r="K148" s="78" t="s">
        <v>10</v>
      </c>
      <c r="L148" s="78"/>
    </row>
    <row r="149" spans="1:12" x14ac:dyDescent="0.25">
      <c r="A149" s="77" t="s">
        <v>453</v>
      </c>
      <c r="B149" s="78" t="s">
        <v>454</v>
      </c>
      <c r="C149" s="78"/>
      <c r="D149" s="78" t="s">
        <v>201</v>
      </c>
      <c r="E149" s="78"/>
      <c r="F149" s="79">
        <v>19732</v>
      </c>
      <c r="G149" s="79"/>
      <c r="H149" s="77" t="s">
        <v>455</v>
      </c>
      <c r="I149" s="79">
        <v>66766</v>
      </c>
      <c r="J149" s="79">
        <v>0</v>
      </c>
      <c r="K149" s="78" t="s">
        <v>10</v>
      </c>
      <c r="L149" s="78"/>
    </row>
    <row r="150" spans="1:12" x14ac:dyDescent="0.25">
      <c r="A150" s="77" t="s">
        <v>456</v>
      </c>
      <c r="B150" s="78" t="s">
        <v>457</v>
      </c>
      <c r="C150" s="78"/>
      <c r="D150" s="78" t="s">
        <v>201</v>
      </c>
      <c r="E150" s="78"/>
      <c r="F150" s="79">
        <v>33710</v>
      </c>
      <c r="G150" s="79"/>
      <c r="H150" s="77" t="s">
        <v>13</v>
      </c>
      <c r="I150" s="79">
        <v>38745</v>
      </c>
      <c r="J150" s="79">
        <v>0</v>
      </c>
      <c r="K150" s="78" t="s">
        <v>10</v>
      </c>
      <c r="L150" s="78"/>
    </row>
    <row r="151" spans="1:12" x14ac:dyDescent="0.25">
      <c r="A151" s="77" t="s">
        <v>458</v>
      </c>
      <c r="B151" s="78" t="s">
        <v>459</v>
      </c>
      <c r="C151" s="78"/>
      <c r="D151" s="78" t="s">
        <v>201</v>
      </c>
      <c r="E151" s="78"/>
      <c r="F151" s="79">
        <v>54950</v>
      </c>
      <c r="G151" s="79"/>
      <c r="H151" s="77" t="s">
        <v>9</v>
      </c>
      <c r="I151" s="79">
        <v>12250</v>
      </c>
      <c r="J151" s="79">
        <v>17750</v>
      </c>
      <c r="K151" s="78" t="s">
        <v>11</v>
      </c>
      <c r="L151" s="78"/>
    </row>
    <row r="152" spans="1:12" x14ac:dyDescent="0.25">
      <c r="A152" s="77" t="s">
        <v>460</v>
      </c>
      <c r="B152" s="78" t="s">
        <v>461</v>
      </c>
      <c r="C152" s="78"/>
      <c r="D152" s="78" t="s">
        <v>201</v>
      </c>
      <c r="E152" s="78"/>
      <c r="F152" s="79">
        <v>22400</v>
      </c>
      <c r="G152" s="79"/>
      <c r="H152" s="77" t="s">
        <v>211</v>
      </c>
      <c r="I152" s="79">
        <v>24840</v>
      </c>
      <c r="J152" s="79">
        <v>0</v>
      </c>
      <c r="K152" s="78" t="s">
        <v>10</v>
      </c>
      <c r="L152" s="78"/>
    </row>
    <row r="153" spans="1:12" x14ac:dyDescent="0.25">
      <c r="A153" s="77">
        <v>8103404763</v>
      </c>
      <c r="B153" s="78" t="s">
        <v>462</v>
      </c>
      <c r="C153" s="78"/>
      <c r="D153" s="78" t="s">
        <v>181</v>
      </c>
      <c r="E153" s="78"/>
      <c r="F153" s="79">
        <v>26446</v>
      </c>
      <c r="G153" s="79"/>
      <c r="H153" s="77" t="s">
        <v>444</v>
      </c>
      <c r="I153" s="79">
        <v>39340</v>
      </c>
      <c r="J153" s="79">
        <v>0</v>
      </c>
      <c r="K153" s="78" t="s">
        <v>10</v>
      </c>
      <c r="L153" s="78"/>
    </row>
    <row r="154" spans="1:12" x14ac:dyDescent="0.25">
      <c r="A154" s="77">
        <v>8103403270</v>
      </c>
      <c r="B154" s="78" t="s">
        <v>463</v>
      </c>
      <c r="C154" s="78"/>
      <c r="D154" s="78" t="s">
        <v>181</v>
      </c>
      <c r="E154" s="78"/>
      <c r="F154" s="79">
        <v>66766</v>
      </c>
      <c r="G154" s="79"/>
      <c r="H154" s="77" t="s">
        <v>17</v>
      </c>
      <c r="I154" s="79">
        <v>36750</v>
      </c>
      <c r="J154" s="79">
        <v>0</v>
      </c>
      <c r="K154" s="78" t="s">
        <v>10</v>
      </c>
      <c r="L154" s="78"/>
    </row>
    <row r="155" spans="1:12" x14ac:dyDescent="0.25">
      <c r="A155" s="77">
        <v>8103414279</v>
      </c>
      <c r="B155" s="78" t="s">
        <v>464</v>
      </c>
      <c r="C155" s="78"/>
      <c r="D155" s="78" t="s">
        <v>181</v>
      </c>
      <c r="E155" s="78"/>
      <c r="F155" s="79">
        <v>38745</v>
      </c>
      <c r="G155" s="79"/>
      <c r="H155" s="77" t="s">
        <v>444</v>
      </c>
      <c r="I155" s="79">
        <v>16900</v>
      </c>
      <c r="J155" s="79">
        <v>0</v>
      </c>
      <c r="K155" s="78" t="s">
        <v>10</v>
      </c>
      <c r="L155" s="78"/>
    </row>
    <row r="156" spans="1:12" x14ac:dyDescent="0.25">
      <c r="A156" s="77">
        <v>8103431716</v>
      </c>
      <c r="B156" s="78" t="s">
        <v>465</v>
      </c>
      <c r="C156" s="78"/>
      <c r="D156" s="78" t="s">
        <v>181</v>
      </c>
      <c r="E156" s="78"/>
      <c r="F156" s="79">
        <v>30000</v>
      </c>
      <c r="G156" s="79"/>
      <c r="H156" s="77" t="s">
        <v>259</v>
      </c>
      <c r="I156" s="79">
        <v>45870</v>
      </c>
      <c r="J156" s="79">
        <v>-695</v>
      </c>
      <c r="K156" s="78" t="s">
        <v>10</v>
      </c>
      <c r="L156" s="78"/>
    </row>
    <row r="157" spans="1:12" x14ac:dyDescent="0.25">
      <c r="A157" s="77">
        <v>8103439816</v>
      </c>
      <c r="B157" s="78" t="s">
        <v>466</v>
      </c>
      <c r="C157" s="78"/>
      <c r="D157" s="78" t="s">
        <v>181</v>
      </c>
      <c r="E157" s="78"/>
      <c r="F157" s="79">
        <v>24840</v>
      </c>
      <c r="G157" s="79"/>
      <c r="H157" s="77" t="s">
        <v>180</v>
      </c>
      <c r="I157" s="79">
        <v>750</v>
      </c>
      <c r="J157" s="79">
        <v>0</v>
      </c>
      <c r="K157" s="78" t="s">
        <v>10</v>
      </c>
      <c r="L157" s="78"/>
    </row>
    <row r="158" spans="1:12" x14ac:dyDescent="0.25">
      <c r="A158" s="77">
        <v>8103448728</v>
      </c>
      <c r="B158" s="78" t="s">
        <v>467</v>
      </c>
      <c r="C158" s="78"/>
      <c r="D158" s="78" t="s">
        <v>181</v>
      </c>
      <c r="E158" s="78"/>
      <c r="F158" s="79">
        <v>39340</v>
      </c>
      <c r="G158" s="79"/>
      <c r="H158" s="77" t="s">
        <v>194</v>
      </c>
      <c r="I158" s="79">
        <v>18000</v>
      </c>
      <c r="J158" s="79">
        <v>0</v>
      </c>
      <c r="K158" s="78" t="s">
        <v>11</v>
      </c>
      <c r="L158" s="78"/>
    </row>
    <row r="159" spans="1:12" x14ac:dyDescent="0.25">
      <c r="A159" s="77">
        <v>8103450950</v>
      </c>
      <c r="B159" s="78" t="s">
        <v>468</v>
      </c>
      <c r="C159" s="78"/>
      <c r="D159" s="78" t="s">
        <v>181</v>
      </c>
      <c r="E159" s="78"/>
      <c r="F159" s="79">
        <v>36750</v>
      </c>
      <c r="G159" s="79"/>
      <c r="H159" s="77" t="s">
        <v>15</v>
      </c>
      <c r="I159" s="79">
        <v>2000</v>
      </c>
      <c r="J159" s="79">
        <v>0</v>
      </c>
      <c r="K159" s="78" t="s">
        <v>10</v>
      </c>
      <c r="L159" s="78"/>
    </row>
    <row r="160" spans="1:12" x14ac:dyDescent="0.25">
      <c r="A160" s="77">
        <v>8103460470</v>
      </c>
      <c r="B160" s="78" t="s">
        <v>469</v>
      </c>
      <c r="C160" s="78"/>
      <c r="D160" s="78" t="s">
        <v>181</v>
      </c>
      <c r="E160" s="78"/>
      <c r="F160" s="79">
        <v>16900</v>
      </c>
      <c r="G160" s="79"/>
      <c r="H160" s="77" t="s">
        <v>470</v>
      </c>
      <c r="I160" s="79">
        <v>24293</v>
      </c>
      <c r="J160" s="79">
        <v>1537</v>
      </c>
      <c r="K160" s="78" t="s">
        <v>11</v>
      </c>
    </row>
    <row r="161" spans="1:11" x14ac:dyDescent="0.25">
      <c r="A161" s="77">
        <v>8103474341</v>
      </c>
      <c r="B161" s="78" t="s">
        <v>471</v>
      </c>
      <c r="C161" s="78"/>
      <c r="D161" s="78" t="s">
        <v>181</v>
      </c>
      <c r="E161" s="78"/>
      <c r="F161" s="79">
        <v>45175</v>
      </c>
      <c r="G161" s="79"/>
      <c r="H161" s="77" t="s">
        <v>17</v>
      </c>
      <c r="I161" s="79">
        <v>7950</v>
      </c>
      <c r="J161" s="79">
        <v>0</v>
      </c>
      <c r="K161" s="78" t="s">
        <v>10</v>
      </c>
    </row>
    <row r="162" spans="1:11" x14ac:dyDescent="0.25">
      <c r="A162" s="77">
        <v>8103509219</v>
      </c>
      <c r="B162" s="78" t="s">
        <v>472</v>
      </c>
      <c r="C162" s="78"/>
      <c r="D162" s="78" t="s">
        <v>181</v>
      </c>
      <c r="E162" s="78"/>
      <c r="F162" s="79">
        <v>750</v>
      </c>
      <c r="G162" s="79"/>
      <c r="H162" s="77" t="s">
        <v>473</v>
      </c>
      <c r="I162" s="79">
        <v>20212.5</v>
      </c>
      <c r="J162" s="79">
        <v>7612.5</v>
      </c>
      <c r="K162" s="78" t="s">
        <v>11</v>
      </c>
    </row>
    <row r="163" spans="1:11" x14ac:dyDescent="0.25">
      <c r="A163" s="77">
        <v>8103496427</v>
      </c>
      <c r="B163" s="78" t="s">
        <v>474</v>
      </c>
      <c r="C163" s="78"/>
      <c r="D163" s="78" t="s">
        <v>181</v>
      </c>
      <c r="E163" s="78"/>
      <c r="F163" s="79">
        <v>18000</v>
      </c>
      <c r="G163" s="79"/>
      <c r="H163" s="77" t="s">
        <v>220</v>
      </c>
      <c r="I163" s="79">
        <v>8280</v>
      </c>
      <c r="J163" s="79">
        <v>9200</v>
      </c>
      <c r="K163" s="78" t="s">
        <v>11</v>
      </c>
    </row>
    <row r="164" spans="1:11" x14ac:dyDescent="0.25">
      <c r="A164" s="77">
        <v>8103431737</v>
      </c>
      <c r="B164" s="78" t="s">
        <v>475</v>
      </c>
      <c r="C164" s="78"/>
      <c r="D164" s="78" t="s">
        <v>181</v>
      </c>
      <c r="E164" s="78"/>
      <c r="F164" s="79">
        <v>2000</v>
      </c>
      <c r="G164" s="79"/>
      <c r="H164" s="77" t="s">
        <v>220</v>
      </c>
      <c r="I164" s="79">
        <v>3120</v>
      </c>
      <c r="J164" s="79">
        <v>0</v>
      </c>
      <c r="K164" s="78" t="s">
        <v>10</v>
      </c>
    </row>
    <row r="165" spans="1:11" x14ac:dyDescent="0.25">
      <c r="A165" s="77">
        <v>8103500294</v>
      </c>
      <c r="B165" s="78" t="s">
        <v>476</v>
      </c>
      <c r="C165" s="78"/>
      <c r="D165" s="78" t="s">
        <v>181</v>
      </c>
      <c r="E165" s="78"/>
      <c r="F165" s="79">
        <v>25830</v>
      </c>
      <c r="G165" s="79"/>
      <c r="H165" s="77" t="s">
        <v>444</v>
      </c>
      <c r="I165" s="79">
        <v>736</v>
      </c>
      <c r="J165" s="79">
        <v>0</v>
      </c>
      <c r="K165" s="78" t="s">
        <v>10</v>
      </c>
    </row>
    <row r="166" spans="1:11" x14ac:dyDescent="0.25">
      <c r="A166" s="77" t="s">
        <v>477</v>
      </c>
      <c r="B166" s="78" t="s">
        <v>478</v>
      </c>
      <c r="C166" s="78"/>
      <c r="D166" s="78" t="s">
        <v>181</v>
      </c>
      <c r="E166" s="78"/>
      <c r="F166" s="79">
        <v>7950</v>
      </c>
      <c r="G166" s="79"/>
      <c r="H166" s="77" t="s">
        <v>194</v>
      </c>
      <c r="I166" s="79">
        <v>13205</v>
      </c>
      <c r="J166" s="79">
        <v>17375</v>
      </c>
      <c r="K166" s="78" t="s">
        <v>11</v>
      </c>
    </row>
    <row r="167" spans="1:11" x14ac:dyDescent="0.25">
      <c r="A167" s="77">
        <v>8103512428</v>
      </c>
      <c r="B167" s="78" t="s">
        <v>479</v>
      </c>
      <c r="C167" s="78"/>
      <c r="D167" s="78" t="s">
        <v>181</v>
      </c>
      <c r="E167" s="78"/>
      <c r="F167" s="79">
        <v>27825</v>
      </c>
      <c r="G167" s="79"/>
      <c r="H167" s="77" t="s">
        <v>15</v>
      </c>
      <c r="I167" s="79">
        <v>0</v>
      </c>
      <c r="J167" s="79">
        <v>18400</v>
      </c>
      <c r="K167" s="78" t="s">
        <v>332</v>
      </c>
    </row>
    <row r="168" spans="1:11" x14ac:dyDescent="0.25">
      <c r="A168" s="77">
        <v>8103512502</v>
      </c>
      <c r="B168" s="78" t="s">
        <v>480</v>
      </c>
      <c r="C168" s="78"/>
      <c r="D168" s="78" t="s">
        <v>181</v>
      </c>
      <c r="E168" s="78"/>
      <c r="F168" s="79">
        <v>17480</v>
      </c>
      <c r="G168" s="79"/>
      <c r="H168" s="77" t="s">
        <v>180</v>
      </c>
      <c r="I168" s="79">
        <v>5280</v>
      </c>
      <c r="J168" s="79">
        <v>0</v>
      </c>
      <c r="K168" s="78" t="s">
        <v>10</v>
      </c>
    </row>
    <row r="169" spans="1:11" x14ac:dyDescent="0.25">
      <c r="A169" s="77" t="s">
        <v>481</v>
      </c>
      <c r="B169" s="78" t="s">
        <v>482</v>
      </c>
      <c r="C169" s="78"/>
      <c r="D169" s="78" t="s">
        <v>181</v>
      </c>
      <c r="E169" s="78"/>
      <c r="F169" s="79">
        <v>3120</v>
      </c>
      <c r="G169" s="79"/>
      <c r="H169" s="77" t="s">
        <v>483</v>
      </c>
      <c r="I169" s="79">
        <v>80007</v>
      </c>
      <c r="J169" s="79">
        <v>9</v>
      </c>
      <c r="K169" s="78" t="s">
        <v>10</v>
      </c>
    </row>
    <row r="170" spans="1:11" x14ac:dyDescent="0.25">
      <c r="A170" s="77" t="s">
        <v>484</v>
      </c>
      <c r="B170" s="78" t="s">
        <v>485</v>
      </c>
      <c r="C170" s="78"/>
      <c r="D170" s="78" t="s">
        <v>181</v>
      </c>
      <c r="E170" s="78"/>
      <c r="F170" s="79">
        <v>736</v>
      </c>
      <c r="G170" s="79"/>
      <c r="H170" s="77" t="s">
        <v>451</v>
      </c>
      <c r="I170" s="79">
        <v>37080</v>
      </c>
      <c r="J170" s="79">
        <v>0</v>
      </c>
      <c r="K170" s="78" t="s">
        <v>10</v>
      </c>
    </row>
    <row r="171" spans="1:11" x14ac:dyDescent="0.25">
      <c r="A171" s="77" t="s">
        <v>486</v>
      </c>
      <c r="B171" s="78" t="s">
        <v>487</v>
      </c>
      <c r="C171" s="78"/>
      <c r="D171" s="78" t="s">
        <v>181</v>
      </c>
      <c r="E171" s="78"/>
      <c r="F171" s="79">
        <v>30580</v>
      </c>
      <c r="G171" s="79"/>
      <c r="H171" s="77" t="s">
        <v>17</v>
      </c>
      <c r="I171" s="79">
        <v>40800</v>
      </c>
      <c r="J171" s="79">
        <v>0</v>
      </c>
      <c r="K171" s="78" t="s">
        <v>10</v>
      </c>
    </row>
    <row r="172" spans="1:11" x14ac:dyDescent="0.25">
      <c r="A172" s="77" t="s">
        <v>488</v>
      </c>
      <c r="B172" s="78" t="s">
        <v>489</v>
      </c>
      <c r="C172" s="78"/>
      <c r="D172" s="78" t="s">
        <v>181</v>
      </c>
      <c r="E172" s="78"/>
      <c r="F172" s="79">
        <v>18400</v>
      </c>
      <c r="G172" s="79"/>
      <c r="H172" s="77" t="s">
        <v>180</v>
      </c>
      <c r="I172" s="79">
        <v>3610</v>
      </c>
      <c r="J172" s="79">
        <v>-0.15999999999985448</v>
      </c>
      <c r="K172" s="78" t="s">
        <v>10</v>
      </c>
    </row>
    <row r="173" spans="1:11" x14ac:dyDescent="0.25">
      <c r="A173" s="77" t="s">
        <v>490</v>
      </c>
      <c r="B173" s="78" t="s">
        <v>491</v>
      </c>
      <c r="C173" s="78"/>
      <c r="D173" s="78" t="s">
        <v>181</v>
      </c>
      <c r="E173" s="78"/>
      <c r="F173" s="79">
        <v>5280</v>
      </c>
      <c r="G173" s="79"/>
      <c r="H173" s="77" t="s">
        <v>483</v>
      </c>
      <c r="I173" s="79">
        <v>1160</v>
      </c>
      <c r="J173" s="79">
        <v>0</v>
      </c>
      <c r="K173" s="78" t="s">
        <v>10</v>
      </c>
    </row>
    <row r="174" spans="1:11" x14ac:dyDescent="0.25">
      <c r="A174" s="77">
        <v>8103404732</v>
      </c>
      <c r="B174" s="78" t="s">
        <v>492</v>
      </c>
      <c r="C174" s="78"/>
      <c r="D174" s="78" t="s">
        <v>224</v>
      </c>
      <c r="E174" s="78"/>
      <c r="F174" s="79">
        <v>80016</v>
      </c>
      <c r="G174" s="79"/>
      <c r="H174" s="77" t="s">
        <v>17</v>
      </c>
      <c r="I174" s="79">
        <v>0</v>
      </c>
      <c r="J174" s="79">
        <v>1014.32</v>
      </c>
      <c r="K174" s="78" t="s">
        <v>332</v>
      </c>
    </row>
    <row r="175" spans="1:11" x14ac:dyDescent="0.25">
      <c r="A175" s="77">
        <v>8103496373</v>
      </c>
      <c r="B175" s="78" t="s">
        <v>493</v>
      </c>
      <c r="C175" s="78"/>
      <c r="D175" s="78" t="s">
        <v>224</v>
      </c>
      <c r="E175" s="78"/>
      <c r="F175" s="79">
        <v>37080</v>
      </c>
      <c r="G175" s="79"/>
      <c r="H175" s="77" t="s">
        <v>17</v>
      </c>
      <c r="I175" s="79">
        <v>680</v>
      </c>
      <c r="J175" s="79">
        <v>14280</v>
      </c>
      <c r="K175" s="78" t="s">
        <v>11</v>
      </c>
    </row>
    <row r="176" spans="1:11" x14ac:dyDescent="0.25">
      <c r="A176" s="77">
        <v>8103500340</v>
      </c>
      <c r="B176" s="78" t="s">
        <v>494</v>
      </c>
      <c r="C176" s="78"/>
      <c r="D176" s="78" t="s">
        <v>224</v>
      </c>
      <c r="E176" s="78"/>
      <c r="F176" s="79">
        <v>40800</v>
      </c>
      <c r="G176" s="79"/>
      <c r="H176" s="77" t="s">
        <v>194</v>
      </c>
      <c r="I176" s="79">
        <v>40800</v>
      </c>
      <c r="J176" s="79">
        <v>0</v>
      </c>
      <c r="K176" s="78" t="s">
        <v>10</v>
      </c>
    </row>
    <row r="177" spans="1:11" x14ac:dyDescent="0.25">
      <c r="A177" s="77">
        <v>8103507054</v>
      </c>
      <c r="B177" s="78" t="s">
        <v>495</v>
      </c>
      <c r="C177" s="78"/>
      <c r="D177" s="78" t="s">
        <v>224</v>
      </c>
      <c r="E177" s="78"/>
      <c r="F177" s="79">
        <v>3609.84</v>
      </c>
      <c r="G177" s="79"/>
      <c r="H177" s="77" t="s">
        <v>496</v>
      </c>
      <c r="I177" s="79">
        <v>3610</v>
      </c>
      <c r="J177" s="79">
        <v>-0.15999999999985448</v>
      </c>
      <c r="K177" s="78" t="s">
        <v>10</v>
      </c>
    </row>
    <row r="178" spans="1:11" x14ac:dyDescent="0.25">
      <c r="A178" s="77">
        <v>8103505814</v>
      </c>
      <c r="B178" s="78" t="s">
        <v>497</v>
      </c>
      <c r="C178" s="78"/>
      <c r="D178" s="78" t="s">
        <v>224</v>
      </c>
      <c r="E178" s="78"/>
      <c r="F178" s="79">
        <v>1160</v>
      </c>
      <c r="G178" s="79"/>
      <c r="H178" s="77" t="s">
        <v>194</v>
      </c>
      <c r="I178" s="79">
        <v>1160</v>
      </c>
      <c r="J178" s="79">
        <v>0</v>
      </c>
      <c r="K178" s="78" t="s">
        <v>10</v>
      </c>
    </row>
    <row r="179" spans="1:11" x14ac:dyDescent="0.25">
      <c r="A179" s="77" t="s">
        <v>498</v>
      </c>
      <c r="B179" s="78" t="s">
        <v>499</v>
      </c>
      <c r="C179" s="78"/>
      <c r="D179" s="78" t="s">
        <v>224</v>
      </c>
      <c r="E179" s="78"/>
      <c r="F179" s="79">
        <v>1014.32</v>
      </c>
      <c r="G179" s="79"/>
      <c r="H179" s="77" t="s">
        <v>496</v>
      </c>
      <c r="I179" s="79">
        <v>0</v>
      </c>
      <c r="J179" s="79">
        <v>1014.32</v>
      </c>
      <c r="K179" s="78" t="s">
        <v>332</v>
      </c>
    </row>
    <row r="180" spans="1:11" x14ac:dyDescent="0.25">
      <c r="A180" s="77" t="s">
        <v>500</v>
      </c>
      <c r="B180" s="78" t="s">
        <v>501</v>
      </c>
      <c r="C180" s="78"/>
      <c r="D180" s="78" t="s">
        <v>224</v>
      </c>
      <c r="E180" s="78"/>
      <c r="F180" s="79">
        <v>14960</v>
      </c>
      <c r="G180" s="79"/>
      <c r="H180" s="77" t="s">
        <v>194</v>
      </c>
      <c r="I180" s="79">
        <v>680</v>
      </c>
      <c r="J180" s="79">
        <v>14280</v>
      </c>
      <c r="K180" s="78" t="s">
        <v>11</v>
      </c>
    </row>
  </sheetData>
  <pageMargins left="0.7" right="0.7" top="0.75" bottom="0.75" header="0.3" footer="0.3"/>
  <pageSetup paperSize="9" orientation="portrait" r:id="rId1"/>
  <headerFooter>
    <oddHeader>&amp;L&amp;"Calibri"&amp;12&amp;K00B294Interne-Proprietary&amp;1#</oddHeader>
  </headerFooter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603E65-C9E5-4A87-AB0D-51306C0278A0}">
  <sheetPr>
    <tabColor theme="9" tint="0.39997558519241921"/>
  </sheetPr>
  <dimension ref="A5:K31"/>
  <sheetViews>
    <sheetView showGridLines="0" workbookViewId="0">
      <selection activeCell="B7" sqref="B7"/>
    </sheetView>
  </sheetViews>
  <sheetFormatPr baseColWidth="10" defaultRowHeight="15" x14ac:dyDescent="0.25"/>
  <cols>
    <col min="1" max="1" width="21" customWidth="1"/>
    <col min="2" max="2" width="15.140625" customWidth="1"/>
    <col min="4" max="4" width="65.5703125" bestFit="1" customWidth="1"/>
    <col min="5" max="5" width="15.85546875" customWidth="1"/>
    <col min="6" max="6" width="12.85546875" customWidth="1"/>
    <col min="7" max="7" width="15.42578125" bestFit="1" customWidth="1"/>
    <col min="8" max="11" width="19.7109375" style="5" customWidth="1"/>
    <col min="12" max="12" width="142.42578125" bestFit="1" customWidth="1"/>
  </cols>
  <sheetData>
    <row r="5" spans="1:11" x14ac:dyDescent="0.25">
      <c r="E5" s="27"/>
    </row>
    <row r="6" spans="1:11" x14ac:dyDescent="0.25">
      <c r="B6" s="73" t="s">
        <v>374</v>
      </c>
      <c r="D6" s="68" t="s">
        <v>370</v>
      </c>
      <c r="F6" s="73" t="s">
        <v>372</v>
      </c>
      <c r="G6" s="73" t="s">
        <v>375</v>
      </c>
      <c r="H6" s="74" t="s">
        <v>373</v>
      </c>
      <c r="I6" s="74" t="s">
        <v>376</v>
      </c>
      <c r="J6" s="74" t="s">
        <v>377</v>
      </c>
    </row>
    <row r="7" spans="1:11" x14ac:dyDescent="0.25">
      <c r="A7" s="66"/>
      <c r="B7" s="70" t="str">
        <f>'Test - Nom projet'!B1</f>
        <v>600695 - MODERNISATION COND B20</v>
      </c>
      <c r="D7" s="67" t="str">
        <f>_xlfn.XLOOKUP(B7,t_Enveloppe[Nom],t_Enveloppe[Montant],"Non trouvé",0)</f>
        <v>Non trouvé</v>
      </c>
      <c r="F7" s="75">
        <f>GETPIVOTDATA("Montant PO ",$A$9)</f>
        <v>178640.16</v>
      </c>
      <c r="G7" s="75" t="str">
        <f>IFERROR(D7-F7,"")</f>
        <v/>
      </c>
      <c r="H7" s="74">
        <f>GETPIVOTDATA("Montant IO ",$A$9)</f>
        <v>0</v>
      </c>
      <c r="I7" s="76">
        <f>GETPIVOTDATA("Montant réel Facturé ",$A$9)</f>
        <v>46930</v>
      </c>
      <c r="J7" s="76">
        <f>GETPIVOTDATA("Reste à facturer ",$A$9)</f>
        <v>30588.48</v>
      </c>
    </row>
    <row r="9" spans="1:11" x14ac:dyDescent="0.25">
      <c r="A9" s="2" t="s">
        <v>0</v>
      </c>
      <c r="B9" s="2" t="s">
        <v>1</v>
      </c>
      <c r="C9" s="2" t="s">
        <v>95</v>
      </c>
      <c r="D9" s="2" t="s">
        <v>25</v>
      </c>
      <c r="E9" s="2" t="s">
        <v>4</v>
      </c>
      <c r="F9" s="2" t="s">
        <v>7</v>
      </c>
      <c r="G9" s="2" t="s">
        <v>32</v>
      </c>
      <c r="H9" s="72" t="s">
        <v>378</v>
      </c>
      <c r="I9" s="72" t="s">
        <v>93</v>
      </c>
      <c r="J9" s="72" t="s">
        <v>338</v>
      </c>
      <c r="K9" s="72" t="s">
        <v>339</v>
      </c>
    </row>
    <row r="10" spans="1:11" x14ac:dyDescent="0.25">
      <c r="A10">
        <v>8103404732</v>
      </c>
      <c r="B10" t="s">
        <v>492</v>
      </c>
      <c r="C10" t="s">
        <v>367</v>
      </c>
      <c r="D10" t="s">
        <v>367</v>
      </c>
      <c r="E10" t="s">
        <v>17</v>
      </c>
      <c r="F10" t="s">
        <v>332</v>
      </c>
      <c r="G10" t="s">
        <v>367</v>
      </c>
      <c r="H10" s="5">
        <v>80016</v>
      </c>
      <c r="J10" s="5">
        <v>0</v>
      </c>
      <c r="K10" s="5">
        <v>1014.32</v>
      </c>
    </row>
    <row r="11" spans="1:11" x14ac:dyDescent="0.25">
      <c r="A11">
        <v>8103496373</v>
      </c>
      <c r="B11" t="s">
        <v>493</v>
      </c>
      <c r="C11" t="s">
        <v>367</v>
      </c>
      <c r="D11" t="s">
        <v>367</v>
      </c>
      <c r="E11" t="s">
        <v>17</v>
      </c>
      <c r="F11" t="s">
        <v>11</v>
      </c>
      <c r="G11" t="s">
        <v>367</v>
      </c>
      <c r="H11" s="5">
        <v>37080</v>
      </c>
      <c r="J11" s="5">
        <v>680</v>
      </c>
      <c r="K11" s="5">
        <v>14280</v>
      </c>
    </row>
    <row r="12" spans="1:11" x14ac:dyDescent="0.25">
      <c r="A12">
        <v>8103500340</v>
      </c>
      <c r="B12" t="s">
        <v>494</v>
      </c>
      <c r="C12" t="s">
        <v>367</v>
      </c>
      <c r="D12" t="s">
        <v>367</v>
      </c>
      <c r="E12" t="s">
        <v>194</v>
      </c>
      <c r="F12" t="s">
        <v>10</v>
      </c>
      <c r="G12" t="s">
        <v>367</v>
      </c>
      <c r="H12" s="5">
        <v>40800</v>
      </c>
      <c r="J12" s="5">
        <v>40800</v>
      </c>
      <c r="K12" s="5">
        <v>0</v>
      </c>
    </row>
    <row r="13" spans="1:11" x14ac:dyDescent="0.25">
      <c r="A13">
        <v>8103507054</v>
      </c>
      <c r="B13" t="s">
        <v>495</v>
      </c>
      <c r="C13" t="s">
        <v>367</v>
      </c>
      <c r="D13" t="s">
        <v>367</v>
      </c>
      <c r="E13" t="s">
        <v>496</v>
      </c>
      <c r="F13" t="s">
        <v>10</v>
      </c>
      <c r="G13" t="s">
        <v>367</v>
      </c>
      <c r="H13" s="5">
        <v>3609.84</v>
      </c>
      <c r="J13" s="5">
        <v>3610</v>
      </c>
      <c r="K13" s="5">
        <v>-0.15999999999985448</v>
      </c>
    </row>
    <row r="14" spans="1:11" x14ac:dyDescent="0.25">
      <c r="A14">
        <v>8103505814</v>
      </c>
      <c r="B14" t="s">
        <v>497</v>
      </c>
      <c r="C14" t="s">
        <v>367</v>
      </c>
      <c r="D14" t="s">
        <v>367</v>
      </c>
      <c r="E14" t="s">
        <v>194</v>
      </c>
      <c r="F14" t="s">
        <v>10</v>
      </c>
      <c r="G14" t="s">
        <v>367</v>
      </c>
      <c r="H14" s="5">
        <v>1160</v>
      </c>
      <c r="J14" s="5">
        <v>1160</v>
      </c>
      <c r="K14" s="5">
        <v>0</v>
      </c>
    </row>
    <row r="15" spans="1:11" x14ac:dyDescent="0.25">
      <c r="A15" t="s">
        <v>498</v>
      </c>
      <c r="B15" t="s">
        <v>499</v>
      </c>
      <c r="C15" t="s">
        <v>367</v>
      </c>
      <c r="D15" t="s">
        <v>367</v>
      </c>
      <c r="E15" t="s">
        <v>496</v>
      </c>
      <c r="F15" t="s">
        <v>332</v>
      </c>
      <c r="G15" t="s">
        <v>367</v>
      </c>
      <c r="H15" s="5">
        <v>1014.32</v>
      </c>
      <c r="J15" s="5">
        <v>0</v>
      </c>
      <c r="K15" s="5">
        <v>1014.32</v>
      </c>
    </row>
    <row r="16" spans="1:11" x14ac:dyDescent="0.25">
      <c r="A16" t="s">
        <v>500</v>
      </c>
      <c r="B16" t="s">
        <v>501</v>
      </c>
      <c r="C16" t="s">
        <v>367</v>
      </c>
      <c r="D16" t="s">
        <v>367</v>
      </c>
      <c r="E16" t="s">
        <v>194</v>
      </c>
      <c r="F16" t="s">
        <v>11</v>
      </c>
      <c r="G16" t="s">
        <v>367</v>
      </c>
      <c r="H16" s="5">
        <v>14960</v>
      </c>
      <c r="J16" s="5">
        <v>680</v>
      </c>
      <c r="K16" s="5">
        <v>14280</v>
      </c>
    </row>
    <row r="17" spans="1:11" x14ac:dyDescent="0.25">
      <c r="A17" t="s">
        <v>92</v>
      </c>
      <c r="H17" s="5">
        <v>178640.16</v>
      </c>
      <c r="J17" s="5">
        <v>46930</v>
      </c>
      <c r="K17" s="5">
        <v>30588.48</v>
      </c>
    </row>
    <row r="18" spans="1:11" x14ac:dyDescent="0.25">
      <c r="H18"/>
      <c r="I18"/>
      <c r="J18"/>
      <c r="K18"/>
    </row>
    <row r="19" spans="1:11" x14ac:dyDescent="0.25">
      <c r="H19"/>
      <c r="I19"/>
      <c r="J19"/>
      <c r="K19"/>
    </row>
    <row r="20" spans="1:11" x14ac:dyDescent="0.25">
      <c r="H20"/>
      <c r="I20"/>
      <c r="J20"/>
      <c r="K20"/>
    </row>
    <row r="21" spans="1:11" x14ac:dyDescent="0.25">
      <c r="H21"/>
      <c r="I21"/>
      <c r="J21"/>
      <c r="K21"/>
    </row>
    <row r="22" spans="1:11" x14ac:dyDescent="0.25">
      <c r="H22"/>
      <c r="I22"/>
      <c r="J22"/>
      <c r="K22"/>
    </row>
    <row r="23" spans="1:11" x14ac:dyDescent="0.25">
      <c r="H23"/>
      <c r="I23"/>
      <c r="J23"/>
      <c r="K23"/>
    </row>
    <row r="24" spans="1:11" x14ac:dyDescent="0.25">
      <c r="H24"/>
      <c r="I24"/>
      <c r="J24"/>
      <c r="K24"/>
    </row>
    <row r="25" spans="1:11" x14ac:dyDescent="0.25">
      <c r="H25"/>
      <c r="I25"/>
      <c r="J25"/>
      <c r="K25"/>
    </row>
    <row r="26" spans="1:11" x14ac:dyDescent="0.25">
      <c r="H26"/>
      <c r="I26"/>
      <c r="J26"/>
      <c r="K26"/>
    </row>
    <row r="27" spans="1:11" x14ac:dyDescent="0.25">
      <c r="H27"/>
      <c r="I27"/>
      <c r="J27"/>
      <c r="K27"/>
    </row>
    <row r="28" spans="1:11" x14ac:dyDescent="0.25">
      <c r="H28"/>
      <c r="I28"/>
      <c r="J28"/>
      <c r="K28"/>
    </row>
    <row r="29" spans="1:11" x14ac:dyDescent="0.25">
      <c r="H29"/>
      <c r="I29"/>
      <c r="J29"/>
      <c r="K29"/>
    </row>
    <row r="30" spans="1:11" x14ac:dyDescent="0.25">
      <c r="H30"/>
      <c r="I30"/>
      <c r="J30"/>
      <c r="K30"/>
    </row>
    <row r="31" spans="1:11" x14ac:dyDescent="0.25">
      <c r="H31"/>
      <c r="I31"/>
      <c r="J31"/>
      <c r="K31"/>
    </row>
  </sheetData>
  <pageMargins left="0.7" right="0.7" top="0.75" bottom="0.75" header="0.3" footer="0.3"/>
  <pageSetup paperSize="9" orientation="portrait" r:id="rId2"/>
  <headerFooter>
    <oddHeader>&amp;L&amp;"Calibri"&amp;12&amp;K00B294Interne-Proprietary&amp;1#</oddHeader>
  </headerFooter>
  <drawing r:id="rId3"/>
  <extLst>
    <ext xmlns:x14="http://schemas.microsoft.com/office/spreadsheetml/2009/9/main" uri="{A8765BA9-456A-4dab-B4F3-ACF838C121DE}">
      <x14:slicerList>
        <x14:slicer r:id="rId4"/>
      </x14:slicerList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9B2708-5198-484A-B91E-E1AF876FE3AB}">
  <sheetPr>
    <tabColor theme="7" tint="0.39997558519241921"/>
  </sheetPr>
  <dimension ref="A1:B1"/>
  <sheetViews>
    <sheetView showGridLines="0" workbookViewId="0">
      <selection activeCell="B2" sqref="B2"/>
    </sheetView>
  </sheetViews>
  <sheetFormatPr baseColWidth="10" defaultRowHeight="15" x14ac:dyDescent="0.25"/>
  <cols>
    <col min="1" max="1" width="3" bestFit="1" customWidth="1"/>
    <col min="2" max="2" width="36" bestFit="1" customWidth="1"/>
  </cols>
  <sheetData>
    <row r="1" spans="1:2" x14ac:dyDescent="0.25">
      <c r="A1" s="2" t="s">
        <v>91</v>
      </c>
      <c r="B1" t="s">
        <v>224</v>
      </c>
    </row>
  </sheetData>
  <sheetProtection selectLockedCells="1" selectUnlockedCells="1"/>
  <pageMargins left="0.7" right="0.7" top="0.75" bottom="0.75" header="0.3" footer="0.3"/>
  <pageSetup paperSize="9" orientation="portrait" r:id="rId2"/>
  <headerFooter>
    <oddHeader>&amp;L&amp;"Calibri"&amp;12&amp;K00B294Interne-Proprietary&amp;1#</oddHeader>
  </headerFooter>
  <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BE0BDD-28A4-4F8B-84FF-6D934AB69C4C}">
  <sheetPr>
    <tabColor rgb="FFFF0000"/>
  </sheetPr>
  <dimension ref="A2:I19"/>
  <sheetViews>
    <sheetView showGridLines="0" workbookViewId="0">
      <selection activeCell="I20" sqref="I20"/>
    </sheetView>
  </sheetViews>
  <sheetFormatPr baseColWidth="10" defaultRowHeight="15" x14ac:dyDescent="0.25"/>
  <cols>
    <col min="1" max="1" width="34.28515625" bestFit="1" customWidth="1"/>
    <col min="2" max="2" width="14.28515625" style="5" bestFit="1" customWidth="1"/>
  </cols>
  <sheetData>
    <row r="2" spans="1:4" x14ac:dyDescent="0.25">
      <c r="A2" t="s">
        <v>368</v>
      </c>
      <c r="B2" s="5" t="s">
        <v>369</v>
      </c>
    </row>
    <row r="3" spans="1:4" x14ac:dyDescent="0.25">
      <c r="A3" s="64" t="s">
        <v>26</v>
      </c>
      <c r="B3" s="5">
        <v>6260000</v>
      </c>
    </row>
    <row r="4" spans="1:4" x14ac:dyDescent="0.25">
      <c r="A4" s="64" t="s">
        <v>371</v>
      </c>
      <c r="B4" s="5">
        <v>510000</v>
      </c>
    </row>
    <row r="5" spans="1:4" x14ac:dyDescent="0.25">
      <c r="A5" s="64" t="s">
        <v>37</v>
      </c>
      <c r="B5" s="5">
        <v>360000</v>
      </c>
    </row>
    <row r="6" spans="1:4" x14ac:dyDescent="0.25">
      <c r="A6" s="64" t="s">
        <v>38</v>
      </c>
      <c r="B6" s="5">
        <v>100185</v>
      </c>
    </row>
    <row r="7" spans="1:4" x14ac:dyDescent="0.25">
      <c r="A7" s="64" t="s">
        <v>41</v>
      </c>
      <c r="B7" s="5">
        <v>83000</v>
      </c>
    </row>
    <row r="8" spans="1:4" x14ac:dyDescent="0.25">
      <c r="A8" s="64" t="s">
        <v>49</v>
      </c>
      <c r="B8" s="5">
        <v>668250</v>
      </c>
    </row>
    <row r="9" spans="1:4" x14ac:dyDescent="0.25">
      <c r="A9" s="64" t="s">
        <v>50</v>
      </c>
      <c r="B9" s="5">
        <v>250750</v>
      </c>
    </row>
    <row r="10" spans="1:4" x14ac:dyDescent="0.25">
      <c r="A10" s="64" t="s">
        <v>52</v>
      </c>
      <c r="B10" s="5">
        <v>290000</v>
      </c>
    </row>
    <row r="11" spans="1:4" x14ac:dyDescent="0.25">
      <c r="A11" s="64" t="s">
        <v>58</v>
      </c>
      <c r="B11" s="5">
        <v>253300</v>
      </c>
    </row>
    <row r="12" spans="1:4" x14ac:dyDescent="0.25">
      <c r="A12" s="64" t="s">
        <v>69</v>
      </c>
      <c r="B12" s="5">
        <v>855000</v>
      </c>
    </row>
    <row r="13" spans="1:4" x14ac:dyDescent="0.25">
      <c r="A13" s="64" t="s">
        <v>73</v>
      </c>
      <c r="B13" s="5">
        <v>857500</v>
      </c>
    </row>
    <row r="14" spans="1:4" x14ac:dyDescent="0.25">
      <c r="A14" s="64" t="s">
        <v>86</v>
      </c>
      <c r="B14" s="5">
        <v>2300000</v>
      </c>
    </row>
    <row r="15" spans="1:4" x14ac:dyDescent="0.25">
      <c r="A15" s="64" t="s">
        <v>90</v>
      </c>
      <c r="B15" s="5">
        <v>1825000</v>
      </c>
      <c r="D15" s="65"/>
    </row>
    <row r="16" spans="1:4" x14ac:dyDescent="0.25">
      <c r="A16" s="64" t="s">
        <v>425</v>
      </c>
      <c r="B16" s="5">
        <v>200000</v>
      </c>
    </row>
    <row r="17" spans="1:9" x14ac:dyDescent="0.25">
      <c r="A17" s="64" t="s">
        <v>201</v>
      </c>
      <c r="B17" s="5">
        <v>500000</v>
      </c>
    </row>
    <row r="18" spans="1:9" x14ac:dyDescent="0.25">
      <c r="A18" s="64" t="s">
        <v>502</v>
      </c>
      <c r="B18" s="5">
        <v>600000</v>
      </c>
    </row>
    <row r="19" spans="1:9" x14ac:dyDescent="0.25">
      <c r="A19" s="64" t="s">
        <v>503</v>
      </c>
      <c r="B19" s="5">
        <v>250000</v>
      </c>
      <c r="E19" t="s">
        <v>224</v>
      </c>
      <c r="I19" s="65" t="s">
        <v>504</v>
      </c>
    </row>
  </sheetData>
  <pageMargins left="0.7" right="0.7" top="0.75" bottom="0.75" header="0.3" footer="0.3"/>
  <pageSetup paperSize="9" orientation="portrait" r:id="rId1"/>
  <headerFooter>
    <oddHeader>&amp;L&amp;"Calibri"&amp;12&amp;K00B294Interne-Proprietary&amp;1#</oddHeader>
  </headerFooter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393659-3B92-4A42-9934-E5826D56BC64}">
  <dimension ref="A3:C7"/>
  <sheetViews>
    <sheetView showGridLines="0" workbookViewId="0">
      <selection activeCell="A3" sqref="A3"/>
    </sheetView>
  </sheetViews>
  <sheetFormatPr baseColWidth="10" defaultRowHeight="15" x14ac:dyDescent="0.25"/>
  <cols>
    <col min="1" max="1" width="26.28515625" customWidth="1"/>
    <col min="2" max="2" width="14.42578125" customWidth="1"/>
    <col min="3" max="3" width="15" bestFit="1" customWidth="1"/>
  </cols>
  <sheetData>
    <row r="3" spans="1:3" x14ac:dyDescent="0.25">
      <c r="A3" s="2" t="s">
        <v>336</v>
      </c>
      <c r="B3" s="4" t="s">
        <v>93</v>
      </c>
      <c r="C3" s="4" t="s">
        <v>94</v>
      </c>
    </row>
    <row r="4" spans="1:3" x14ac:dyDescent="0.25">
      <c r="A4" s="3" t="s">
        <v>26</v>
      </c>
      <c r="B4" s="1">
        <v>7425</v>
      </c>
      <c r="C4" s="1">
        <v>33427.5</v>
      </c>
    </row>
    <row r="5" spans="1:3" x14ac:dyDescent="0.25">
      <c r="A5" s="24" t="s">
        <v>9</v>
      </c>
      <c r="B5" s="1">
        <v>7425</v>
      </c>
      <c r="C5" s="1">
        <v>33427.5</v>
      </c>
    </row>
    <row r="6" spans="1:3" x14ac:dyDescent="0.25">
      <c r="A6" s="25" t="s">
        <v>24</v>
      </c>
      <c r="B6" s="1">
        <v>7425</v>
      </c>
      <c r="C6" s="1">
        <v>33427.5</v>
      </c>
    </row>
    <row r="7" spans="1:3" x14ac:dyDescent="0.25">
      <c r="A7" s="3" t="s">
        <v>92</v>
      </c>
      <c r="B7" s="1">
        <v>7425</v>
      </c>
      <c r="C7" s="1">
        <v>33427.5</v>
      </c>
    </row>
  </sheetData>
  <pageMargins left="0.7" right="0.7" top="0.75" bottom="0.75" header="0.3" footer="0.3"/>
  <pageSetup paperSize="9" orientation="portrait" r:id="rId2"/>
  <headerFooter>
    <oddHeader>&amp;L&amp;"Calibri"&amp;12&amp;K00B294Interne-Proprietary&amp;1#</oddHeader>
  </headerFooter>
  <drawing r:id="rId3"/>
  <extLst>
    <ext xmlns:x14="http://schemas.microsoft.com/office/spreadsheetml/2009/9/main" uri="{A8765BA9-456A-4dab-B4F3-ACF838C121DE}">
      <x14:slicerList>
        <x14:slicer r:id="rId4"/>
      </x14:slicerList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C8E874-0FE5-41FB-A793-739196010B2D}">
  <dimension ref="A1:E197"/>
  <sheetViews>
    <sheetView showGridLines="0" topLeftCell="A151" workbookViewId="0">
      <selection activeCell="A14" sqref="A14"/>
    </sheetView>
  </sheetViews>
  <sheetFormatPr baseColWidth="10" defaultRowHeight="15" x14ac:dyDescent="0.25"/>
  <cols>
    <col min="1" max="1" width="79.5703125" customWidth="1"/>
    <col min="2" max="2" width="21.85546875" bestFit="1" customWidth="1"/>
    <col min="3" max="3" width="12.85546875" bestFit="1" customWidth="1"/>
    <col min="4" max="4" width="20.28515625" bestFit="1" customWidth="1"/>
    <col min="5" max="5" width="15.28515625" bestFit="1" customWidth="1"/>
  </cols>
  <sheetData>
    <row r="1" spans="1:5" ht="23.25" x14ac:dyDescent="0.35">
      <c r="A1" s="26" t="s">
        <v>337</v>
      </c>
      <c r="B1" s="26"/>
      <c r="C1" s="26"/>
      <c r="D1" s="26"/>
      <c r="E1" s="26"/>
    </row>
    <row r="3" spans="1:5" x14ac:dyDescent="0.25">
      <c r="A3" s="2" t="s">
        <v>91</v>
      </c>
      <c r="B3" t="s">
        <v>340</v>
      </c>
      <c r="C3" s="27" t="s">
        <v>93</v>
      </c>
      <c r="D3" s="27" t="s">
        <v>338</v>
      </c>
      <c r="E3" s="27" t="s">
        <v>339</v>
      </c>
    </row>
    <row r="4" spans="1:5" x14ac:dyDescent="0.25">
      <c r="A4" s="3" t="s">
        <v>41</v>
      </c>
      <c r="B4" s="1">
        <v>13781</v>
      </c>
      <c r="C4" s="1">
        <v>120602.25</v>
      </c>
      <c r="D4" s="1">
        <v>120512.25</v>
      </c>
      <c r="E4" s="1">
        <v>0</v>
      </c>
    </row>
    <row r="5" spans="1:5" x14ac:dyDescent="0.25">
      <c r="A5" s="24" t="s">
        <v>39</v>
      </c>
      <c r="B5" s="1">
        <v>13781</v>
      </c>
      <c r="C5" s="1">
        <v>13871</v>
      </c>
      <c r="D5" s="1">
        <v>13781</v>
      </c>
      <c r="E5" s="1">
        <v>0</v>
      </c>
    </row>
    <row r="6" spans="1:5" x14ac:dyDescent="0.25">
      <c r="A6" s="24" t="s">
        <v>309</v>
      </c>
      <c r="B6" s="1"/>
      <c r="C6" s="1">
        <v>14890</v>
      </c>
      <c r="D6" s="1">
        <v>14890</v>
      </c>
      <c r="E6" s="1"/>
    </row>
    <row r="7" spans="1:5" x14ac:dyDescent="0.25">
      <c r="A7" s="24" t="s">
        <v>290</v>
      </c>
      <c r="B7" s="1"/>
      <c r="C7" s="1">
        <v>18930</v>
      </c>
      <c r="D7" s="1">
        <v>18930</v>
      </c>
      <c r="E7" s="1">
        <v>0</v>
      </c>
    </row>
    <row r="8" spans="1:5" x14ac:dyDescent="0.25">
      <c r="A8" s="24" t="s">
        <v>292</v>
      </c>
      <c r="B8" s="1"/>
      <c r="C8" s="1">
        <v>32937.5</v>
      </c>
      <c r="D8" s="1">
        <v>32937.5</v>
      </c>
      <c r="E8" s="1">
        <v>0</v>
      </c>
    </row>
    <row r="9" spans="1:5" x14ac:dyDescent="0.25">
      <c r="A9" s="24" t="s">
        <v>276</v>
      </c>
      <c r="B9" s="1"/>
      <c r="C9" s="1">
        <v>6546.25</v>
      </c>
      <c r="D9" s="1">
        <v>6546.25</v>
      </c>
      <c r="E9" s="1">
        <v>0</v>
      </c>
    </row>
    <row r="10" spans="1:5" x14ac:dyDescent="0.25">
      <c r="A10" s="24" t="s">
        <v>301</v>
      </c>
      <c r="B10" s="1"/>
      <c r="C10" s="1">
        <v>33427.5</v>
      </c>
      <c r="D10" s="1">
        <v>33427.5</v>
      </c>
      <c r="E10" s="1">
        <v>0</v>
      </c>
    </row>
    <row r="11" spans="1:5" x14ac:dyDescent="0.25">
      <c r="A11" s="3" t="s">
        <v>38</v>
      </c>
      <c r="B11" s="1"/>
      <c r="C11" s="1">
        <v>106731.25</v>
      </c>
      <c r="D11" s="1">
        <v>125758.75</v>
      </c>
      <c r="E11" s="1">
        <v>0</v>
      </c>
    </row>
    <row r="12" spans="1:5" x14ac:dyDescent="0.25">
      <c r="A12" s="24" t="s">
        <v>287</v>
      </c>
      <c r="B12" s="1"/>
      <c r="C12" s="1">
        <v>18930</v>
      </c>
      <c r="D12" s="1">
        <v>18930</v>
      </c>
      <c r="E12" s="1">
        <v>0</v>
      </c>
    </row>
    <row r="13" spans="1:5" x14ac:dyDescent="0.25">
      <c r="A13" s="24" t="s">
        <v>309</v>
      </c>
      <c r="B13" s="1"/>
      <c r="C13" s="1">
        <v>14890</v>
      </c>
      <c r="D13" s="1">
        <v>33427.5</v>
      </c>
      <c r="E13" s="1">
        <v>0</v>
      </c>
    </row>
    <row r="14" spans="1:5" x14ac:dyDescent="0.25">
      <c r="A14" s="24" t="s">
        <v>291</v>
      </c>
      <c r="B14" s="1"/>
      <c r="C14" s="1">
        <v>32937.5</v>
      </c>
      <c r="D14" s="1">
        <v>33427.5</v>
      </c>
      <c r="E14" s="1">
        <v>0</v>
      </c>
    </row>
    <row r="15" spans="1:5" x14ac:dyDescent="0.25">
      <c r="A15" s="24" t="s">
        <v>276</v>
      </c>
      <c r="B15" s="1"/>
      <c r="C15" s="1">
        <v>6546.25</v>
      </c>
      <c r="D15" s="1">
        <v>6546.25</v>
      </c>
      <c r="E15" s="1">
        <v>0</v>
      </c>
    </row>
    <row r="16" spans="1:5" x14ac:dyDescent="0.25">
      <c r="A16" s="24" t="s">
        <v>301</v>
      </c>
      <c r="B16" s="1"/>
      <c r="C16" s="1">
        <v>33427.5</v>
      </c>
      <c r="D16" s="1">
        <v>33427.5</v>
      </c>
      <c r="E16" s="1">
        <v>0</v>
      </c>
    </row>
    <row r="17" spans="1:5" x14ac:dyDescent="0.25">
      <c r="A17" s="3" t="s">
        <v>90</v>
      </c>
      <c r="B17" s="1">
        <v>683359</v>
      </c>
      <c r="C17" s="1">
        <v>683359</v>
      </c>
      <c r="D17" s="1">
        <v>666784</v>
      </c>
      <c r="E17" s="1">
        <v>16575</v>
      </c>
    </row>
    <row r="18" spans="1:5" x14ac:dyDescent="0.25">
      <c r="A18" s="24" t="s">
        <v>89</v>
      </c>
      <c r="B18" s="1">
        <v>29354</v>
      </c>
      <c r="C18" s="1">
        <v>29354</v>
      </c>
      <c r="D18" s="1">
        <v>29354</v>
      </c>
      <c r="E18" s="1">
        <v>0</v>
      </c>
    </row>
    <row r="19" spans="1:5" x14ac:dyDescent="0.25">
      <c r="A19" s="24" t="s">
        <v>88</v>
      </c>
      <c r="B19" s="1">
        <v>16575</v>
      </c>
      <c r="C19" s="1">
        <v>16575</v>
      </c>
      <c r="D19" s="1"/>
      <c r="E19" s="1">
        <v>16575</v>
      </c>
    </row>
    <row r="20" spans="1:5" x14ac:dyDescent="0.25">
      <c r="A20" s="24" t="s">
        <v>87</v>
      </c>
      <c r="B20" s="1">
        <v>637430</v>
      </c>
      <c r="C20" s="1">
        <v>637430</v>
      </c>
      <c r="D20" s="1">
        <v>637430</v>
      </c>
      <c r="E20" s="1">
        <v>0</v>
      </c>
    </row>
    <row r="21" spans="1:5" x14ac:dyDescent="0.25">
      <c r="A21" s="3" t="s">
        <v>37</v>
      </c>
      <c r="B21" s="1">
        <v>211444</v>
      </c>
      <c r="C21" s="1">
        <v>313371.25</v>
      </c>
      <c r="D21" s="1">
        <v>422700.75</v>
      </c>
      <c r="E21" s="1">
        <v>21955</v>
      </c>
    </row>
    <row r="22" spans="1:5" x14ac:dyDescent="0.25">
      <c r="A22" s="24" t="s">
        <v>35</v>
      </c>
      <c r="B22" s="1">
        <v>37600</v>
      </c>
      <c r="C22" s="1">
        <v>76740</v>
      </c>
      <c r="D22" s="1">
        <v>76740</v>
      </c>
      <c r="E22" s="1">
        <v>0</v>
      </c>
    </row>
    <row r="23" spans="1:5" x14ac:dyDescent="0.25">
      <c r="A23" s="24" t="s">
        <v>287</v>
      </c>
      <c r="B23" s="1"/>
      <c r="C23" s="1">
        <v>18930</v>
      </c>
      <c r="D23" s="1">
        <v>18930</v>
      </c>
      <c r="E23" s="1"/>
    </row>
    <row r="24" spans="1:5" x14ac:dyDescent="0.25">
      <c r="A24" s="24" t="s">
        <v>309</v>
      </c>
      <c r="B24" s="1"/>
      <c r="C24" s="1">
        <v>14890</v>
      </c>
      <c r="D24" s="1">
        <v>14890</v>
      </c>
      <c r="E24" s="1"/>
    </row>
    <row r="25" spans="1:5" x14ac:dyDescent="0.25">
      <c r="A25" s="24" t="s">
        <v>291</v>
      </c>
      <c r="B25" s="1"/>
      <c r="C25" s="1">
        <v>32937.5</v>
      </c>
      <c r="D25" s="1">
        <v>32937.5</v>
      </c>
      <c r="E25" s="1">
        <v>0</v>
      </c>
    </row>
    <row r="26" spans="1:5" x14ac:dyDescent="0.25">
      <c r="A26" s="24" t="s">
        <v>276</v>
      </c>
      <c r="B26" s="1"/>
      <c r="C26" s="1">
        <v>6546.25</v>
      </c>
      <c r="D26" s="1">
        <v>6546.25</v>
      </c>
      <c r="E26" s="1">
        <v>0</v>
      </c>
    </row>
    <row r="27" spans="1:5" x14ac:dyDescent="0.25">
      <c r="A27" s="24" t="s">
        <v>301</v>
      </c>
      <c r="B27" s="1"/>
      <c r="C27" s="1">
        <v>33427.5</v>
      </c>
      <c r="D27" s="1">
        <v>33427.5</v>
      </c>
      <c r="E27" s="1">
        <v>0</v>
      </c>
    </row>
    <row r="28" spans="1:5" x14ac:dyDescent="0.25">
      <c r="A28" s="24" t="s">
        <v>313</v>
      </c>
      <c r="B28" s="1">
        <v>51369</v>
      </c>
      <c r="C28" s="1">
        <v>7425</v>
      </c>
      <c r="D28" s="1">
        <v>80787</v>
      </c>
      <c r="E28" s="1"/>
    </row>
    <row r="29" spans="1:5" x14ac:dyDescent="0.25">
      <c r="A29" s="24" t="s">
        <v>379</v>
      </c>
      <c r="B29" s="1">
        <v>35100</v>
      </c>
      <c r="C29" s="1">
        <v>35100</v>
      </c>
      <c r="D29" s="1">
        <v>153275</v>
      </c>
      <c r="E29" s="1">
        <v>0</v>
      </c>
    </row>
    <row r="30" spans="1:5" x14ac:dyDescent="0.25">
      <c r="A30" s="24" t="s">
        <v>380</v>
      </c>
      <c r="B30" s="1">
        <v>16575</v>
      </c>
      <c r="C30" s="1">
        <v>16575</v>
      </c>
      <c r="D30" s="1">
        <v>5167.5</v>
      </c>
      <c r="E30" s="1">
        <v>0</v>
      </c>
    </row>
    <row r="31" spans="1:5" x14ac:dyDescent="0.25">
      <c r="A31" s="24" t="s">
        <v>381</v>
      </c>
      <c r="B31" s="1">
        <v>21000</v>
      </c>
      <c r="C31" s="1">
        <v>21000</v>
      </c>
      <c r="D31" s="1"/>
      <c r="E31" s="1">
        <v>9500</v>
      </c>
    </row>
    <row r="32" spans="1:5" x14ac:dyDescent="0.25">
      <c r="A32" s="24" t="s">
        <v>382</v>
      </c>
      <c r="B32" s="1">
        <v>26400</v>
      </c>
      <c r="C32" s="1">
        <v>26400</v>
      </c>
      <c r="D32" s="1"/>
      <c r="E32" s="1">
        <v>855</v>
      </c>
    </row>
    <row r="33" spans="1:5" x14ac:dyDescent="0.25">
      <c r="A33" s="24" t="s">
        <v>383</v>
      </c>
      <c r="B33" s="1">
        <v>23400</v>
      </c>
      <c r="C33" s="1">
        <v>23400</v>
      </c>
      <c r="D33" s="1"/>
      <c r="E33" s="1">
        <v>11600</v>
      </c>
    </row>
    <row r="34" spans="1:5" x14ac:dyDescent="0.25">
      <c r="A34" s="3" t="s">
        <v>26</v>
      </c>
      <c r="B34" s="1">
        <v>1445116</v>
      </c>
      <c r="C34" s="1">
        <v>1080809.75</v>
      </c>
      <c r="D34" s="1">
        <v>992739.75</v>
      </c>
      <c r="E34" s="1">
        <v>88570</v>
      </c>
    </row>
    <row r="35" spans="1:5" x14ac:dyDescent="0.25">
      <c r="A35" s="24" t="s">
        <v>97</v>
      </c>
      <c r="B35" s="1">
        <v>39200</v>
      </c>
      <c r="C35" s="1">
        <v>19600</v>
      </c>
      <c r="D35" s="1">
        <v>19600</v>
      </c>
      <c r="E35" s="1">
        <v>0</v>
      </c>
    </row>
    <row r="36" spans="1:5" x14ac:dyDescent="0.25">
      <c r="A36" s="24" t="s">
        <v>99</v>
      </c>
      <c r="B36" s="1">
        <v>24620</v>
      </c>
      <c r="C36" s="1">
        <v>15500</v>
      </c>
      <c r="D36" s="1">
        <v>15500</v>
      </c>
      <c r="E36" s="1">
        <v>0</v>
      </c>
    </row>
    <row r="37" spans="1:5" x14ac:dyDescent="0.25">
      <c r="A37" s="24" t="s">
        <v>23</v>
      </c>
      <c r="B37" s="1">
        <v>131750</v>
      </c>
      <c r="C37" s="1">
        <v>32937.5</v>
      </c>
      <c r="D37" s="1">
        <v>32937.5</v>
      </c>
      <c r="E37" s="1">
        <v>0</v>
      </c>
    </row>
    <row r="38" spans="1:5" x14ac:dyDescent="0.25">
      <c r="A38" s="24" t="s">
        <v>19</v>
      </c>
      <c r="B38" s="1">
        <v>185766</v>
      </c>
      <c r="C38" s="1">
        <v>185766</v>
      </c>
      <c r="D38" s="1">
        <v>185766</v>
      </c>
      <c r="E38" s="1">
        <v>0</v>
      </c>
    </row>
    <row r="39" spans="1:5" x14ac:dyDescent="0.25">
      <c r="A39" s="24" t="s">
        <v>21</v>
      </c>
      <c r="B39" s="1">
        <v>246412</v>
      </c>
      <c r="C39" s="1">
        <v>246412</v>
      </c>
      <c r="D39" s="1">
        <v>246412</v>
      </c>
      <c r="E39" s="1">
        <v>0</v>
      </c>
    </row>
    <row r="40" spans="1:5" x14ac:dyDescent="0.25">
      <c r="A40" s="24" t="s">
        <v>22</v>
      </c>
      <c r="B40" s="1">
        <v>267368</v>
      </c>
      <c r="C40" s="1">
        <v>267368</v>
      </c>
      <c r="D40" s="1">
        <v>267368</v>
      </c>
      <c r="E40" s="1">
        <v>0</v>
      </c>
    </row>
    <row r="41" spans="1:5" x14ac:dyDescent="0.25">
      <c r="A41" s="24" t="s">
        <v>8</v>
      </c>
      <c r="B41" s="1">
        <v>95230</v>
      </c>
      <c r="C41" s="1">
        <v>95230</v>
      </c>
      <c r="D41" s="1">
        <v>86235</v>
      </c>
      <c r="E41" s="1">
        <v>8995</v>
      </c>
    </row>
    <row r="42" spans="1:5" x14ac:dyDescent="0.25">
      <c r="A42" s="24" t="s">
        <v>287</v>
      </c>
      <c r="B42" s="1">
        <v>94650</v>
      </c>
      <c r="C42" s="1">
        <v>18930</v>
      </c>
      <c r="D42" s="1">
        <v>18930</v>
      </c>
      <c r="E42" s="1">
        <v>0</v>
      </c>
    </row>
    <row r="43" spans="1:5" x14ac:dyDescent="0.25">
      <c r="A43" s="24" t="s">
        <v>309</v>
      </c>
      <c r="B43" s="1">
        <v>74450</v>
      </c>
      <c r="C43" s="1">
        <v>14890</v>
      </c>
      <c r="D43" s="1">
        <v>14890</v>
      </c>
      <c r="E43" s="1">
        <v>0</v>
      </c>
    </row>
    <row r="44" spans="1:5" x14ac:dyDescent="0.25">
      <c r="A44" s="24" t="s">
        <v>323</v>
      </c>
      <c r="B44" s="1">
        <v>7425</v>
      </c>
      <c r="C44" s="1">
        <v>7425</v>
      </c>
      <c r="D44" s="1">
        <v>33427.5</v>
      </c>
      <c r="E44" s="1">
        <v>7425</v>
      </c>
    </row>
    <row r="45" spans="1:5" x14ac:dyDescent="0.25">
      <c r="A45" s="24" t="s">
        <v>276</v>
      </c>
      <c r="B45" s="1">
        <v>26185</v>
      </c>
      <c r="C45" s="1">
        <v>6546.25</v>
      </c>
      <c r="D45" s="1">
        <v>6546.25</v>
      </c>
      <c r="E45" s="1">
        <v>0</v>
      </c>
    </row>
    <row r="46" spans="1:5" x14ac:dyDescent="0.25">
      <c r="A46" s="24" t="s">
        <v>278</v>
      </c>
      <c r="B46" s="1">
        <v>31200</v>
      </c>
      <c r="C46" s="1">
        <v>31200</v>
      </c>
      <c r="D46" s="1">
        <v>31200</v>
      </c>
      <c r="E46" s="1">
        <v>0</v>
      </c>
    </row>
    <row r="47" spans="1:5" x14ac:dyDescent="0.25">
      <c r="A47" s="24" t="s">
        <v>301</v>
      </c>
      <c r="B47" s="1">
        <v>133710</v>
      </c>
      <c r="C47" s="1">
        <v>66855</v>
      </c>
      <c r="D47" s="1">
        <v>33427.5</v>
      </c>
      <c r="E47" s="1">
        <v>0</v>
      </c>
    </row>
    <row r="48" spans="1:5" x14ac:dyDescent="0.25">
      <c r="A48" s="24" t="s">
        <v>318</v>
      </c>
      <c r="B48" s="1">
        <v>87150</v>
      </c>
      <c r="C48" s="1">
        <v>72150</v>
      </c>
      <c r="D48" s="1">
        <v>500</v>
      </c>
      <c r="E48" s="1">
        <v>72150</v>
      </c>
    </row>
    <row r="49" spans="1:5" x14ac:dyDescent="0.25">
      <c r="A49" s="3" t="s">
        <v>52</v>
      </c>
      <c r="B49" s="1">
        <v>240350</v>
      </c>
      <c r="C49" s="1">
        <v>255350</v>
      </c>
      <c r="D49" s="1">
        <v>255350</v>
      </c>
      <c r="E49" s="1">
        <v>0</v>
      </c>
    </row>
    <row r="50" spans="1:5" x14ac:dyDescent="0.25">
      <c r="A50" s="24" t="s">
        <v>51</v>
      </c>
      <c r="B50" s="1">
        <v>240350</v>
      </c>
      <c r="C50" s="1">
        <v>240350</v>
      </c>
      <c r="D50" s="1">
        <v>240350</v>
      </c>
      <c r="E50" s="1">
        <v>0</v>
      </c>
    </row>
    <row r="51" spans="1:5" x14ac:dyDescent="0.25">
      <c r="A51" s="24" t="s">
        <v>277</v>
      </c>
      <c r="B51" s="1"/>
      <c r="C51" s="1">
        <v>15000</v>
      </c>
      <c r="D51" s="1">
        <v>15000</v>
      </c>
      <c r="E51" s="1">
        <v>0</v>
      </c>
    </row>
    <row r="52" spans="1:5" x14ac:dyDescent="0.25">
      <c r="A52" s="3" t="s">
        <v>50</v>
      </c>
      <c r="B52" s="1">
        <v>191000</v>
      </c>
      <c r="C52" s="1">
        <v>207910</v>
      </c>
      <c r="D52" s="1">
        <v>110950</v>
      </c>
      <c r="E52" s="1">
        <v>96960</v>
      </c>
    </row>
    <row r="53" spans="1:5" x14ac:dyDescent="0.25">
      <c r="A53" s="24" t="s">
        <v>46</v>
      </c>
      <c r="B53" s="1">
        <v>161600</v>
      </c>
      <c r="C53" s="1">
        <v>161600</v>
      </c>
      <c r="D53" s="1">
        <v>64640</v>
      </c>
      <c r="E53" s="1">
        <v>96960</v>
      </c>
    </row>
    <row r="54" spans="1:5" x14ac:dyDescent="0.25">
      <c r="A54" s="24" t="s">
        <v>97</v>
      </c>
      <c r="B54" s="1"/>
      <c r="C54" s="1">
        <v>19600</v>
      </c>
      <c r="D54" s="1">
        <v>19600</v>
      </c>
      <c r="E54" s="1">
        <v>0</v>
      </c>
    </row>
    <row r="55" spans="1:5" x14ac:dyDescent="0.25">
      <c r="A55" s="24" t="s">
        <v>99</v>
      </c>
      <c r="B55" s="1"/>
      <c r="C55" s="1">
        <v>12310</v>
      </c>
      <c r="D55" s="1">
        <v>12310</v>
      </c>
      <c r="E55" s="1">
        <v>0</v>
      </c>
    </row>
    <row r="56" spans="1:5" x14ac:dyDescent="0.25">
      <c r="A56" s="24" t="s">
        <v>100</v>
      </c>
      <c r="B56" s="1">
        <v>29400</v>
      </c>
      <c r="C56" s="1">
        <v>14400</v>
      </c>
      <c r="D56" s="1">
        <v>14400</v>
      </c>
      <c r="E56" s="1">
        <v>0</v>
      </c>
    </row>
    <row r="57" spans="1:5" x14ac:dyDescent="0.25">
      <c r="A57" s="3" t="s">
        <v>49</v>
      </c>
      <c r="B57" s="1">
        <v>90105</v>
      </c>
      <c r="C57" s="1">
        <v>90105</v>
      </c>
      <c r="D57" s="1">
        <v>41550.630000000005</v>
      </c>
      <c r="E57" s="1">
        <v>48554.369999999995</v>
      </c>
    </row>
    <row r="58" spans="1:5" x14ac:dyDescent="0.25">
      <c r="A58" s="24" t="s">
        <v>44</v>
      </c>
      <c r="B58" s="1">
        <v>46910</v>
      </c>
      <c r="C58" s="1">
        <v>46910</v>
      </c>
      <c r="D58" s="1">
        <v>27360.63</v>
      </c>
      <c r="E58" s="1">
        <v>19549.37</v>
      </c>
    </row>
    <row r="59" spans="1:5" x14ac:dyDescent="0.25">
      <c r="A59" s="24" t="s">
        <v>42</v>
      </c>
      <c r="B59" s="1">
        <v>15995</v>
      </c>
      <c r="C59" s="1">
        <v>15995</v>
      </c>
      <c r="D59" s="1">
        <v>14190</v>
      </c>
      <c r="E59" s="1">
        <v>1805</v>
      </c>
    </row>
    <row r="60" spans="1:5" x14ac:dyDescent="0.25">
      <c r="A60" s="24" t="s">
        <v>326</v>
      </c>
      <c r="B60" s="1">
        <v>27200</v>
      </c>
      <c r="C60" s="1">
        <v>27200</v>
      </c>
      <c r="D60" s="1">
        <v>0</v>
      </c>
      <c r="E60" s="1">
        <v>27200</v>
      </c>
    </row>
    <row r="61" spans="1:5" x14ac:dyDescent="0.25">
      <c r="A61" s="3" t="s">
        <v>86</v>
      </c>
      <c r="B61" s="1">
        <v>626938.31999999995</v>
      </c>
      <c r="C61" s="1">
        <v>664638.03999999992</v>
      </c>
      <c r="D61" s="1">
        <v>432494.72</v>
      </c>
      <c r="E61" s="1">
        <v>160799.98666666666</v>
      </c>
    </row>
    <row r="62" spans="1:5" x14ac:dyDescent="0.25">
      <c r="A62" s="24" t="s">
        <v>81</v>
      </c>
      <c r="B62" s="1">
        <v>111217</v>
      </c>
      <c r="C62" s="1">
        <v>111217</v>
      </c>
      <c r="D62" s="1">
        <v>48224</v>
      </c>
      <c r="E62" s="1">
        <v>62993</v>
      </c>
    </row>
    <row r="63" spans="1:5" x14ac:dyDescent="0.25">
      <c r="A63" s="24" t="s">
        <v>74</v>
      </c>
      <c r="B63" s="1">
        <v>90505</v>
      </c>
      <c r="C63" s="1">
        <v>90505</v>
      </c>
      <c r="D63" s="1">
        <v>90505</v>
      </c>
      <c r="E63" s="1">
        <v>0</v>
      </c>
    </row>
    <row r="64" spans="1:5" x14ac:dyDescent="0.25">
      <c r="A64" s="24" t="s">
        <v>75</v>
      </c>
      <c r="B64" s="1">
        <v>40440</v>
      </c>
      <c r="C64" s="1">
        <v>40440</v>
      </c>
      <c r="D64" s="1">
        <v>40440</v>
      </c>
      <c r="E64" s="1">
        <v>0</v>
      </c>
    </row>
    <row r="65" spans="1:5" x14ac:dyDescent="0.25">
      <c r="A65" s="24" t="s">
        <v>78</v>
      </c>
      <c r="B65" s="1">
        <v>8570</v>
      </c>
      <c r="C65" s="1">
        <v>8570</v>
      </c>
      <c r="D65" s="1">
        <v>8570</v>
      </c>
      <c r="E65" s="1">
        <v>0</v>
      </c>
    </row>
    <row r="66" spans="1:5" x14ac:dyDescent="0.25">
      <c r="A66" s="24" t="s">
        <v>297</v>
      </c>
      <c r="B66" s="1"/>
      <c r="C66" s="1">
        <v>8824.86</v>
      </c>
      <c r="D66" s="1">
        <v>8824.86</v>
      </c>
      <c r="E66" s="1">
        <v>0</v>
      </c>
    </row>
    <row r="67" spans="1:5" x14ac:dyDescent="0.25">
      <c r="A67" s="24" t="s">
        <v>293</v>
      </c>
      <c r="B67" s="1">
        <v>53820</v>
      </c>
      <c r="C67" s="1">
        <v>53820</v>
      </c>
      <c r="D67" s="1">
        <v>53820</v>
      </c>
      <c r="E67" s="1">
        <v>0</v>
      </c>
    </row>
    <row r="68" spans="1:5" x14ac:dyDescent="0.25">
      <c r="A68" s="24" t="s">
        <v>306</v>
      </c>
      <c r="B68" s="1">
        <v>15870</v>
      </c>
      <c r="C68" s="1">
        <v>15870</v>
      </c>
      <c r="D68" s="1">
        <v>2760</v>
      </c>
      <c r="E68" s="1">
        <v>13110</v>
      </c>
    </row>
    <row r="69" spans="1:5" x14ac:dyDescent="0.25">
      <c r="A69" s="24" t="s">
        <v>282</v>
      </c>
      <c r="B69" s="1">
        <v>12470</v>
      </c>
      <c r="C69" s="1">
        <v>12470</v>
      </c>
      <c r="D69" s="1">
        <v>12470</v>
      </c>
      <c r="E69" s="1">
        <v>0</v>
      </c>
    </row>
    <row r="70" spans="1:5" x14ac:dyDescent="0.25">
      <c r="A70" s="24" t="s">
        <v>296</v>
      </c>
      <c r="B70" s="1">
        <v>22750</v>
      </c>
      <c r="C70" s="1">
        <v>22750</v>
      </c>
      <c r="D70" s="1">
        <v>11900</v>
      </c>
      <c r="E70" s="1">
        <v>10850</v>
      </c>
    </row>
    <row r="71" spans="1:5" x14ac:dyDescent="0.25">
      <c r="A71" s="24" t="s">
        <v>154</v>
      </c>
      <c r="B71" s="1"/>
      <c r="C71" s="1">
        <v>8824.86</v>
      </c>
      <c r="D71" s="1">
        <v>8824.86</v>
      </c>
      <c r="E71" s="1">
        <v>0</v>
      </c>
    </row>
    <row r="72" spans="1:5" x14ac:dyDescent="0.25">
      <c r="A72" s="24" t="s">
        <v>304</v>
      </c>
      <c r="B72" s="1">
        <v>18850</v>
      </c>
      <c r="C72" s="1">
        <v>18850</v>
      </c>
      <c r="D72" s="1">
        <v>6525</v>
      </c>
      <c r="E72" s="1">
        <v>12325</v>
      </c>
    </row>
    <row r="73" spans="1:5" x14ac:dyDescent="0.25">
      <c r="A73" s="24" t="s">
        <v>316</v>
      </c>
      <c r="B73" s="1">
        <v>27600</v>
      </c>
      <c r="C73" s="1">
        <v>27600</v>
      </c>
      <c r="D73" s="1"/>
      <c r="E73" s="1"/>
    </row>
    <row r="74" spans="1:5" x14ac:dyDescent="0.25">
      <c r="A74" s="24" t="s">
        <v>284</v>
      </c>
      <c r="B74" s="1">
        <v>17800</v>
      </c>
      <c r="C74" s="1">
        <v>17800</v>
      </c>
      <c r="D74" s="1">
        <v>17800</v>
      </c>
      <c r="E74" s="1"/>
    </row>
    <row r="75" spans="1:5" x14ac:dyDescent="0.25">
      <c r="A75" s="24" t="s">
        <v>307</v>
      </c>
      <c r="B75" s="1">
        <v>17600</v>
      </c>
      <c r="C75" s="1">
        <v>17600</v>
      </c>
      <c r="D75" s="1"/>
      <c r="E75" s="1">
        <v>17600</v>
      </c>
    </row>
    <row r="76" spans="1:5" x14ac:dyDescent="0.25">
      <c r="A76" s="24" t="s">
        <v>303</v>
      </c>
      <c r="B76" s="1">
        <v>21560</v>
      </c>
      <c r="C76" s="1">
        <v>21560</v>
      </c>
      <c r="D76" s="1">
        <v>9460</v>
      </c>
      <c r="E76" s="1">
        <v>12100</v>
      </c>
    </row>
    <row r="77" spans="1:5" x14ac:dyDescent="0.25">
      <c r="A77" s="24" t="s">
        <v>299</v>
      </c>
      <c r="B77" s="1"/>
      <c r="C77" s="1">
        <v>12220</v>
      </c>
      <c r="D77" s="1">
        <v>12220</v>
      </c>
      <c r="E77" s="1">
        <v>0</v>
      </c>
    </row>
    <row r="78" spans="1:5" x14ac:dyDescent="0.25">
      <c r="A78" s="24" t="s">
        <v>298</v>
      </c>
      <c r="B78" s="1">
        <v>59800</v>
      </c>
      <c r="C78" s="1">
        <v>59800</v>
      </c>
      <c r="D78" s="1">
        <v>59800</v>
      </c>
      <c r="E78" s="1">
        <v>0</v>
      </c>
    </row>
    <row r="79" spans="1:5" x14ac:dyDescent="0.25">
      <c r="A79" s="24" t="s">
        <v>151</v>
      </c>
      <c r="B79" s="1"/>
      <c r="C79" s="1">
        <v>7830</v>
      </c>
      <c r="D79" s="1">
        <v>7830</v>
      </c>
      <c r="E79" s="1">
        <v>3256.6666666666665</v>
      </c>
    </row>
    <row r="80" spans="1:5" x14ac:dyDescent="0.25">
      <c r="A80" s="24" t="s">
        <v>311</v>
      </c>
      <c r="B80" s="1">
        <v>26742</v>
      </c>
      <c r="C80" s="1">
        <v>26742</v>
      </c>
      <c r="D80" s="1">
        <v>13371</v>
      </c>
      <c r="E80" s="1">
        <v>13371</v>
      </c>
    </row>
    <row r="81" spans="1:5" x14ac:dyDescent="0.25">
      <c r="A81" s="24" t="s">
        <v>305</v>
      </c>
      <c r="B81" s="1">
        <v>37400</v>
      </c>
      <c r="C81" s="1">
        <v>37400</v>
      </c>
      <c r="D81" s="1">
        <v>19150</v>
      </c>
      <c r="E81" s="1"/>
    </row>
    <row r="82" spans="1:5" x14ac:dyDescent="0.25">
      <c r="A82" s="24" t="s">
        <v>324</v>
      </c>
      <c r="B82" s="1">
        <v>28750</v>
      </c>
      <c r="C82" s="1">
        <v>28750</v>
      </c>
      <c r="D82" s="1">
        <v>0</v>
      </c>
      <c r="E82" s="1"/>
    </row>
    <row r="83" spans="1:5" x14ac:dyDescent="0.25">
      <c r="A83" s="24" t="s">
        <v>325</v>
      </c>
      <c r="B83" s="1">
        <v>15194.32</v>
      </c>
      <c r="C83" s="1">
        <v>15194.32</v>
      </c>
      <c r="D83" s="1"/>
      <c r="E83" s="1">
        <v>15194.32</v>
      </c>
    </row>
    <row r="84" spans="1:5" x14ac:dyDescent="0.25">
      <c r="A84" s="3" t="s">
        <v>34</v>
      </c>
      <c r="B84" s="1">
        <v>129225</v>
      </c>
      <c r="C84" s="1">
        <v>178239.32</v>
      </c>
      <c r="D84" s="1">
        <v>129140</v>
      </c>
      <c r="E84" s="1">
        <v>34415</v>
      </c>
    </row>
    <row r="85" spans="1:5" x14ac:dyDescent="0.25">
      <c r="A85" s="24" t="s">
        <v>27</v>
      </c>
      <c r="B85" s="1">
        <v>5600</v>
      </c>
      <c r="C85" s="1">
        <v>5600</v>
      </c>
      <c r="D85" s="1">
        <v>5600</v>
      </c>
      <c r="E85" s="1">
        <v>0</v>
      </c>
    </row>
    <row r="86" spans="1:5" x14ac:dyDescent="0.25">
      <c r="A86" s="24" t="s">
        <v>287</v>
      </c>
      <c r="B86" s="1"/>
      <c r="C86" s="1">
        <v>18930</v>
      </c>
      <c r="D86" s="1">
        <v>18930</v>
      </c>
      <c r="E86" s="1">
        <v>0</v>
      </c>
    </row>
    <row r="87" spans="1:5" x14ac:dyDescent="0.25">
      <c r="A87" s="24" t="s">
        <v>309</v>
      </c>
      <c r="B87" s="1"/>
      <c r="C87" s="1">
        <v>14890</v>
      </c>
      <c r="D87" s="1">
        <v>14890</v>
      </c>
      <c r="E87" s="1"/>
    </row>
    <row r="88" spans="1:5" x14ac:dyDescent="0.25">
      <c r="A88" s="24" t="s">
        <v>281</v>
      </c>
      <c r="B88" s="1">
        <v>28740</v>
      </c>
      <c r="C88" s="1">
        <v>28740</v>
      </c>
      <c r="D88" s="1">
        <v>28740</v>
      </c>
      <c r="E88" s="1">
        <v>0</v>
      </c>
    </row>
    <row r="89" spans="1:5" x14ac:dyDescent="0.25">
      <c r="A89" s="24" t="s">
        <v>308</v>
      </c>
      <c r="B89" s="1">
        <v>19160</v>
      </c>
      <c r="C89" s="1">
        <v>19160</v>
      </c>
      <c r="D89" s="1">
        <v>19160</v>
      </c>
      <c r="E89" s="1">
        <v>510</v>
      </c>
    </row>
    <row r="90" spans="1:5" x14ac:dyDescent="0.25">
      <c r="A90" s="24" t="s">
        <v>286</v>
      </c>
      <c r="B90" s="1">
        <v>20400</v>
      </c>
      <c r="C90" s="1">
        <v>20400</v>
      </c>
      <c r="D90" s="1">
        <v>20400</v>
      </c>
      <c r="E90" s="1">
        <v>0</v>
      </c>
    </row>
    <row r="91" spans="1:5" x14ac:dyDescent="0.25">
      <c r="A91" s="24" t="s">
        <v>302</v>
      </c>
      <c r="B91" s="1">
        <v>22950</v>
      </c>
      <c r="C91" s="1">
        <v>22950</v>
      </c>
      <c r="D91" s="1">
        <v>21420</v>
      </c>
      <c r="E91" s="1">
        <v>1530</v>
      </c>
    </row>
    <row r="92" spans="1:5" x14ac:dyDescent="0.25">
      <c r="A92" s="24" t="s">
        <v>321</v>
      </c>
      <c r="B92" s="1">
        <v>20400</v>
      </c>
      <c r="C92" s="1">
        <v>20400</v>
      </c>
      <c r="D92" s="1"/>
      <c r="E92" s="1">
        <v>20400</v>
      </c>
    </row>
    <row r="93" spans="1:5" x14ac:dyDescent="0.25">
      <c r="A93" s="24" t="s">
        <v>322</v>
      </c>
      <c r="B93" s="1">
        <v>11975</v>
      </c>
      <c r="C93" s="1">
        <v>11975</v>
      </c>
      <c r="D93" s="1"/>
      <c r="E93" s="1">
        <v>11975</v>
      </c>
    </row>
    <row r="94" spans="1:5" x14ac:dyDescent="0.25">
      <c r="A94" s="24" t="s">
        <v>313</v>
      </c>
      <c r="B94" s="1"/>
      <c r="C94" s="1">
        <v>15194.32</v>
      </c>
      <c r="D94" s="1"/>
      <c r="E94" s="1"/>
    </row>
    <row r="95" spans="1:5" x14ac:dyDescent="0.25">
      <c r="A95" s="3" t="s">
        <v>69</v>
      </c>
      <c r="B95" s="1">
        <v>617896</v>
      </c>
      <c r="C95" s="1">
        <v>510951.72</v>
      </c>
      <c r="D95" s="1">
        <v>302801.71999999997</v>
      </c>
      <c r="E95" s="1">
        <v>215956.66666666666</v>
      </c>
    </row>
    <row r="96" spans="1:5" x14ac:dyDescent="0.25">
      <c r="A96" s="24" t="s">
        <v>66</v>
      </c>
      <c r="B96" s="1">
        <v>452610</v>
      </c>
      <c r="C96" s="1">
        <v>452610</v>
      </c>
      <c r="D96" s="1">
        <v>244460</v>
      </c>
      <c r="E96" s="1">
        <v>208150</v>
      </c>
    </row>
    <row r="97" spans="1:5" x14ac:dyDescent="0.25">
      <c r="A97" s="24" t="s">
        <v>61</v>
      </c>
      <c r="B97" s="1">
        <v>4562</v>
      </c>
      <c r="C97" s="1">
        <v>4562</v>
      </c>
      <c r="D97" s="1">
        <v>4562</v>
      </c>
      <c r="E97" s="1"/>
    </row>
    <row r="98" spans="1:5" x14ac:dyDescent="0.25">
      <c r="A98" s="24" t="s">
        <v>280</v>
      </c>
      <c r="B98" s="1">
        <v>28000</v>
      </c>
      <c r="C98" s="1">
        <v>14000</v>
      </c>
      <c r="D98" s="1">
        <v>14000</v>
      </c>
      <c r="E98" s="1"/>
    </row>
    <row r="99" spans="1:5" x14ac:dyDescent="0.25">
      <c r="A99" s="24" t="s">
        <v>155</v>
      </c>
      <c r="B99" s="1">
        <v>17500</v>
      </c>
      <c r="C99" s="1">
        <v>8750</v>
      </c>
      <c r="D99" s="1">
        <v>8750</v>
      </c>
      <c r="E99" s="1">
        <v>4550</v>
      </c>
    </row>
    <row r="100" spans="1:5" x14ac:dyDescent="0.25">
      <c r="A100" s="24" t="s">
        <v>294</v>
      </c>
      <c r="B100" s="1">
        <v>25140</v>
      </c>
      <c r="C100" s="1">
        <v>1160</v>
      </c>
      <c r="D100" s="1">
        <v>1160</v>
      </c>
      <c r="E100" s="1">
        <v>3256.6666666666665</v>
      </c>
    </row>
    <row r="101" spans="1:5" x14ac:dyDescent="0.25">
      <c r="A101" s="24" t="s">
        <v>297</v>
      </c>
      <c r="B101" s="1">
        <v>26742</v>
      </c>
      <c r="C101" s="1">
        <v>8824.86</v>
      </c>
      <c r="D101" s="1">
        <v>8824.86</v>
      </c>
      <c r="E101" s="1">
        <v>0</v>
      </c>
    </row>
    <row r="102" spans="1:5" x14ac:dyDescent="0.25">
      <c r="A102" s="24" t="s">
        <v>154</v>
      </c>
      <c r="B102" s="1">
        <v>26742</v>
      </c>
      <c r="C102" s="1">
        <v>8824.86</v>
      </c>
      <c r="D102" s="1">
        <v>8824.86</v>
      </c>
      <c r="E102" s="1">
        <v>0</v>
      </c>
    </row>
    <row r="103" spans="1:5" x14ac:dyDescent="0.25">
      <c r="A103" s="24" t="s">
        <v>299</v>
      </c>
      <c r="B103" s="1">
        <v>36600</v>
      </c>
      <c r="C103" s="1">
        <v>12220</v>
      </c>
      <c r="D103" s="1">
        <v>12220</v>
      </c>
      <c r="E103" s="1">
        <v>0</v>
      </c>
    </row>
    <row r="104" spans="1:5" x14ac:dyDescent="0.25">
      <c r="A104" s="3" t="s">
        <v>73</v>
      </c>
      <c r="B104" s="1">
        <v>510407</v>
      </c>
      <c r="C104" s="1">
        <v>567376.72</v>
      </c>
      <c r="D104" s="1">
        <v>418373.72</v>
      </c>
      <c r="E104" s="1">
        <v>156809.66666666666</v>
      </c>
    </row>
    <row r="105" spans="1:5" x14ac:dyDescent="0.25">
      <c r="A105" s="24" t="s">
        <v>71</v>
      </c>
      <c r="B105" s="1">
        <v>510407</v>
      </c>
      <c r="C105" s="1">
        <v>510407</v>
      </c>
      <c r="D105" s="1">
        <v>361404</v>
      </c>
      <c r="E105" s="1">
        <v>149003</v>
      </c>
    </row>
    <row r="106" spans="1:5" x14ac:dyDescent="0.25">
      <c r="A106" s="24" t="s">
        <v>280</v>
      </c>
      <c r="B106" s="1"/>
      <c r="C106" s="1">
        <v>14000</v>
      </c>
      <c r="D106" s="1">
        <v>14000</v>
      </c>
      <c r="E106" s="1">
        <v>0</v>
      </c>
    </row>
    <row r="107" spans="1:5" x14ac:dyDescent="0.25">
      <c r="A107" s="24" t="s">
        <v>155</v>
      </c>
      <c r="B107" s="1"/>
      <c r="C107" s="1">
        <v>8750</v>
      </c>
      <c r="D107" s="1">
        <v>8750</v>
      </c>
      <c r="E107" s="1">
        <v>4550</v>
      </c>
    </row>
    <row r="108" spans="1:5" x14ac:dyDescent="0.25">
      <c r="A108" s="24" t="s">
        <v>294</v>
      </c>
      <c r="B108" s="1"/>
      <c r="C108" s="1">
        <v>4350</v>
      </c>
      <c r="D108" s="1">
        <v>4350</v>
      </c>
      <c r="E108" s="1">
        <v>3256.6666666666665</v>
      </c>
    </row>
    <row r="109" spans="1:5" x14ac:dyDescent="0.25">
      <c r="A109" s="24" t="s">
        <v>297</v>
      </c>
      <c r="B109" s="1"/>
      <c r="C109" s="1">
        <v>8824.86</v>
      </c>
      <c r="D109" s="1">
        <v>8824.86</v>
      </c>
      <c r="E109" s="1">
        <v>0</v>
      </c>
    </row>
    <row r="110" spans="1:5" x14ac:dyDescent="0.25">
      <c r="A110" s="24" t="s">
        <v>154</v>
      </c>
      <c r="B110" s="1"/>
      <c r="C110" s="1">
        <v>8824.86</v>
      </c>
      <c r="D110" s="1">
        <v>8824.86</v>
      </c>
      <c r="E110" s="1">
        <v>0</v>
      </c>
    </row>
    <row r="111" spans="1:5" x14ac:dyDescent="0.25">
      <c r="A111" s="24" t="s">
        <v>299</v>
      </c>
      <c r="B111" s="1"/>
      <c r="C111" s="1">
        <v>12220</v>
      </c>
      <c r="D111" s="1">
        <v>12220</v>
      </c>
      <c r="E111" s="1">
        <v>0</v>
      </c>
    </row>
    <row r="112" spans="1:5" x14ac:dyDescent="0.25">
      <c r="A112" s="3" t="s">
        <v>58</v>
      </c>
      <c r="B112" s="1">
        <v>102300</v>
      </c>
      <c r="C112" s="1">
        <v>117300</v>
      </c>
      <c r="D112" s="1">
        <v>72310</v>
      </c>
      <c r="E112" s="1">
        <v>44990</v>
      </c>
    </row>
    <row r="113" spans="1:5" x14ac:dyDescent="0.25">
      <c r="A113" s="24" t="s">
        <v>54</v>
      </c>
      <c r="B113" s="1">
        <v>102300</v>
      </c>
      <c r="C113" s="1">
        <v>72310</v>
      </c>
      <c r="D113" s="1">
        <v>72310</v>
      </c>
      <c r="E113" s="1">
        <v>0</v>
      </c>
    </row>
    <row r="114" spans="1:5" x14ac:dyDescent="0.25">
      <c r="A114" s="24" t="s">
        <v>56</v>
      </c>
      <c r="B114" s="1"/>
      <c r="C114" s="1">
        <v>16290</v>
      </c>
      <c r="D114" s="1"/>
      <c r="E114" s="1">
        <v>16290</v>
      </c>
    </row>
    <row r="115" spans="1:5" x14ac:dyDescent="0.25">
      <c r="A115" s="24" t="s">
        <v>57</v>
      </c>
      <c r="B115" s="1"/>
      <c r="C115" s="1">
        <v>13700</v>
      </c>
      <c r="D115" s="1"/>
      <c r="E115" s="1">
        <v>13700</v>
      </c>
    </row>
    <row r="116" spans="1:5" x14ac:dyDescent="0.25">
      <c r="A116" s="24" t="s">
        <v>319</v>
      </c>
      <c r="B116" s="1"/>
      <c r="C116" s="1">
        <v>15000</v>
      </c>
      <c r="D116" s="1"/>
      <c r="E116" s="1">
        <v>15000</v>
      </c>
    </row>
    <row r="117" spans="1:5" x14ac:dyDescent="0.25">
      <c r="A117" s="3" t="s">
        <v>367</v>
      </c>
      <c r="B117" s="1"/>
      <c r="C117" s="1">
        <v>28750</v>
      </c>
      <c r="D117" s="1">
        <v>90505</v>
      </c>
      <c r="E117" s="1">
        <v>0</v>
      </c>
    </row>
    <row r="118" spans="1:5" x14ac:dyDescent="0.25">
      <c r="A118" s="24" t="s">
        <v>313</v>
      </c>
      <c r="B118" s="1"/>
      <c r="C118" s="1">
        <v>28750</v>
      </c>
      <c r="D118" s="1"/>
      <c r="E118" s="1"/>
    </row>
    <row r="119" spans="1:5" x14ac:dyDescent="0.25">
      <c r="A119" s="24" t="s">
        <v>367</v>
      </c>
      <c r="B119" s="1"/>
      <c r="C119" s="1"/>
      <c r="D119" s="1">
        <v>90505</v>
      </c>
      <c r="E119" s="1">
        <v>0</v>
      </c>
    </row>
    <row r="120" spans="1:5" x14ac:dyDescent="0.25">
      <c r="A120" s="3" t="s">
        <v>386</v>
      </c>
      <c r="B120" s="1">
        <v>153275</v>
      </c>
      <c r="C120" s="1">
        <v>153275</v>
      </c>
      <c r="D120" s="1">
        <v>172.53</v>
      </c>
      <c r="E120" s="1">
        <v>0</v>
      </c>
    </row>
    <row r="121" spans="1:5" x14ac:dyDescent="0.25">
      <c r="A121" s="24" t="s">
        <v>385</v>
      </c>
      <c r="B121" s="1">
        <v>153275</v>
      </c>
      <c r="C121" s="1">
        <v>153275</v>
      </c>
      <c r="D121" s="1">
        <v>172.53</v>
      </c>
      <c r="E121" s="1">
        <v>0</v>
      </c>
    </row>
    <row r="122" spans="1:5" x14ac:dyDescent="0.25">
      <c r="A122" s="3" t="s">
        <v>388</v>
      </c>
      <c r="B122" s="1">
        <v>27295.03</v>
      </c>
      <c r="C122" s="1"/>
      <c r="D122" s="1">
        <v>18953.61</v>
      </c>
      <c r="E122" s="1">
        <v>13420.5</v>
      </c>
    </row>
    <row r="123" spans="1:5" x14ac:dyDescent="0.25">
      <c r="A123" s="24" t="s">
        <v>387</v>
      </c>
      <c r="B123" s="1">
        <v>5167.5</v>
      </c>
      <c r="C123" s="1"/>
      <c r="D123" s="1">
        <v>1703</v>
      </c>
      <c r="E123" s="1"/>
    </row>
    <row r="124" spans="1:5" x14ac:dyDescent="0.25">
      <c r="A124" s="24" t="s">
        <v>391</v>
      </c>
      <c r="B124" s="1">
        <v>9500</v>
      </c>
      <c r="C124" s="1"/>
      <c r="D124" s="1">
        <v>1385.1</v>
      </c>
      <c r="E124" s="1"/>
    </row>
    <row r="125" spans="1:5" x14ac:dyDescent="0.25">
      <c r="A125" s="24" t="s">
        <v>394</v>
      </c>
      <c r="B125" s="1">
        <v>855</v>
      </c>
      <c r="C125" s="1"/>
      <c r="D125" s="1">
        <v>2436</v>
      </c>
      <c r="E125" s="1"/>
    </row>
    <row r="126" spans="1:5" x14ac:dyDescent="0.25">
      <c r="A126" s="24" t="s">
        <v>396</v>
      </c>
      <c r="B126" s="1">
        <v>11600</v>
      </c>
      <c r="C126" s="1"/>
      <c r="D126" s="1">
        <v>0.01</v>
      </c>
      <c r="E126" s="1"/>
    </row>
    <row r="127" spans="1:5" x14ac:dyDescent="0.25">
      <c r="A127" s="24" t="s">
        <v>398</v>
      </c>
      <c r="B127" s="1">
        <v>172.53</v>
      </c>
      <c r="C127" s="1"/>
      <c r="D127" s="1">
        <v>13429.5</v>
      </c>
      <c r="E127" s="1">
        <v>13420.5</v>
      </c>
    </row>
    <row r="128" spans="1:5" x14ac:dyDescent="0.25">
      <c r="A128" s="3" t="s">
        <v>401</v>
      </c>
      <c r="B128" s="1">
        <v>46220.11</v>
      </c>
      <c r="C128" s="1"/>
      <c r="D128" s="1">
        <v>27943</v>
      </c>
      <c r="E128" s="1">
        <v>13477</v>
      </c>
    </row>
    <row r="129" spans="1:5" x14ac:dyDescent="0.25">
      <c r="A129" s="24" t="s">
        <v>400</v>
      </c>
      <c r="B129" s="1">
        <v>1703</v>
      </c>
      <c r="C129" s="1"/>
      <c r="D129" s="1">
        <v>0</v>
      </c>
      <c r="E129" s="1">
        <v>12622</v>
      </c>
    </row>
    <row r="130" spans="1:5" x14ac:dyDescent="0.25">
      <c r="A130" s="24" t="s">
        <v>403</v>
      </c>
      <c r="B130" s="1">
        <v>1385.1</v>
      </c>
      <c r="C130" s="1"/>
      <c r="D130" s="1">
        <v>1224</v>
      </c>
      <c r="E130" s="1">
        <v>0</v>
      </c>
    </row>
    <row r="131" spans="1:5" x14ac:dyDescent="0.25">
      <c r="A131" s="24" t="s">
        <v>405</v>
      </c>
      <c r="B131" s="1">
        <v>2436</v>
      </c>
      <c r="C131" s="1"/>
      <c r="D131" s="1">
        <v>10990</v>
      </c>
      <c r="E131" s="1">
        <v>0</v>
      </c>
    </row>
    <row r="132" spans="1:5" x14ac:dyDescent="0.25">
      <c r="A132" s="24" t="s">
        <v>406</v>
      </c>
      <c r="B132" s="1">
        <v>0.01</v>
      </c>
      <c r="C132" s="1"/>
      <c r="D132" s="1">
        <v>14060</v>
      </c>
      <c r="E132" s="1">
        <v>0</v>
      </c>
    </row>
    <row r="133" spans="1:5" x14ac:dyDescent="0.25">
      <c r="A133" s="24" t="s">
        <v>408</v>
      </c>
      <c r="B133" s="1">
        <v>26850</v>
      </c>
      <c r="C133" s="1"/>
      <c r="D133" s="1">
        <v>375</v>
      </c>
      <c r="E133" s="1">
        <v>0</v>
      </c>
    </row>
    <row r="134" spans="1:5" x14ac:dyDescent="0.25">
      <c r="A134" s="24" t="s">
        <v>410</v>
      </c>
      <c r="B134" s="1">
        <v>12622</v>
      </c>
      <c r="C134" s="1"/>
      <c r="D134" s="1">
        <v>1294</v>
      </c>
      <c r="E134" s="1">
        <v>0</v>
      </c>
    </row>
    <row r="135" spans="1:5" x14ac:dyDescent="0.25">
      <c r="A135" s="24" t="s">
        <v>414</v>
      </c>
      <c r="B135" s="1">
        <v>1224</v>
      </c>
      <c r="C135" s="1"/>
      <c r="D135" s="1"/>
      <c r="E135" s="1">
        <v>855</v>
      </c>
    </row>
    <row r="136" spans="1:5" x14ac:dyDescent="0.25">
      <c r="A136" s="3" t="s">
        <v>417</v>
      </c>
      <c r="B136" s="1">
        <v>27574</v>
      </c>
      <c r="C136" s="1"/>
      <c r="D136" s="1">
        <v>124522.5</v>
      </c>
      <c r="E136" s="1">
        <v>5807.5</v>
      </c>
    </row>
    <row r="137" spans="1:5" x14ac:dyDescent="0.25">
      <c r="A137" s="24" t="s">
        <v>394</v>
      </c>
      <c r="B137" s="1">
        <v>855</v>
      </c>
      <c r="C137" s="1"/>
      <c r="D137" s="1">
        <v>28740</v>
      </c>
      <c r="E137" s="1">
        <v>0</v>
      </c>
    </row>
    <row r="138" spans="1:5" x14ac:dyDescent="0.25">
      <c r="A138" s="24" t="s">
        <v>416</v>
      </c>
      <c r="B138" s="1">
        <v>10990</v>
      </c>
      <c r="C138" s="1"/>
      <c r="D138" s="1">
        <v>40420</v>
      </c>
      <c r="E138" s="1">
        <v>0</v>
      </c>
    </row>
    <row r="139" spans="1:5" x14ac:dyDescent="0.25">
      <c r="A139" s="24" t="s">
        <v>419</v>
      </c>
      <c r="B139" s="1">
        <v>14060</v>
      </c>
      <c r="C139" s="1"/>
      <c r="D139" s="1">
        <v>17437.5</v>
      </c>
      <c r="E139" s="1">
        <v>3387.5</v>
      </c>
    </row>
    <row r="140" spans="1:5" x14ac:dyDescent="0.25">
      <c r="A140" s="24" t="s">
        <v>420</v>
      </c>
      <c r="B140" s="1">
        <v>375</v>
      </c>
      <c r="C140" s="1"/>
      <c r="D140" s="1">
        <v>27775</v>
      </c>
      <c r="E140" s="1">
        <v>0</v>
      </c>
    </row>
    <row r="141" spans="1:5" x14ac:dyDescent="0.25">
      <c r="A141" s="24" t="s">
        <v>423</v>
      </c>
      <c r="B141" s="1">
        <v>1294</v>
      </c>
      <c r="C141" s="1"/>
      <c r="D141" s="1">
        <v>10150</v>
      </c>
      <c r="E141" s="1">
        <v>2420</v>
      </c>
    </row>
    <row r="142" spans="1:5" x14ac:dyDescent="0.25">
      <c r="A142" s="3" t="s">
        <v>425</v>
      </c>
      <c r="B142" s="1">
        <v>198336</v>
      </c>
      <c r="C142" s="1"/>
      <c r="D142" s="1">
        <v>282808</v>
      </c>
      <c r="E142" s="1">
        <v>94778</v>
      </c>
    </row>
    <row r="143" spans="1:5" x14ac:dyDescent="0.25">
      <c r="A143" s="24" t="s">
        <v>424</v>
      </c>
      <c r="B143" s="1">
        <v>40420</v>
      </c>
      <c r="C143" s="1"/>
      <c r="D143" s="1">
        <v>11900</v>
      </c>
      <c r="E143" s="1">
        <v>0</v>
      </c>
    </row>
    <row r="144" spans="1:5" x14ac:dyDescent="0.25">
      <c r="A144" s="24" t="s">
        <v>427</v>
      </c>
      <c r="B144" s="1">
        <v>20825</v>
      </c>
      <c r="C144" s="1"/>
      <c r="D144" s="1">
        <v>13371</v>
      </c>
      <c r="E144" s="1">
        <v>0</v>
      </c>
    </row>
    <row r="145" spans="1:5" x14ac:dyDescent="0.25">
      <c r="A145" s="24" t="s">
        <v>429</v>
      </c>
      <c r="B145" s="1">
        <v>27775</v>
      </c>
      <c r="C145" s="1"/>
      <c r="D145" s="1">
        <v>10538</v>
      </c>
      <c r="E145" s="1">
        <v>8622</v>
      </c>
    </row>
    <row r="146" spans="1:5" x14ac:dyDescent="0.25">
      <c r="A146" s="24" t="s">
        <v>430</v>
      </c>
      <c r="B146" s="1">
        <v>12570</v>
      </c>
      <c r="C146" s="1"/>
      <c r="D146" s="1">
        <v>958</v>
      </c>
      <c r="E146" s="1">
        <v>11017</v>
      </c>
    </row>
    <row r="147" spans="1:5" x14ac:dyDescent="0.25">
      <c r="A147" s="24" t="s">
        <v>431</v>
      </c>
      <c r="B147" s="1">
        <v>28740</v>
      </c>
      <c r="C147" s="1"/>
      <c r="D147" s="1">
        <v>0</v>
      </c>
      <c r="E147" s="1"/>
    </row>
    <row r="148" spans="1:5" x14ac:dyDescent="0.25">
      <c r="A148" s="24" t="s">
        <v>432</v>
      </c>
      <c r="B148" s="1">
        <v>11900</v>
      </c>
      <c r="C148" s="1"/>
      <c r="D148" s="1"/>
      <c r="E148" s="1">
        <v>21000</v>
      </c>
    </row>
    <row r="149" spans="1:5" x14ac:dyDescent="0.25">
      <c r="A149" s="24" t="s">
        <v>433</v>
      </c>
      <c r="B149" s="1">
        <v>13371</v>
      </c>
      <c r="C149" s="1"/>
      <c r="D149" s="1"/>
      <c r="E149" s="1">
        <v>49200</v>
      </c>
    </row>
    <row r="150" spans="1:5" x14ac:dyDescent="0.25">
      <c r="A150" s="24" t="s">
        <v>434</v>
      </c>
      <c r="B150" s="1">
        <v>19160</v>
      </c>
      <c r="C150" s="1"/>
      <c r="D150" s="1">
        <v>65400</v>
      </c>
      <c r="E150" s="1">
        <v>1800</v>
      </c>
    </row>
    <row r="151" spans="1:5" x14ac:dyDescent="0.25">
      <c r="A151" s="24" t="s">
        <v>436</v>
      </c>
      <c r="B151" s="1">
        <v>11975</v>
      </c>
      <c r="C151" s="1"/>
      <c r="D151" s="1">
        <v>139541</v>
      </c>
      <c r="E151" s="1">
        <v>1339</v>
      </c>
    </row>
    <row r="152" spans="1:5" x14ac:dyDescent="0.25">
      <c r="A152" s="24" t="s">
        <v>437</v>
      </c>
      <c r="B152" s="1">
        <v>11600</v>
      </c>
      <c r="C152" s="1"/>
      <c r="D152" s="1">
        <v>41100</v>
      </c>
      <c r="E152" s="1">
        <v>1800</v>
      </c>
    </row>
    <row r="153" spans="1:5" x14ac:dyDescent="0.25">
      <c r="A153" s="3" t="s">
        <v>439</v>
      </c>
      <c r="B153" s="1">
        <v>21000</v>
      </c>
      <c r="C153" s="1"/>
      <c r="D153" s="1">
        <v>7000</v>
      </c>
      <c r="E153" s="1">
        <v>1800</v>
      </c>
    </row>
    <row r="154" spans="1:5" x14ac:dyDescent="0.25">
      <c r="A154" s="24" t="s">
        <v>438</v>
      </c>
      <c r="B154" s="1">
        <v>21000</v>
      </c>
      <c r="C154" s="1"/>
      <c r="D154" s="1">
        <v>7000</v>
      </c>
      <c r="E154" s="1">
        <v>1800</v>
      </c>
    </row>
    <row r="155" spans="1:5" x14ac:dyDescent="0.25">
      <c r="A155" s="3" t="s">
        <v>443</v>
      </c>
      <c r="B155" s="1">
        <v>49200</v>
      </c>
      <c r="C155" s="1"/>
      <c r="D155" s="1">
        <v>29670.5</v>
      </c>
      <c r="E155" s="1">
        <v>64249.5</v>
      </c>
    </row>
    <row r="156" spans="1:5" x14ac:dyDescent="0.25">
      <c r="A156" s="24" t="s">
        <v>442</v>
      </c>
      <c r="B156" s="1">
        <v>49200</v>
      </c>
      <c r="C156" s="1"/>
      <c r="D156" s="1">
        <v>29670.5</v>
      </c>
      <c r="E156" s="1">
        <v>64249.5</v>
      </c>
    </row>
    <row r="157" spans="1:5" x14ac:dyDescent="0.25">
      <c r="A157" s="3" t="s">
        <v>201</v>
      </c>
      <c r="B157" s="1">
        <v>484492</v>
      </c>
      <c r="C157" s="1"/>
      <c r="D157" s="1">
        <v>192889</v>
      </c>
      <c r="E157" s="1">
        <v>124700</v>
      </c>
    </row>
    <row r="158" spans="1:5" x14ac:dyDescent="0.25">
      <c r="A158" s="24" t="s">
        <v>445</v>
      </c>
      <c r="B158" s="1">
        <v>67200</v>
      </c>
      <c r="C158" s="1"/>
      <c r="D158" s="1">
        <v>17932</v>
      </c>
      <c r="E158" s="1">
        <v>1800</v>
      </c>
    </row>
    <row r="159" spans="1:5" x14ac:dyDescent="0.25">
      <c r="A159" s="24" t="s">
        <v>446</v>
      </c>
      <c r="B159" s="1">
        <v>140880</v>
      </c>
      <c r="C159" s="1"/>
      <c r="D159" s="1">
        <v>7710</v>
      </c>
      <c r="E159" s="1">
        <v>26000</v>
      </c>
    </row>
    <row r="160" spans="1:5" x14ac:dyDescent="0.25">
      <c r="A160" s="24" t="s">
        <v>448</v>
      </c>
      <c r="B160" s="1">
        <v>42900</v>
      </c>
      <c r="C160" s="1"/>
      <c r="D160" s="1">
        <v>-1800</v>
      </c>
      <c r="E160" s="1">
        <v>56750</v>
      </c>
    </row>
    <row r="161" spans="1:5" x14ac:dyDescent="0.25">
      <c r="A161" s="24" t="s">
        <v>450</v>
      </c>
      <c r="B161" s="1">
        <v>8800</v>
      </c>
      <c r="C161" s="1"/>
      <c r="D161" s="1"/>
      <c r="E161" s="1">
        <v>22400</v>
      </c>
    </row>
    <row r="162" spans="1:5" x14ac:dyDescent="0.25">
      <c r="A162" s="24" t="s">
        <v>452</v>
      </c>
      <c r="B162" s="1">
        <v>93920</v>
      </c>
      <c r="C162" s="1"/>
      <c r="D162" s="1">
        <v>26446</v>
      </c>
      <c r="E162" s="1">
        <v>0</v>
      </c>
    </row>
    <row r="163" spans="1:5" x14ac:dyDescent="0.25">
      <c r="A163" s="24" t="s">
        <v>454</v>
      </c>
      <c r="B163" s="1">
        <v>19732</v>
      </c>
      <c r="C163" s="1"/>
      <c r="D163" s="1">
        <v>66766</v>
      </c>
      <c r="E163" s="1">
        <v>0</v>
      </c>
    </row>
    <row r="164" spans="1:5" x14ac:dyDescent="0.25">
      <c r="A164" s="24" t="s">
        <v>457</v>
      </c>
      <c r="B164" s="1">
        <v>33710</v>
      </c>
      <c r="C164" s="1"/>
      <c r="D164" s="1">
        <v>38745</v>
      </c>
      <c r="E164" s="1">
        <v>0</v>
      </c>
    </row>
    <row r="165" spans="1:5" x14ac:dyDescent="0.25">
      <c r="A165" s="24" t="s">
        <v>459</v>
      </c>
      <c r="B165" s="1">
        <v>54950</v>
      </c>
      <c r="C165" s="1"/>
      <c r="D165" s="1">
        <v>12250</v>
      </c>
      <c r="E165" s="1">
        <v>17750</v>
      </c>
    </row>
    <row r="166" spans="1:5" x14ac:dyDescent="0.25">
      <c r="A166" s="24" t="s">
        <v>461</v>
      </c>
      <c r="B166" s="1">
        <v>22400</v>
      </c>
      <c r="C166" s="1"/>
      <c r="D166" s="1">
        <v>24840</v>
      </c>
      <c r="E166" s="1">
        <v>0</v>
      </c>
    </row>
    <row r="167" spans="1:5" x14ac:dyDescent="0.25">
      <c r="A167" s="3" t="s">
        <v>181</v>
      </c>
      <c r="B167" s="1">
        <v>482913</v>
      </c>
      <c r="C167" s="1"/>
      <c r="D167" s="1">
        <v>405343.5</v>
      </c>
      <c r="E167" s="1">
        <v>53438.34</v>
      </c>
    </row>
    <row r="168" spans="1:5" x14ac:dyDescent="0.25">
      <c r="A168" s="24" t="s">
        <v>462</v>
      </c>
      <c r="B168" s="1">
        <v>26446</v>
      </c>
      <c r="C168" s="1"/>
      <c r="D168" s="1">
        <v>39340</v>
      </c>
      <c r="E168" s="1">
        <v>0</v>
      </c>
    </row>
    <row r="169" spans="1:5" x14ac:dyDescent="0.25">
      <c r="A169" s="24" t="s">
        <v>463</v>
      </c>
      <c r="B169" s="1">
        <v>66766</v>
      </c>
      <c r="C169" s="1"/>
      <c r="D169" s="1">
        <v>36750</v>
      </c>
      <c r="E169" s="1">
        <v>0</v>
      </c>
    </row>
    <row r="170" spans="1:5" x14ac:dyDescent="0.25">
      <c r="A170" s="24" t="s">
        <v>464</v>
      </c>
      <c r="B170" s="1">
        <v>38745</v>
      </c>
      <c r="C170" s="1"/>
      <c r="D170" s="1">
        <v>16900</v>
      </c>
      <c r="E170" s="1">
        <v>0</v>
      </c>
    </row>
    <row r="171" spans="1:5" x14ac:dyDescent="0.25">
      <c r="A171" s="24" t="s">
        <v>465</v>
      </c>
      <c r="B171" s="1">
        <v>30000</v>
      </c>
      <c r="C171" s="1"/>
      <c r="D171" s="1">
        <v>45870</v>
      </c>
      <c r="E171" s="1">
        <v>-695</v>
      </c>
    </row>
    <row r="172" spans="1:5" x14ac:dyDescent="0.25">
      <c r="A172" s="24" t="s">
        <v>466</v>
      </c>
      <c r="B172" s="1">
        <v>24840</v>
      </c>
      <c r="C172" s="1"/>
      <c r="D172" s="1">
        <v>750</v>
      </c>
      <c r="E172" s="1">
        <v>0</v>
      </c>
    </row>
    <row r="173" spans="1:5" x14ac:dyDescent="0.25">
      <c r="A173" s="24" t="s">
        <v>467</v>
      </c>
      <c r="B173" s="1">
        <v>39340</v>
      </c>
      <c r="C173" s="1"/>
      <c r="D173" s="1">
        <v>18000</v>
      </c>
      <c r="E173" s="1">
        <v>0</v>
      </c>
    </row>
    <row r="174" spans="1:5" x14ac:dyDescent="0.25">
      <c r="A174" s="24" t="s">
        <v>468</v>
      </c>
      <c r="B174" s="1">
        <v>36750</v>
      </c>
      <c r="C174" s="1"/>
      <c r="D174" s="1">
        <v>2000</v>
      </c>
      <c r="E174" s="1">
        <v>0</v>
      </c>
    </row>
    <row r="175" spans="1:5" x14ac:dyDescent="0.25">
      <c r="A175" s="24" t="s">
        <v>469</v>
      </c>
      <c r="B175" s="1">
        <v>16900</v>
      </c>
      <c r="C175" s="1"/>
      <c r="D175" s="1">
        <v>24293</v>
      </c>
      <c r="E175" s="1">
        <v>1537</v>
      </c>
    </row>
    <row r="176" spans="1:5" x14ac:dyDescent="0.25">
      <c r="A176" s="24" t="s">
        <v>471</v>
      </c>
      <c r="B176" s="1">
        <v>45175</v>
      </c>
      <c r="C176" s="1"/>
      <c r="D176" s="1">
        <v>7950</v>
      </c>
      <c r="E176" s="1">
        <v>0</v>
      </c>
    </row>
    <row r="177" spans="1:5" x14ac:dyDescent="0.25">
      <c r="A177" s="24" t="s">
        <v>472</v>
      </c>
      <c r="B177" s="1">
        <v>750</v>
      </c>
      <c r="C177" s="1"/>
      <c r="D177" s="1">
        <v>20212.5</v>
      </c>
      <c r="E177" s="1">
        <v>7612.5</v>
      </c>
    </row>
    <row r="178" spans="1:5" x14ac:dyDescent="0.25">
      <c r="A178" s="24" t="s">
        <v>474</v>
      </c>
      <c r="B178" s="1">
        <v>18000</v>
      </c>
      <c r="C178" s="1"/>
      <c r="D178" s="1">
        <v>8280</v>
      </c>
      <c r="E178" s="1">
        <v>9200</v>
      </c>
    </row>
    <row r="179" spans="1:5" x14ac:dyDescent="0.25">
      <c r="A179" s="24" t="s">
        <v>475</v>
      </c>
      <c r="B179" s="1">
        <v>2000</v>
      </c>
      <c r="C179" s="1"/>
      <c r="D179" s="1">
        <v>3120</v>
      </c>
      <c r="E179" s="1">
        <v>0</v>
      </c>
    </row>
    <row r="180" spans="1:5" x14ac:dyDescent="0.25">
      <c r="A180" s="24" t="s">
        <v>476</v>
      </c>
      <c r="B180" s="1">
        <v>25830</v>
      </c>
      <c r="C180" s="1"/>
      <c r="D180" s="1">
        <v>736</v>
      </c>
      <c r="E180" s="1">
        <v>0</v>
      </c>
    </row>
    <row r="181" spans="1:5" x14ac:dyDescent="0.25">
      <c r="A181" s="24" t="s">
        <v>478</v>
      </c>
      <c r="B181" s="1">
        <v>7950</v>
      </c>
      <c r="C181" s="1"/>
      <c r="D181" s="1">
        <v>13205</v>
      </c>
      <c r="E181" s="1">
        <v>17375</v>
      </c>
    </row>
    <row r="182" spans="1:5" x14ac:dyDescent="0.25">
      <c r="A182" s="24" t="s">
        <v>479</v>
      </c>
      <c r="B182" s="1">
        <v>27825</v>
      </c>
      <c r="C182" s="1"/>
      <c r="D182" s="1">
        <v>0</v>
      </c>
      <c r="E182" s="1">
        <v>18400</v>
      </c>
    </row>
    <row r="183" spans="1:5" x14ac:dyDescent="0.25">
      <c r="A183" s="24" t="s">
        <v>480</v>
      </c>
      <c r="B183" s="1">
        <v>17480</v>
      </c>
      <c r="C183" s="1"/>
      <c r="D183" s="1">
        <v>5280</v>
      </c>
      <c r="E183" s="1">
        <v>0</v>
      </c>
    </row>
    <row r="184" spans="1:5" x14ac:dyDescent="0.25">
      <c r="A184" s="24" t="s">
        <v>482</v>
      </c>
      <c r="B184" s="1">
        <v>3120</v>
      </c>
      <c r="C184" s="1"/>
      <c r="D184" s="1">
        <v>80007</v>
      </c>
      <c r="E184" s="1">
        <v>9</v>
      </c>
    </row>
    <row r="185" spans="1:5" x14ac:dyDescent="0.25">
      <c r="A185" s="24" t="s">
        <v>485</v>
      </c>
      <c r="B185" s="1">
        <v>736</v>
      </c>
      <c r="C185" s="1"/>
      <c r="D185" s="1">
        <v>37080</v>
      </c>
      <c r="E185" s="1">
        <v>0</v>
      </c>
    </row>
    <row r="186" spans="1:5" x14ac:dyDescent="0.25">
      <c r="A186" s="24" t="s">
        <v>487</v>
      </c>
      <c r="B186" s="1">
        <v>30580</v>
      </c>
      <c r="C186" s="1"/>
      <c r="D186" s="1">
        <v>40800</v>
      </c>
      <c r="E186" s="1">
        <v>0</v>
      </c>
    </row>
    <row r="187" spans="1:5" x14ac:dyDescent="0.25">
      <c r="A187" s="24" t="s">
        <v>489</v>
      </c>
      <c r="B187" s="1">
        <v>18400</v>
      </c>
      <c r="C187" s="1"/>
      <c r="D187" s="1">
        <v>3610</v>
      </c>
      <c r="E187" s="1">
        <v>-0.15999999999985448</v>
      </c>
    </row>
    <row r="188" spans="1:5" x14ac:dyDescent="0.25">
      <c r="A188" s="24" t="s">
        <v>491</v>
      </c>
      <c r="B188" s="1">
        <v>5280</v>
      </c>
      <c r="C188" s="1"/>
      <c r="D188" s="1">
        <v>1160</v>
      </c>
      <c r="E188" s="1">
        <v>0</v>
      </c>
    </row>
    <row r="189" spans="1:5" x14ac:dyDescent="0.25">
      <c r="A189" s="3" t="s">
        <v>224</v>
      </c>
      <c r="B189" s="1">
        <v>178640.16</v>
      </c>
      <c r="C189" s="1"/>
      <c r="D189" s="1">
        <v>46930</v>
      </c>
      <c r="E189" s="1">
        <v>30588.48</v>
      </c>
    </row>
    <row r="190" spans="1:5" x14ac:dyDescent="0.25">
      <c r="A190" s="24" t="s">
        <v>492</v>
      </c>
      <c r="B190" s="1">
        <v>80016</v>
      </c>
      <c r="C190" s="1"/>
      <c r="D190" s="1">
        <v>0</v>
      </c>
      <c r="E190" s="1">
        <v>1014.32</v>
      </c>
    </row>
    <row r="191" spans="1:5" x14ac:dyDescent="0.25">
      <c r="A191" s="24" t="s">
        <v>493</v>
      </c>
      <c r="B191" s="1">
        <v>37080</v>
      </c>
      <c r="C191" s="1"/>
      <c r="D191" s="1">
        <v>680</v>
      </c>
      <c r="E191" s="1">
        <v>14280</v>
      </c>
    </row>
    <row r="192" spans="1:5" x14ac:dyDescent="0.25">
      <c r="A192" s="24" t="s">
        <v>494</v>
      </c>
      <c r="B192" s="1">
        <v>40800</v>
      </c>
      <c r="C192" s="1"/>
      <c r="D192" s="1">
        <v>40800</v>
      </c>
      <c r="E192" s="1">
        <v>0</v>
      </c>
    </row>
    <row r="193" spans="1:5" x14ac:dyDescent="0.25">
      <c r="A193" s="24" t="s">
        <v>495</v>
      </c>
      <c r="B193" s="1">
        <v>3609.84</v>
      </c>
      <c r="C193" s="1"/>
      <c r="D193" s="1">
        <v>3610</v>
      </c>
      <c r="E193" s="1">
        <v>-0.15999999999985448</v>
      </c>
    </row>
    <row r="194" spans="1:5" x14ac:dyDescent="0.25">
      <c r="A194" s="24" t="s">
        <v>497</v>
      </c>
      <c r="B194" s="1">
        <v>1160</v>
      </c>
      <c r="C194" s="1"/>
      <c r="D194" s="1">
        <v>1160</v>
      </c>
      <c r="E194" s="1">
        <v>0</v>
      </c>
    </row>
    <row r="195" spans="1:5" x14ac:dyDescent="0.25">
      <c r="A195" s="24" t="s">
        <v>499</v>
      </c>
      <c r="B195" s="1">
        <v>1014.32</v>
      </c>
      <c r="C195" s="1"/>
      <c r="D195" s="1">
        <v>0</v>
      </c>
      <c r="E195" s="1">
        <v>1014.32</v>
      </c>
    </row>
    <row r="196" spans="1:5" x14ac:dyDescent="0.25">
      <c r="A196" s="24" t="s">
        <v>501</v>
      </c>
      <c r="B196" s="1">
        <v>14960</v>
      </c>
      <c r="C196" s="1"/>
      <c r="D196" s="1">
        <v>680</v>
      </c>
      <c r="E196" s="1">
        <v>14280</v>
      </c>
    </row>
    <row r="197" spans="1:5" x14ac:dyDescent="0.25">
      <c r="A197" s="3" t="s">
        <v>92</v>
      </c>
      <c r="B197" s="1">
        <v>6530866.6200000001</v>
      </c>
      <c r="C197" s="1">
        <v>5078769.3</v>
      </c>
      <c r="D197" s="1">
        <v>5318203.9299999988</v>
      </c>
      <c r="E197" s="1">
        <v>1287845.0100000002</v>
      </c>
    </row>
  </sheetData>
  <pageMargins left="0.7" right="0.7" top="0.75" bottom="0.75" header="0.3" footer="0.3"/>
  <pageSetup paperSize="9" orientation="portrait" r:id="rId2"/>
  <headerFooter>
    <oddHeader>&amp;L&amp;"Calibri"&amp;12&amp;K00B294Interne-Proprietary&amp;1#</oddHead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BE34F0-9B86-4540-8052-9D1AF295BA9E}">
  <dimension ref="A3:H55"/>
  <sheetViews>
    <sheetView topLeftCell="A3" workbookViewId="0">
      <pane xSplit="1" ySplit="1" topLeftCell="B4" activePane="bottomRight" state="frozen"/>
      <selection activeCell="A3" sqref="A3"/>
      <selection pane="topRight" activeCell="B3" sqref="B3"/>
      <selection pane="bottomLeft" activeCell="A4" sqref="A4"/>
      <selection pane="bottomRight" activeCell="A53" sqref="A53"/>
    </sheetView>
  </sheetViews>
  <sheetFormatPr baseColWidth="10" defaultRowHeight="15" x14ac:dyDescent="0.25"/>
  <cols>
    <col min="1" max="1" width="23.85546875" style="19" bestFit="1" customWidth="1"/>
    <col min="2" max="2" width="14.140625" bestFit="1" customWidth="1"/>
    <col min="3" max="3" width="32.28515625" bestFit="1" customWidth="1"/>
    <col min="4" max="4" width="9" bestFit="1" customWidth="1"/>
    <col min="5" max="5" width="8.7109375" bestFit="1" customWidth="1"/>
    <col min="6" max="7" width="70.85546875" bestFit="1" customWidth="1"/>
    <col min="8" max="8" width="52.42578125" bestFit="1" customWidth="1"/>
  </cols>
  <sheetData>
    <row r="3" spans="1:8" ht="15.75" thickBot="1" x14ac:dyDescent="0.3">
      <c r="A3" s="11" t="s">
        <v>171</v>
      </c>
      <c r="B3" s="12" t="s">
        <v>172</v>
      </c>
      <c r="C3" s="12" t="s">
        <v>173</v>
      </c>
      <c r="D3" s="13" t="s">
        <v>174</v>
      </c>
      <c r="E3" s="12" t="s">
        <v>175</v>
      </c>
      <c r="F3" s="12" t="s">
        <v>176</v>
      </c>
      <c r="G3" s="12" t="s">
        <v>177</v>
      </c>
      <c r="H3" s="12" t="s">
        <v>178</v>
      </c>
    </row>
    <row r="4" spans="1:8" x14ac:dyDescent="0.25">
      <c r="A4" s="14" t="s">
        <v>179</v>
      </c>
      <c r="B4" s="15" t="s">
        <v>180</v>
      </c>
      <c r="C4" s="16" t="s">
        <v>181</v>
      </c>
      <c r="D4" s="17">
        <v>460</v>
      </c>
      <c r="E4" s="18" t="s">
        <v>182</v>
      </c>
      <c r="F4" s="19" t="s">
        <v>183</v>
      </c>
      <c r="G4" s="19" t="s">
        <v>183</v>
      </c>
      <c r="H4" s="19"/>
    </row>
    <row r="5" spans="1:8" x14ac:dyDescent="0.25">
      <c r="A5" s="14" t="s">
        <v>150</v>
      </c>
      <c r="B5" s="16" t="s">
        <v>63</v>
      </c>
      <c r="C5" s="16" t="s">
        <v>184</v>
      </c>
      <c r="D5" s="20">
        <v>580</v>
      </c>
      <c r="E5" s="19" t="s">
        <v>185</v>
      </c>
      <c r="F5" s="19" t="s">
        <v>186</v>
      </c>
      <c r="G5" s="19" t="s">
        <v>186</v>
      </c>
      <c r="H5" s="19" t="s">
        <v>186</v>
      </c>
    </row>
    <row r="6" spans="1:8" x14ac:dyDescent="0.25">
      <c r="A6" s="14" t="s">
        <v>149</v>
      </c>
      <c r="B6" s="15" t="s">
        <v>60</v>
      </c>
      <c r="C6" s="15" t="s">
        <v>187</v>
      </c>
      <c r="D6" s="17">
        <v>700</v>
      </c>
      <c r="E6" s="18" t="s">
        <v>188</v>
      </c>
      <c r="F6" s="19" t="s">
        <v>189</v>
      </c>
      <c r="G6" s="19" t="s">
        <v>189</v>
      </c>
      <c r="H6" s="19" t="s">
        <v>189</v>
      </c>
    </row>
    <row r="7" spans="1:8" x14ac:dyDescent="0.25">
      <c r="A7" s="14" t="s">
        <v>190</v>
      </c>
      <c r="B7" s="19" t="s">
        <v>191</v>
      </c>
      <c r="C7" s="19" t="s">
        <v>192</v>
      </c>
      <c r="D7" s="20">
        <v>750</v>
      </c>
      <c r="E7" s="19"/>
      <c r="F7" s="19"/>
      <c r="G7" s="19"/>
      <c r="H7" s="19"/>
    </row>
    <row r="8" spans="1:8" x14ac:dyDescent="0.25">
      <c r="A8" s="14" t="s">
        <v>193</v>
      </c>
      <c r="B8" s="15" t="s">
        <v>194</v>
      </c>
      <c r="C8" s="16" t="s">
        <v>181</v>
      </c>
      <c r="D8" s="17">
        <v>530</v>
      </c>
      <c r="E8" s="18" t="s">
        <v>182</v>
      </c>
      <c r="F8" s="19" t="s">
        <v>195</v>
      </c>
      <c r="G8" s="19" t="s">
        <v>195</v>
      </c>
      <c r="H8" s="19"/>
    </row>
    <row r="9" spans="1:8" x14ac:dyDescent="0.25">
      <c r="A9" s="14" t="s">
        <v>196</v>
      </c>
      <c r="B9" s="19" t="s">
        <v>29</v>
      </c>
      <c r="C9" s="19" t="s">
        <v>192</v>
      </c>
      <c r="D9" s="20">
        <v>455</v>
      </c>
      <c r="E9" s="19"/>
      <c r="F9" s="19" t="s">
        <v>197</v>
      </c>
      <c r="G9" s="19" t="s">
        <v>197</v>
      </c>
      <c r="H9" s="19" t="s">
        <v>198</v>
      </c>
    </row>
    <row r="10" spans="1:8" x14ac:dyDescent="0.25">
      <c r="A10" s="14" t="s">
        <v>199</v>
      </c>
      <c r="B10" s="15" t="s">
        <v>200</v>
      </c>
      <c r="C10" s="18" t="s">
        <v>201</v>
      </c>
      <c r="D10" s="17">
        <v>435</v>
      </c>
      <c r="E10" s="18"/>
      <c r="F10" s="19" t="s">
        <v>202</v>
      </c>
      <c r="G10" s="19"/>
      <c r="H10" s="19"/>
    </row>
    <row r="11" spans="1:8" x14ac:dyDescent="0.25">
      <c r="A11" s="14" t="s">
        <v>203</v>
      </c>
      <c r="B11" s="16" t="s">
        <v>204</v>
      </c>
      <c r="C11" s="16" t="s">
        <v>181</v>
      </c>
      <c r="D11" s="20">
        <v>615</v>
      </c>
      <c r="E11" s="19"/>
      <c r="F11" s="3" t="s">
        <v>205</v>
      </c>
      <c r="G11" s="19"/>
      <c r="H11" s="19"/>
    </row>
    <row r="12" spans="1:8" x14ac:dyDescent="0.25">
      <c r="A12" s="14" t="s">
        <v>206</v>
      </c>
      <c r="B12" s="15" t="s">
        <v>200</v>
      </c>
      <c r="C12" s="15" t="s">
        <v>201</v>
      </c>
      <c r="D12" s="17">
        <v>460</v>
      </c>
      <c r="E12" s="18"/>
      <c r="F12" s="19" t="s">
        <v>207</v>
      </c>
      <c r="G12" s="19" t="s">
        <v>207</v>
      </c>
      <c r="H12" s="19" t="s">
        <v>208</v>
      </c>
    </row>
    <row r="13" spans="1:8" x14ac:dyDescent="0.25">
      <c r="A13" s="14" t="s">
        <v>162</v>
      </c>
      <c r="B13" s="19" t="s">
        <v>17</v>
      </c>
      <c r="C13" s="19" t="s">
        <v>187</v>
      </c>
      <c r="D13" s="20">
        <v>500</v>
      </c>
      <c r="E13" s="19"/>
      <c r="F13" s="19" t="s">
        <v>209</v>
      </c>
      <c r="G13" s="19" t="s">
        <v>209</v>
      </c>
      <c r="H13" s="19"/>
    </row>
    <row r="14" spans="1:8" x14ac:dyDescent="0.25">
      <c r="A14" s="14" t="s">
        <v>160</v>
      </c>
      <c r="B14" s="15" t="s">
        <v>79</v>
      </c>
      <c r="C14" s="18" t="s">
        <v>187</v>
      </c>
      <c r="D14" s="17">
        <v>857</v>
      </c>
      <c r="E14" s="18"/>
      <c r="F14" s="19"/>
      <c r="G14" s="19"/>
      <c r="H14" s="19"/>
    </row>
    <row r="15" spans="1:8" x14ac:dyDescent="0.25">
      <c r="A15" s="14" t="s">
        <v>210</v>
      </c>
      <c r="B15" s="16" t="s">
        <v>211</v>
      </c>
      <c r="C15" s="16" t="s">
        <v>201</v>
      </c>
      <c r="D15" s="20">
        <v>560</v>
      </c>
      <c r="E15" s="19"/>
      <c r="F15" s="19" t="s">
        <v>212</v>
      </c>
      <c r="G15" s="19" t="s">
        <v>212</v>
      </c>
      <c r="H15" s="19"/>
    </row>
    <row r="16" spans="1:8" x14ac:dyDescent="0.25">
      <c r="A16" s="14" t="s">
        <v>213</v>
      </c>
      <c r="B16" s="15" t="s">
        <v>17</v>
      </c>
      <c r="C16" s="15" t="s">
        <v>181</v>
      </c>
      <c r="D16" s="17">
        <v>695</v>
      </c>
      <c r="E16" s="18"/>
      <c r="F16" s="19" t="s">
        <v>214</v>
      </c>
      <c r="G16" s="19"/>
      <c r="H16" s="19"/>
    </row>
    <row r="17" spans="1:8" x14ac:dyDescent="0.25">
      <c r="A17" s="14" t="s">
        <v>215</v>
      </c>
      <c r="B17" s="16" t="s">
        <v>17</v>
      </c>
      <c r="C17" s="16" t="s">
        <v>181</v>
      </c>
      <c r="D17" s="20">
        <v>590</v>
      </c>
      <c r="E17" s="19"/>
      <c r="F17" s="19"/>
      <c r="G17" s="19" t="s">
        <v>198</v>
      </c>
      <c r="H17" s="19" t="s">
        <v>198</v>
      </c>
    </row>
    <row r="18" spans="1:8" x14ac:dyDescent="0.25">
      <c r="A18" s="14" t="s">
        <v>153</v>
      </c>
      <c r="B18" s="15" t="s">
        <v>68</v>
      </c>
      <c r="C18" s="16" t="s">
        <v>192</v>
      </c>
      <c r="D18" s="17">
        <v>668.55</v>
      </c>
      <c r="E18" s="21" t="s">
        <v>216</v>
      </c>
      <c r="F18" s="19" t="s">
        <v>217</v>
      </c>
      <c r="G18" s="19" t="s">
        <v>217</v>
      </c>
      <c r="H18" s="19" t="s">
        <v>217</v>
      </c>
    </row>
    <row r="19" spans="1:8" x14ac:dyDescent="0.25">
      <c r="A19" s="14" t="s">
        <v>167</v>
      </c>
      <c r="B19" s="16" t="s">
        <v>200</v>
      </c>
      <c r="C19" s="16" t="s">
        <v>201</v>
      </c>
      <c r="D19" s="20">
        <v>495</v>
      </c>
      <c r="E19" s="19"/>
      <c r="F19" s="19" t="s">
        <v>218</v>
      </c>
      <c r="G19" s="19" t="s">
        <v>218</v>
      </c>
      <c r="H19" s="19"/>
    </row>
    <row r="20" spans="1:8" x14ac:dyDescent="0.25">
      <c r="A20" s="14" t="s">
        <v>219</v>
      </c>
      <c r="B20" s="15" t="s">
        <v>220</v>
      </c>
      <c r="C20" s="15" t="s">
        <v>187</v>
      </c>
      <c r="D20" s="18"/>
      <c r="E20" s="18"/>
      <c r="F20" s="19"/>
      <c r="G20" s="19"/>
      <c r="H20" s="19"/>
    </row>
    <row r="21" spans="1:8" x14ac:dyDescent="0.25">
      <c r="A21" s="22" t="s">
        <v>221</v>
      </c>
      <c r="B21" s="16" t="s">
        <v>204</v>
      </c>
      <c r="C21" s="16" t="s">
        <v>181</v>
      </c>
      <c r="D21" s="20">
        <v>615</v>
      </c>
      <c r="E21" s="19"/>
      <c r="F21" s="19" t="s">
        <v>205</v>
      </c>
      <c r="G21" s="19" t="s">
        <v>205</v>
      </c>
      <c r="H21" s="19" t="s">
        <v>222</v>
      </c>
    </row>
    <row r="22" spans="1:8" x14ac:dyDescent="0.25">
      <c r="A22" s="14" t="s">
        <v>157</v>
      </c>
      <c r="B22" s="18" t="s">
        <v>77</v>
      </c>
      <c r="C22" s="18" t="s">
        <v>187</v>
      </c>
      <c r="D22" s="17">
        <v>690</v>
      </c>
      <c r="E22" s="21" t="s">
        <v>216</v>
      </c>
      <c r="F22" s="19"/>
      <c r="G22" s="19"/>
      <c r="H22" s="19"/>
    </row>
    <row r="23" spans="1:8" x14ac:dyDescent="0.25">
      <c r="A23" s="22" t="s">
        <v>223</v>
      </c>
      <c r="B23" s="16" t="s">
        <v>17</v>
      </c>
      <c r="C23" s="16" t="s">
        <v>224</v>
      </c>
      <c r="D23" s="20">
        <v>459</v>
      </c>
      <c r="E23" s="19"/>
      <c r="F23" s="19" t="s">
        <v>225</v>
      </c>
      <c r="G23" s="19" t="s">
        <v>225</v>
      </c>
      <c r="H23" s="19"/>
    </row>
    <row r="24" spans="1:8" x14ac:dyDescent="0.25">
      <c r="A24" s="14" t="s">
        <v>226</v>
      </c>
      <c r="B24" s="18" t="s">
        <v>17</v>
      </c>
      <c r="C24" s="15" t="s">
        <v>187</v>
      </c>
      <c r="D24" s="17">
        <v>780</v>
      </c>
      <c r="E24" s="18"/>
      <c r="F24" s="19" t="s">
        <v>227</v>
      </c>
      <c r="G24" s="19" t="s">
        <v>227</v>
      </c>
      <c r="H24" s="19" t="s">
        <v>227</v>
      </c>
    </row>
    <row r="25" spans="1:8" x14ac:dyDescent="0.25">
      <c r="A25" s="14" t="s">
        <v>228</v>
      </c>
      <c r="B25" s="19" t="s">
        <v>17</v>
      </c>
      <c r="C25" s="16" t="s">
        <v>224</v>
      </c>
      <c r="D25" s="20">
        <v>520</v>
      </c>
      <c r="E25" s="19"/>
      <c r="F25" s="19" t="s">
        <v>225</v>
      </c>
      <c r="G25" s="19" t="s">
        <v>225</v>
      </c>
      <c r="H25" s="19"/>
    </row>
    <row r="26" spans="1:8" x14ac:dyDescent="0.25">
      <c r="A26" s="14" t="s">
        <v>158</v>
      </c>
      <c r="B26" s="15" t="s">
        <v>80</v>
      </c>
      <c r="C26" s="18" t="s">
        <v>187</v>
      </c>
      <c r="D26" s="17">
        <v>290</v>
      </c>
      <c r="E26" s="23" t="s">
        <v>216</v>
      </c>
      <c r="F26" s="19"/>
      <c r="G26" s="19"/>
      <c r="H26" s="19"/>
    </row>
    <row r="27" spans="1:8" x14ac:dyDescent="0.25">
      <c r="A27" s="22" t="s">
        <v>133</v>
      </c>
      <c r="B27" s="16" t="s">
        <v>15</v>
      </c>
      <c r="C27" s="19" t="s">
        <v>181</v>
      </c>
      <c r="D27" s="20">
        <v>525</v>
      </c>
      <c r="E27" s="19" t="s">
        <v>185</v>
      </c>
      <c r="F27" s="19" t="s">
        <v>229</v>
      </c>
      <c r="G27" s="19" t="s">
        <v>229</v>
      </c>
      <c r="H27" s="19"/>
    </row>
    <row r="28" spans="1:8" x14ac:dyDescent="0.25">
      <c r="A28" s="14" t="s">
        <v>164</v>
      </c>
      <c r="B28" s="15" t="s">
        <v>17</v>
      </c>
      <c r="C28" s="15" t="s">
        <v>187</v>
      </c>
      <c r="D28" s="17">
        <v>845</v>
      </c>
      <c r="E28" s="18"/>
      <c r="F28" s="19" t="s">
        <v>227</v>
      </c>
      <c r="G28" s="19" t="s">
        <v>227</v>
      </c>
      <c r="H28" s="19" t="s">
        <v>227</v>
      </c>
    </row>
    <row r="29" spans="1:8" x14ac:dyDescent="0.25">
      <c r="A29" s="14" t="s">
        <v>230</v>
      </c>
      <c r="B29" s="16" t="s">
        <v>200</v>
      </c>
      <c r="C29" s="16" t="s">
        <v>201</v>
      </c>
      <c r="D29" s="20">
        <v>479</v>
      </c>
      <c r="E29" s="19"/>
      <c r="F29" s="19" t="s">
        <v>139</v>
      </c>
      <c r="G29" s="19" t="s">
        <v>139</v>
      </c>
      <c r="H29" s="19" t="s">
        <v>139</v>
      </c>
    </row>
    <row r="30" spans="1:8" x14ac:dyDescent="0.25">
      <c r="A30" s="14" t="s">
        <v>231</v>
      </c>
      <c r="B30" s="18" t="s">
        <v>200</v>
      </c>
      <c r="C30" s="15" t="s">
        <v>187</v>
      </c>
      <c r="D30" s="18"/>
      <c r="E30" s="18"/>
      <c r="F30" s="19"/>
      <c r="G30" s="19"/>
      <c r="H30" s="19"/>
    </row>
    <row r="31" spans="1:8" x14ac:dyDescent="0.25">
      <c r="A31" s="14" t="s">
        <v>232</v>
      </c>
      <c r="B31" s="19" t="s">
        <v>200</v>
      </c>
      <c r="C31" s="19" t="s">
        <v>201</v>
      </c>
      <c r="D31" s="20">
        <v>479</v>
      </c>
      <c r="E31" s="19"/>
      <c r="F31" s="19" t="s">
        <v>139</v>
      </c>
      <c r="G31" s="19" t="s">
        <v>233</v>
      </c>
      <c r="H31" s="19" t="s">
        <v>233</v>
      </c>
    </row>
    <row r="32" spans="1:8" x14ac:dyDescent="0.25">
      <c r="A32" s="14" t="s">
        <v>234</v>
      </c>
      <c r="B32" s="18" t="s">
        <v>17</v>
      </c>
      <c r="C32" s="18" t="s">
        <v>187</v>
      </c>
      <c r="D32" s="17">
        <v>780</v>
      </c>
      <c r="E32" s="18"/>
      <c r="F32" s="19" t="s">
        <v>235</v>
      </c>
      <c r="G32" s="19" t="s">
        <v>235</v>
      </c>
      <c r="H32" s="19"/>
    </row>
    <row r="33" spans="1:8" x14ac:dyDescent="0.25">
      <c r="A33" s="14" t="s">
        <v>236</v>
      </c>
      <c r="B33" s="16" t="s">
        <v>15</v>
      </c>
      <c r="C33" s="19" t="s">
        <v>187</v>
      </c>
      <c r="D33" s="20">
        <v>600</v>
      </c>
      <c r="E33" s="19" t="s">
        <v>185</v>
      </c>
      <c r="F33" s="19" t="s">
        <v>227</v>
      </c>
      <c r="G33" s="19" t="s">
        <v>227</v>
      </c>
      <c r="H33" s="19" t="s">
        <v>227</v>
      </c>
    </row>
    <row r="34" spans="1:8" x14ac:dyDescent="0.25">
      <c r="A34" s="22" t="s">
        <v>237</v>
      </c>
      <c r="B34" s="15" t="s">
        <v>194</v>
      </c>
      <c r="C34" s="16" t="s">
        <v>181</v>
      </c>
      <c r="D34" s="17">
        <v>485</v>
      </c>
      <c r="E34" s="18"/>
      <c r="F34" s="19" t="s">
        <v>195</v>
      </c>
      <c r="G34" s="19" t="s">
        <v>195</v>
      </c>
      <c r="H34" s="19"/>
    </row>
    <row r="35" spans="1:8" x14ac:dyDescent="0.25">
      <c r="A35" s="14" t="s">
        <v>238</v>
      </c>
      <c r="B35" s="16" t="s">
        <v>13</v>
      </c>
      <c r="C35" s="16" t="s">
        <v>187</v>
      </c>
      <c r="D35" s="20">
        <v>480</v>
      </c>
      <c r="E35" s="19"/>
      <c r="F35" s="19" t="s">
        <v>239</v>
      </c>
      <c r="G35" s="19" t="s">
        <v>240</v>
      </c>
      <c r="H35" s="19" t="s">
        <v>241</v>
      </c>
    </row>
    <row r="36" spans="1:8" x14ac:dyDescent="0.25">
      <c r="A36" s="14" t="s">
        <v>152</v>
      </c>
      <c r="B36" s="16" t="s">
        <v>29</v>
      </c>
      <c r="C36" s="16" t="s">
        <v>192</v>
      </c>
      <c r="D36" s="17">
        <v>485</v>
      </c>
      <c r="E36" s="18"/>
      <c r="F36" s="19" t="s">
        <v>197</v>
      </c>
      <c r="G36" s="19" t="s">
        <v>197</v>
      </c>
      <c r="H36" s="19" t="s">
        <v>198</v>
      </c>
    </row>
    <row r="37" spans="1:8" x14ac:dyDescent="0.25">
      <c r="A37" s="14" t="s">
        <v>242</v>
      </c>
      <c r="B37" s="19" t="s">
        <v>220</v>
      </c>
      <c r="C37" s="16" t="s">
        <v>187</v>
      </c>
      <c r="D37" s="19"/>
      <c r="E37" s="19"/>
      <c r="F37" s="19"/>
      <c r="G37" s="19"/>
      <c r="H37" s="19"/>
    </row>
    <row r="38" spans="1:8" x14ac:dyDescent="0.25">
      <c r="A38" s="14" t="s">
        <v>243</v>
      </c>
      <c r="B38" s="15" t="s">
        <v>68</v>
      </c>
      <c r="C38" s="15" t="s">
        <v>187</v>
      </c>
      <c r="D38" s="18"/>
      <c r="E38" s="18"/>
      <c r="F38" s="19"/>
      <c r="G38" s="19"/>
      <c r="H38" s="19"/>
    </row>
    <row r="39" spans="1:8" x14ac:dyDescent="0.25">
      <c r="A39" s="14" t="s">
        <v>165</v>
      </c>
      <c r="B39" s="16" t="s">
        <v>200</v>
      </c>
      <c r="C39" s="16" t="s">
        <v>187</v>
      </c>
      <c r="D39" s="20">
        <v>479</v>
      </c>
      <c r="E39" s="19"/>
      <c r="F39" s="19" t="s">
        <v>244</v>
      </c>
      <c r="G39" s="19" t="s">
        <v>244</v>
      </c>
      <c r="H39" s="19" t="s">
        <v>244</v>
      </c>
    </row>
    <row r="40" spans="1:8" x14ac:dyDescent="0.25">
      <c r="A40" s="14" t="s">
        <v>245</v>
      </c>
      <c r="B40" s="18" t="s">
        <v>76</v>
      </c>
      <c r="C40" s="15" t="s">
        <v>192</v>
      </c>
      <c r="D40" s="17">
        <v>700</v>
      </c>
      <c r="E40" s="18"/>
      <c r="F40" s="19"/>
      <c r="G40" s="19"/>
      <c r="H40" s="19"/>
    </row>
    <row r="41" spans="1:8" x14ac:dyDescent="0.25">
      <c r="A41" s="14" t="s">
        <v>246</v>
      </c>
      <c r="B41" s="19" t="s">
        <v>13</v>
      </c>
      <c r="C41" s="19" t="s">
        <v>187</v>
      </c>
      <c r="D41" s="20">
        <v>500</v>
      </c>
      <c r="E41" s="19" t="s">
        <v>182</v>
      </c>
      <c r="F41" s="19" t="s">
        <v>247</v>
      </c>
      <c r="G41" s="19" t="s">
        <v>247</v>
      </c>
      <c r="H41" s="19" t="s">
        <v>248</v>
      </c>
    </row>
    <row r="42" spans="1:8" x14ac:dyDescent="0.25">
      <c r="A42" s="14" t="s">
        <v>156</v>
      </c>
      <c r="B42" s="15" t="s">
        <v>76</v>
      </c>
      <c r="C42" s="18" t="s">
        <v>187</v>
      </c>
      <c r="D42" s="17">
        <v>500</v>
      </c>
      <c r="E42" s="18" t="s">
        <v>249</v>
      </c>
      <c r="F42" s="19" t="s">
        <v>250</v>
      </c>
      <c r="G42" s="19" t="s">
        <v>250</v>
      </c>
      <c r="H42" s="19" t="s">
        <v>251</v>
      </c>
    </row>
    <row r="43" spans="1:8" x14ac:dyDescent="0.25">
      <c r="A43" s="14" t="s">
        <v>252</v>
      </c>
      <c r="B43" s="16" t="s">
        <v>76</v>
      </c>
      <c r="C43" s="19" t="s">
        <v>253</v>
      </c>
      <c r="D43" s="20">
        <v>650</v>
      </c>
      <c r="E43" s="19" t="s">
        <v>185</v>
      </c>
      <c r="F43" s="19" t="s">
        <v>254</v>
      </c>
      <c r="G43" s="19" t="s">
        <v>254</v>
      </c>
      <c r="H43" s="19" t="s">
        <v>255</v>
      </c>
    </row>
    <row r="44" spans="1:8" x14ac:dyDescent="0.25">
      <c r="A44" s="14" t="s">
        <v>159</v>
      </c>
      <c r="B44" s="15" t="s">
        <v>80</v>
      </c>
      <c r="C44" s="18" t="s">
        <v>187</v>
      </c>
      <c r="D44" s="17">
        <v>350</v>
      </c>
      <c r="E44" s="18"/>
      <c r="F44" s="19"/>
      <c r="G44" s="19"/>
      <c r="H44" s="19"/>
    </row>
    <row r="45" spans="1:8" x14ac:dyDescent="0.25">
      <c r="A45" s="14" t="s">
        <v>256</v>
      </c>
      <c r="B45" s="16" t="s">
        <v>15</v>
      </c>
      <c r="C45" s="16" t="s">
        <v>187</v>
      </c>
      <c r="D45" s="20">
        <v>550</v>
      </c>
      <c r="E45" s="19" t="s">
        <v>185</v>
      </c>
      <c r="F45" s="19"/>
      <c r="G45" s="19"/>
      <c r="H45" s="19"/>
    </row>
    <row r="46" spans="1:8" x14ac:dyDescent="0.25">
      <c r="A46" s="14" t="s">
        <v>257</v>
      </c>
      <c r="B46" s="15" t="s">
        <v>17</v>
      </c>
      <c r="C46" s="15" t="s">
        <v>224</v>
      </c>
      <c r="D46" s="17">
        <v>653</v>
      </c>
      <c r="E46" s="18"/>
      <c r="F46" s="19" t="s">
        <v>225</v>
      </c>
      <c r="G46" s="19" t="s">
        <v>225</v>
      </c>
      <c r="H46" s="19"/>
    </row>
    <row r="47" spans="1:8" x14ac:dyDescent="0.25">
      <c r="A47" s="14" t="s">
        <v>258</v>
      </c>
      <c r="B47" s="16" t="s">
        <v>259</v>
      </c>
      <c r="C47" s="19" t="s">
        <v>181</v>
      </c>
      <c r="D47" s="20">
        <v>700</v>
      </c>
      <c r="E47" s="19"/>
      <c r="F47" s="19" t="s">
        <v>260</v>
      </c>
      <c r="G47" s="19"/>
      <c r="H47" s="19"/>
    </row>
    <row r="48" spans="1:8" x14ac:dyDescent="0.25">
      <c r="A48" s="14" t="s">
        <v>261</v>
      </c>
      <c r="B48" s="18" t="s">
        <v>17</v>
      </c>
      <c r="C48" s="18"/>
      <c r="D48" s="18"/>
      <c r="E48" s="18"/>
      <c r="F48" s="19"/>
      <c r="G48" s="19"/>
      <c r="H48" s="19"/>
    </row>
    <row r="49" spans="1:8" x14ac:dyDescent="0.25">
      <c r="A49" s="14" t="s">
        <v>262</v>
      </c>
      <c r="B49" s="16" t="s">
        <v>200</v>
      </c>
      <c r="C49" s="16" t="s">
        <v>192</v>
      </c>
      <c r="D49" s="20">
        <v>479</v>
      </c>
      <c r="E49" s="19" t="s">
        <v>249</v>
      </c>
      <c r="F49" s="19" t="s">
        <v>192</v>
      </c>
      <c r="G49" s="19" t="s">
        <v>263</v>
      </c>
      <c r="H49" s="19" t="s">
        <v>264</v>
      </c>
    </row>
    <row r="50" spans="1:8" x14ac:dyDescent="0.25">
      <c r="A50" s="14" t="s">
        <v>163</v>
      </c>
      <c r="B50" s="15" t="s">
        <v>15</v>
      </c>
      <c r="C50" s="15" t="s">
        <v>187</v>
      </c>
      <c r="D50" s="17">
        <v>525</v>
      </c>
      <c r="E50" s="18" t="s">
        <v>185</v>
      </c>
      <c r="F50" s="19" t="s">
        <v>265</v>
      </c>
      <c r="G50" s="19" t="s">
        <v>265</v>
      </c>
      <c r="H50" s="19" t="s">
        <v>266</v>
      </c>
    </row>
    <row r="51" spans="1:8" x14ac:dyDescent="0.25">
      <c r="A51" s="14" t="s">
        <v>166</v>
      </c>
      <c r="B51" s="19" t="s">
        <v>29</v>
      </c>
      <c r="C51" s="15" t="s">
        <v>187</v>
      </c>
      <c r="D51" s="20">
        <v>510</v>
      </c>
      <c r="E51" s="19" t="s">
        <v>249</v>
      </c>
      <c r="F51" s="19" t="s">
        <v>217</v>
      </c>
      <c r="G51" s="19" t="s">
        <v>267</v>
      </c>
      <c r="H51" s="19" t="s">
        <v>268</v>
      </c>
    </row>
    <row r="52" spans="1:8" x14ac:dyDescent="0.25">
      <c r="A52" s="14" t="s">
        <v>269</v>
      </c>
      <c r="B52" s="16" t="s">
        <v>79</v>
      </c>
      <c r="C52" s="16" t="s">
        <v>187</v>
      </c>
      <c r="D52" s="20">
        <v>660</v>
      </c>
      <c r="E52" s="19"/>
      <c r="F52" s="19"/>
      <c r="G52" s="19"/>
      <c r="H52" s="19"/>
    </row>
    <row r="53" spans="1:8" x14ac:dyDescent="0.25">
      <c r="A53" s="14" t="s">
        <v>270</v>
      </c>
      <c r="B53" s="18" t="s">
        <v>220</v>
      </c>
      <c r="C53" s="15" t="s">
        <v>187</v>
      </c>
      <c r="D53" s="18"/>
      <c r="E53" s="18"/>
      <c r="F53" s="19"/>
      <c r="G53" s="19"/>
      <c r="H53" s="19"/>
    </row>
    <row r="54" spans="1:8" x14ac:dyDescent="0.25">
      <c r="A54" s="14" t="s">
        <v>135</v>
      </c>
      <c r="B54" s="16" t="s">
        <v>200</v>
      </c>
      <c r="C54" s="16" t="s">
        <v>187</v>
      </c>
      <c r="D54" s="20">
        <v>440</v>
      </c>
      <c r="E54" s="19" t="s">
        <v>249</v>
      </c>
      <c r="F54" s="19" t="s">
        <v>271</v>
      </c>
      <c r="G54" s="19" t="s">
        <v>272</v>
      </c>
      <c r="H54" s="19" t="s">
        <v>273</v>
      </c>
    </row>
    <row r="55" spans="1:8" x14ac:dyDescent="0.25">
      <c r="A55" s="14" t="s">
        <v>274</v>
      </c>
      <c r="B55" s="15" t="s">
        <v>200</v>
      </c>
      <c r="C55" s="18" t="s">
        <v>275</v>
      </c>
      <c r="D55" s="18"/>
      <c r="E55" s="18"/>
      <c r="F55" s="19"/>
      <c r="G55" s="19"/>
      <c r="H55" s="19"/>
    </row>
  </sheetData>
  <autoFilter ref="A3:A55" xr:uid="{BFFB071A-6202-452E-9A48-B049DDA2B416}"/>
  <pageMargins left="0.7" right="0.7" top="0.75" bottom="0.75" header="0.3" footer="0.3"/>
  <pageSetup paperSize="9" orientation="portrait" r:id="rId1"/>
  <headerFooter>
    <oddHeader>&amp;L&amp;"Calibri"&amp;12&amp;K00B294Interne-Proprietary&amp;1#</oddHeader>
  </headerFooter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�� 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25B9DE82D1F0942B21EE331BDA31DF7" ma:contentTypeVersion="12" ma:contentTypeDescription="Create a new document." ma:contentTypeScope="" ma:versionID="c0f3b79820d1833a743b778ffdfb0353">
  <xsd:schema xmlns:xsd="http://www.w3.org/2001/XMLSchema" xmlns:xs="http://www.w3.org/2001/XMLSchema" xmlns:p="http://schemas.microsoft.com/office/2006/metadata/properties" xmlns:ns3="4b692c55-ef42-42d9-90bd-1a4823a82173" xmlns:ns4="a95c911b-aeca-43ff-9855-4ed82640772f" targetNamespace="http://schemas.microsoft.com/office/2006/metadata/properties" ma:root="true" ma:fieldsID="49da18d397a5c7370d8e6a0bb0be7e52" ns3:_="" ns4:_="">
    <xsd:import namespace="4b692c55-ef42-42d9-90bd-1a4823a82173"/>
    <xsd:import namespace="a95c911b-aeca-43ff-9855-4ed82640772f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GenerationTime" minOccurs="0"/>
                <xsd:element ref="ns3:MediaServiceEventHashCode" minOccurs="0"/>
                <xsd:element ref="ns3:MediaServiceAutoKeyPoints" minOccurs="0"/>
                <xsd:element ref="ns3:MediaServiceKeyPoints" minOccurs="0"/>
                <xsd:element ref="ns3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b692c55-ef42-42d9-90bd-1a4823a8217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9" nillable="true" ma:displayName="MediaServiceDateTaken" ma:hidden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95c911b-aeca-43ff-9855-4ed82640772f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4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5.xml>�� 
</file>

<file path=customXml/itemProps1.xml><?xml version="1.0" encoding="utf-8"?>
<ds:datastoreItem xmlns:ds="http://schemas.openxmlformats.org/officeDocument/2006/customXml" ds:itemID="{006C322E-65B9-4DB7-AE96-7FBF76E878EA}">
  <ds:schemaRefs/>
</ds:datastoreItem>
</file>

<file path=customXml/itemProps2.xml><?xml version="1.0" encoding="utf-8"?>
<ds:datastoreItem xmlns:ds="http://schemas.openxmlformats.org/officeDocument/2006/customXml" ds:itemID="{287AA124-26C2-491A-AF72-53522B252A1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b692c55-ef42-42d9-90bd-1a4823a82173"/>
    <ds:schemaRef ds:uri="a95c911b-aeca-43ff-9855-4ed82640772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78F2499-D3A7-43ED-AF4D-1E0AA599C802}">
  <ds:schemaRefs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schemas.openxmlformats.org/package/2006/metadata/core-properties"/>
    <ds:schemaRef ds:uri="http://purl.org/dc/terms/"/>
    <ds:schemaRef ds:uri="a95c911b-aeca-43ff-9855-4ed82640772f"/>
    <ds:schemaRef ds:uri="4b692c55-ef42-42d9-90bd-1a4823a82173"/>
    <ds:schemaRef ds:uri="http://www.w3.org/XML/1998/namespace"/>
    <ds:schemaRef ds:uri="http://purl.org/dc/dcmitype/"/>
  </ds:schemaRefs>
</ds:datastoreItem>
</file>

<file path=customXml/itemProps4.xml><?xml version="1.0" encoding="utf-8"?>
<ds:datastoreItem xmlns:ds="http://schemas.openxmlformats.org/officeDocument/2006/customXml" ds:itemID="{CA7EB341-D3BC-4E5A-BB68-89266A7B880D}">
  <ds:schemaRefs>
    <ds:schemaRef ds:uri="http://schemas.microsoft.com/sharepoint/v3/contenttype/forms"/>
  </ds:schemaRefs>
</ds:datastoreItem>
</file>

<file path=customXml/itemProps5.xml><?xml version="1.0" encoding="utf-8"?>
<ds:datastoreItem xmlns:ds="http://schemas.openxmlformats.org/officeDocument/2006/customXml" ds:itemID="{28D2197E-B76C-44FF-87BD-E20B8CA54C01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9</vt:i4>
      </vt:variant>
    </vt:vector>
  </HeadingPairs>
  <TitlesOfParts>
    <vt:vector size="9" baseType="lpstr">
      <vt:lpstr>Liens Planning et Congés</vt:lpstr>
      <vt:lpstr>SUIVI COMMANDES</vt:lpstr>
      <vt:lpstr>BDD - Projets</vt:lpstr>
      <vt:lpstr>TCD - Projets</vt:lpstr>
      <vt:lpstr>Test - Nom projet</vt:lpstr>
      <vt:lpstr>Enveloppe Budget</vt:lpstr>
      <vt:lpstr>TCD - Prestataires</vt:lpstr>
      <vt:lpstr>TCD - Détail IO</vt:lpstr>
      <vt:lpstr>Répartition de charge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Royer, Elodie</dc:creator>
  <cp:lastModifiedBy>JFL</cp:lastModifiedBy>
  <dcterms:created xsi:type="dcterms:W3CDTF">2021-09-06T07:06:45Z</dcterms:created>
  <dcterms:modified xsi:type="dcterms:W3CDTF">2021-09-10T13:10:55Z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0x010100525B9DE82D1F0942B21EE331BDA31DF7</vt:lpwstr>
  </property>
  <property fmtid="{D5CDD505-2E9C-101B-9397-08002B2CF9AE}" pid="3" name="MSIP_Label_afd1e3ad-c799-4853-a6fa-a1843e00f4cc_Enabled">
    <vt:lpwstr>true</vt:lpwstr>
  </property>
  <property fmtid="{D5CDD505-2E9C-101B-9397-08002B2CF9AE}" pid="4" name="MSIP_Label_afd1e3ad-c799-4853-a6fa-a1843e00f4cc_SetDate">
    <vt:lpwstr>2021-09-10T09:51:30Z</vt:lpwstr>
  </property>
  <property fmtid="{D5CDD505-2E9C-101B-9397-08002B2CF9AE}" pid="5" name="MSIP_Label_afd1e3ad-c799-4853-a6fa-a1843e00f4cc_Method">
    <vt:lpwstr>Privileged</vt:lpwstr>
  </property>
  <property fmtid="{D5CDD505-2E9C-101B-9397-08002B2CF9AE}" pid="6" name="MSIP_Label_afd1e3ad-c799-4853-a6fa-a1843e00f4cc_Name">
    <vt:lpwstr>French - Proprietary</vt:lpwstr>
  </property>
  <property fmtid="{D5CDD505-2E9C-101B-9397-08002B2CF9AE}" pid="7" name="MSIP_Label_afd1e3ad-c799-4853-a6fa-a1843e00f4cc_SiteId">
    <vt:lpwstr>a00de4ec-48a8-43a6-be74-e31274e2060d</vt:lpwstr>
  </property>
  <property fmtid="{D5CDD505-2E9C-101B-9397-08002B2CF9AE}" pid="8" name="MSIP_Label_afd1e3ad-c799-4853-a6fa-a1843e00f4cc_ActionId">
    <vt:lpwstr>f8f8fafc-3b17-4476-9dba-5fce44ba3fb9</vt:lpwstr>
  </property>
  <property fmtid="{D5CDD505-2E9C-101B-9397-08002B2CF9AE}" pid="9" name="MSIP_Label_afd1e3ad-c799-4853-a6fa-a1843e00f4cc_ContentBits">
    <vt:lpwstr>1</vt:lpwstr>
  </property>
</Properties>
</file>