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F:\USB\JFL\Office\Excel - Utilitaires\Excel Forum\"/>
    </mc:Choice>
  </mc:AlternateContent>
  <xr:revisionPtr revIDLastSave="0" documentId="8_{92A67B49-8EAB-4B22-9983-429198A5C7DA}" xr6:coauthVersionLast="47" xr6:coauthVersionMax="47" xr10:uidLastSave="{00000000-0000-0000-0000-000000000000}"/>
  <bookViews>
    <workbookView xWindow="-120" yWindow="-120" windowWidth="29040" windowHeight="16440" activeTab="1" xr2:uid="{1650DF06-0893-4C0C-A528-0C348D012175}"/>
  </bookViews>
  <sheets>
    <sheet name="Feuil1" sheetId="1" r:id="rId1"/>
    <sheet name="Feuil2" sheetId="2" r:id="rId2"/>
  </sheets>
  <calcPr calcId="191029"/>
  <pivotCaches>
    <pivotCache cacheId="4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E2" i="1" l="1"/>
  <c r="E3" i="1"/>
  <c r="E4" i="1"/>
  <c r="E5" i="1"/>
  <c r="E6" i="1"/>
  <c r="E7" i="1"/>
  <c r="E8" i="1"/>
  <c r="E9" i="1"/>
  <c r="E10" i="1"/>
  <c r="E11" i="1"/>
  <c r="E12" i="1"/>
  <c r="E13" i="1"/>
  <c r="E14" i="1"/>
  <c r="E15" i="1"/>
  <c r="J2" i="2"/>
  <c r="K2" i="2"/>
  <c r="I2" i="2"/>
  <c r="B2" i="2"/>
  <c r="F3" i="2" l="1"/>
  <c r="I5" i="2"/>
  <c r="I3" i="2"/>
  <c r="K5" i="2" l="1"/>
  <c r="K4" i="2"/>
  <c r="K3" i="2"/>
  <c r="J4" i="2"/>
  <c r="J3" i="2"/>
  <c r="J5" i="2"/>
  <c r="F1" i="2"/>
  <c r="I4" i="2"/>
  <c r="F2" i="2"/>
</calcChain>
</file>

<file path=xl/sharedStrings.xml><?xml version="1.0" encoding="utf-8"?>
<sst xmlns="http://schemas.openxmlformats.org/spreadsheetml/2006/main" count="127" uniqueCount="49">
  <si>
    <t>date début</t>
  </si>
  <si>
    <t>ticket</t>
  </si>
  <si>
    <t>traité par</t>
  </si>
  <si>
    <t>date fin</t>
  </si>
  <si>
    <t>jours de traitement</t>
  </si>
  <si>
    <t>145xxx</t>
  </si>
  <si>
    <t>145yyy</t>
  </si>
  <si>
    <t>nombre tickets</t>
  </si>
  <si>
    <t>Marseille</t>
  </si>
  <si>
    <t>Paris</t>
  </si>
  <si>
    <t>Bordeaux</t>
  </si>
  <si>
    <t>nombre</t>
  </si>
  <si>
    <t>moyen</t>
  </si>
  <si>
    <t>délai traitement</t>
  </si>
  <si>
    <t>min</t>
  </si>
  <si>
    <t>max</t>
  </si>
  <si>
    <t>moyenne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</si>
  <si>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</si>
  <si>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</si>
  <si>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</si>
  <si>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</si>
  <si>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</si>
  <si>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</si>
  <si>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</si>
  <si>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</si>
  <si>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</si>
  <si>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</si>
  <si>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</si>
  <si>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</si>
  <si>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moyenne.si.ens(Tableau1[jours de traitement];Tableau1[traité par];Feuil2!A9;Tableau1[date début];Feuil2!B7;)</t>
  </si>
  <si>
    <t>nb.si.ens(Tableau1[traité par];Feuil2!A9;Tableau1[date début];Feuil2!B7;)</t>
  </si>
  <si>
    <t>Étiquettes de lignes</t>
  </si>
  <si>
    <t>Total général</t>
  </si>
  <si>
    <t>Étiquettes de colonnes</t>
  </si>
  <si>
    <t>janv</t>
  </si>
  <si>
    <t>févr</t>
  </si>
  <si>
    <t>mars</t>
  </si>
  <si>
    <t>mai</t>
  </si>
  <si>
    <t>juin</t>
  </si>
  <si>
    <t>juil</t>
  </si>
  <si>
    <t>août</t>
  </si>
  <si>
    <t>sept</t>
  </si>
  <si>
    <t>oct</t>
  </si>
  <si>
    <t>nov</t>
  </si>
  <si>
    <t>déc</t>
  </si>
  <si>
    <t>Total Moyenne</t>
  </si>
  <si>
    <t>Moyenne</t>
  </si>
  <si>
    <t>Total Nombre</t>
  </si>
  <si>
    <t>Nombre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</si>
</sst>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/mm/yy;@"/>
    <numFmt numFmtId="165" formatCode="0.0"/>
  </numFmts>
  <fonts count="3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1" xfId="0" applyBorder="1"/>
    <xf numFmtId="0" fontId="0" fillId="0" borderId="1" xfId="0" applyBorder="1" applyAlignment="1">
      <alignment horizontal="right"/>
    </xf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165" fontId="0" fillId="0" borderId="1" xfId="0" applyNumberFormat="1" applyBorder="1" applyAlignment="1">
      <alignment horizontal="center"/>
    </xf>
    <xf numFmtId="0" fontId="2" fillId="0" borderId="1" xfId="0" applyFont="1" applyBorder="1"/>
    <xf numFmtId="0" fontId="0" fillId="0" borderId="1" xfId="0" applyBorder="1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164" fontId="0" fillId="0" borderId="0" xfId="0" applyNumberFormat="1"/>
    <xf numFmtId="0" fontId="0" fillId="0" borderId="0" xfId="0" applyNumberFormat="1"/>
  </cellXfs>
  <cellStyles count="1">
    <cellStyle name="Normal" xfId="0" builtinId="0"/>
  </cellStyles>
  <dxfs count="7">
    <dxf>
      <numFmt numFmtId="0" formatCode="General"/>
      <alignment horizontal="center" vertical="center" textRotation="0" wrapText="0" indent="0" justifyLastLine="0" shrinkToFit="0" readingOrder="0"/>
    </dxf>
    <dxf>
      <numFmt numFmtId="164" formatCode="dd/mm/yy;@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4" formatCode="dd/mm/yy;@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FL" refreshedDate="44433.459360185188" createdVersion="7" refreshedVersion="7" minRefreshableVersion="3" recordCount="14" xr:uid="{F79F68DC-AEF3-4E57-93C2-567D65E298B8}">
  <cacheSource type="worksheet">
    <worksheetSource name="Tableau1"/>
  </cacheSource>
  <cacheFields count="5">
    <cacheField name="date début" numFmtId="164">
      <sharedItems containsSemiMixedTypes="0" containsNonDate="0" containsDate="1" containsString="0" minDate="2021-01-12T00:00:00" maxDate="2021-12-16T00:00:00"/>
    </cacheField>
    <cacheField name="ticket" numFmtId="0">
      <sharedItems/>
    </cacheField>
    <cacheField name="traité par" numFmtId="0">
      <sharedItems count="3">
        <s v="Marseille"/>
        <s v="Paris"/>
        <s v="Bordeaux"/>
      </sharedItems>
    </cacheField>
    <cacheField name="date fin" numFmtId="164">
      <sharedItems containsSemiMixedTypes="0" containsNonDate="0" containsDate="1" containsString="0" minDate="2021-01-17T00:00:00" maxDate="2021-12-18T00:00:00" count="13">
        <d v="2021-01-17T00:00:00"/>
        <d v="2021-01-22T00:00:00"/>
        <d v="2021-02-04T00:00:00"/>
        <d v="2021-02-08T00:00:00"/>
        <d v="2021-03-17T00:00:00"/>
        <d v="2021-05-14T00:00:00"/>
        <d v="2021-06-12T00:00:00"/>
        <d v="2021-07-19T00:00:00"/>
        <d v="2021-08-25T00:00:00"/>
        <d v="2021-09-08T00:00:00"/>
        <d v="2021-10-22T00:00:00"/>
        <d v="2021-11-07T00:00:00"/>
        <d v="2021-12-17T00:00:00"/>
      </sharedItems>
      <fieldGroup base="3">
        <rangePr groupBy="months" startDate="2021-01-17T00:00:00" endDate="2021-12-18T00:00:00"/>
        <groupItems count="14">
          <s v="&lt;17/01/2021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8/12/2021"/>
        </groupItems>
      </fieldGroup>
    </cacheField>
    <cacheField name="jours de traitement" numFmtId="0">
      <sharedItems containsSemiMixedTypes="0" containsString="0" containsNumber="1" containsInteger="1" minValue="0" maxValue="13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4">
  <r>
    <d v="2021-01-12T00:00:00"/>
    <s v="145xxx"/>
    <x v="0"/>
    <x v="0"/>
    <n v="5"/>
  </r>
  <r>
    <d v="2021-01-15T00:00:00"/>
    <s v="145yyy"/>
    <x v="1"/>
    <x v="0"/>
    <n v="2"/>
  </r>
  <r>
    <d v="2021-01-19T00:00:00"/>
    <s v="145xxx"/>
    <x v="2"/>
    <x v="1"/>
    <n v="3"/>
  </r>
  <r>
    <d v="2021-02-04T00:00:00"/>
    <s v="145yyy"/>
    <x v="1"/>
    <x v="2"/>
    <n v="0"/>
  </r>
  <r>
    <d v="2021-02-05T00:00:00"/>
    <s v="145xxx"/>
    <x v="0"/>
    <x v="3"/>
    <n v="3"/>
  </r>
  <r>
    <d v="2021-03-04T00:00:00"/>
    <s v="145yyy"/>
    <x v="2"/>
    <x v="4"/>
    <n v="13"/>
  </r>
  <r>
    <d v="2021-05-08T00:00:00"/>
    <s v="145xxx"/>
    <x v="1"/>
    <x v="5"/>
    <n v="6"/>
  </r>
  <r>
    <d v="2021-06-09T00:00:00"/>
    <s v="145yyy"/>
    <x v="0"/>
    <x v="6"/>
    <n v="3"/>
  </r>
  <r>
    <d v="2021-07-18T00:00:00"/>
    <s v="145xxx"/>
    <x v="1"/>
    <x v="7"/>
    <n v="1"/>
  </r>
  <r>
    <d v="2021-08-22T00:00:00"/>
    <s v="145yyy"/>
    <x v="1"/>
    <x v="8"/>
    <n v="3"/>
  </r>
  <r>
    <d v="2021-09-07T00:00:00"/>
    <s v="145xxx"/>
    <x v="1"/>
    <x v="9"/>
    <n v="1"/>
  </r>
  <r>
    <d v="2021-10-12T00:00:00"/>
    <s v="145yyy"/>
    <x v="0"/>
    <x v="10"/>
    <n v="10"/>
  </r>
  <r>
    <d v="2021-11-06T00:00:00"/>
    <s v="145xxx"/>
    <x v="2"/>
    <x v="11"/>
    <n v="1"/>
  </r>
  <r>
    <d v="2021-12-15T00:00:00"/>
    <s v="145yyy"/>
    <x v="0"/>
    <x v="12"/>
    <n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8ED1938A-1AB1-47AF-B3FB-A0AAE4E252A8}" name="Tableau croisé dynamique1" cacheId="4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>
  <location ref="A16:Y22" firstHeaderRow="1" firstDataRow="3" firstDataCol="1"/>
  <pivotFields count="5">
    <pivotField numFmtId="164" showAll="0"/>
    <pivotField showAll="0"/>
    <pivotField axis="axisRow" showAll="0">
      <items count="4">
        <item x="2"/>
        <item x="0"/>
        <item x="1"/>
        <item t="default"/>
      </items>
    </pivotField>
    <pivotField axis="axisCol" numFmtId="16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dataField="1" showAll="0"/>
  </pivotFields>
  <rowFields count="1">
    <field x="2"/>
  </rowFields>
  <rowItems count="4">
    <i>
      <x/>
    </i>
    <i>
      <x v="1"/>
    </i>
    <i>
      <x v="2"/>
    </i>
    <i t="grand">
      <x/>
    </i>
  </rowItems>
  <colFields count="2">
    <field x="3"/>
    <field x="-2"/>
  </colFields>
  <colItems count="24">
    <i>
      <x v="1"/>
      <x/>
    </i>
    <i r="1" i="1">
      <x v="1"/>
    </i>
    <i>
      <x v="2"/>
      <x/>
    </i>
    <i r="1" i="1">
      <x v="1"/>
    </i>
    <i>
      <x v="3"/>
      <x/>
    </i>
    <i r="1" i="1">
      <x v="1"/>
    </i>
    <i>
      <x v="5"/>
      <x/>
    </i>
    <i r="1" i="1">
      <x v="1"/>
    </i>
    <i>
      <x v="6"/>
      <x/>
    </i>
    <i r="1" i="1">
      <x v="1"/>
    </i>
    <i>
      <x v="7"/>
      <x/>
    </i>
    <i r="1" i="1">
      <x v="1"/>
    </i>
    <i>
      <x v="8"/>
      <x/>
    </i>
    <i r="1" i="1">
      <x v="1"/>
    </i>
    <i>
      <x v="9"/>
      <x/>
    </i>
    <i r="1" i="1">
      <x v="1"/>
    </i>
    <i>
      <x v="10"/>
      <x/>
    </i>
    <i r="1" i="1">
      <x v="1"/>
    </i>
    <i>
      <x v="11"/>
      <x/>
    </i>
    <i r="1" i="1">
      <x v="1"/>
    </i>
    <i>
      <x v="12"/>
      <x/>
    </i>
    <i r="1" i="1">
      <x v="1"/>
    </i>
    <i t="grand">
      <x/>
    </i>
    <i t="grand" i="1">
      <x/>
    </i>
  </colItems>
  <dataFields count="2">
    <dataField name="Moyenne" fld="4" subtotal="average" baseField="2" baseItem="0"/>
    <dataField name="Nombre" fld="4" subtotal="count" baseField="2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7D1FBE6-9101-4B1F-8C3A-6A5917DEF19F}" name="Tableau1" displayName="Tableau1" ref="A1:E15" totalsRowShown="0" headerRowDxfId="6" dataDxfId="5">
  <autoFilter ref="A1:E15" xr:uid="{06BFB79F-8A70-4756-8AC5-3F036D09B78D}"/>
  <tableColumns count="5">
    <tableColumn id="1" xr3:uid="{415556E2-BF8E-470A-83B3-238F3CC32444}" name="date début" dataDxfId="4"/>
    <tableColumn id="2" xr3:uid="{D8240A42-36CC-4EC0-91F1-BB44BD7E0DA5}" name="ticket" dataDxfId="3"/>
    <tableColumn id="3" xr3:uid="{69C7866B-7A65-4EBE-86ED-4FE97620823B}" name="traité par" dataDxfId="2"/>
    <tableColumn id="4" xr3:uid="{3D785F0F-6996-4E3C-A495-C655259535E0}" name="date fin" dataDxfId="1"/>
    <tableColumn id="5" xr3:uid="{71247C43-1DF3-434B-9859-E0B45FA1D874}" name="jours de traitement" dataDxfId="0">
      <calculatedColumnFormula>IF(Tableau1[[#This Row],[date début]]="","",DATEDIF(Tableau1[[#This Row],[date début]],Tableau1[[#This Row],[date fin]],"d"))</calculatedColumnFormula>
    </tableColumn>
  </tableColumns>
  <tableStyleInfo name="TableStyleLight2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F9CC7D8-29EE-4C44-916C-973054693F76}">
  <dimension ref="A1:E15"/>
  <sheetViews>
    <sheetView showGridLines="0" workbookViewId="0">
      <selection activeCell="C35" sqref="C35"/>
    </sheetView>
  </sheetViews>
  <sheetFormatPr baseColWidth="10" defaultRowHeight="15" x14ac:dyDescent="0.25"/>
  <cols>
    <col min="1" max="1" width="15.28515625" style="6" bestFit="1" customWidth="1"/>
    <col min="2" max="2" width="10.5703125" style="7" bestFit="1" customWidth="1"/>
    <col min="3" max="3" width="13.7109375" style="7" bestFit="1" customWidth="1"/>
    <col min="4" max="4" width="12.42578125" style="6" bestFit="1" customWidth="1"/>
    <col min="5" max="5" width="22.85546875" style="7" bestFit="1" customWidth="1"/>
  </cols>
  <sheetData>
    <row r="1" spans="1:5" x14ac:dyDescent="0.25">
      <c r="A1" s="6" t="s">
        <v>0</v>
      </c>
      <c r="B1" s="7" t="s">
        <v>1</v>
      </c>
      <c r="C1" s="7" t="s">
        <v>2</v>
      </c>
      <c r="D1" s="6" t="s">
        <v>3</v>
      </c>
      <c r="E1" s="7" t="s">
        <v>4</v>
      </c>
    </row>
    <row r="2" spans="1:5" x14ac:dyDescent="0.25">
      <c r="A2" s="6">
        <v>44208</v>
      </c>
      <c r="B2" s="7" t="s">
        <v>5</v>
      </c>
      <c r="C2" s="7" t="s">
        <v>8</v>
      </c>
      <c r="D2" s="6">
        <v>44213</v>
      </c>
      <c r="E2" s="7">
        <f>IF(Tableau1[[#This Row],[date début]]="","",DATEDIF(Tableau1[[#This Row],[date début]],Tableau1[[#This Row],[date fin]],"d"))</f>
        <v>5</v>
      </c>
    </row>
    <row r="3" spans="1:5" x14ac:dyDescent="0.25">
      <c r="A3" s="6">
        <v>44211</v>
      </c>
      <c r="B3" s="7" t="s">
        <v>6</v>
      </c>
      <c r="C3" s="7" t="s">
        <v>9</v>
      </c>
      <c r="D3" s="6">
        <v>44213</v>
      </c>
      <c r="E3" s="7">
        <f>IF(Tableau1[[#This Row],[date début]]="","",DATEDIF(Tableau1[[#This Row],[date début]],Tableau1[[#This Row],[date fin]],"d"))</f>
        <v>2</v>
      </c>
    </row>
    <row r="4" spans="1:5" x14ac:dyDescent="0.25">
      <c r="A4" s="6">
        <v>44215</v>
      </c>
      <c r="B4" s="7" t="s">
        <v>5</v>
      </c>
      <c r="C4" s="7" t="s">
        <v>10</v>
      </c>
      <c r="D4" s="6">
        <v>44218</v>
      </c>
      <c r="E4" s="7">
        <f>IF(Tableau1[[#This Row],[date début]]="","",DATEDIF(Tableau1[[#This Row],[date début]],Tableau1[[#This Row],[date fin]],"d"))</f>
        <v>3</v>
      </c>
    </row>
    <row r="5" spans="1:5" x14ac:dyDescent="0.25">
      <c r="A5" s="6">
        <v>44231</v>
      </c>
      <c r="B5" s="7" t="s">
        <v>6</v>
      </c>
      <c r="C5" s="7" t="s">
        <v>9</v>
      </c>
      <c r="D5" s="6">
        <v>44231</v>
      </c>
      <c r="E5" s="7">
        <f>IF(Tableau1[[#This Row],[date début]]="","",DATEDIF(Tableau1[[#This Row],[date début]],Tableau1[[#This Row],[date fin]],"d"))</f>
        <v>0</v>
      </c>
    </row>
    <row r="6" spans="1:5" x14ac:dyDescent="0.25">
      <c r="A6" s="6">
        <v>44232</v>
      </c>
      <c r="B6" s="7" t="s">
        <v>5</v>
      </c>
      <c r="C6" s="7" t="s">
        <v>8</v>
      </c>
      <c r="D6" s="6">
        <v>44235</v>
      </c>
      <c r="E6" s="7">
        <f>IF(Tableau1[[#This Row],[date début]]="","",DATEDIF(Tableau1[[#This Row],[date début]],Tableau1[[#This Row],[date fin]],"d"))</f>
        <v>3</v>
      </c>
    </row>
    <row r="7" spans="1:5" x14ac:dyDescent="0.25">
      <c r="A7" s="6">
        <v>44259</v>
      </c>
      <c r="B7" s="7" t="s">
        <v>6</v>
      </c>
      <c r="C7" s="7" t="s">
        <v>10</v>
      </c>
      <c r="D7" s="6">
        <v>44272</v>
      </c>
      <c r="E7" s="7">
        <f>IF(Tableau1[[#This Row],[date début]]="","",DATEDIF(Tableau1[[#This Row],[date début]],Tableau1[[#This Row],[date fin]],"d"))</f>
        <v>13</v>
      </c>
    </row>
    <row r="8" spans="1:5" x14ac:dyDescent="0.25">
      <c r="A8" s="6">
        <v>44324</v>
      </c>
      <c r="B8" s="7" t="s">
        <v>5</v>
      </c>
      <c r="C8" s="7" t="s">
        <v>9</v>
      </c>
      <c r="D8" s="6">
        <v>44330</v>
      </c>
      <c r="E8" s="7">
        <f>IF(Tableau1[[#This Row],[date début]]="","",DATEDIF(Tableau1[[#This Row],[date début]],Tableau1[[#This Row],[date fin]],"d"))</f>
        <v>6</v>
      </c>
    </row>
    <row r="9" spans="1:5" x14ac:dyDescent="0.25">
      <c r="A9" s="6">
        <v>44356</v>
      </c>
      <c r="B9" s="7" t="s">
        <v>6</v>
      </c>
      <c r="C9" s="7" t="s">
        <v>8</v>
      </c>
      <c r="D9" s="6">
        <v>44359</v>
      </c>
      <c r="E9" s="7">
        <f>IF(Tableau1[[#This Row],[date début]]="","",DATEDIF(Tableau1[[#This Row],[date début]],Tableau1[[#This Row],[date fin]],"d"))</f>
        <v>3</v>
      </c>
    </row>
    <row r="10" spans="1:5" x14ac:dyDescent="0.25">
      <c r="A10" s="6">
        <v>44395</v>
      </c>
      <c r="B10" s="7" t="s">
        <v>5</v>
      </c>
      <c r="C10" s="7" t="s">
        <v>9</v>
      </c>
      <c r="D10" s="6">
        <v>44396</v>
      </c>
      <c r="E10" s="7">
        <f>IF(Tableau1[[#This Row],[date début]]="","",DATEDIF(Tableau1[[#This Row],[date début]],Tableau1[[#This Row],[date fin]],"d"))</f>
        <v>1</v>
      </c>
    </row>
    <row r="11" spans="1:5" x14ac:dyDescent="0.25">
      <c r="A11" s="6">
        <v>44430</v>
      </c>
      <c r="B11" s="7" t="s">
        <v>6</v>
      </c>
      <c r="C11" s="7" t="s">
        <v>9</v>
      </c>
      <c r="D11" s="6">
        <v>44433</v>
      </c>
      <c r="E11" s="7">
        <f>IF(Tableau1[[#This Row],[date début]]="","",DATEDIF(Tableau1[[#This Row],[date début]],Tableau1[[#This Row],[date fin]],"d"))</f>
        <v>3</v>
      </c>
    </row>
    <row r="12" spans="1:5" x14ac:dyDescent="0.25">
      <c r="A12" s="6">
        <v>44446</v>
      </c>
      <c r="B12" s="7" t="s">
        <v>5</v>
      </c>
      <c r="C12" s="7" t="s">
        <v>9</v>
      </c>
      <c r="D12" s="6">
        <v>44447</v>
      </c>
      <c r="E12" s="7">
        <f>IF(Tableau1[[#This Row],[date début]]="","",DATEDIF(Tableau1[[#This Row],[date début]],Tableau1[[#This Row],[date fin]],"d"))</f>
        <v>1</v>
      </c>
    </row>
    <row r="13" spans="1:5" x14ac:dyDescent="0.25">
      <c r="A13" s="6">
        <v>44481</v>
      </c>
      <c r="B13" s="7" t="s">
        <v>6</v>
      </c>
      <c r="C13" s="7" t="s">
        <v>8</v>
      </c>
      <c r="D13" s="6">
        <v>44491</v>
      </c>
      <c r="E13" s="7">
        <f>IF(Tableau1[[#This Row],[date début]]="","",DATEDIF(Tableau1[[#This Row],[date début]],Tableau1[[#This Row],[date fin]],"d"))</f>
        <v>10</v>
      </c>
    </row>
    <row r="14" spans="1:5" x14ac:dyDescent="0.25">
      <c r="A14" s="6">
        <v>44506</v>
      </c>
      <c r="B14" s="7" t="s">
        <v>5</v>
      </c>
      <c r="C14" s="7" t="s">
        <v>10</v>
      </c>
      <c r="D14" s="6">
        <v>44507</v>
      </c>
      <c r="E14" s="7">
        <f>IF(Tableau1[[#This Row],[date début]]="","",DATEDIF(Tableau1[[#This Row],[date début]],Tableau1[[#This Row],[date fin]],"d"))</f>
        <v>1</v>
      </c>
    </row>
    <row r="15" spans="1:5" x14ac:dyDescent="0.25">
      <c r="A15" s="6">
        <v>44545</v>
      </c>
      <c r="B15" s="7" t="s">
        <v>6</v>
      </c>
      <c r="C15" s="7" t="s">
        <v>8</v>
      </c>
      <c r="D15" s="6">
        <v>44547</v>
      </c>
      <c r="E15" s="7">
        <f>IF(Tableau1[[#This Row],[date début]]="","",DATEDIF(Tableau1[[#This Row],[date début]],Tableau1[[#This Row],[date fin]],"d"))</f>
        <v>2</v>
      </c>
    </row>
  </sheetData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2C4C6C97-9FAD-49DE-BA35-5F4F65DBE1D4}">
          <x14:formula1>
            <xm:f>Feuil2!$I$1:$K$1</xm:f>
          </x14:formula1>
          <xm:sqref>C1:C1048576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0BB5013-5DF5-439C-BDBA-006340231129}">
  <dimension ref="A1:Y22"/>
  <sheetViews>
    <sheetView showGridLines="0" tabSelected="1" workbookViewId="0">
      <selection activeCell="B29" sqref="B29"/>
    </sheetView>
  </sheetViews>
  <sheetFormatPr baseColWidth="10" defaultRowHeight="15" x14ac:dyDescent="0.25"/>
  <cols>
    <col min="1" max="1" width="21" bestFit="1" customWidth="1"/>
    <col min="2" max="2" width="23.85546875" bestFit="1" customWidth="1"/>
    <col min="3" max="3" width="8.28515625" bestFit="1" customWidth="1"/>
    <col min="4" max="4" width="9.5703125" bestFit="1" customWidth="1"/>
    <col min="5" max="5" width="8.28515625" bestFit="1" customWidth="1"/>
    <col min="6" max="6" width="9.5703125" bestFit="1" customWidth="1"/>
    <col min="7" max="7" width="8.28515625" bestFit="1" customWidth="1"/>
    <col min="8" max="8" width="9.5703125" bestFit="1" customWidth="1"/>
    <col min="9" max="9" width="8.28515625" bestFit="1" customWidth="1"/>
    <col min="10" max="10" width="9.5703125" bestFit="1" customWidth="1"/>
    <col min="11" max="11" width="8.28515625" bestFit="1" customWidth="1"/>
    <col min="12" max="12" width="9.5703125" bestFit="1" customWidth="1"/>
    <col min="13" max="13" width="8.28515625" bestFit="1" customWidth="1"/>
    <col min="14" max="14" width="9.5703125" bestFit="1" customWidth="1"/>
    <col min="15" max="15" width="8.28515625" bestFit="1" customWidth="1"/>
    <col min="16" max="16" width="9.5703125" bestFit="1" customWidth="1"/>
    <col min="17" max="17" width="8.28515625" bestFit="1" customWidth="1"/>
    <col min="18" max="18" width="9.5703125" bestFit="1" customWidth="1"/>
    <col min="19" max="19" width="8.28515625" bestFit="1" customWidth="1"/>
    <col min="20" max="20" width="9.5703125" bestFit="1" customWidth="1"/>
    <col min="21" max="21" width="8.28515625" bestFit="1" customWidth="1"/>
    <col min="22" max="22" width="9.5703125" bestFit="1" customWidth="1"/>
    <col min="23" max="23" width="8.28515625" bestFit="1" customWidth="1"/>
    <col min="24" max="24" width="14.42578125" bestFit="1" customWidth="1"/>
    <col min="25" max="25" width="13.140625" bestFit="1" customWidth="1"/>
    <col min="26" max="26" width="12.5703125" bestFit="1" customWidth="1"/>
  </cols>
  <sheetData>
    <row r="1" spans="1:25" x14ac:dyDescent="0.25">
      <c r="B1" s="4" t="s">
        <v>7</v>
      </c>
      <c r="D1" s="4" t="s">
        <v>13</v>
      </c>
      <c r="E1" s="5" t="s">
        <v>12</v>
      </c>
      <c r="F1" s="8">
        <f>AVERAGE(Feuil1!E2:E15)</f>
        <v>3.7857142857142856</v>
      </c>
      <c r="I1" s="2" t="s">
        <v>8</v>
      </c>
      <c r="J1" s="2" t="s">
        <v>9</v>
      </c>
      <c r="K1" s="2" t="s">
        <v>10</v>
      </c>
    </row>
    <row r="2" spans="1:25" x14ac:dyDescent="0.25">
      <c r="B2" s="2">
        <f>COUNTA(Feuil1!A2:A15)</f>
        <v>14</v>
      </c>
      <c r="E2" s="5" t="s">
        <v>14</v>
      </c>
      <c r="F2" s="8">
        <f>MIN(Feuil1!E2:E15)</f>
        <v>0</v>
      </c>
      <c r="H2" s="5" t="s">
        <v>11</v>
      </c>
      <c r="I2" s="2">
        <f>COUNTIF(Feuil1!$C$2:$C$15,Feuil2!I1)</f>
        <v>5</v>
      </c>
      <c r="J2" s="2">
        <f>COUNTIF(Feuil1!$C$2:$C$15,Feuil2!J1)</f>
        <v>6</v>
      </c>
      <c r="K2" s="2">
        <f>COUNTIF(Feuil1!$C$2:$C$15,Feuil2!K1)</f>
        <v>3</v>
      </c>
    </row>
    <row r="3" spans="1:25" x14ac:dyDescent="0.25">
      <c r="E3" s="5" t="s">
        <v>15</v>
      </c>
      <c r="F3" s="8">
        <f>MAX(Feuil1!E2:E15)</f>
        <v>13</v>
      </c>
      <c r="H3" s="5" t="s">
        <v>12</v>
      </c>
      <c r="I3" s="8">
        <f>AVERAGEIF(Feuil1!$C$2:$C$15,Feuil2!I1,Feuil1!$E$2:$E$15)</f>
        <v>4.5999999999999996</v>
      </c>
      <c r="J3" s="8">
        <f>AVERAGEIF(Feuil1!$C$2:$C$15,Feuil2!J1,Feuil1!$E$2:$E$15)</f>
        <v>2.1666666666666665</v>
      </c>
      <c r="K3" s="8">
        <f>AVERAGEIF(Feuil1!$C$2:$C$15,Feuil2!K1,Feuil1!$E$2:$E$15)</f>
        <v>5.666666666666667</v>
      </c>
    </row>
    <row r="4" spans="1:25" x14ac:dyDescent="0.25">
      <c r="H4" s="5" t="s">
        <v>14</v>
      </c>
      <c r="I4" s="2">
        <f>_xlfn.MINIFS(Feuil1!$E$2:$E$15,Feuil1!$C$2:$C$15,Feuil2!I1)</f>
        <v>2</v>
      </c>
      <c r="J4" s="2">
        <f>_xlfn.MINIFS(Feuil1!$E$2:$E$15,Feuil1!$C$2:$C$15,Feuil2!J1)</f>
        <v>0</v>
      </c>
      <c r="K4" s="2">
        <f>_xlfn.MINIFS(Feuil1!$E$2:$E$15,Feuil1!$C$2:$C$15,Feuil2!K1)</f>
        <v>1</v>
      </c>
    </row>
    <row r="5" spans="1:25" x14ac:dyDescent="0.25">
      <c r="H5" s="5" t="s">
        <v>15</v>
      </c>
      <c r="I5" s="2">
        <f>_xlfn.MAXIFS(Feuil1!$E$2:$E$15,Feuil1!$C$2:$C$15,Feuil2!I1)</f>
        <v>10</v>
      </c>
      <c r="J5" s="2">
        <f>_xlfn.MAXIFS(Feuil1!$E$2:$E$15,Feuil1!$C$2:$C$15,Feuil2!J1)</f>
        <v>6</v>
      </c>
      <c r="K5" s="2">
        <f>_xlfn.MAXIFS(Feuil1!$E$2:$E$15,Feuil1!$C$2:$C$15,Feuil2!K1)</f>
        <v>13</v>
      </c>
    </row>
    <row r="7" spans="1:25" s="1" customFormat="1" x14ac:dyDescent="0.25">
      <c r="B7" s="10" t="s">
        <v>17</v>
      </c>
      <c r="C7" s="10"/>
      <c r="D7" s="10" t="s">
        <v>18</v>
      </c>
      <c r="E7" s="10"/>
      <c r="F7" s="10" t="s">
        <v>19</v>
      </c>
      <c r="G7" s="10"/>
      <c r="H7" s="10" t="s">
        <v>20</v>
      </c>
      <c r="I7" s="10"/>
      <c r="J7" s="10" t="s">
        <v>21</v>
      </c>
      <c r="K7" s="10"/>
      <c r="L7" s="10" t="s">
        <v>22</v>
      </c>
      <c r="M7" s="10"/>
      <c r="N7" s="10" t="s">
        <v>23</v>
      </c>
      <c r="O7" s="10"/>
      <c r="P7" s="10" t="s">
        <v>24</v>
      </c>
      <c r="Q7" s="10"/>
      <c r="R7" s="10" t="s">
        <v>25</v>
      </c>
      <c r="S7" s="10"/>
      <c r="T7" s="10" t="s">
        <v>26</v>
      </c>
      <c r="U7" s="10"/>
      <c r="V7" s="10" t="s">
        <v>27</v>
      </c>
      <c r="W7" s="10"/>
      <c r="X7" s="10" t="s">
        <v>28</v>
      </c>
      <c r="Y7" s="10"/>
    </row>
    <row r="8" spans="1:25" s="1" customFormat="1" x14ac:dyDescent="0.25">
      <c r="B8" s="3" t="s">
        <v>16</v>
      </c>
      <c r="C8" s="3" t="s">
        <v>11</v>
      </c>
      <c r="D8" s="3" t="s">
        <v>16</v>
      </c>
      <c r="E8" s="3" t="s">
        <v>11</v>
      </c>
      <c r="F8" s="3" t="s">
        <v>16</v>
      </c>
      <c r="G8" s="3" t="s">
        <v>11</v>
      </c>
      <c r="H8" s="3" t="s">
        <v>16</v>
      </c>
      <c r="I8" s="3" t="s">
        <v>11</v>
      </c>
      <c r="J8" s="3" t="s">
        <v>16</v>
      </c>
      <c r="K8" s="3" t="s">
        <v>11</v>
      </c>
      <c r="L8" s="3" t="s">
        <v>16</v>
      </c>
      <c r="M8" s="3" t="s">
        <v>11</v>
      </c>
      <c r="N8" s="3" t="s">
        <v>16</v>
      </c>
      <c r="O8" s="3" t="s">
        <v>11</v>
      </c>
      <c r="P8" s="3" t="s">
        <v>16</v>
      </c>
      <c r="Q8" s="3" t="s">
        <v>11</v>
      </c>
      <c r="R8" s="3" t="s">
        <v>16</v>
      </c>
      <c r="S8" s="3" t="s">
        <v>11</v>
      </c>
      <c r="T8" s="3" t="s">
        <v>16</v>
      </c>
      <c r="U8" s="3" t="s">
        <v>11</v>
      </c>
      <c r="V8" s="3" t="s">
        <v>16</v>
      </c>
      <c r="W8" s="3" t="s">
        <v>11</v>
      </c>
      <c r="X8" s="3" t="s">
        <v>16</v>
      </c>
      <c r="Y8" s="3" t="s">
        <v>11</v>
      </c>
    </row>
    <row r="9" spans="1:25" x14ac:dyDescent="0.25">
      <c r="A9" s="4" t="s">
        <v>8</v>
      </c>
      <c r="B9" s="9" t="s">
        <v>29</v>
      </c>
      <c r="C9" s="9" t="s">
        <v>30</v>
      </c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</row>
    <row r="10" spans="1:25" x14ac:dyDescent="0.25">
      <c r="A10" s="4" t="s">
        <v>9</v>
      </c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</row>
    <row r="11" spans="1:25" x14ac:dyDescent="0.25">
      <c r="A11" s="4" t="s">
        <v>10</v>
      </c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</row>
    <row r="16" spans="1:25" x14ac:dyDescent="0.25">
      <c r="B16" s="11" t="s">
        <v>33</v>
      </c>
    </row>
    <row r="17" spans="1:25" x14ac:dyDescent="0.25">
      <c r="B17" s="13" t="s">
        <v>34</v>
      </c>
      <c r="D17" s="13" t="s">
        <v>35</v>
      </c>
      <c r="F17" s="13" t="s">
        <v>36</v>
      </c>
      <c r="H17" s="13" t="s">
        <v>37</v>
      </c>
      <c r="J17" s="13" t="s">
        <v>38</v>
      </c>
      <c r="L17" s="13" t="s">
        <v>39</v>
      </c>
      <c r="N17" s="13" t="s">
        <v>40</v>
      </c>
      <c r="P17" s="13" t="s">
        <v>41</v>
      </c>
      <c r="R17" s="13" t="s">
        <v>42</v>
      </c>
      <c r="T17" s="13" t="s">
        <v>43</v>
      </c>
      <c r="V17" s="13" t="s">
        <v>44</v>
      </c>
      <c r="X17" s="13" t="s">
        <v>45</v>
      </c>
      <c r="Y17" s="13" t="s">
        <v>47</v>
      </c>
    </row>
    <row r="18" spans="1:25" x14ac:dyDescent="0.25">
      <c r="A18" s="11" t="s">
        <v>31</v>
      </c>
      <c r="B18" t="s">
        <v>46</v>
      </c>
      <c r="C18" t="s">
        <v>48</v>
      </c>
      <c r="D18" t="s">
        <v>46</v>
      </c>
      <c r="E18" t="s">
        <v>48</v>
      </c>
      <c r="F18" t="s">
        <v>46</v>
      </c>
      <c r="G18" t="s">
        <v>48</v>
      </c>
      <c r="H18" t="s">
        <v>46</v>
      </c>
      <c r="I18" t="s">
        <v>48</v>
      </c>
      <c r="J18" t="s">
        <v>46</v>
      </c>
      <c r="K18" t="s">
        <v>48</v>
      </c>
      <c r="L18" t="s">
        <v>46</v>
      </c>
      <c r="M18" t="s">
        <v>48</v>
      </c>
      <c r="N18" t="s">
        <v>46</v>
      </c>
      <c r="O18" t="s">
        <v>48</v>
      </c>
      <c r="P18" t="s">
        <v>46</v>
      </c>
      <c r="Q18" t="s">
        <v>48</v>
      </c>
      <c r="R18" t="s">
        <v>46</v>
      </c>
      <c r="S18" t="s">
        <v>48</v>
      </c>
      <c r="T18" t="s">
        <v>46</v>
      </c>
      <c r="U18" t="s">
        <v>48</v>
      </c>
      <c r="V18" t="s">
        <v>46</v>
      </c>
      <c r="W18" t="s">
        <v>48</v>
      </c>
    </row>
    <row r="19" spans="1:25" x14ac:dyDescent="0.25">
      <c r="A19" s="12" t="s">
        <v>10</v>
      </c>
      <c r="B19" s="14">
        <v>3</v>
      </c>
      <c r="C19" s="14">
        <v>1</v>
      </c>
      <c r="D19" s="14"/>
      <c r="E19" s="14"/>
      <c r="F19" s="14">
        <v>13</v>
      </c>
      <c r="G19" s="14">
        <v>1</v>
      </c>
      <c r="H19" s="14"/>
      <c r="I19" s="14"/>
      <c r="J19" s="14"/>
      <c r="K19" s="14"/>
      <c r="L19" s="14"/>
      <c r="M19" s="14"/>
      <c r="N19" s="14"/>
      <c r="O19" s="14"/>
      <c r="P19" s="14"/>
      <c r="Q19" s="14"/>
      <c r="R19" s="14"/>
      <c r="S19" s="14"/>
      <c r="T19" s="14">
        <v>1</v>
      </c>
      <c r="U19" s="14">
        <v>1</v>
      </c>
      <c r="V19" s="14"/>
      <c r="W19" s="14"/>
      <c r="X19" s="14">
        <v>5.666666666666667</v>
      </c>
      <c r="Y19" s="14">
        <v>3</v>
      </c>
    </row>
    <row r="20" spans="1:25" x14ac:dyDescent="0.25">
      <c r="A20" s="12" t="s">
        <v>8</v>
      </c>
      <c r="B20" s="14">
        <v>5</v>
      </c>
      <c r="C20" s="14">
        <v>1</v>
      </c>
      <c r="D20" s="14">
        <v>3</v>
      </c>
      <c r="E20" s="14">
        <v>1</v>
      </c>
      <c r="F20" s="14"/>
      <c r="G20" s="14"/>
      <c r="H20" s="14"/>
      <c r="I20" s="14"/>
      <c r="J20" s="14">
        <v>3</v>
      </c>
      <c r="K20" s="14">
        <v>1</v>
      </c>
      <c r="L20" s="14"/>
      <c r="M20" s="14"/>
      <c r="N20" s="14"/>
      <c r="O20" s="14"/>
      <c r="P20" s="14"/>
      <c r="Q20" s="14"/>
      <c r="R20" s="14">
        <v>10</v>
      </c>
      <c r="S20" s="14">
        <v>1</v>
      </c>
      <c r="T20" s="14"/>
      <c r="U20" s="14"/>
      <c r="V20" s="14">
        <v>2</v>
      </c>
      <c r="W20" s="14">
        <v>1</v>
      </c>
      <c r="X20" s="14">
        <v>4.5999999999999996</v>
      </c>
      <c r="Y20" s="14">
        <v>5</v>
      </c>
    </row>
    <row r="21" spans="1:25" x14ac:dyDescent="0.25">
      <c r="A21" s="12" t="s">
        <v>9</v>
      </c>
      <c r="B21" s="14">
        <v>2</v>
      </c>
      <c r="C21" s="14">
        <v>1</v>
      </c>
      <c r="D21" s="14">
        <v>0</v>
      </c>
      <c r="E21" s="14">
        <v>1</v>
      </c>
      <c r="F21" s="14"/>
      <c r="G21" s="14"/>
      <c r="H21" s="14">
        <v>6</v>
      </c>
      <c r="I21" s="14">
        <v>1</v>
      </c>
      <c r="J21" s="14"/>
      <c r="K21" s="14"/>
      <c r="L21" s="14">
        <v>1</v>
      </c>
      <c r="M21" s="14">
        <v>1</v>
      </c>
      <c r="N21" s="14">
        <v>3</v>
      </c>
      <c r="O21" s="14">
        <v>1</v>
      </c>
      <c r="P21" s="14">
        <v>1</v>
      </c>
      <c r="Q21" s="14">
        <v>1</v>
      </c>
      <c r="R21" s="14"/>
      <c r="S21" s="14"/>
      <c r="T21" s="14"/>
      <c r="U21" s="14"/>
      <c r="V21" s="14"/>
      <c r="W21" s="14"/>
      <c r="X21" s="14">
        <v>2.1666666666666665</v>
      </c>
      <c r="Y21" s="14">
        <v>6</v>
      </c>
    </row>
    <row r="22" spans="1:25" x14ac:dyDescent="0.25">
      <c r="A22" s="12" t="s">
        <v>32</v>
      </c>
      <c r="B22" s="14">
        <v>3.3333333333333335</v>
      </c>
      <c r="C22" s="14">
        <v>3</v>
      </c>
      <c r="D22" s="14">
        <v>1.5</v>
      </c>
      <c r="E22" s="14">
        <v>2</v>
      </c>
      <c r="F22" s="14">
        <v>13</v>
      </c>
      <c r="G22" s="14">
        <v>1</v>
      </c>
      <c r="H22" s="14">
        <v>6</v>
      </c>
      <c r="I22" s="14">
        <v>1</v>
      </c>
      <c r="J22" s="14">
        <v>3</v>
      </c>
      <c r="K22" s="14">
        <v>1</v>
      </c>
      <c r="L22" s="14">
        <v>1</v>
      </c>
      <c r="M22" s="14">
        <v>1</v>
      </c>
      <c r="N22" s="14">
        <v>3</v>
      </c>
      <c r="O22" s="14">
        <v>1</v>
      </c>
      <c r="P22" s="14">
        <v>1</v>
      </c>
      <c r="Q22" s="14">
        <v>1</v>
      </c>
      <c r="R22" s="14">
        <v>10</v>
      </c>
      <c r="S22" s="14">
        <v>1</v>
      </c>
      <c r="T22" s="14">
        <v>1</v>
      </c>
      <c r="U22" s="14">
        <v>1</v>
      </c>
      <c r="V22" s="14">
        <v>2</v>
      </c>
      <c r="W22" s="14">
        <v>1</v>
      </c>
      <c r="X22" s="14">
        <v>3.7857142857142856</v>
      </c>
      <c r="Y22" s="14">
        <v>14</v>
      </c>
    </row>
  </sheetData>
  <mergeCells count="12">
    <mergeCell ref="X7:Y7"/>
    <mergeCell ref="B7:C7"/>
    <mergeCell ref="D7:E7"/>
    <mergeCell ref="F7:G7"/>
    <mergeCell ref="H7:I7"/>
    <mergeCell ref="J7:K7"/>
    <mergeCell ref="L7:M7"/>
    <mergeCell ref="N7:O7"/>
    <mergeCell ref="P7:Q7"/>
    <mergeCell ref="R7:S7"/>
    <mergeCell ref="T7:U7"/>
    <mergeCell ref="V7:W7"/>
  </mergeCells>
  <phoneticPr fontId="1" type="noConversion"/>
  <pageMargins left="0.7" right="0.7" top="0.75" bottom="0.75" header="0.3" footer="0.3"/>
  <pageSetup paperSize="9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AfB gGmbH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Ginisty, Christophe</dc:creator>
  <cp:lastModifiedBy>JFL</cp:lastModifiedBy>
  <dcterms:created xsi:type="dcterms:W3CDTF">2021-08-20T11:04:18Z</dcterms:created>
  <dcterms:modified xsi:type="dcterms:W3CDTF">2021-08-25T09:11:20Z</dcterms:modified>
</cp:coreProperties>
</file>