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14370" windowHeight="7110"/>
  </bookViews>
  <sheets>
    <sheet name="Rupture conventionnelle" sheetId="1" r:id="rId1"/>
    <sheet name="Feuil2" sheetId="2" r:id="rId2"/>
  </sheets>
  <definedNames>
    <definedName name="JoursFériés">Feuil2!$B$3:$C$13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13" i="2" s="1"/>
  <c r="B4" i="2" l="1"/>
  <c r="B10" i="2"/>
  <c r="B12" i="2"/>
  <c r="C2" i="2"/>
  <c r="B3" i="2"/>
  <c r="B5" i="2"/>
  <c r="B7" i="2"/>
  <c r="B9" i="2"/>
  <c r="B11" i="2"/>
  <c r="C12" i="2" l="1"/>
  <c r="C10" i="2"/>
  <c r="C4" i="2"/>
  <c r="C13" i="2"/>
  <c r="C11" i="2"/>
  <c r="C9" i="2"/>
  <c r="C7" i="2"/>
  <c r="C5" i="2"/>
  <c r="C3" i="2"/>
  <c r="B8" i="2"/>
  <c r="B6" i="2"/>
  <c r="N27" i="1" l="1"/>
  <c r="C8" i="2"/>
  <c r="C6" i="2"/>
  <c r="H25" i="1" l="1"/>
  <c r="H15" i="1"/>
  <c r="N15" i="1" s="1"/>
  <c r="N20" i="1" s="1"/>
  <c r="H20" i="1"/>
  <c r="H21" i="1" l="1"/>
  <c r="H19" i="1" l="1"/>
</calcChain>
</file>

<file path=xl/sharedStrings.xml><?xml version="1.0" encoding="utf-8"?>
<sst xmlns="http://schemas.openxmlformats.org/spreadsheetml/2006/main" count="28" uniqueCount="28">
  <si>
    <t>rupture conventionnelle</t>
  </si>
  <si>
    <t>Procédure de</t>
  </si>
  <si>
    <t>Agence concernée</t>
  </si>
  <si>
    <t>Date de convocation pour la rupture conventionnelle</t>
  </si>
  <si>
    <t>Date de la signature de la rupture conventionnelle</t>
  </si>
  <si>
    <t>Faire signer le CERFA en 2 exemplaires</t>
  </si>
  <si>
    <t>Faire signer convention de rupture en 3 exemplaires</t>
  </si>
  <si>
    <t>Début du délai de rétractation de 15 jours calendaires</t>
  </si>
  <si>
    <t>Fin du délai de rétractation</t>
  </si>
  <si>
    <t>Envoi de la demande d'homologation</t>
  </si>
  <si>
    <t>Si l'envoi est postérieur à cette date, indiquez la date réelle</t>
  </si>
  <si>
    <t>Réception à la DIRECCTE de la demande d'homologation 4 jours après l'envoi</t>
  </si>
  <si>
    <t>Début de l'homologation - 15 jours ouvrables</t>
  </si>
  <si>
    <t>Fin de l'homologation</t>
  </si>
  <si>
    <t>Fin du contrat (dernier jour à rémunérer)</t>
  </si>
  <si>
    <t>exemple</t>
  </si>
  <si>
    <t>Jours fériés</t>
  </si>
  <si>
    <t>1er janvier</t>
  </si>
  <si>
    <t>1er mai</t>
  </si>
  <si>
    <t>Lundi de Pâques</t>
  </si>
  <si>
    <t>Lundi de pentecôte</t>
  </si>
  <si>
    <t>8 mai</t>
  </si>
  <si>
    <t>Jeudi de l'ascension</t>
  </si>
  <si>
    <t>14 juillet</t>
  </si>
  <si>
    <t>15 août</t>
  </si>
  <si>
    <t>1er novembre</t>
  </si>
  <si>
    <t>11 novembre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</si>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</sst>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Arial Rounded MT Bold"/>
      <family val="2"/>
    </font>
    <font>
      <sz val="14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Times New Roman"/>
    </font>
    <font>
      <b/>
      <sz val="9"/>
      <name val="Trebuchet MS"/>
      <family val="2"/>
    </font>
    <font>
      <sz val="9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35">
    <xf numFmtId="0" fontId="0" fillId="0" borderId="0" xfId="0"/>
    <xf numFmtId="0" fontId="0" fillId="2" borderId="0" xfId="0" applyFill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center"/>
    </xf>
    <xf numFmtId="0" fontId="5" fillId="0" borderId="0" xfId="0" applyFont="1"/>
    <xf numFmtId="0" fontId="1" fillId="0" borderId="0" xfId="0" applyFont="1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3" borderId="0" xfId="0" applyFont="1" applyFill="1" applyAlignment="1">
      <alignment horizontal="center"/>
    </xf>
    <xf numFmtId="14" fontId="0" fillId="0" borderId="1" xfId="0" applyNumberFormat="1" applyBorder="1" applyAlignment="1">
      <alignment horizontal="center"/>
    </xf>
    <xf numFmtId="0" fontId="8" fillId="4" borderId="3" xfId="1" applyFont="1" applyFill="1" applyBorder="1" applyAlignment="1">
      <alignment horizontal="centerContinuous"/>
    </xf>
    <xf numFmtId="0" fontId="9" fillId="4" borderId="4" xfId="1" applyFont="1" applyFill="1" applyBorder="1" applyAlignment="1">
      <alignment horizontal="centerContinuous"/>
    </xf>
    <xf numFmtId="0" fontId="9" fillId="4" borderId="5" xfId="1" applyFont="1" applyFill="1" applyBorder="1" applyAlignment="1">
      <alignment horizontal="centerContinuous"/>
    </xf>
    <xf numFmtId="0" fontId="9" fillId="4" borderId="6" xfId="1" applyFont="1" applyFill="1" applyBorder="1"/>
    <xf numFmtId="0" fontId="9" fillId="4" borderId="0" xfId="1" applyFont="1" applyFill="1" applyBorder="1" applyAlignment="1">
      <alignment horizontal="center" vertical="center"/>
    </xf>
    <xf numFmtId="0" fontId="9" fillId="4" borderId="7" xfId="1" applyFont="1" applyFill="1" applyBorder="1" applyAlignment="1">
      <alignment horizontal="center" vertical="center"/>
    </xf>
    <xf numFmtId="164" fontId="9" fillId="5" borderId="0" xfId="1" applyNumberFormat="1" applyFont="1" applyFill="1" applyBorder="1" applyAlignment="1">
      <alignment horizontal="center" vertical="center"/>
    </xf>
    <xf numFmtId="164" fontId="9" fillId="5" borderId="7" xfId="1" applyNumberFormat="1" applyFont="1" applyFill="1" applyBorder="1" applyAlignment="1">
      <alignment horizontal="center" vertical="center"/>
    </xf>
    <xf numFmtId="16" fontId="9" fillId="4" borderId="6" xfId="1" quotePrefix="1" applyNumberFormat="1" applyFont="1" applyFill="1" applyBorder="1"/>
    <xf numFmtId="0" fontId="9" fillId="4" borderId="6" xfId="1" quotePrefix="1" applyFont="1" applyFill="1" applyBorder="1"/>
    <xf numFmtId="0" fontId="9" fillId="4" borderId="8" xfId="1" applyFont="1" applyFill="1" applyBorder="1"/>
    <xf numFmtId="164" fontId="9" fillId="5" borderId="9" xfId="1" applyNumberFormat="1" applyFont="1" applyFill="1" applyBorder="1" applyAlignment="1">
      <alignment horizontal="center" vertical="center"/>
    </xf>
    <xf numFmtId="164" fontId="9" fillId="5" borderId="10" xfId="1" applyNumberFormat="1" applyFont="1" applyFill="1" applyBorder="1" applyAlignment="1">
      <alignment horizontal="center" vertical="center"/>
    </xf>
    <xf numFmtId="0" fontId="0" fillId="0" borderId="11" xfId="0" applyBorder="1"/>
    <xf numFmtId="14" fontId="0" fillId="0" borderId="12" xfId="0" applyNumberFormat="1" applyBorder="1"/>
    <xf numFmtId="0" fontId="0" fillId="0" borderId="12" xfId="0" applyBorder="1"/>
    <xf numFmtId="14" fontId="0" fillId="6" borderId="12" xfId="0" applyNumberFormat="1" applyFill="1" applyBorder="1"/>
    <xf numFmtId="0" fontId="0" fillId="0" borderId="13" xfId="0" applyBorder="1"/>
  </cellXfs>
  <cellStyles count="2">
    <cellStyle name="Normal" xfId="0" builtinId="0"/>
    <cellStyle name="Normal 3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409575</xdr:colOff>
      <xdr:row>1</xdr:row>
      <xdr:rowOff>114301</xdr:rowOff>
    </xdr:from>
    <xdr:to>
      <xdr:col>3</xdr:col>
      <xdr:colOff>85724</xdr:colOff>
      <xdr:row>7</xdr:row>
      <xdr:rowOff>105508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1281CD9-4BFC-4261-B793-C9460CB6AA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3900" y="304801"/>
          <a:ext cx="1200149" cy="14009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showGridLines="0" tabSelected="1" topLeftCell="A12" workbookViewId="0">
      <selection activeCell="N14" sqref="N14:N28"/>
    </sheetView>
  </sheetViews>
  <sheetFormatPr baseColWidth="10" defaultRowHeight="15"/>
  <cols>
    <col min="1" max="1" width="4.7109375" customWidth="1"/>
    <col min="6" max="6" width="26.140625" customWidth="1"/>
    <col min="11" max="11" width="3.42578125" customWidth="1"/>
  </cols>
  <sheetData>
    <row r="1" spans="1:14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4">
      <c r="A2" s="1"/>
      <c r="K2" s="1"/>
    </row>
    <row r="3" spans="1:14" ht="25.5">
      <c r="A3" s="1"/>
      <c r="G3" s="3" t="s">
        <v>1</v>
      </c>
      <c r="H3" s="2"/>
      <c r="K3" s="1"/>
    </row>
    <row r="4" spans="1:14" ht="25.5">
      <c r="A4" s="1"/>
      <c r="G4" s="3" t="s">
        <v>0</v>
      </c>
      <c r="H4" s="2"/>
      <c r="K4" s="1"/>
    </row>
    <row r="5" spans="1:14">
      <c r="A5" s="1"/>
      <c r="K5" s="1"/>
    </row>
    <row r="6" spans="1:14">
      <c r="A6" s="1"/>
      <c r="K6" s="1"/>
    </row>
    <row r="7" spans="1:14">
      <c r="A7" s="1"/>
      <c r="K7" s="1"/>
    </row>
    <row r="8" spans="1:14">
      <c r="A8" s="1"/>
      <c r="K8" s="1"/>
    </row>
    <row r="9" spans="1:14">
      <c r="A9" s="1"/>
      <c r="B9" s="4"/>
      <c r="C9" s="4"/>
      <c r="D9" s="4"/>
      <c r="E9" s="4"/>
      <c r="F9" s="4"/>
      <c r="G9" s="4"/>
      <c r="H9" s="4"/>
      <c r="I9" s="4"/>
      <c r="J9" s="4"/>
      <c r="K9" s="1"/>
    </row>
    <row r="10" spans="1:14" ht="18.75">
      <c r="A10" s="1"/>
      <c r="B10" s="15" t="s">
        <v>2</v>
      </c>
      <c r="C10" s="15"/>
      <c r="D10" s="15"/>
      <c r="E10" s="4"/>
      <c r="F10" s="4"/>
      <c r="G10" s="4"/>
      <c r="H10" s="4"/>
      <c r="I10" s="4"/>
      <c r="J10" s="4"/>
      <c r="K10" s="1"/>
    </row>
    <row r="11" spans="1:14">
      <c r="A11" s="1"/>
      <c r="B11" s="4"/>
      <c r="C11" s="4"/>
      <c r="D11" s="4"/>
      <c r="E11" s="4"/>
      <c r="F11" s="4"/>
      <c r="G11" s="4"/>
      <c r="H11" s="4"/>
      <c r="I11" s="4"/>
      <c r="J11" s="4"/>
      <c r="K11" s="1"/>
    </row>
    <row r="12" spans="1:14">
      <c r="A12" s="1"/>
      <c r="K12" s="1"/>
    </row>
    <row r="13" spans="1:14" ht="15.75">
      <c r="A13" s="1"/>
      <c r="B13" s="9" t="s">
        <v>3</v>
      </c>
      <c r="C13" s="9"/>
      <c r="D13" s="9"/>
      <c r="E13" s="9"/>
      <c r="F13" s="9"/>
      <c r="H13" s="10"/>
      <c r="I13" s="10"/>
      <c r="K13" s="1"/>
    </row>
    <row r="14" spans="1:14">
      <c r="A14" s="1"/>
      <c r="K14" s="1"/>
      <c r="L14" t="s">
        <v>15</v>
      </c>
      <c r="N14" s="30"/>
    </row>
    <row r="15" spans="1:14" ht="15.75">
      <c r="A15" s="1"/>
      <c r="B15" s="9" t="s">
        <v>4</v>
      </c>
      <c r="C15" s="9"/>
      <c r="D15" s="9"/>
      <c r="E15" s="9"/>
      <c r="F15" s="9"/>
      <c r="H15" s="16">
        <f ca="1">TODAY()</f>
        <v>42908</v>
      </c>
      <c r="I15" s="14"/>
      <c r="K15" s="1"/>
      <c r="L15" s="8">
        <v>42908</v>
      </c>
      <c r="N15" s="31">
        <f ca="1">H15</f>
        <v>42908</v>
      </c>
    </row>
    <row r="16" spans="1:14">
      <c r="A16" s="1"/>
      <c r="C16" s="6" t="s">
        <v>5</v>
      </c>
      <c r="D16" s="6"/>
      <c r="E16" s="6"/>
      <c r="F16" s="6"/>
      <c r="K16" s="1"/>
      <c r="N16" s="32"/>
    </row>
    <row r="17" spans="1:14">
      <c r="A17" s="1"/>
      <c r="C17" s="6" t="s">
        <v>6</v>
      </c>
      <c r="D17" s="6"/>
      <c r="E17" s="6"/>
      <c r="F17" s="6"/>
      <c r="K17" s="1"/>
      <c r="N17" s="32"/>
    </row>
    <row r="18" spans="1:14">
      <c r="A18" s="1"/>
      <c r="K18" s="1"/>
      <c r="N18" s="32"/>
    </row>
    <row r="19" spans="1:14" ht="15.75">
      <c r="A19" s="1"/>
      <c r="B19" s="9" t="s">
        <v>7</v>
      </c>
      <c r="C19" s="9"/>
      <c r="D19" s="9"/>
      <c r="E19" s="9"/>
      <c r="F19" s="9"/>
      <c r="H19" s="12">
        <f ca="1">H15+1</f>
        <v>42909</v>
      </c>
      <c r="I19" s="10"/>
      <c r="K19" s="1"/>
      <c r="L19" s="8">
        <v>42909</v>
      </c>
      <c r="N19" s="32"/>
    </row>
    <row r="20" spans="1:14" ht="15.75">
      <c r="A20" s="1"/>
      <c r="B20" s="9" t="s">
        <v>8</v>
      </c>
      <c r="C20" s="9"/>
      <c r="D20" s="9"/>
      <c r="E20" s="9"/>
      <c r="F20" s="9"/>
      <c r="H20" s="12" t="e">
        <f ca="1">IF(ISNUMBER(MATCH(IF(WEEKDAY(H15+15,2)=6,H15+15+2,IF(WEEKDAY(H15+15,2)=7,H15+15+1,H15+15)),fer,0)),IF(WEEKDAY(H15+15,2)=6,H15+15+2,IF(WEEKDAY(H15+15,2)=7,H15+15+1,H15+15))+1,IF(WEEKDAY(H15+15,2)=6,H15+15+2,IF(jousem(H15+15,2)=7,H15+15+1,H15+15)))</f>
        <v>#NAME?</v>
      </c>
      <c r="I20" s="12"/>
      <c r="K20" s="1"/>
      <c r="L20" s="8">
        <v>42923</v>
      </c>
      <c r="N20" s="33">
        <f ca="1">WORKDAY(N15+15-1,1,JoursFériés)</f>
        <v>42923</v>
      </c>
    </row>
    <row r="21" spans="1:14" ht="15.75">
      <c r="A21" s="1"/>
      <c r="B21" s="9" t="s">
        <v>9</v>
      </c>
      <c r="C21" s="9"/>
      <c r="D21" s="9"/>
      <c r="E21" s="9"/>
      <c r="F21" s="9"/>
      <c r="H21" s="12" t="e">
        <f ca="1">H20+1</f>
        <v>#NAME?</v>
      </c>
      <c r="I21" s="10"/>
      <c r="K21" s="1"/>
      <c r="L21" s="8">
        <v>42924</v>
      </c>
      <c r="N21" s="32"/>
    </row>
    <row r="22" spans="1:14" ht="15.75">
      <c r="A22" s="1"/>
      <c r="B22" s="9" t="s">
        <v>10</v>
      </c>
      <c r="C22" s="9"/>
      <c r="D22" s="9"/>
      <c r="E22" s="9"/>
      <c r="F22" s="9"/>
      <c r="H22" s="13"/>
      <c r="I22" s="14"/>
      <c r="K22" s="1"/>
      <c r="L22" s="8">
        <v>42926</v>
      </c>
      <c r="N22" s="32"/>
    </row>
    <row r="23" spans="1:14" ht="15.75">
      <c r="A23" s="1"/>
      <c r="B23" s="9" t="s">
        <v>11</v>
      </c>
      <c r="C23" s="9"/>
      <c r="D23" s="9"/>
      <c r="E23" s="9"/>
      <c r="F23" s="9"/>
      <c r="H23" s="10"/>
      <c r="I23" s="10"/>
      <c r="K23" s="1"/>
      <c r="L23" s="8">
        <v>42929</v>
      </c>
      <c r="N23" s="31">
        <v>42929</v>
      </c>
    </row>
    <row r="24" spans="1:14" ht="15.75" customHeight="1">
      <c r="A24" s="1"/>
      <c r="B24" s="7"/>
      <c r="C24" s="7"/>
      <c r="D24" s="7"/>
      <c r="E24" s="7"/>
      <c r="F24" s="7"/>
      <c r="H24" s="5"/>
      <c r="I24" s="5"/>
      <c r="K24" s="1"/>
      <c r="L24" s="8"/>
      <c r="N24" s="32"/>
    </row>
    <row r="25" spans="1:14" ht="15.75" customHeight="1">
      <c r="A25" s="1"/>
      <c r="B25" s="9" t="s">
        <v>12</v>
      </c>
      <c r="C25" s="9"/>
      <c r="D25" s="9"/>
      <c r="E25" s="9"/>
      <c r="F25" s="9"/>
      <c r="H25" s="10">
        <f>H23+1</f>
        <v>1</v>
      </c>
      <c r="I25" s="10"/>
      <c r="K25" s="1"/>
      <c r="L25" s="8">
        <v>42929</v>
      </c>
      <c r="N25" s="32"/>
    </row>
    <row r="26" spans="1:14" ht="15.75" customHeight="1">
      <c r="A26" s="1"/>
      <c r="B26" s="7"/>
      <c r="C26" s="7"/>
      <c r="D26" s="7"/>
      <c r="E26" s="7"/>
      <c r="F26" s="7"/>
      <c r="H26" s="5"/>
      <c r="I26" s="5"/>
      <c r="K26" s="1"/>
      <c r="L26" s="8"/>
      <c r="N26" s="32"/>
    </row>
    <row r="27" spans="1:14" ht="15.75" customHeight="1">
      <c r="A27" s="1"/>
      <c r="B27" s="11" t="s">
        <v>13</v>
      </c>
      <c r="C27" s="11"/>
      <c r="D27" s="11"/>
      <c r="E27" s="7"/>
      <c r="F27" s="7"/>
      <c r="H27" s="10"/>
      <c r="I27" s="10"/>
      <c r="K27" s="1"/>
      <c r="L27" s="8">
        <v>42948</v>
      </c>
      <c r="N27" s="33">
        <f ca="1">WORKDAY(WORKDAY.INTL(N23,15,11,JoursFériés)-1,1,JoursFériés)</f>
        <v>42948</v>
      </c>
    </row>
    <row r="28" spans="1:14" ht="15.75">
      <c r="A28" s="1"/>
      <c r="B28" s="11" t="s">
        <v>14</v>
      </c>
      <c r="C28" s="11"/>
      <c r="D28" s="11"/>
      <c r="E28" s="11"/>
      <c r="F28" s="7"/>
      <c r="H28" s="10"/>
      <c r="I28" s="10"/>
      <c r="K28" s="1"/>
      <c r="L28" s="8">
        <v>42949</v>
      </c>
      <c r="N28" s="34"/>
    </row>
    <row r="29" spans="1:14">
      <c r="A29" s="1"/>
      <c r="K29" s="1"/>
    </row>
    <row r="30" spans="1:14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</sheetData>
  <mergeCells count="21">
    <mergeCell ref="B10:D10"/>
    <mergeCell ref="B13:F13"/>
    <mergeCell ref="H13:I13"/>
    <mergeCell ref="B15:F15"/>
    <mergeCell ref="H15:I15"/>
    <mergeCell ref="H19:I19"/>
    <mergeCell ref="H20:I20"/>
    <mergeCell ref="H21:I21"/>
    <mergeCell ref="H22:I22"/>
    <mergeCell ref="H23:I23"/>
    <mergeCell ref="B19:F19"/>
    <mergeCell ref="B20:F20"/>
    <mergeCell ref="B21:F21"/>
    <mergeCell ref="B22:F22"/>
    <mergeCell ref="B23:F23"/>
    <mergeCell ref="B25:F25"/>
    <mergeCell ref="H25:I25"/>
    <mergeCell ref="B27:D27"/>
    <mergeCell ref="B28:E28"/>
    <mergeCell ref="H27:I27"/>
    <mergeCell ref="H28:I2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B3" sqref="B3:C13"/>
    </sheetView>
  </sheetViews>
  <sheetFormatPr baseColWidth="10" defaultRowHeight="15"/>
  <cols>
    <col min="2" max="2" width="22.140625" bestFit="1" customWidth="1"/>
    <col min="3" max="3" width="23.42578125" bestFit="1" customWidth="1"/>
  </cols>
  <sheetData>
    <row r="1" spans="1:3" ht="16.5">
      <c r="A1" s="17" t="s">
        <v>16</v>
      </c>
      <c r="B1" s="18"/>
      <c r="C1" s="19"/>
    </row>
    <row r="2" spans="1:3" ht="16.5">
      <c r="A2" s="20"/>
      <c r="B2" s="21">
        <f ca="1">YEAR(NOW())</f>
        <v>2017</v>
      </c>
      <c r="C2" s="22">
        <f ca="1">B2+1</f>
        <v>2018</v>
      </c>
    </row>
    <row r="3" spans="1:3" ht="16.5">
      <c r="A3" s="20" t="s">
        <v>17</v>
      </c>
      <c r="B3" s="23">
        <f ca="1">DATE(B$2,1,1)</f>
        <v>42736</v>
      </c>
      <c r="C3" s="24">
        <f ca="1">DATE(C$2,1,1)</f>
        <v>43101</v>
      </c>
    </row>
    <row r="4" spans="1:3" ht="16.5">
      <c r="A4" s="20" t="s">
        <v>18</v>
      </c>
      <c r="B4" s="23">
        <f ca="1">DATE(B$2,5,1)</f>
        <v>42856</v>
      </c>
      <c r="C4" s="24">
        <f ca="1">DATE(C$2,5,1)</f>
        <v>43221</v>
      </c>
    </row>
    <row r="5" spans="1:3" ht="16.5">
      <c r="A5" s="20" t="s">
        <v>19</v>
      </c>
      <c r="B5" s="23">
        <f ca="1">(ROUND(DATE(B$2,4,MOD(234-11*MOD(B$2,19),30))/7,0)*7-6)+1</f>
        <v>42842</v>
      </c>
      <c r="C5" s="24">
        <f ca="1">(ROUND(DATE(C$2,4,MOD(234-11*MOD(C$2,19),30))/7,0)*7-6)+1</f>
        <v>43192</v>
      </c>
    </row>
    <row r="6" spans="1:3" ht="16.5">
      <c r="A6" s="20" t="s">
        <v>20</v>
      </c>
      <c r="B6" s="23">
        <f ca="1">B5+49</f>
        <v>42891</v>
      </c>
      <c r="C6" s="24">
        <f ca="1">C5+49</f>
        <v>43241</v>
      </c>
    </row>
    <row r="7" spans="1:3" ht="16.5">
      <c r="A7" s="25" t="s">
        <v>21</v>
      </c>
      <c r="B7" s="23">
        <f ca="1">DATE(B$2,5,8)</f>
        <v>42863</v>
      </c>
      <c r="C7" s="24">
        <f ca="1">DATE(C$2,5,8)</f>
        <v>43228</v>
      </c>
    </row>
    <row r="8" spans="1:3" ht="16.5">
      <c r="A8" s="20" t="s">
        <v>22</v>
      </c>
      <c r="B8" s="23">
        <f ca="1">B5+38</f>
        <v>42880</v>
      </c>
      <c r="C8" s="24">
        <f ca="1">C5+38</f>
        <v>43230</v>
      </c>
    </row>
    <row r="9" spans="1:3" ht="16.5">
      <c r="A9" s="26" t="s">
        <v>23</v>
      </c>
      <c r="B9" s="23">
        <f ca="1">DATE(B$2,7,14)</f>
        <v>42930</v>
      </c>
      <c r="C9" s="24">
        <f ca="1">DATE(C$2,7,14)</f>
        <v>43295</v>
      </c>
    </row>
    <row r="10" spans="1:3" ht="16.5">
      <c r="A10" s="26" t="s">
        <v>24</v>
      </c>
      <c r="B10" s="23">
        <f ca="1">DATE(B$2,8,15)</f>
        <v>42962</v>
      </c>
      <c r="C10" s="24">
        <f ca="1">DATE(C$2,8,15)</f>
        <v>43327</v>
      </c>
    </row>
    <row r="11" spans="1:3" ht="16.5">
      <c r="A11" s="26" t="s">
        <v>25</v>
      </c>
      <c r="B11" s="23">
        <f ca="1">DATE(B$2,11,1)</f>
        <v>43040</v>
      </c>
      <c r="C11" s="24">
        <f ca="1">DATE(C$2,11,1)</f>
        <v>43405</v>
      </c>
    </row>
    <row r="12" spans="1:3" ht="16.5">
      <c r="A12" s="26" t="s">
        <v>26</v>
      </c>
      <c r="B12" s="23">
        <f ca="1">DATE(B$2,11,11)</f>
        <v>43050</v>
      </c>
      <c r="C12" s="24">
        <f ca="1">DATE(C$2,11,11)</f>
        <v>43415</v>
      </c>
    </row>
    <row r="13" spans="1:3" ht="17.25" thickBot="1">
      <c r="A13" s="27" t="s">
        <v>27</v>
      </c>
      <c r="B13" s="28">
        <f ca="1">DATE(B$2,12,25)</f>
        <v>43094</v>
      </c>
      <c r="C13" s="29">
        <f ca="1">DATE(C$2,12,25)</f>
        <v>43459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Rupture conventionnelle</vt:lpstr>
      <vt:lpstr>Feuil2</vt:lpstr>
      <vt:lpstr>JoursFériés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</dc:creator>
  <cp:lastModifiedBy>jean-francois liquette</cp:lastModifiedBy>
  <dcterms:created xsi:type="dcterms:W3CDTF">2017-06-22T06:37:06Z</dcterms:created>
  <dcterms:modified xsi:type="dcterms:W3CDTF">2017-06-22T10:03:29Z</dcterms:modified>
</cp:coreProperties>
</file>