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ALT\Desktop\"/>
    </mc:Choice>
  </mc:AlternateContent>
  <xr:revisionPtr revIDLastSave="0" documentId="13_ncr:1_{F9372191-E47D-45AE-9D0E-C09C5E74E3B4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Inclus" sheetId="1" r:id="rId1"/>
    <sheet name="Exclus" sheetId="4" r:id="rId2"/>
    <sheet name="Somme" sheetId="5" r:id="rId3"/>
    <sheet name="Tri Appels" sheetId="6" r:id="rId4"/>
  </sheets>
  <externalReferences>
    <externalReference r:id="rId5"/>
    <externalReference r:id="rId6"/>
  </externalReferences>
  <definedNames>
    <definedName name="BaremeName">[1]Barême!$K$3</definedName>
    <definedName name="mail" localSheetId="1">'[2]Calcul CDR Mois'!#REF!</definedName>
    <definedName name="mail" localSheetId="0">'[2]Calcul CDR Mois'!#REF!</definedName>
    <definedName name="mail">'[2]Calcul CDR Mois'!#REF!</definedName>
    <definedName name="ouinon" localSheetId="1">'[2]Calcul CDR Mois'!#REF!</definedName>
    <definedName name="ouinon" localSheetId="0">'[2]Calcul CDR Mois'!#REF!</definedName>
    <definedName name="ouinon">'[2]Calcul CDR Mois'!#REF!</definedName>
    <definedName name="_xlnm.Print_Area" localSheetId="1">Exclus!$A$1:$E$73</definedName>
    <definedName name="_xlnm.Print_Area" localSheetId="0">Inclus!$A$1:$E$46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1" i="4" l="1"/>
  <c r="G32" i="4"/>
  <c r="A9" i="4"/>
  <c r="G44" i="4"/>
  <c r="G30" i="4"/>
  <c r="G19" i="4"/>
  <c r="B11" i="4" l="1"/>
  <c r="C11" i="4" s="1"/>
  <c r="A11" i="4"/>
  <c r="E35" i="4" l="1"/>
  <c r="E37" i="4" s="1"/>
  <c r="E34" i="4"/>
  <c r="E71" i="4"/>
  <c r="E73" i="4" s="1"/>
  <c r="E70" i="4"/>
  <c r="E59" i="4"/>
  <c r="E61" i="4" s="1"/>
  <c r="E58" i="4"/>
  <c r="E47" i="4"/>
  <c r="E49" i="4" s="1"/>
  <c r="E46" i="4"/>
  <c r="G43" i="4"/>
  <c r="E22" i="4"/>
  <c r="E24" i="4" s="1"/>
  <c r="E21" i="4"/>
  <c r="G18" i="4"/>
  <c r="E43" i="1"/>
  <c r="E19" i="1"/>
  <c r="E31" i="1"/>
  <c r="E7" i="1"/>
  <c r="E8" i="1"/>
  <c r="E20" i="1"/>
  <c r="E22" i="1" s="1"/>
  <c r="E36" i="4" l="1"/>
  <c r="E23" i="4"/>
  <c r="E48" i="4"/>
  <c r="E60" i="4"/>
  <c r="E72" i="4"/>
  <c r="E21" i="1"/>
  <c r="E44" i="1" l="1"/>
  <c r="E46" i="1" s="1"/>
  <c r="E32" i="1"/>
  <c r="E34" i="1" s="1"/>
  <c r="E9" i="1"/>
  <c r="E45" i="1" l="1"/>
  <c r="E33" i="1"/>
  <c r="E10" i="1"/>
  <c r="G20" i="5" l="1"/>
  <c r="G18" i="5"/>
  <c r="C2" i="5"/>
  <c r="G2" i="5" s="1"/>
  <c r="C4" i="5" l="1"/>
  <c r="E2" i="5" s="1"/>
  <c r="F2" i="5"/>
  <c r="G5" i="5" l="1"/>
  <c r="G14" i="5" s="1"/>
  <c r="G4" i="5"/>
  <c r="G11" i="5" l="1"/>
  <c r="G12" i="5" s="1"/>
</calcChain>
</file>

<file path=xl/sharedStrings.xml><?xml version="1.0" encoding="utf-8"?>
<sst xmlns="http://schemas.openxmlformats.org/spreadsheetml/2006/main" count="123" uniqueCount="48">
  <si>
    <t>Numéro Appelé</t>
  </si>
  <si>
    <t>Mtt € HT</t>
  </si>
  <si>
    <t>Total HT</t>
  </si>
  <si>
    <t>TVA 20%</t>
  </si>
  <si>
    <t>TOTAL TTC</t>
  </si>
  <si>
    <t>Date Appel</t>
  </si>
  <si>
    <t>Type Appel</t>
  </si>
  <si>
    <t>21 Rue de la Mauvendière</t>
  </si>
  <si>
    <t>87000 Limoges</t>
  </si>
  <si>
    <t>N° de TVA : FR49791815442</t>
  </si>
  <si>
    <r>
      <t xml:space="preserve">Détails de vos Appels </t>
    </r>
    <r>
      <rPr>
        <b/>
        <sz val="16"/>
        <color rgb="FFFF0000"/>
        <rFont val="Calibri"/>
        <family val="2"/>
        <scheme val="minor"/>
      </rPr>
      <t>EXCLUS</t>
    </r>
    <r>
      <rPr>
        <b/>
        <sz val="14"/>
        <color theme="0"/>
        <rFont val="Calibri"/>
        <family val="2"/>
        <scheme val="minor"/>
      </rPr>
      <t xml:space="preserve"> de Votre Forfait</t>
    </r>
  </si>
  <si>
    <t>Somme :</t>
  </si>
  <si>
    <t>Heures :</t>
  </si>
  <si>
    <t>Minutes :</t>
  </si>
  <si>
    <t>Secondes :</t>
  </si>
  <si>
    <t>Total Minutes :</t>
  </si>
  <si>
    <t>Total Secondes :</t>
  </si>
  <si>
    <t>Minutes Incluses :</t>
  </si>
  <si>
    <t>Palier International :</t>
  </si>
  <si>
    <t>Reste :</t>
  </si>
  <si>
    <t>Tarif /min :</t>
  </si>
  <si>
    <t>Coût :</t>
  </si>
  <si>
    <t>Nb de Secondes :</t>
  </si>
  <si>
    <t>=</t>
  </si>
  <si>
    <t>Nb de Minutes :</t>
  </si>
  <si>
    <t xml:space="preserve">comptabilite@nexop.fr </t>
  </si>
  <si>
    <t>0582081233</t>
  </si>
  <si>
    <t>NexoP</t>
  </si>
  <si>
    <t>Durée / Qtté</t>
  </si>
  <si>
    <t>Utilisateur :</t>
  </si>
  <si>
    <t>Total Consommé</t>
  </si>
  <si>
    <t>Total Consommé (Mo)</t>
  </si>
  <si>
    <t>Qtté</t>
  </si>
  <si>
    <t>Qtté (Ko)</t>
  </si>
  <si>
    <r>
      <t xml:space="preserve">Détails de vos Appels </t>
    </r>
    <r>
      <rPr>
        <b/>
        <sz val="16"/>
        <color rgb="FFFF0000"/>
        <rFont val="Calibri"/>
        <family val="2"/>
        <scheme val="minor"/>
      </rPr>
      <t>Roaming ou Internationaux EXCLUS</t>
    </r>
    <r>
      <rPr>
        <b/>
        <sz val="14"/>
        <color theme="0"/>
        <rFont val="Calibri"/>
        <family val="2"/>
        <scheme val="minor"/>
      </rPr>
      <t xml:space="preserve"> de Votre Forfait</t>
    </r>
  </si>
  <si>
    <r>
      <t xml:space="preserve">Détails de vos SMS / MMS </t>
    </r>
    <r>
      <rPr>
        <b/>
        <sz val="16"/>
        <color rgb="FFFF0000"/>
        <rFont val="Calibri"/>
        <family val="2"/>
        <scheme val="minor"/>
      </rPr>
      <t>EXCLUS</t>
    </r>
    <r>
      <rPr>
        <b/>
        <sz val="14"/>
        <color theme="0"/>
        <rFont val="Calibri"/>
        <family val="2"/>
        <scheme val="minor"/>
      </rPr>
      <t xml:space="preserve"> de Votre Forfait</t>
    </r>
  </si>
  <si>
    <r>
      <t xml:space="preserve">Détails de vos Appels </t>
    </r>
    <r>
      <rPr>
        <b/>
        <sz val="16"/>
        <color rgb="FFFF0000"/>
        <rFont val="Calibri"/>
        <family val="2"/>
        <scheme val="minor"/>
      </rPr>
      <t>Surtaxés EXCLUS</t>
    </r>
    <r>
      <rPr>
        <b/>
        <sz val="14"/>
        <color theme="0"/>
        <rFont val="Calibri"/>
        <family val="2"/>
        <scheme val="minor"/>
      </rPr>
      <t xml:space="preserve"> de Votre Forfait</t>
    </r>
  </si>
  <si>
    <t>Format de cellule : [h]"h"mm"m"ss"s";@</t>
  </si>
  <si>
    <r>
      <t xml:space="preserve">Détails de votre Data </t>
    </r>
    <r>
      <rPr>
        <b/>
        <sz val="16"/>
        <color rgb="FFFF0000"/>
        <rFont val="Calibri"/>
        <family val="2"/>
        <scheme val="minor"/>
      </rPr>
      <t>EXCLUE</t>
    </r>
    <r>
      <rPr>
        <b/>
        <sz val="14"/>
        <color theme="0"/>
        <rFont val="Calibri"/>
        <family val="2"/>
        <scheme val="minor"/>
      </rPr>
      <t xml:space="preserve"> de Votre Forfait</t>
    </r>
  </si>
  <si>
    <t>Ligne :</t>
  </si>
  <si>
    <t>U-Need Toulouse</t>
  </si>
  <si>
    <t>4 Avenue de Galilée</t>
  </si>
  <si>
    <t>31130 Balma</t>
  </si>
  <si>
    <t>Sarah MARTA DE ANDRADE</t>
  </si>
  <si>
    <r>
      <t xml:space="preserve">Détails de vos Appels </t>
    </r>
    <r>
      <rPr>
        <b/>
        <sz val="16"/>
        <color rgb="FFFF0000"/>
        <rFont val="Calibri"/>
        <family val="2"/>
        <scheme val="minor"/>
      </rPr>
      <t>vers Fixes et Mobiles</t>
    </r>
  </si>
  <si>
    <r>
      <t xml:space="preserve">Détails de vos Appels </t>
    </r>
    <r>
      <rPr>
        <b/>
        <sz val="16"/>
        <color rgb="FFFF0000"/>
        <rFont val="Calibri"/>
        <family val="2"/>
        <scheme val="minor"/>
      </rPr>
      <t>vers International</t>
    </r>
  </si>
  <si>
    <t>Détails de vos SMS / MMS</t>
  </si>
  <si>
    <t>Détails de votre 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</si>
</sst>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0#&quot; &quot;##&quot; &quot;##&quot; &quot;##&quot; &quot;##"/>
    <numFmt numFmtId="165" formatCode="#,##0.000\ &quot;€&quot;"/>
    <numFmt numFmtId="166" formatCode="#,##0.00\ &quot;€&quot;"/>
    <numFmt numFmtId="167" formatCode="dd/mm/yy;@"/>
    <numFmt numFmtId="168" formatCode="[hh]:mm:ss"/>
    <numFmt numFmtId="169" formatCode="[h]&quot;h&quot;mm&quot;m&quot;ss&quot;s&quot;;@"/>
    <numFmt numFmtId="170" formatCode="00_\&quot;m&quot;"/>
    <numFmt numFmtId="171" formatCode="00_\&quot;s&quot;"/>
    <numFmt numFmtId="172" formatCode="hh:mm:ss;@"/>
    <numFmt numFmtId="173" formatCode="dd/mm/yyyy\ hh:mm:ss"/>
  </numFmts>
  <fonts count="1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22"/>
      <color theme="0" tint="-0.499984740745262"/>
      <name val="Calibri"/>
      <family val="2"/>
      <scheme val="minor"/>
    </font>
    <font>
      <sz val="22"/>
      <color theme="0" tint="-0.49998474074526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 applyAlignment="1" applyProtection="1">
      <alignment horizontal="center" vertical="center" wrapText="1"/>
      <protection locked="0"/>
    </xf>
    <xf numFmtId="0" fontId="2" fillId="0" borderId="0" xfId="0" applyFont="1"/>
    <xf numFmtId="167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4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5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5" fillId="0" borderId="0" xfId="0" applyNumberFormat="1" applyFont="1"/>
    <xf numFmtId="167" fontId="5" fillId="0" borderId="0" xfId="0" applyNumberFormat="1" applyFont="1"/>
    <xf numFmtId="0" fontId="5" fillId="0" borderId="0" xfId="0" applyFont="1"/>
    <xf numFmtId="166" fontId="6" fillId="0" borderId="6" xfId="0" applyNumberFormat="1" applyFont="1" applyBorder="1"/>
    <xf numFmtId="166" fontId="6" fillId="0" borderId="9" xfId="0" applyNumberFormat="1" applyFont="1" applyBorder="1"/>
    <xf numFmtId="0" fontId="7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9" fillId="0" borderId="0" xfId="1" applyFont="1" applyFill="1" applyBorder="1" applyAlignment="1">
      <alignment horizontal="left" vertical="center"/>
    </xf>
    <xf numFmtId="168" fontId="0" fillId="0" borderId="1" xfId="0" applyNumberFormat="1" applyBorder="1" applyProtection="1">
      <protection locked="0"/>
    </xf>
    <xf numFmtId="0" fontId="0" fillId="0" borderId="0" xfId="0" applyProtection="1">
      <protection locked="0"/>
    </xf>
    <xf numFmtId="0" fontId="3" fillId="4" borderId="1" xfId="0" applyFont="1" applyFill="1" applyBorder="1" applyProtection="1">
      <protection hidden="1"/>
    </xf>
    <xf numFmtId="0" fontId="3" fillId="0" borderId="0" xfId="0" applyFont="1" applyProtection="1">
      <protection hidden="1"/>
    </xf>
    <xf numFmtId="168" fontId="0" fillId="4" borderId="1" xfId="0" applyNumberFormat="1" applyFill="1" applyBorder="1" applyProtection="1">
      <protection hidden="1"/>
    </xf>
    <xf numFmtId="0" fontId="0" fillId="0" borderId="0" xfId="0" applyProtection="1">
      <protection hidden="1"/>
    </xf>
    <xf numFmtId="1" fontId="0" fillId="4" borderId="1" xfId="0" applyNumberFormat="1" applyFill="1" applyBorder="1" applyProtection="1">
      <protection hidden="1"/>
    </xf>
    <xf numFmtId="2" fontId="14" fillId="0" borderId="0" xfId="0" applyNumberFormat="1" applyFont="1" applyProtection="1">
      <protection hidden="1"/>
    </xf>
    <xf numFmtId="0" fontId="3" fillId="4" borderId="15" xfId="0" applyFont="1" applyFill="1" applyBorder="1" applyProtection="1">
      <protection hidden="1"/>
    </xf>
    <xf numFmtId="0" fontId="0" fillId="0" borderId="1" xfId="0" applyBorder="1" applyProtection="1">
      <protection locked="0"/>
    </xf>
    <xf numFmtId="0" fontId="0" fillId="4" borderId="1" xfId="0" applyFill="1" applyBorder="1" applyProtection="1">
      <protection hidden="1"/>
    </xf>
    <xf numFmtId="166" fontId="0" fillId="4" borderId="1" xfId="0" applyNumberFormat="1" applyFill="1" applyBorder="1" applyProtection="1">
      <protection hidden="1"/>
    </xf>
    <xf numFmtId="0" fontId="0" fillId="0" borderId="0" xfId="0" applyAlignment="1" applyProtection="1">
      <alignment horizontal="center"/>
      <protection locked="0"/>
    </xf>
    <xf numFmtId="169" fontId="0" fillId="0" borderId="0" xfId="0" applyNumberFormat="1" applyProtection="1">
      <protection locked="0"/>
    </xf>
    <xf numFmtId="170" fontId="0" fillId="0" borderId="0" xfId="0" applyNumberFormat="1" applyProtection="1">
      <protection locked="0"/>
    </xf>
    <xf numFmtId="169" fontId="0" fillId="0" borderId="0" xfId="0" applyNumberFormat="1" applyAlignment="1" applyProtection="1">
      <alignment horizontal="right"/>
      <protection locked="0"/>
    </xf>
    <xf numFmtId="171" fontId="0" fillId="0" borderId="0" xfId="0" applyNumberFormat="1" applyProtection="1">
      <protection locked="0"/>
    </xf>
    <xf numFmtId="169" fontId="0" fillId="0" borderId="0" xfId="0" applyNumberFormat="1" applyAlignment="1">
      <alignment horizontal="left" vertical="center"/>
    </xf>
    <xf numFmtId="169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9" fontId="5" fillId="0" borderId="0" xfId="0" applyNumberFormat="1" applyFont="1"/>
    <xf numFmtId="172" fontId="2" fillId="0" borderId="0" xfId="0" applyNumberFormat="1" applyFont="1"/>
    <xf numFmtId="172" fontId="0" fillId="0" borderId="0" xfId="0" applyNumberFormat="1" applyAlignment="1">
      <alignment horizontal="left" vertical="center"/>
    </xf>
    <xf numFmtId="172" fontId="1" fillId="0" borderId="0" xfId="0" applyNumberFormat="1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4" fillId="3" borderId="10" xfId="0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left"/>
      <protection locked="0"/>
    </xf>
    <xf numFmtId="173" fontId="5" fillId="0" borderId="1" xfId="0" applyNumberFormat="1" applyFont="1" applyBorder="1" applyProtection="1">
      <protection locked="0"/>
    </xf>
    <xf numFmtId="164" fontId="5" fillId="0" borderId="1" xfId="0" applyNumberFormat="1" applyFont="1" applyBorder="1" applyProtection="1">
      <protection locked="0"/>
    </xf>
    <xf numFmtId="0" fontId="5" fillId="0" borderId="1" xfId="0" applyFont="1" applyBorder="1" applyProtection="1">
      <protection locked="0"/>
    </xf>
    <xf numFmtId="166" fontId="5" fillId="0" borderId="6" xfId="0" applyNumberFormat="1" applyFont="1" applyBorder="1" applyProtection="1">
      <protection locked="0"/>
    </xf>
    <xf numFmtId="0" fontId="5" fillId="0" borderId="0" xfId="0" applyFont="1" applyProtection="1">
      <protection hidden="1"/>
    </xf>
    <xf numFmtId="173" fontId="5" fillId="0" borderId="12" xfId="0" applyNumberFormat="1" applyFont="1" applyBorder="1" applyProtection="1">
      <protection locked="0"/>
    </xf>
    <xf numFmtId="169" fontId="5" fillId="0" borderId="1" xfId="0" applyNumberFormat="1" applyFont="1" applyBorder="1" applyProtection="1">
      <protection locked="0"/>
    </xf>
    <xf numFmtId="169" fontId="1" fillId="0" borderId="0" xfId="0" applyNumberFormat="1" applyFont="1" applyAlignment="1" applyProtection="1">
      <alignment horizontal="center" vertical="center" wrapText="1"/>
      <protection locked="0"/>
    </xf>
    <xf numFmtId="169" fontId="6" fillId="0" borderId="4" xfId="0" applyNumberFormat="1" applyFont="1" applyBorder="1"/>
    <xf numFmtId="0" fontId="6" fillId="0" borderId="4" xfId="0" applyFont="1" applyBorder="1"/>
    <xf numFmtId="4" fontId="6" fillId="0" borderId="4" xfId="0" applyNumberFormat="1" applyFont="1" applyBorder="1"/>
    <xf numFmtId="3" fontId="5" fillId="0" borderId="1" xfId="0" applyNumberFormat="1" applyFont="1" applyBorder="1" applyProtection="1">
      <protection locked="0"/>
    </xf>
    <xf numFmtId="0" fontId="5" fillId="0" borderId="0" xfId="0" quotePrefix="1" applyFont="1" applyProtection="1">
      <protection hidden="1"/>
    </xf>
    <xf numFmtId="14" fontId="0" fillId="0" borderId="0" xfId="0" applyNumberFormat="1" applyAlignment="1">
      <alignment horizontal="left" vertical="center"/>
    </xf>
    <xf numFmtId="164" fontId="5" fillId="0" borderId="1" xfId="0" quotePrefix="1" applyNumberFormat="1" applyFont="1" applyBorder="1" applyAlignment="1" applyProtection="1">
      <alignment horizontal="right"/>
      <protection locked="0"/>
    </xf>
    <xf numFmtId="0" fontId="4" fillId="2" borderId="5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12" fillId="3" borderId="10" xfId="0" applyFont="1" applyFill="1" applyBorder="1" applyAlignment="1" applyProtection="1">
      <alignment horizontal="center" vertical="center" wrapText="1"/>
      <protection locked="0"/>
    </xf>
    <xf numFmtId="0" fontId="12" fillId="3" borderId="11" xfId="0" applyFont="1" applyFill="1" applyBorder="1" applyAlignment="1" applyProtection="1">
      <alignment horizontal="center" vertical="center" wrapText="1"/>
      <protection locked="0"/>
    </xf>
    <xf numFmtId="0" fontId="12" fillId="3" borderId="12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10" fillId="0" borderId="0" xfId="0" applyFont="1" applyAlignment="1">
      <alignment horizontal="center" vertical="center"/>
    </xf>
    <xf numFmtId="0" fontId="3" fillId="4" borderId="1" xfId="0" applyFont="1" applyFill="1" applyBorder="1" applyAlignment="1" applyProtection="1">
      <alignment horizontal="left"/>
      <protection hidden="1"/>
    </xf>
    <xf numFmtId="0" fontId="3" fillId="4" borderId="13" xfId="0" applyFont="1" applyFill="1" applyBorder="1" applyAlignment="1" applyProtection="1">
      <alignment horizontal="left"/>
      <protection hidden="1"/>
    </xf>
    <xf numFmtId="0" fontId="3" fillId="4" borderId="14" xfId="0" applyFont="1" applyFill="1" applyBorder="1" applyAlignment="1" applyProtection="1">
      <alignment horizontal="left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2057400</xdr:colOff>
      <xdr:row>1</xdr:row>
      <xdr:rowOff>161925</xdr:rowOff>
    </xdr:from>
    <xdr:to>
      <xdr:col>1</xdr:col>
      <xdr:colOff>0</xdr:colOff>
      <xdr:row>1</xdr:row>
      <xdr:rowOff>161925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>
        <a:xfrm>
          <a:off x="790575" y="1514475"/>
          <a:ext cx="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447675</xdr:colOff>
      <xdr:row>8</xdr:row>
      <xdr:rowOff>171450</xdr:rowOff>
    </xdr:from>
    <xdr:to>
      <xdr:col>0</xdr:col>
      <xdr:colOff>1295400</xdr:colOff>
      <xdr:row>8</xdr:row>
      <xdr:rowOff>171450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97984967-5ADF-4A66-9A7A-73C32FB64C26}"/>
            </a:ext>
          </a:extLst>
        </xdr:cNvPr>
        <xdr:cNvCxnSpPr/>
      </xdr:nvCxnSpPr>
      <xdr:spPr>
        <a:xfrm>
          <a:off x="447675" y="1657350"/>
          <a:ext cx="771525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2057400</xdr:colOff>
      <xdr:row>8</xdr:row>
      <xdr:rowOff>161925</xdr:rowOff>
    </xdr:from>
    <xdr:to>
      <xdr:col>1</xdr:col>
      <xdr:colOff>0</xdr:colOff>
      <xdr:row>8</xdr:row>
      <xdr:rowOff>161925</xdr:rowOff>
    </xdr:to>
    <xdr:cxnSp macro="">
      <xdr:nvCxnSpPr>
        <xdr:cNvPr id="12" name="Connecteur droit 11">
          <a:extLst>
            <a:ext uri="{FF2B5EF4-FFF2-40B4-BE49-F238E27FC236}">
              <a16:creationId xmlns:a16="http://schemas.microsoft.com/office/drawing/2014/main" id="{B17D8D90-2F27-4381-B3C4-E8F1AC517E9C}"/>
            </a:ext>
          </a:extLst>
        </xdr:cNvPr>
        <xdr:cNvCxnSpPr/>
      </xdr:nvCxnSpPr>
      <xdr:spPr>
        <a:xfrm>
          <a:off x="1219200" y="1647825"/>
          <a:ext cx="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438150</xdr:colOff>
      <xdr:row>8</xdr:row>
      <xdr:rowOff>171450</xdr:rowOff>
    </xdr:from>
    <xdr:to>
      <xdr:col>4</xdr:col>
      <xdr:colOff>190500</xdr:colOff>
      <xdr:row>8</xdr:row>
      <xdr:rowOff>171450</xdr:rowOff>
    </xdr:to>
    <xdr:cxnSp macro="">
      <xdr:nvCxnSpPr>
        <xdr:cNvPr id="13" name="Connecteur droit 12">
          <a:extLst>
            <a:ext uri="{FF2B5EF4-FFF2-40B4-BE49-F238E27FC236}">
              <a16:creationId xmlns:a16="http://schemas.microsoft.com/office/drawing/2014/main" id="{DBDD572D-9594-409B-8BA3-87B5AD26D1A1}"/>
            </a:ext>
          </a:extLst>
        </xdr:cNvPr>
        <xdr:cNvCxnSpPr/>
      </xdr:nvCxnSpPr>
      <xdr:spPr>
        <a:xfrm>
          <a:off x="4905375" y="1657350"/>
          <a:ext cx="76200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2057400</xdr:colOff>
      <xdr:row>8</xdr:row>
      <xdr:rowOff>161925</xdr:rowOff>
    </xdr:from>
    <xdr:to>
      <xdr:col>1</xdr:col>
      <xdr:colOff>0</xdr:colOff>
      <xdr:row>8</xdr:row>
      <xdr:rowOff>161925</xdr:rowOff>
    </xdr:to>
    <xdr:cxnSp macro="">
      <xdr:nvCxnSpPr>
        <xdr:cNvPr id="15" name="Connecteur droit 14">
          <a:extLst>
            <a:ext uri="{FF2B5EF4-FFF2-40B4-BE49-F238E27FC236}">
              <a16:creationId xmlns:a16="http://schemas.microsoft.com/office/drawing/2014/main" id="{C478D9D4-433D-4926-B865-985650830BF5}"/>
            </a:ext>
          </a:extLst>
        </xdr:cNvPr>
        <xdr:cNvCxnSpPr/>
      </xdr:nvCxnSpPr>
      <xdr:spPr>
        <a:xfrm>
          <a:off x="1219200" y="1647825"/>
          <a:ext cx="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2057400</xdr:colOff>
      <xdr:row>8</xdr:row>
      <xdr:rowOff>161925</xdr:rowOff>
    </xdr:from>
    <xdr:to>
      <xdr:col>1</xdr:col>
      <xdr:colOff>0</xdr:colOff>
      <xdr:row>8</xdr:row>
      <xdr:rowOff>161925</xdr:rowOff>
    </xdr:to>
    <xdr:cxnSp macro="">
      <xdr:nvCxnSpPr>
        <xdr:cNvPr id="18" name="Connecteur droit 17">
          <a:extLst>
            <a:ext uri="{FF2B5EF4-FFF2-40B4-BE49-F238E27FC236}">
              <a16:creationId xmlns:a16="http://schemas.microsoft.com/office/drawing/2014/main" id="{9A445F21-77E4-4D90-8AE7-0CC8EB4E8AF2}"/>
            </a:ext>
          </a:extLst>
        </xdr:cNvPr>
        <xdr:cNvCxnSpPr/>
      </xdr:nvCxnSpPr>
      <xdr:spPr>
        <a:xfrm>
          <a:off x="1219200" y="1647825"/>
          <a:ext cx="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2057400</xdr:colOff>
      <xdr:row>8</xdr:row>
      <xdr:rowOff>161925</xdr:rowOff>
    </xdr:from>
    <xdr:to>
      <xdr:col>1</xdr:col>
      <xdr:colOff>0</xdr:colOff>
      <xdr:row>8</xdr:row>
      <xdr:rowOff>161925</xdr:rowOff>
    </xdr:to>
    <xdr:cxnSp macro="">
      <xdr:nvCxnSpPr>
        <xdr:cNvPr id="4" name="Connecteur droit 3">
          <a:extLst>
            <a:ext uri="{FF2B5EF4-FFF2-40B4-BE49-F238E27FC236}">
              <a16:creationId xmlns:a16="http://schemas.microsoft.com/office/drawing/2014/main" id="{A3F6EE44-B016-4C54-ABB0-B609B191B599}"/>
            </a:ext>
          </a:extLst>
        </xdr:cNvPr>
        <xdr:cNvCxnSpPr/>
      </xdr:nvCxnSpPr>
      <xdr:spPr>
        <a:xfrm>
          <a:off x="1219200" y="1647825"/>
          <a:ext cx="0" cy="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&#233;veloppement\Bar&#232;mes\Matrice%20Calcul%20Coefficients%20-%203%20d&#233;cimales%20-Test%20aline%20telecoms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ex-ProgetCom-PC/Google%20Drive/Pro/ProgetConnect/ProgetCom/Administratif/Comptabilit&#233;/2016/Factures%20Clients/CDR/Calcul/04%20-%20Avril/Calcul%20CDR%20Clients%20ProgetCo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rême"/>
      <sheetName val="Barême Output Partenaire"/>
      <sheetName val="Barême Output FRONT"/>
    </sheetNames>
    <sheetDataSet>
      <sheetData sheetId="0" refreshError="1">
        <row r="3">
          <cell r="K3" t="str">
            <v>BG-TELECOM-0116-RC</v>
          </cell>
        </row>
      </sheetData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ul CDR Mois"/>
      <sheetName val="_Adeiso"/>
      <sheetName val="_BOBINAGE SERVICES"/>
      <sheetName val="_HYDRAU-ELECT"/>
      <sheetName val="_Cheval Quancard"/>
      <sheetName val="_Direct Alu"/>
      <sheetName val="_H.Cuvelier &amp; Fils"/>
      <sheetName val="_LIDEAL"/>
      <sheetName val="_OSAC"/>
      <sheetName val="_Pro Office Solutions"/>
      <sheetName val="_ProgetCom"/>
      <sheetName val="_RC Aquitaine Depot"/>
      <sheetName val="_SARL AU POIS GOURMAND 05343642"/>
      <sheetName val="_SARL AU POIS GOURMAND"/>
      <sheetName val="da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omptabilite@progetcom.fr" TargetMode="Externa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6"/>
  <sheetViews>
    <sheetView showGridLines="0" tabSelected="1" workbookViewId="0">
      <selection sqref="A1:E1"/>
    </sheetView>
  </sheetViews>
  <sheetFormatPr baseColWidth="10" defaultRowHeight="12.75" x14ac:dyDescent="0.2"/>
  <cols>
    <col min="1" max="1" width="18.28515625" style="6" customWidth="1"/>
    <col min="2" max="2" width="30.140625" style="7" customWidth="1"/>
    <col min="3" max="3" width="18.5703125" style="8" customWidth="1"/>
    <col min="4" max="4" width="15.140625" style="36" customWidth="1"/>
    <col min="5" max="5" width="11.5703125" style="8" customWidth="1"/>
    <col min="6" max="16384" width="11.42578125" style="2"/>
  </cols>
  <sheetData>
    <row r="1" spans="1:5" s="1" customFormat="1" ht="24" customHeight="1" x14ac:dyDescent="0.25">
      <c r="A1" s="63" t="s">
        <v>44</v>
      </c>
      <c r="B1" s="64"/>
      <c r="C1" s="64"/>
      <c r="D1" s="64"/>
      <c r="E1" s="65"/>
    </row>
    <row r="3" spans="1:5" s="1" customFormat="1" ht="24" customHeight="1" x14ac:dyDescent="0.25">
      <c r="A3" s="3" t="s">
        <v>5</v>
      </c>
      <c r="B3" s="42" t="s">
        <v>6</v>
      </c>
      <c r="C3" s="4" t="s">
        <v>0</v>
      </c>
      <c r="D3" s="35" t="s">
        <v>28</v>
      </c>
      <c r="E3" s="5" t="s">
        <v>1</v>
      </c>
    </row>
    <row r="4" spans="1:5" s="48" customFormat="1" ht="12" x14ac:dyDescent="0.2">
      <c r="A4" s="44"/>
      <c r="B4" s="45"/>
      <c r="C4" s="45"/>
      <c r="D4" s="50"/>
      <c r="E4" s="47"/>
    </row>
    <row r="5" spans="1:5" s="48" customFormat="1" ht="12" x14ac:dyDescent="0.2">
      <c r="A5" s="44"/>
      <c r="B5" s="45"/>
      <c r="C5" s="45"/>
      <c r="D5" s="50"/>
      <c r="E5" s="47"/>
    </row>
    <row r="6" spans="1:5" ht="13.5" thickBot="1" x14ac:dyDescent="0.25"/>
    <row r="7" spans="1:5" x14ac:dyDescent="0.2">
      <c r="C7" s="66" t="s">
        <v>30</v>
      </c>
      <c r="D7" s="67"/>
      <c r="E7" s="52">
        <f>SUM(D4:D5)</f>
        <v>0</v>
      </c>
    </row>
    <row r="8" spans="1:5" x14ac:dyDescent="0.2">
      <c r="A8" s="8"/>
      <c r="B8" s="8"/>
      <c r="C8" s="59" t="s">
        <v>2</v>
      </c>
      <c r="D8" s="60"/>
      <c r="E8" s="9">
        <f>SUM(E4:E5)</f>
        <v>0</v>
      </c>
    </row>
    <row r="9" spans="1:5" x14ac:dyDescent="0.2">
      <c r="A9" s="8"/>
      <c r="B9" s="8"/>
      <c r="C9" s="59" t="s">
        <v>3</v>
      </c>
      <c r="D9" s="60"/>
      <c r="E9" s="9">
        <f>E8*0.2</f>
        <v>0</v>
      </c>
    </row>
    <row r="10" spans="1:5" ht="13.5" thickBot="1" x14ac:dyDescent="0.25">
      <c r="A10" s="8"/>
      <c r="B10" s="8"/>
      <c r="C10" s="61" t="s">
        <v>4</v>
      </c>
      <c r="D10" s="62"/>
      <c r="E10" s="10">
        <f>E8*1.2</f>
        <v>0</v>
      </c>
    </row>
    <row r="13" spans="1:5" s="1" customFormat="1" ht="24" customHeight="1" x14ac:dyDescent="0.25">
      <c r="A13" s="63" t="s">
        <v>45</v>
      </c>
      <c r="B13" s="64"/>
      <c r="C13" s="64"/>
      <c r="D13" s="64"/>
      <c r="E13" s="65"/>
    </row>
    <row r="15" spans="1:5" s="1" customFormat="1" ht="24" customHeight="1" x14ac:dyDescent="0.25">
      <c r="A15" s="3" t="s">
        <v>5</v>
      </c>
      <c r="B15" s="42" t="s">
        <v>6</v>
      </c>
      <c r="C15" s="4" t="s">
        <v>0</v>
      </c>
      <c r="D15" s="35" t="s">
        <v>28</v>
      </c>
      <c r="E15" s="5" t="s">
        <v>1</v>
      </c>
    </row>
    <row r="16" spans="1:5" s="48" customFormat="1" ht="12" x14ac:dyDescent="0.2">
      <c r="A16" s="44"/>
      <c r="B16" s="45"/>
      <c r="C16" s="45"/>
      <c r="D16" s="50"/>
      <c r="E16" s="47"/>
    </row>
    <row r="17" spans="1:5" s="48" customFormat="1" ht="12" x14ac:dyDescent="0.2">
      <c r="A17" s="44"/>
      <c r="B17" s="45"/>
      <c r="C17" s="45"/>
      <c r="D17" s="50"/>
      <c r="E17" s="47"/>
    </row>
    <row r="18" spans="1:5" ht="13.5" thickBot="1" x14ac:dyDescent="0.25"/>
    <row r="19" spans="1:5" x14ac:dyDescent="0.2">
      <c r="C19" s="66" t="s">
        <v>30</v>
      </c>
      <c r="D19" s="67"/>
      <c r="E19" s="52">
        <f>SUM(D16:D17)</f>
        <v>0</v>
      </c>
    </row>
    <row r="20" spans="1:5" x14ac:dyDescent="0.2">
      <c r="A20" s="8"/>
      <c r="B20" s="8"/>
      <c r="C20" s="59" t="s">
        <v>2</v>
      </c>
      <c r="D20" s="60"/>
      <c r="E20" s="9">
        <f>SUM(E16:E17)</f>
        <v>0</v>
      </c>
    </row>
    <row r="21" spans="1:5" x14ac:dyDescent="0.2">
      <c r="A21" s="8"/>
      <c r="B21" s="8"/>
      <c r="C21" s="59" t="s">
        <v>3</v>
      </c>
      <c r="D21" s="60"/>
      <c r="E21" s="9">
        <f>E20*0.2</f>
        <v>0</v>
      </c>
    </row>
    <row r="22" spans="1:5" ht="13.5" thickBot="1" x14ac:dyDescent="0.25">
      <c r="A22" s="8"/>
      <c r="B22" s="8"/>
      <c r="C22" s="61" t="s">
        <v>4</v>
      </c>
      <c r="D22" s="62"/>
      <c r="E22" s="10">
        <f>E20*1.2</f>
        <v>0</v>
      </c>
    </row>
    <row r="25" spans="1:5" s="1" customFormat="1" ht="24" customHeight="1" x14ac:dyDescent="0.25">
      <c r="A25" s="63" t="s">
        <v>46</v>
      </c>
      <c r="B25" s="64"/>
      <c r="C25" s="64"/>
      <c r="D25" s="64"/>
      <c r="E25" s="65"/>
    </row>
    <row r="27" spans="1:5" s="1" customFormat="1" ht="24" customHeight="1" x14ac:dyDescent="0.25">
      <c r="A27" s="3" t="s">
        <v>5</v>
      </c>
      <c r="B27" s="42" t="s">
        <v>6</v>
      </c>
      <c r="C27" s="4" t="s">
        <v>0</v>
      </c>
      <c r="D27" s="35" t="s">
        <v>32</v>
      </c>
      <c r="E27" s="5" t="s">
        <v>1</v>
      </c>
    </row>
    <row r="28" spans="1:5" s="22" customFormat="1" ht="15" x14ac:dyDescent="0.25">
      <c r="A28" s="44"/>
      <c r="B28" s="45"/>
      <c r="C28" s="45"/>
      <c r="D28" s="46"/>
      <c r="E28" s="47"/>
    </row>
    <row r="29" spans="1:5" s="22" customFormat="1" ht="15" x14ac:dyDescent="0.25">
      <c r="A29" s="44"/>
      <c r="B29" s="45"/>
      <c r="C29" s="45"/>
      <c r="D29" s="46"/>
      <c r="E29" s="47"/>
    </row>
    <row r="30" spans="1:5" ht="13.5" thickBot="1" x14ac:dyDescent="0.25"/>
    <row r="31" spans="1:5" x14ac:dyDescent="0.2">
      <c r="C31" s="66" t="s">
        <v>30</v>
      </c>
      <c r="D31" s="67"/>
      <c r="E31" s="53">
        <f>SUM(D28:D29)</f>
        <v>0</v>
      </c>
    </row>
    <row r="32" spans="1:5" x14ac:dyDescent="0.2">
      <c r="A32" s="8"/>
      <c r="B32" s="8"/>
      <c r="C32" s="59" t="s">
        <v>2</v>
      </c>
      <c r="D32" s="60"/>
      <c r="E32" s="9">
        <f>SUM(E28:E29)</f>
        <v>0</v>
      </c>
    </row>
    <row r="33" spans="1:5" x14ac:dyDescent="0.2">
      <c r="A33" s="8"/>
      <c r="B33" s="8"/>
      <c r="C33" s="59" t="s">
        <v>3</v>
      </c>
      <c r="D33" s="60"/>
      <c r="E33" s="9">
        <f>E32*0.2</f>
        <v>0</v>
      </c>
    </row>
    <row r="34" spans="1:5" ht="13.5" thickBot="1" x14ac:dyDescent="0.25">
      <c r="A34" s="8"/>
      <c r="B34" s="8"/>
      <c r="C34" s="61" t="s">
        <v>4</v>
      </c>
      <c r="D34" s="62"/>
      <c r="E34" s="10">
        <f>E32*1.2</f>
        <v>0</v>
      </c>
    </row>
    <row r="37" spans="1:5" s="1" customFormat="1" ht="24" customHeight="1" x14ac:dyDescent="0.25">
      <c r="A37" s="63" t="s">
        <v>47</v>
      </c>
      <c r="B37" s="64"/>
      <c r="C37" s="64"/>
      <c r="D37" s="64"/>
      <c r="E37" s="65"/>
    </row>
    <row r="39" spans="1:5" s="1" customFormat="1" ht="24" customHeight="1" x14ac:dyDescent="0.25">
      <c r="A39" s="3" t="s">
        <v>5</v>
      </c>
      <c r="B39" s="42" t="s">
        <v>6</v>
      </c>
      <c r="C39" s="4" t="s">
        <v>0</v>
      </c>
      <c r="D39" s="35" t="s">
        <v>33</v>
      </c>
      <c r="E39" s="5" t="s">
        <v>1</v>
      </c>
    </row>
    <row r="40" spans="1:5" s="48" customFormat="1" ht="12" x14ac:dyDescent="0.2">
      <c r="A40" s="49"/>
      <c r="B40" s="45"/>
      <c r="C40" s="45"/>
      <c r="D40" s="55"/>
      <c r="E40" s="47"/>
    </row>
    <row r="41" spans="1:5" s="48" customFormat="1" ht="12" x14ac:dyDescent="0.2">
      <c r="A41" s="44"/>
      <c r="B41" s="45"/>
      <c r="C41" s="45"/>
      <c r="D41" s="55"/>
      <c r="E41" s="47"/>
    </row>
    <row r="42" spans="1:5" ht="13.5" thickBot="1" x14ac:dyDescent="0.25"/>
    <row r="43" spans="1:5" x14ac:dyDescent="0.2">
      <c r="C43" s="66" t="s">
        <v>31</v>
      </c>
      <c r="D43" s="67"/>
      <c r="E43" s="54">
        <f>SUM(D40:D41)/1000</f>
        <v>0</v>
      </c>
    </row>
    <row r="44" spans="1:5" x14ac:dyDescent="0.2">
      <c r="A44" s="8"/>
      <c r="B44" s="8"/>
      <c r="C44" s="59" t="s">
        <v>2</v>
      </c>
      <c r="D44" s="60"/>
      <c r="E44" s="9">
        <f>SUM(E40:E41)</f>
        <v>0</v>
      </c>
    </row>
    <row r="45" spans="1:5" x14ac:dyDescent="0.2">
      <c r="A45" s="8"/>
      <c r="B45" s="8"/>
      <c r="C45" s="59" t="s">
        <v>3</v>
      </c>
      <c r="D45" s="60"/>
      <c r="E45" s="9">
        <f>E44*0.2</f>
        <v>0</v>
      </c>
    </row>
    <row r="46" spans="1:5" ht="13.5" thickBot="1" x14ac:dyDescent="0.25">
      <c r="A46" s="8"/>
      <c r="B46" s="8"/>
      <c r="C46" s="61" t="s">
        <v>4</v>
      </c>
      <c r="D46" s="62"/>
      <c r="E46" s="10">
        <f>E44*1.2</f>
        <v>0</v>
      </c>
    </row>
  </sheetData>
  <sortState xmlns:xlrd2="http://schemas.microsoft.com/office/spreadsheetml/2017/richdata2" ref="A28:E29">
    <sortCondition ref="A28:A29"/>
  </sortState>
  <mergeCells count="20">
    <mergeCell ref="C8:D8"/>
    <mergeCell ref="C9:D9"/>
    <mergeCell ref="C10:D10"/>
    <mergeCell ref="A1:E1"/>
    <mergeCell ref="C7:D7"/>
    <mergeCell ref="C44:D44"/>
    <mergeCell ref="C45:D45"/>
    <mergeCell ref="C46:D46"/>
    <mergeCell ref="A13:E13"/>
    <mergeCell ref="C20:D20"/>
    <mergeCell ref="C21:D21"/>
    <mergeCell ref="C22:D22"/>
    <mergeCell ref="C19:D19"/>
    <mergeCell ref="C31:D31"/>
    <mergeCell ref="C43:D43"/>
    <mergeCell ref="A25:E25"/>
    <mergeCell ref="C32:D32"/>
    <mergeCell ref="C33:D33"/>
    <mergeCell ref="C34:D34"/>
    <mergeCell ref="A37:E37"/>
  </mergeCells>
  <printOptions horizontalCentered="1"/>
  <pageMargins left="0.70866141732283472" right="0.70866141732283472" top="1.3385826771653544" bottom="0.74803149606299213" header="0.31496062992125984" footer="0.31496062992125984"/>
  <pageSetup paperSize="9" scale="93" fitToHeight="100" orientation="portrait" r:id="rId1"/>
  <headerFooter>
    <oddHeader>&amp;L&amp;G</oddHeader>
    <oddFooter>&amp;C&amp;G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73"/>
  <sheetViews>
    <sheetView showGridLines="0" workbookViewId="0">
      <selection activeCell="K27" sqref="K27"/>
    </sheetView>
  </sheetViews>
  <sheetFormatPr baseColWidth="10" defaultRowHeight="12.75" x14ac:dyDescent="0.2"/>
  <cols>
    <col min="1" max="1" width="18.28515625" style="6" customWidth="1"/>
    <col min="2" max="2" width="30.140625" style="7" customWidth="1"/>
    <col min="3" max="3" width="18.5703125" style="8" customWidth="1"/>
    <col min="4" max="4" width="15.140625" style="36" customWidth="1"/>
    <col min="5" max="5" width="11.5703125" style="8" customWidth="1"/>
    <col min="6" max="6" width="11.42578125" style="2"/>
    <col min="7" max="7" width="11.42578125" style="37"/>
    <col min="8" max="16384" width="11.42578125" style="2"/>
  </cols>
  <sheetData>
    <row r="1" spans="1:7" s="12" customFormat="1" ht="15" x14ac:dyDescent="0.25">
      <c r="A1" s="11" t="s">
        <v>27</v>
      </c>
      <c r="D1" s="34"/>
      <c r="E1" s="40" t="s">
        <v>40</v>
      </c>
      <c r="G1" s="38"/>
    </row>
    <row r="2" spans="1:7" s="12" customFormat="1" ht="15" x14ac:dyDescent="0.25">
      <c r="A2" s="12" t="s">
        <v>7</v>
      </c>
      <c r="D2" s="34"/>
      <c r="E2" s="41" t="s">
        <v>41</v>
      </c>
      <c r="G2" s="38"/>
    </row>
    <row r="3" spans="1:7" s="12" customFormat="1" ht="15" x14ac:dyDescent="0.25">
      <c r="A3" s="12" t="s">
        <v>8</v>
      </c>
      <c r="D3" s="34"/>
      <c r="E3" s="41" t="s">
        <v>42</v>
      </c>
      <c r="G3" s="38"/>
    </row>
    <row r="4" spans="1:7" s="12" customFormat="1" ht="15" x14ac:dyDescent="0.25">
      <c r="A4" s="16" t="s">
        <v>25</v>
      </c>
      <c r="D4" s="34"/>
      <c r="E4" s="41"/>
      <c r="G4" s="38"/>
    </row>
    <row r="5" spans="1:7" s="12" customFormat="1" ht="15" x14ac:dyDescent="0.25">
      <c r="A5" s="13" t="s">
        <v>26</v>
      </c>
      <c r="D5" s="34"/>
      <c r="E5" s="41"/>
      <c r="G5" s="38"/>
    </row>
    <row r="6" spans="1:7" s="12" customFormat="1" ht="15" x14ac:dyDescent="0.25">
      <c r="A6" s="14" t="s">
        <v>9</v>
      </c>
      <c r="D6" s="34"/>
      <c r="G6" s="38"/>
    </row>
    <row r="7" spans="1:7" s="12" customFormat="1" ht="13.5" customHeight="1" x14ac:dyDescent="0.25">
      <c r="D7" s="34"/>
      <c r="G7" s="38"/>
    </row>
    <row r="8" spans="1:7" s="12" customFormat="1" ht="13.5" customHeight="1" x14ac:dyDescent="0.25">
      <c r="D8" s="34"/>
      <c r="G8" s="38"/>
    </row>
    <row r="9" spans="1:7" s="12" customFormat="1" ht="24.75" customHeight="1" x14ac:dyDescent="0.25">
      <c r="A9" s="68" t="str">
        <f>"Annexe Facture N° FA6586"</f>
        <v>Annexe Facture N° FA6586</v>
      </c>
      <c r="B9" s="68"/>
      <c r="C9" s="68"/>
      <c r="D9" s="68"/>
      <c r="E9" s="68"/>
      <c r="G9" s="38"/>
    </row>
    <row r="10" spans="1:7" s="12" customFormat="1" ht="13.5" customHeight="1" x14ac:dyDescent="0.25">
      <c r="D10" s="34"/>
      <c r="G10" s="38"/>
    </row>
    <row r="11" spans="1:7" s="12" customFormat="1" ht="13.5" customHeight="1" x14ac:dyDescent="0.25">
      <c r="A11" s="57" t="str">
        <f>"Période : "</f>
        <v xml:space="preserve">Période : </v>
      </c>
      <c r="B11" s="57" t="str">
        <f ca="1">"01/"&amp;TEXT(MONTH(TODAY())-1,"00")&amp;"/"&amp;YEAR(TODAY())</f>
        <v>01/10/2024</v>
      </c>
      <c r="C11" s="57">
        <f ca="1">EOMONTH(B11,0)</f>
        <v>45596</v>
      </c>
      <c r="D11" s="34"/>
      <c r="G11" s="38"/>
    </row>
    <row r="12" spans="1:7" s="12" customFormat="1" ht="13.5" customHeight="1" x14ac:dyDescent="0.25">
      <c r="A12" s="12" t="s">
        <v>39</v>
      </c>
      <c r="B12" s="43">
        <v>608085566</v>
      </c>
      <c r="C12" s="12" t="s">
        <v>29</v>
      </c>
      <c r="D12" s="12" t="s">
        <v>43</v>
      </c>
      <c r="E12" s="34"/>
      <c r="G12" s="38"/>
    </row>
    <row r="13" spans="1:7" s="12" customFormat="1" ht="12" customHeight="1" x14ac:dyDescent="0.25">
      <c r="A13" s="14"/>
      <c r="B13" s="15"/>
      <c r="D13" s="34"/>
      <c r="G13" s="38"/>
    </row>
    <row r="15" spans="1:7" s="1" customFormat="1" ht="24" customHeight="1" x14ac:dyDescent="0.25">
      <c r="A15" s="63" t="s">
        <v>10</v>
      </c>
      <c r="B15" s="64"/>
      <c r="C15" s="64"/>
      <c r="D15" s="64"/>
      <c r="E15" s="65"/>
      <c r="G15" s="39"/>
    </row>
    <row r="17" spans="1:8" s="1" customFormat="1" ht="24" customHeight="1" x14ac:dyDescent="0.25">
      <c r="A17" s="3" t="s">
        <v>5</v>
      </c>
      <c r="B17" s="42" t="s">
        <v>6</v>
      </c>
      <c r="C17" s="4" t="s">
        <v>0</v>
      </c>
      <c r="D17" s="35" t="s">
        <v>28</v>
      </c>
      <c r="E17" s="5" t="s">
        <v>1</v>
      </c>
    </row>
    <row r="18" spans="1:8" s="48" customFormat="1" x14ac:dyDescent="0.2">
      <c r="A18" s="44"/>
      <c r="B18" s="45"/>
      <c r="C18" s="45"/>
      <c r="D18" s="50"/>
      <c r="E18" s="47"/>
      <c r="G18" s="51">
        <f>D18*"00:00:01"</f>
        <v>0</v>
      </c>
      <c r="H18" s="56" t="s">
        <v>37</v>
      </c>
    </row>
    <row r="19" spans="1:8" s="48" customFormat="1" x14ac:dyDescent="0.2">
      <c r="A19" s="44"/>
      <c r="B19" s="45"/>
      <c r="C19" s="45"/>
      <c r="D19" s="50"/>
      <c r="E19" s="47"/>
      <c r="G19" s="51">
        <f t="shared" ref="G19" si="0">D19*"00:00:01"</f>
        <v>0</v>
      </c>
      <c r="H19" s="56" t="s">
        <v>37</v>
      </c>
    </row>
    <row r="20" spans="1:8" ht="13.5" thickBot="1" x14ac:dyDescent="0.25"/>
    <row r="21" spans="1:8" x14ac:dyDescent="0.2">
      <c r="C21" s="66" t="s">
        <v>30</v>
      </c>
      <c r="D21" s="67"/>
      <c r="E21" s="52">
        <f>SUM(D18:D19)</f>
        <v>0</v>
      </c>
    </row>
    <row r="22" spans="1:8" x14ac:dyDescent="0.2">
      <c r="A22" s="8"/>
      <c r="B22" s="8"/>
      <c r="C22" s="59" t="s">
        <v>2</v>
      </c>
      <c r="D22" s="60"/>
      <c r="E22" s="9">
        <f>SUM(E18:E19)</f>
        <v>0</v>
      </c>
    </row>
    <row r="23" spans="1:8" x14ac:dyDescent="0.2">
      <c r="A23" s="8"/>
      <c r="B23" s="8"/>
      <c r="C23" s="59" t="s">
        <v>3</v>
      </c>
      <c r="D23" s="60"/>
      <c r="E23" s="9">
        <f>E22*0.2</f>
        <v>0</v>
      </c>
    </row>
    <row r="24" spans="1:8" ht="13.5" thickBot="1" x14ac:dyDescent="0.25">
      <c r="A24" s="8"/>
      <c r="B24" s="8"/>
      <c r="C24" s="61" t="s">
        <v>4</v>
      </c>
      <c r="D24" s="62"/>
      <c r="E24" s="10">
        <f>E22*1.2</f>
        <v>0</v>
      </c>
    </row>
    <row r="27" spans="1:8" s="1" customFormat="1" ht="24" customHeight="1" x14ac:dyDescent="0.25">
      <c r="A27" s="63" t="s">
        <v>36</v>
      </c>
      <c r="B27" s="64"/>
      <c r="C27" s="64"/>
      <c r="D27" s="64"/>
      <c r="E27" s="65"/>
      <c r="G27" s="39"/>
    </row>
    <row r="29" spans="1:8" s="1" customFormat="1" ht="24" customHeight="1" x14ac:dyDescent="0.25">
      <c r="A29" s="3" t="s">
        <v>5</v>
      </c>
      <c r="B29" s="42" t="s">
        <v>6</v>
      </c>
      <c r="C29" s="4" t="s">
        <v>0</v>
      </c>
      <c r="D29" s="35" t="s">
        <v>28</v>
      </c>
      <c r="E29" s="5" t="s">
        <v>1</v>
      </c>
    </row>
    <row r="30" spans="1:8" s="48" customFormat="1" x14ac:dyDescent="0.2">
      <c r="A30" s="44"/>
      <c r="B30" s="45"/>
      <c r="C30" s="45"/>
      <c r="D30" s="50"/>
      <c r="E30" s="47"/>
      <c r="G30" s="51">
        <f>D30*"00:00:01"</f>
        <v>0</v>
      </c>
      <c r="H30" s="56" t="s">
        <v>37</v>
      </c>
    </row>
    <row r="31" spans="1:8" s="48" customFormat="1" x14ac:dyDescent="0.2">
      <c r="A31" s="44"/>
      <c r="B31" s="45"/>
      <c r="C31" s="45"/>
      <c r="D31" s="50"/>
      <c r="E31" s="47"/>
      <c r="G31" s="51">
        <f t="shared" ref="G31:G32" si="1">D31*"00:00:01"</f>
        <v>0</v>
      </c>
      <c r="H31" s="56"/>
    </row>
    <row r="32" spans="1:8" s="48" customFormat="1" x14ac:dyDescent="0.2">
      <c r="A32" s="44"/>
      <c r="B32" s="45"/>
      <c r="C32" s="45"/>
      <c r="D32" s="50"/>
      <c r="E32" s="47"/>
      <c r="G32" s="51">
        <f t="shared" si="1"/>
        <v>0</v>
      </c>
      <c r="H32" s="56" t="s">
        <v>37</v>
      </c>
    </row>
    <row r="33" spans="1:8" ht="13.5" thickBot="1" x14ac:dyDescent="0.25"/>
    <row r="34" spans="1:8" x14ac:dyDescent="0.2">
      <c r="C34" s="66" t="s">
        <v>30</v>
      </c>
      <c r="D34" s="67"/>
      <c r="E34" s="52">
        <f>SUM(D30:D32)</f>
        <v>0</v>
      </c>
    </row>
    <row r="35" spans="1:8" x14ac:dyDescent="0.2">
      <c r="A35" s="8"/>
      <c r="B35" s="8"/>
      <c r="C35" s="59" t="s">
        <v>2</v>
      </c>
      <c r="D35" s="60"/>
      <c r="E35" s="9">
        <f>SUM(E30:E32)</f>
        <v>0</v>
      </c>
    </row>
    <row r="36" spans="1:8" x14ac:dyDescent="0.2">
      <c r="A36" s="8"/>
      <c r="B36" s="8"/>
      <c r="C36" s="59" t="s">
        <v>3</v>
      </c>
      <c r="D36" s="60"/>
      <c r="E36" s="9">
        <f>E35*0.2</f>
        <v>0</v>
      </c>
    </row>
    <row r="37" spans="1:8" ht="13.5" thickBot="1" x14ac:dyDescent="0.25">
      <c r="A37" s="8"/>
      <c r="B37" s="8"/>
      <c r="C37" s="61" t="s">
        <v>4</v>
      </c>
      <c r="D37" s="62"/>
      <c r="E37" s="10">
        <f>E35*1.2</f>
        <v>0</v>
      </c>
    </row>
    <row r="40" spans="1:8" s="1" customFormat="1" ht="24" customHeight="1" x14ac:dyDescent="0.25">
      <c r="A40" s="63" t="s">
        <v>34</v>
      </c>
      <c r="B40" s="64"/>
      <c r="C40" s="64"/>
      <c r="D40" s="64"/>
      <c r="E40" s="65"/>
      <c r="G40" s="39"/>
    </row>
    <row r="42" spans="1:8" s="1" customFormat="1" ht="24" customHeight="1" x14ac:dyDescent="0.25">
      <c r="A42" s="3" t="s">
        <v>5</v>
      </c>
      <c r="B42" s="42" t="s">
        <v>6</v>
      </c>
      <c r="C42" s="4" t="s">
        <v>0</v>
      </c>
      <c r="D42" s="35" t="s">
        <v>28</v>
      </c>
      <c r="E42" s="5" t="s">
        <v>1</v>
      </c>
    </row>
    <row r="43" spans="1:8" s="48" customFormat="1" x14ac:dyDescent="0.2">
      <c r="A43" s="44"/>
      <c r="B43" s="45"/>
      <c r="C43" s="58"/>
      <c r="D43" s="50"/>
      <c r="E43" s="47"/>
      <c r="G43" s="51">
        <f>D43*"00:00:01"</f>
        <v>0</v>
      </c>
      <c r="H43" s="56" t="s">
        <v>37</v>
      </c>
    </row>
    <row r="44" spans="1:8" s="48" customFormat="1" x14ac:dyDescent="0.2">
      <c r="A44" s="44"/>
      <c r="B44" s="45"/>
      <c r="C44" s="45"/>
      <c r="D44" s="50"/>
      <c r="E44" s="47"/>
      <c r="G44" s="51">
        <f t="shared" ref="G44" si="2">D44*"00:00:01"</f>
        <v>0</v>
      </c>
      <c r="H44" s="56" t="s">
        <v>37</v>
      </c>
    </row>
    <row r="45" spans="1:8" ht="13.5" thickBot="1" x14ac:dyDescent="0.25"/>
    <row r="46" spans="1:8" x14ac:dyDescent="0.2">
      <c r="C46" s="66" t="s">
        <v>30</v>
      </c>
      <c r="D46" s="67"/>
      <c r="E46" s="52">
        <f>SUM(D43:D44)</f>
        <v>0</v>
      </c>
    </row>
    <row r="47" spans="1:8" x14ac:dyDescent="0.2">
      <c r="A47" s="8"/>
      <c r="B47" s="8"/>
      <c r="C47" s="59" t="s">
        <v>2</v>
      </c>
      <c r="D47" s="60"/>
      <c r="E47" s="9">
        <f>SUM(E43:E44)</f>
        <v>0</v>
      </c>
    </row>
    <row r="48" spans="1:8" x14ac:dyDescent="0.2">
      <c r="A48" s="8"/>
      <c r="B48" s="8"/>
      <c r="C48" s="59" t="s">
        <v>3</v>
      </c>
      <c r="D48" s="60"/>
      <c r="E48" s="9">
        <f>E47*0.2</f>
        <v>0</v>
      </c>
    </row>
    <row r="49" spans="1:7" ht="13.5" thickBot="1" x14ac:dyDescent="0.25">
      <c r="A49" s="8"/>
      <c r="B49" s="8"/>
      <c r="C49" s="61" t="s">
        <v>4</v>
      </c>
      <c r="D49" s="62"/>
      <c r="E49" s="10">
        <f>E47*1.2</f>
        <v>0</v>
      </c>
    </row>
    <row r="52" spans="1:7" s="1" customFormat="1" ht="24" customHeight="1" x14ac:dyDescent="0.25">
      <c r="A52" s="63" t="s">
        <v>35</v>
      </c>
      <c r="B52" s="64"/>
      <c r="C52" s="64"/>
      <c r="D52" s="64"/>
      <c r="E52" s="65"/>
      <c r="G52" s="39"/>
    </row>
    <row r="54" spans="1:7" s="1" customFormat="1" ht="24" customHeight="1" x14ac:dyDescent="0.25">
      <c r="A54" s="3" t="s">
        <v>5</v>
      </c>
      <c r="B54" s="42" t="s">
        <v>6</v>
      </c>
      <c r="C54" s="4" t="s">
        <v>0</v>
      </c>
      <c r="D54" s="35" t="s">
        <v>32</v>
      </c>
      <c r="E54" s="5" t="s">
        <v>1</v>
      </c>
    </row>
    <row r="55" spans="1:7" s="22" customFormat="1" ht="15" x14ac:dyDescent="0.25">
      <c r="A55" s="44"/>
      <c r="B55" s="45"/>
      <c r="C55" s="45"/>
      <c r="D55" s="46"/>
      <c r="E55" s="47"/>
    </row>
    <row r="56" spans="1:7" s="22" customFormat="1" ht="15" x14ac:dyDescent="0.25">
      <c r="A56" s="44"/>
      <c r="B56" s="45"/>
      <c r="C56" s="45"/>
      <c r="D56" s="46"/>
      <c r="E56" s="47"/>
    </row>
    <row r="57" spans="1:7" ht="13.5" thickBot="1" x14ac:dyDescent="0.25"/>
    <row r="58" spans="1:7" x14ac:dyDescent="0.2">
      <c r="C58" s="66" t="s">
        <v>30</v>
      </c>
      <c r="D58" s="67"/>
      <c r="E58" s="53">
        <f>SUM(D55:D56)</f>
        <v>0</v>
      </c>
    </row>
    <row r="59" spans="1:7" x14ac:dyDescent="0.2">
      <c r="A59" s="8"/>
      <c r="B59" s="8"/>
      <c r="C59" s="59" t="s">
        <v>2</v>
      </c>
      <c r="D59" s="60"/>
      <c r="E59" s="9">
        <f>SUM(E55:E56)</f>
        <v>0</v>
      </c>
    </row>
    <row r="60" spans="1:7" x14ac:dyDescent="0.2">
      <c r="A60" s="8"/>
      <c r="B60" s="8"/>
      <c r="C60" s="59" t="s">
        <v>3</v>
      </c>
      <c r="D60" s="60"/>
      <c r="E60" s="9">
        <f>E59*0.2</f>
        <v>0</v>
      </c>
    </row>
    <row r="61" spans="1:7" ht="13.5" thickBot="1" x14ac:dyDescent="0.25">
      <c r="A61" s="8"/>
      <c r="B61" s="8"/>
      <c r="C61" s="61" t="s">
        <v>4</v>
      </c>
      <c r="D61" s="62"/>
      <c r="E61" s="10">
        <f>E59*1.2</f>
        <v>0</v>
      </c>
    </row>
    <row r="64" spans="1:7" s="1" customFormat="1" ht="24" customHeight="1" x14ac:dyDescent="0.25">
      <c r="A64" s="63" t="s">
        <v>38</v>
      </c>
      <c r="B64" s="64"/>
      <c r="C64" s="64"/>
      <c r="D64" s="64"/>
      <c r="E64" s="65"/>
      <c r="G64" s="39"/>
    </row>
    <row r="66" spans="1:5" s="1" customFormat="1" ht="24" customHeight="1" x14ac:dyDescent="0.25">
      <c r="A66" s="3" t="s">
        <v>5</v>
      </c>
      <c r="B66" s="42" t="s">
        <v>6</v>
      </c>
      <c r="C66" s="4" t="s">
        <v>0</v>
      </c>
      <c r="D66" s="35" t="s">
        <v>33</v>
      </c>
      <c r="E66" s="5" t="s">
        <v>1</v>
      </c>
    </row>
    <row r="67" spans="1:5" s="48" customFormat="1" ht="12" x14ac:dyDescent="0.2">
      <c r="A67" s="49"/>
      <c r="B67" s="45"/>
      <c r="C67" s="45"/>
      <c r="D67" s="55"/>
      <c r="E67" s="47"/>
    </row>
    <row r="68" spans="1:5" s="48" customFormat="1" ht="12" x14ac:dyDescent="0.2">
      <c r="A68" s="44"/>
      <c r="B68" s="45"/>
      <c r="C68" s="45"/>
      <c r="D68" s="55"/>
      <c r="E68" s="47"/>
    </row>
    <row r="69" spans="1:5" ht="13.5" thickBot="1" x14ac:dyDescent="0.25"/>
    <row r="70" spans="1:5" x14ac:dyDescent="0.2">
      <c r="C70" s="66" t="s">
        <v>31</v>
      </c>
      <c r="D70" s="67"/>
      <c r="E70" s="54">
        <f>SUM(D67:D68)/1000</f>
        <v>0</v>
      </c>
    </row>
    <row r="71" spans="1:5" x14ac:dyDescent="0.2">
      <c r="A71" s="8"/>
      <c r="B71" s="8"/>
      <c r="C71" s="59" t="s">
        <v>2</v>
      </c>
      <c r="D71" s="60"/>
      <c r="E71" s="9">
        <f>SUM(E67:E68)</f>
        <v>0</v>
      </c>
    </row>
    <row r="72" spans="1:5" x14ac:dyDescent="0.2">
      <c r="A72" s="8"/>
      <c r="B72" s="8"/>
      <c r="C72" s="59" t="s">
        <v>3</v>
      </c>
      <c r="D72" s="60"/>
      <c r="E72" s="9">
        <f>E71*0.2</f>
        <v>0</v>
      </c>
    </row>
    <row r="73" spans="1:5" ht="13.5" thickBot="1" x14ac:dyDescent="0.25">
      <c r="A73" s="8"/>
      <c r="B73" s="8"/>
      <c r="C73" s="61" t="s">
        <v>4</v>
      </c>
      <c r="D73" s="62"/>
      <c r="E73" s="10">
        <f>E71*1.2</f>
        <v>0</v>
      </c>
    </row>
  </sheetData>
  <sortState xmlns:xlrd2="http://schemas.microsoft.com/office/spreadsheetml/2017/richdata2" ref="A18:E18">
    <sortCondition ref="A18"/>
  </sortState>
  <mergeCells count="26">
    <mergeCell ref="A9:E9"/>
    <mergeCell ref="A15:E15"/>
    <mergeCell ref="A27:E27"/>
    <mergeCell ref="C34:D34"/>
    <mergeCell ref="C35:D35"/>
    <mergeCell ref="C71:D71"/>
    <mergeCell ref="C72:D72"/>
    <mergeCell ref="C73:D73"/>
    <mergeCell ref="C58:D58"/>
    <mergeCell ref="C21:D21"/>
    <mergeCell ref="C22:D22"/>
    <mergeCell ref="C23:D23"/>
    <mergeCell ref="C24:D24"/>
    <mergeCell ref="C49:D49"/>
    <mergeCell ref="C36:D36"/>
    <mergeCell ref="C37:D37"/>
    <mergeCell ref="C59:D59"/>
    <mergeCell ref="C60:D60"/>
    <mergeCell ref="C61:D61"/>
    <mergeCell ref="A64:E64"/>
    <mergeCell ref="C70:D70"/>
    <mergeCell ref="C46:D46"/>
    <mergeCell ref="C47:D47"/>
    <mergeCell ref="A40:E40"/>
    <mergeCell ref="C48:D48"/>
    <mergeCell ref="A52:E52"/>
  </mergeCells>
  <hyperlinks>
    <hyperlink ref="A4" r:id="rId1" display="comptabilite@progetcom.fr" xr:uid="{2DB4428A-5CDE-43DB-BD82-38C18D40A2BC}"/>
  </hyperlinks>
  <printOptions horizontalCentered="1"/>
  <pageMargins left="0.70866141732283472" right="0.70866141732283472" top="1.3385826771653544" bottom="0.74803149606299213" header="0.31496062992125984" footer="0.31496062992125984"/>
  <pageSetup paperSize="9" scale="93" fitToHeight="100" orientation="portrait" r:id="rId2"/>
  <headerFooter>
    <oddHeader>&amp;L&amp;G</oddHeader>
    <oddFooter>&amp;C&amp;G</oddFooter>
  </headerFooter>
  <drawing r:id="rId3"/>
  <legacyDrawingHF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2"/>
  <dimension ref="A1:J20"/>
  <sheetViews>
    <sheetView workbookViewId="0">
      <selection activeCell="G18" sqref="G18"/>
    </sheetView>
  </sheetViews>
  <sheetFormatPr baseColWidth="10" defaultRowHeight="15" x14ac:dyDescent="0.25"/>
  <cols>
    <col min="1" max="1" width="11.42578125" style="17"/>
    <col min="2" max="4" width="11.42578125" style="18"/>
    <col min="5" max="6" width="10" style="18" customWidth="1"/>
    <col min="7" max="7" width="11.85546875" style="18" customWidth="1"/>
    <col min="8" max="8" width="12.7109375" style="18" customWidth="1"/>
    <col min="9" max="16384" width="11.42578125" style="18"/>
  </cols>
  <sheetData>
    <row r="1" spans="1:7" x14ac:dyDescent="0.25">
      <c r="A1" s="17">
        <v>0.15528935185185186</v>
      </c>
      <c r="C1" s="19" t="s">
        <v>11</v>
      </c>
      <c r="D1" s="20"/>
      <c r="E1" s="19" t="s">
        <v>12</v>
      </c>
      <c r="F1" s="19" t="s">
        <v>13</v>
      </c>
      <c r="G1" s="19" t="s">
        <v>14</v>
      </c>
    </row>
    <row r="2" spans="1:7" x14ac:dyDescent="0.25">
      <c r="C2" s="21">
        <f>SUM(A:A)</f>
        <v>0.15528935185185186</v>
      </c>
      <c r="D2" s="22"/>
      <c r="E2" s="23">
        <f>IF(C4&gt;1,(HOUR(C2)+(INT(C4)*24)),HOUR(C2))</f>
        <v>3</v>
      </c>
      <c r="F2" s="23">
        <f>MINUTE(C2)</f>
        <v>43</v>
      </c>
      <c r="G2" s="23">
        <f>SECOND(C2)</f>
        <v>37</v>
      </c>
    </row>
    <row r="3" spans="1:7" ht="15.75" thickBot="1" x14ac:dyDescent="0.3">
      <c r="C3" s="22"/>
    </row>
    <row r="4" spans="1:7" ht="15.75" thickBot="1" x14ac:dyDescent="0.3">
      <c r="C4" s="24">
        <f>C2</f>
        <v>0.15528935185185186</v>
      </c>
      <c r="E4" s="70" t="s">
        <v>15</v>
      </c>
      <c r="F4" s="71"/>
      <c r="G4" s="25">
        <f>IF(G2="",(E2*60)+F2,(E2*60)+(F2+1))</f>
        <v>224</v>
      </c>
    </row>
    <row r="5" spans="1:7" ht="15.75" thickBot="1" x14ac:dyDescent="0.3">
      <c r="C5" s="22"/>
      <c r="E5" s="70" t="s">
        <v>16</v>
      </c>
      <c r="F5" s="71"/>
      <c r="G5" s="25">
        <f>(E2*3600)+(F2*60)+G2</f>
        <v>13417</v>
      </c>
    </row>
    <row r="6" spans="1:7" x14ac:dyDescent="0.25">
      <c r="C6" s="22"/>
    </row>
    <row r="7" spans="1:7" x14ac:dyDescent="0.25">
      <c r="C7" s="22"/>
    </row>
    <row r="8" spans="1:7" x14ac:dyDescent="0.25">
      <c r="C8" s="22"/>
    </row>
    <row r="9" spans="1:7" x14ac:dyDescent="0.25">
      <c r="C9" s="22"/>
    </row>
    <row r="10" spans="1:7" x14ac:dyDescent="0.25">
      <c r="C10" s="22"/>
      <c r="E10" s="69" t="s">
        <v>17</v>
      </c>
      <c r="F10" s="69"/>
      <c r="G10" s="26">
        <v>60</v>
      </c>
    </row>
    <row r="11" spans="1:7" x14ac:dyDescent="0.25">
      <c r="C11" s="22"/>
      <c r="E11" s="69" t="s">
        <v>18</v>
      </c>
      <c r="F11" s="69"/>
      <c r="G11" s="27">
        <f>IF(G4-G10&lt;45,0,IF(G4-G10&lt;90,45,IF(G4-G10&lt;180,90,IF(G4-G10&lt;360,180,IF(G4-G10&lt;540,360,IF(G4-G10&lt;900,540,IF(G4-G10&lt;1260,900,1260)))))))</f>
        <v>90</v>
      </c>
    </row>
    <row r="12" spans="1:7" x14ac:dyDescent="0.25">
      <c r="C12" s="22"/>
      <c r="E12" s="69" t="s">
        <v>19</v>
      </c>
      <c r="F12" s="69"/>
      <c r="G12" s="27">
        <f>G4-G11-G10</f>
        <v>74</v>
      </c>
    </row>
    <row r="13" spans="1:7" x14ac:dyDescent="0.25">
      <c r="E13" s="69" t="s">
        <v>20</v>
      </c>
      <c r="F13" s="69"/>
      <c r="G13" s="26">
        <v>0.09</v>
      </c>
    </row>
    <row r="14" spans="1:7" x14ac:dyDescent="0.25">
      <c r="E14" s="69" t="s">
        <v>21</v>
      </c>
      <c r="F14" s="69"/>
      <c r="G14" s="28">
        <f>(G13/60)*G5</f>
        <v>20.125499999999999</v>
      </c>
    </row>
    <row r="18" spans="3:10" x14ac:dyDescent="0.25">
      <c r="C18" s="18" t="s">
        <v>22</v>
      </c>
      <c r="E18" s="18">
        <v>823</v>
      </c>
      <c r="F18" s="29" t="s">
        <v>23</v>
      </c>
      <c r="G18" s="30">
        <f>E18*"00:00:01"</f>
        <v>9.525462962962963E-3</v>
      </c>
    </row>
    <row r="19" spans="3:10" x14ac:dyDescent="0.25">
      <c r="H19" s="31"/>
    </row>
    <row r="20" spans="3:10" x14ac:dyDescent="0.25">
      <c r="C20" s="18" t="s">
        <v>24</v>
      </c>
      <c r="E20" s="18">
        <v>2400</v>
      </c>
      <c r="F20" s="29" t="s">
        <v>23</v>
      </c>
      <c r="G20" s="32" t="str">
        <f>INT(E20/60)&amp;"h"&amp;(E20/60-INT(E20/60))*60&amp;"m"</f>
        <v>40h0m</v>
      </c>
      <c r="J20" s="33"/>
    </row>
  </sheetData>
  <mergeCells count="7">
    <mergeCell ref="E14:F14"/>
    <mergeCell ref="E4:F4"/>
    <mergeCell ref="E5:F5"/>
    <mergeCell ref="E10:F10"/>
    <mergeCell ref="E11:F11"/>
    <mergeCell ref="E12:F12"/>
    <mergeCell ref="E13:F13"/>
  </mergeCells>
  <pageMargins left="0.7" right="0.7" top="0.75" bottom="0.75" header="0.3" footer="0.3"/>
  <pageSetup paperSize="9" orientation="portrait" horizont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49732-E10B-4147-8F1C-CCC59811D808}">
  <dimension ref="A1"/>
  <sheetViews>
    <sheetView workbookViewId="0"/>
  </sheetViews>
  <sheetFormatPr baseColWidth="10" defaultRowHeight="12" x14ac:dyDescent="0.2"/>
  <cols>
    <col min="1" max="16384" width="11.42578125" style="8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Inclus</vt:lpstr>
      <vt:lpstr>Exclus</vt:lpstr>
      <vt:lpstr>Somme</vt:lpstr>
      <vt:lpstr>Tri Appels</vt:lpstr>
      <vt:lpstr>Exclus!Zone_d_impression</vt:lpstr>
      <vt:lpstr>Inclus!Zone_d_impression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Alex-ProgetCom-PC</dc:creator>
  <cp:lastModifiedBy>Alexandre TelCo</cp:lastModifiedBy>
  <cp:lastPrinted>2024-05-14T10:06:14Z</cp:lastPrinted>
  <dcterms:created xsi:type="dcterms:W3CDTF">2016-05-17T10:33:52Z</dcterms:created>
  <dcterms:modified xsi:type="dcterms:W3CDTF">2024-11-28T15:37:59Z</dcterms:modified>
</cp:coreProperties>
</file>