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Q:\Documents\Divers utiles\"/>
    </mc:Choice>
  </mc:AlternateContent>
  <xr:revisionPtr revIDLastSave="0" documentId="13_ncr:1_{3346A1DA-57C0-4D7C-8106-7AFCAF9D71BA}" xr6:coauthVersionLast="36" xr6:coauthVersionMax="36" xr10:uidLastSave="{00000000-0000-0000-0000-000000000000}"/>
  <bookViews>
    <workbookView xWindow="0" yWindow="0" windowWidth="28800" windowHeight="12525" xr2:uid="{BFC570BD-DFA2-4A7C-A8A7-E0F9A66A7A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3" i="1" l="1"/>
  <c r="D103" i="1"/>
  <c r="C103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98" i="1"/>
  <c r="D98" i="1"/>
  <c r="C98" i="1"/>
  <c r="E97" i="1"/>
  <c r="D97" i="1"/>
  <c r="C97" i="1"/>
  <c r="E96" i="1"/>
  <c r="D96" i="1"/>
  <c r="C96" i="1"/>
  <c r="E95" i="1"/>
  <c r="D95" i="1"/>
  <c r="C95" i="1"/>
  <c r="E94" i="1"/>
  <c r="D94" i="1"/>
  <c r="C94" i="1"/>
  <c r="E93" i="1"/>
  <c r="D93" i="1"/>
  <c r="C93" i="1"/>
  <c r="E92" i="1"/>
  <c r="D92" i="1"/>
  <c r="C92" i="1"/>
  <c r="E91" i="1"/>
  <c r="D91" i="1"/>
  <c r="C91" i="1"/>
  <c r="E90" i="1"/>
  <c r="D90" i="1"/>
  <c r="C90" i="1"/>
  <c r="E89" i="1"/>
  <c r="D89" i="1"/>
  <c r="C89" i="1"/>
  <c r="E88" i="1"/>
  <c r="D88" i="1"/>
  <c r="C88" i="1"/>
  <c r="E87" i="1"/>
  <c r="D87" i="1"/>
  <c r="C87" i="1"/>
  <c r="E86" i="1"/>
  <c r="D86" i="1"/>
  <c r="C86" i="1"/>
  <c r="E85" i="1"/>
  <c r="D85" i="1"/>
  <c r="C85" i="1"/>
  <c r="E84" i="1"/>
  <c r="D84" i="1"/>
  <c r="C84" i="1"/>
  <c r="O83" i="1"/>
  <c r="E83" i="1"/>
  <c r="D83" i="1"/>
  <c r="C83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AH65" i="1"/>
  <c r="AG65" i="1"/>
  <c r="AF65" i="1"/>
  <c r="AE65" i="1"/>
  <c r="AD65" i="1"/>
  <c r="AC65" i="1"/>
  <c r="V83" i="1" s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U83" i="1" s="1"/>
  <c r="V64" i="1"/>
  <c r="U64" i="1"/>
  <c r="T64" i="1"/>
  <c r="S64" i="1"/>
  <c r="R64" i="1"/>
  <c r="Q64" i="1"/>
  <c r="P64" i="1"/>
  <c r="O64" i="1"/>
  <c r="N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T83" i="1" s="1"/>
  <c r="S63" i="1"/>
  <c r="R63" i="1"/>
  <c r="Q63" i="1"/>
  <c r="P63" i="1"/>
  <c r="O63" i="1"/>
  <c r="N63" i="1"/>
  <c r="AH62" i="1"/>
  <c r="AG62" i="1"/>
  <c r="AF62" i="1"/>
  <c r="AE62" i="1"/>
  <c r="AD62" i="1"/>
  <c r="S83" i="1" s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AH61" i="1"/>
  <c r="R83" i="1" s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Q83" i="1" s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P83" i="1" s="1"/>
  <c r="S59" i="1"/>
  <c r="R59" i="1"/>
  <c r="Q59" i="1"/>
  <c r="P59" i="1"/>
  <c r="O59" i="1"/>
  <c r="N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AH57" i="1"/>
  <c r="N102" i="1" s="1"/>
  <c r="AG57" i="1"/>
  <c r="N93" i="1" s="1"/>
  <c r="AF57" i="1"/>
  <c r="N97" i="1" s="1"/>
  <c r="AE57" i="1"/>
  <c r="N96" i="1" s="1"/>
  <c r="AD57" i="1"/>
  <c r="N95" i="1" s="1"/>
  <c r="AC57" i="1"/>
  <c r="N94" i="1" s="1"/>
  <c r="AB57" i="1"/>
  <c r="N103" i="1" s="1"/>
  <c r="AA57" i="1"/>
  <c r="N101" i="1" s="1"/>
  <c r="Z57" i="1"/>
  <c r="N100" i="1" s="1"/>
  <c r="Y57" i="1"/>
  <c r="N99" i="1" s="1"/>
  <c r="X57" i="1"/>
  <c r="N98" i="1" s="1"/>
  <c r="W57" i="1"/>
  <c r="N88" i="1" s="1"/>
  <c r="V57" i="1"/>
  <c r="N87" i="1" s="1"/>
  <c r="U57" i="1"/>
  <c r="N86" i="1" s="1"/>
  <c r="T57" i="1"/>
  <c r="N85" i="1" s="1"/>
  <c r="S57" i="1"/>
  <c r="N84" i="1" s="1"/>
  <c r="R57" i="1"/>
  <c r="N83" i="1" s="1"/>
  <c r="Q57" i="1"/>
  <c r="N92" i="1" s="1"/>
  <c r="P57" i="1"/>
  <c r="N91" i="1" s="1"/>
  <c r="O57" i="1"/>
  <c r="N90" i="1" s="1"/>
  <c r="N57" i="1"/>
  <c r="N89" i="1" s="1"/>
  <c r="C57" i="1" l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K58" i="1" l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K57" i="1"/>
  <c r="J57" i="1"/>
  <c r="I57" i="1"/>
  <c r="H57" i="1"/>
  <c r="G57" i="1"/>
  <c r="F57" i="1"/>
</calcChain>
</file>

<file path=xl/sharedStrings.xml><?xml version="1.0" encoding="utf-8"?>
<sst xmlns="http://schemas.openxmlformats.org/spreadsheetml/2006/main" count="395" uniqueCount="56">
  <si>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</si>
  <si>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</si>
  <si>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</si>
  <si>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</si>
  <si>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</si>
  <si>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</si>
  <si>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</si>
  <si>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</si>
  <si>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</si>
  <si>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Attribution</t>
  </si>
  <si>
    <t>1ère position</t>
  </si>
  <si>
    <t>2ème position</t>
  </si>
  <si>
    <t>3ème position</t>
  </si>
  <si>
    <t>4ème position</t>
  </si>
  <si>
    <t>5ème position</t>
  </si>
  <si>
    <t>6ème position</t>
  </si>
  <si>
    <t>7ème position</t>
  </si>
  <si>
    <t>8ème position</t>
  </si>
  <si>
    <t>9ème position</t>
  </si>
  <si>
    <t>10ème position</t>
  </si>
  <si>
    <t>11ème position</t>
  </si>
  <si>
    <t>12ème position</t>
  </si>
  <si>
    <t>13ème position</t>
  </si>
  <si>
    <t>14ème position</t>
  </si>
  <si>
    <t>15ème position</t>
  </si>
  <si>
    <t>16ème position</t>
  </si>
  <si>
    <t>17ème position</t>
  </si>
  <si>
    <t>18ème position</t>
  </si>
  <si>
    <t>19ème position</t>
  </si>
  <si>
    <t>20ème position</t>
  </si>
  <si>
    <t>21ème position</t>
  </si>
  <si>
    <t>Groupe 4</t>
  </si>
  <si>
    <t>Groupe 5</t>
  </si>
  <si>
    <t>Groupe 10</t>
  </si>
  <si>
    <t>Groupe 7</t>
  </si>
  <si>
    <t>Groupe 1</t>
  </si>
  <si>
    <t>Groupe 21</t>
  </si>
  <si>
    <t>Groupe 17</t>
  </si>
  <si>
    <t>Groupe 16</t>
  </si>
  <si>
    <t>Groupe 6</t>
  </si>
  <si>
    <t>Groupe 11</t>
  </si>
  <si>
    <t>Groupe 2</t>
  </si>
  <si>
    <t>Groupe 20</t>
  </si>
  <si>
    <t>Groupe 18</t>
  </si>
  <si>
    <t>Groupe 8</t>
  </si>
  <si>
    <t>Groupe 9</t>
  </si>
  <si>
    <t>Groupe 12</t>
  </si>
  <si>
    <t>Groupe 3</t>
  </si>
  <si>
    <t>Groupe 19</t>
  </si>
  <si>
    <t>Groupe 13</t>
  </si>
  <si>
    <t>Groupe 14</t>
  </si>
  <si>
    <t>Groupe 15</t>
  </si>
  <si>
    <t>Classement Groupe par lot</t>
  </si>
  <si>
    <t>Classement "organisateur" par lot</t>
  </si>
  <si>
    <t>Classement "organisateur" par 2 lots - mêmes notes pour différents lots</t>
  </si>
  <si>
    <t>Transposition classement organisateur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</si>
</sst>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5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8A26F-D2DF-4067-A575-ACCBDEE11DD8}">
  <dimension ref="B3:AH103"/>
  <sheetViews>
    <sheetView tabSelected="1" workbookViewId="0">
      <selection activeCell="C5" sqref="C5"/>
    </sheetView>
  </sheetViews>
  <sheetFormatPr baseColWidth="10" defaultRowHeight="15" x14ac:dyDescent="0.25"/>
  <cols>
    <col min="2" max="2" width="14.5703125" customWidth="1"/>
    <col min="13" max="13" width="15.7109375" customWidth="1"/>
  </cols>
  <sheetData>
    <row r="3" spans="2:22" ht="18.75" x14ac:dyDescent="0.3">
      <c r="B3" s="5" t="s">
        <v>53</v>
      </c>
      <c r="C3" s="6"/>
      <c r="D3" s="6"/>
      <c r="E3" s="7"/>
      <c r="N3" s="1"/>
    </row>
    <row r="4" spans="2:22" x14ac:dyDescent="0.25">
      <c r="B4" s="9"/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9" t="s">
        <v>8</v>
      </c>
      <c r="L4" s="8"/>
      <c r="M4" s="10" t="s">
        <v>9</v>
      </c>
      <c r="N4" s="11" t="s">
        <v>0</v>
      </c>
      <c r="O4" s="11" t="s">
        <v>1</v>
      </c>
      <c r="P4" s="11" t="s">
        <v>2</v>
      </c>
      <c r="Q4" s="11" t="s">
        <v>3</v>
      </c>
      <c r="R4" s="11" t="s">
        <v>4</v>
      </c>
      <c r="S4" s="11" t="s">
        <v>5</v>
      </c>
      <c r="T4" s="11" t="s">
        <v>6</v>
      </c>
      <c r="U4" s="11" t="s">
        <v>7</v>
      </c>
      <c r="V4" s="11" t="s">
        <v>8</v>
      </c>
    </row>
    <row r="5" spans="2:22" x14ac:dyDescent="0.25">
      <c r="B5" s="9" t="s">
        <v>10</v>
      </c>
      <c r="C5" s="9" t="s">
        <v>32</v>
      </c>
      <c r="D5" s="9" t="s">
        <v>33</v>
      </c>
      <c r="E5" s="9" t="s">
        <v>34</v>
      </c>
      <c r="F5" s="9" t="s">
        <v>35</v>
      </c>
      <c r="G5" s="9" t="s">
        <v>36</v>
      </c>
      <c r="H5" s="9" t="s">
        <v>37</v>
      </c>
      <c r="I5" s="9" t="s">
        <v>34</v>
      </c>
      <c r="J5" s="9" t="s">
        <v>33</v>
      </c>
      <c r="K5" s="9" t="s">
        <v>38</v>
      </c>
      <c r="M5" s="11">
        <v>1</v>
      </c>
      <c r="N5" s="11"/>
      <c r="O5" s="11"/>
      <c r="P5" s="11"/>
      <c r="Q5" s="11"/>
      <c r="R5" s="11"/>
      <c r="S5" s="11"/>
      <c r="T5" s="11"/>
      <c r="U5" s="11"/>
      <c r="V5" s="11"/>
    </row>
    <row r="6" spans="2:22" x14ac:dyDescent="0.25">
      <c r="B6" s="9" t="s">
        <v>11</v>
      </c>
      <c r="C6" s="9" t="s">
        <v>39</v>
      </c>
      <c r="D6" s="9" t="s">
        <v>40</v>
      </c>
      <c r="E6" s="9" t="s">
        <v>39</v>
      </c>
      <c r="F6" s="9" t="s">
        <v>41</v>
      </c>
      <c r="G6" s="9" t="s">
        <v>42</v>
      </c>
      <c r="H6" s="9" t="s">
        <v>43</v>
      </c>
      <c r="I6" s="9" t="s">
        <v>44</v>
      </c>
      <c r="J6" s="9" t="s">
        <v>45</v>
      </c>
      <c r="K6" s="9" t="s">
        <v>46</v>
      </c>
      <c r="M6" s="11">
        <v>2</v>
      </c>
      <c r="N6" s="11"/>
      <c r="O6" s="11"/>
      <c r="P6" s="11"/>
      <c r="Q6" s="11"/>
      <c r="R6" s="11"/>
      <c r="S6" s="11"/>
      <c r="T6" s="11"/>
      <c r="U6" s="11"/>
      <c r="V6" s="11"/>
    </row>
    <row r="7" spans="2:22" x14ac:dyDescent="0.25">
      <c r="B7" s="9" t="s">
        <v>12</v>
      </c>
      <c r="C7" s="9" t="s">
        <v>34</v>
      </c>
      <c r="D7" s="9" t="s">
        <v>46</v>
      </c>
      <c r="E7" s="9" t="s">
        <v>32</v>
      </c>
      <c r="F7" s="9" t="s">
        <v>47</v>
      </c>
      <c r="G7" s="9" t="s">
        <v>48</v>
      </c>
      <c r="H7" s="9" t="s">
        <v>48</v>
      </c>
      <c r="I7" s="9" t="s">
        <v>45</v>
      </c>
      <c r="J7" s="9" t="s">
        <v>44</v>
      </c>
      <c r="K7" s="9" t="s">
        <v>39</v>
      </c>
      <c r="M7" s="11">
        <v>3</v>
      </c>
      <c r="N7" s="11"/>
      <c r="O7" s="11"/>
      <c r="P7" s="11"/>
      <c r="Q7" s="11"/>
      <c r="R7" s="11"/>
      <c r="S7" s="11"/>
      <c r="T7" s="11"/>
      <c r="U7" s="11"/>
      <c r="V7" s="11"/>
    </row>
    <row r="8" spans="2:22" x14ac:dyDescent="0.25">
      <c r="B8" s="9" t="s">
        <v>13</v>
      </c>
      <c r="C8" s="9" t="s">
        <v>44</v>
      </c>
      <c r="D8" s="9" t="s">
        <v>49</v>
      </c>
      <c r="E8" s="9" t="s">
        <v>31</v>
      </c>
      <c r="F8" s="9" t="s">
        <v>31</v>
      </c>
      <c r="G8" s="9" t="s">
        <v>43</v>
      </c>
      <c r="H8" s="9" t="s">
        <v>42</v>
      </c>
      <c r="I8" s="9" t="s">
        <v>33</v>
      </c>
      <c r="J8" s="9" t="s">
        <v>34</v>
      </c>
      <c r="K8" s="9" t="s">
        <v>41</v>
      </c>
      <c r="M8" s="11">
        <v>4</v>
      </c>
      <c r="N8" s="11"/>
      <c r="O8" s="11"/>
      <c r="P8" s="11"/>
      <c r="Q8" s="11"/>
      <c r="R8" s="11"/>
      <c r="S8" s="11"/>
      <c r="T8" s="11"/>
      <c r="U8" s="11"/>
      <c r="V8" s="11"/>
    </row>
    <row r="9" spans="2:22" x14ac:dyDescent="0.25">
      <c r="B9" s="9" t="s">
        <v>14</v>
      </c>
      <c r="C9" s="9" t="s">
        <v>45</v>
      </c>
      <c r="D9" s="9" t="s">
        <v>50</v>
      </c>
      <c r="E9" s="9" t="s">
        <v>47</v>
      </c>
      <c r="F9" s="9" t="s">
        <v>32</v>
      </c>
      <c r="G9" s="9" t="s">
        <v>37</v>
      </c>
      <c r="H9" s="9" t="s">
        <v>36</v>
      </c>
      <c r="I9" s="9" t="s">
        <v>40</v>
      </c>
      <c r="J9" s="9" t="s">
        <v>39</v>
      </c>
      <c r="K9" s="9" t="s">
        <v>32</v>
      </c>
      <c r="M9" s="11">
        <v>5</v>
      </c>
      <c r="N9" s="11"/>
      <c r="O9" s="11"/>
      <c r="P9" s="11"/>
      <c r="Q9" s="11"/>
      <c r="R9" s="11"/>
      <c r="S9" s="11"/>
      <c r="T9" s="11"/>
      <c r="U9" s="11"/>
      <c r="V9" s="11"/>
    </row>
    <row r="10" spans="2:22" x14ac:dyDescent="0.25">
      <c r="B10" s="9" t="s">
        <v>15</v>
      </c>
      <c r="C10" s="9" t="s">
        <v>33</v>
      </c>
      <c r="D10" s="9" t="s">
        <v>51</v>
      </c>
      <c r="E10" s="9" t="s">
        <v>41</v>
      </c>
      <c r="F10" s="9" t="s">
        <v>39</v>
      </c>
      <c r="G10" s="9" t="s">
        <v>38</v>
      </c>
      <c r="H10" s="9" t="s">
        <v>35</v>
      </c>
      <c r="I10" s="9" t="s">
        <v>46</v>
      </c>
      <c r="J10" s="9" t="s">
        <v>32</v>
      </c>
      <c r="K10" s="9" t="s">
        <v>48</v>
      </c>
      <c r="M10" s="11">
        <v>6</v>
      </c>
      <c r="N10" s="11"/>
      <c r="O10" s="11"/>
      <c r="P10" s="11"/>
      <c r="Q10" s="11"/>
      <c r="R10" s="11"/>
      <c r="S10" s="11"/>
      <c r="T10" s="11"/>
      <c r="U10" s="11"/>
      <c r="V10" s="11"/>
    </row>
    <row r="11" spans="2:22" x14ac:dyDescent="0.25">
      <c r="B11" s="9" t="s">
        <v>16</v>
      </c>
      <c r="C11" s="9" t="s">
        <v>35</v>
      </c>
      <c r="D11" s="9" t="s">
        <v>34</v>
      </c>
      <c r="E11" s="9" t="s">
        <v>35</v>
      </c>
      <c r="F11" s="9" t="s">
        <v>34</v>
      </c>
      <c r="G11" s="9" t="s">
        <v>51</v>
      </c>
      <c r="H11" s="9" t="s">
        <v>41</v>
      </c>
      <c r="I11" s="9" t="s">
        <v>49</v>
      </c>
      <c r="J11" s="9" t="s">
        <v>31</v>
      </c>
      <c r="K11" s="9" t="s">
        <v>45</v>
      </c>
      <c r="M11" s="11">
        <v>7</v>
      </c>
      <c r="N11" s="11"/>
      <c r="O11" s="11"/>
      <c r="P11" s="11"/>
      <c r="Q11" s="11"/>
      <c r="R11" s="11"/>
      <c r="S11" s="11"/>
      <c r="T11" s="11"/>
      <c r="U11" s="11"/>
      <c r="V11" s="11"/>
    </row>
    <row r="12" spans="2:22" x14ac:dyDescent="0.25">
      <c r="B12" s="9" t="s">
        <v>17</v>
      </c>
      <c r="C12" s="9" t="s">
        <v>41</v>
      </c>
      <c r="D12" s="9" t="s">
        <v>39</v>
      </c>
      <c r="E12" s="9" t="s">
        <v>36</v>
      </c>
      <c r="F12" s="9" t="s">
        <v>44</v>
      </c>
      <c r="G12" s="9" t="s">
        <v>50</v>
      </c>
      <c r="H12" s="9" t="s">
        <v>47</v>
      </c>
      <c r="I12" s="9" t="s">
        <v>39</v>
      </c>
      <c r="J12" s="9" t="s">
        <v>47</v>
      </c>
      <c r="K12" s="9" t="s">
        <v>42</v>
      </c>
      <c r="M12" s="11">
        <v>8</v>
      </c>
      <c r="N12" s="11"/>
      <c r="O12" s="11"/>
      <c r="P12" s="11"/>
      <c r="Q12" s="11"/>
      <c r="R12" s="11"/>
      <c r="S12" s="11"/>
      <c r="T12" s="11"/>
      <c r="U12" s="11"/>
      <c r="V12" s="11"/>
    </row>
    <row r="13" spans="2:22" x14ac:dyDescent="0.25">
      <c r="B13" s="9" t="s">
        <v>18</v>
      </c>
      <c r="C13" s="9" t="s">
        <v>47</v>
      </c>
      <c r="D13" s="9" t="s">
        <v>32</v>
      </c>
      <c r="E13" s="9" t="s">
        <v>42</v>
      </c>
      <c r="F13" s="9" t="s">
        <v>45</v>
      </c>
      <c r="G13" s="9" t="s">
        <v>49</v>
      </c>
      <c r="H13" s="9" t="s">
        <v>31</v>
      </c>
      <c r="I13" s="9" t="s">
        <v>36</v>
      </c>
      <c r="J13" s="9" t="s">
        <v>41</v>
      </c>
      <c r="K13" s="9" t="s">
        <v>40</v>
      </c>
      <c r="M13" s="11">
        <v>9</v>
      </c>
      <c r="N13" s="11"/>
      <c r="O13" s="11"/>
      <c r="P13" s="11"/>
      <c r="Q13" s="11"/>
      <c r="R13" s="11"/>
      <c r="S13" s="11"/>
      <c r="T13" s="11"/>
      <c r="U13" s="11"/>
      <c r="V13" s="11"/>
    </row>
    <row r="14" spans="2:22" x14ac:dyDescent="0.25">
      <c r="B14" s="9" t="s">
        <v>19</v>
      </c>
      <c r="C14" s="9" t="s">
        <v>31</v>
      </c>
      <c r="D14" s="9" t="s">
        <v>31</v>
      </c>
      <c r="E14" s="9" t="s">
        <v>48</v>
      </c>
      <c r="F14" s="9" t="s">
        <v>33</v>
      </c>
      <c r="G14" s="9" t="s">
        <v>46</v>
      </c>
      <c r="H14" s="9" t="s">
        <v>32</v>
      </c>
      <c r="I14" s="9" t="s">
        <v>42</v>
      </c>
      <c r="J14" s="9" t="s">
        <v>35</v>
      </c>
      <c r="K14" s="9" t="s">
        <v>34</v>
      </c>
      <c r="M14" s="11">
        <v>10</v>
      </c>
      <c r="N14" s="11"/>
      <c r="O14" s="11"/>
      <c r="P14" s="11"/>
      <c r="Q14" s="11"/>
      <c r="R14" s="11"/>
      <c r="S14" s="11"/>
      <c r="T14" s="11"/>
      <c r="U14" s="11"/>
      <c r="V14" s="11"/>
    </row>
    <row r="15" spans="2:22" x14ac:dyDescent="0.25">
      <c r="B15" s="9" t="s">
        <v>20</v>
      </c>
      <c r="C15" s="9" t="s">
        <v>42</v>
      </c>
      <c r="D15" s="9" t="s">
        <v>47</v>
      </c>
      <c r="E15" s="9" t="s">
        <v>43</v>
      </c>
      <c r="F15" s="9" t="s">
        <v>40</v>
      </c>
      <c r="G15" s="9" t="s">
        <v>40</v>
      </c>
      <c r="H15" s="9" t="s">
        <v>39</v>
      </c>
      <c r="I15" s="9" t="s">
        <v>48</v>
      </c>
      <c r="J15" s="9" t="s">
        <v>43</v>
      </c>
      <c r="K15" s="9" t="s">
        <v>49</v>
      </c>
      <c r="M15" s="11">
        <v>11</v>
      </c>
      <c r="N15" s="11"/>
      <c r="O15" s="11"/>
      <c r="P15" s="11"/>
      <c r="Q15" s="11"/>
      <c r="R15" s="11"/>
      <c r="S15" s="11"/>
      <c r="T15" s="11"/>
      <c r="U15" s="11"/>
      <c r="V15" s="11"/>
    </row>
    <row r="16" spans="2:22" x14ac:dyDescent="0.25">
      <c r="B16" s="9" t="s">
        <v>21</v>
      </c>
      <c r="C16" s="9" t="s">
        <v>38</v>
      </c>
      <c r="D16" s="9" t="s">
        <v>41</v>
      </c>
      <c r="E16" s="9" t="s">
        <v>37</v>
      </c>
      <c r="F16" s="9" t="s">
        <v>46</v>
      </c>
      <c r="G16" s="9" t="s">
        <v>33</v>
      </c>
      <c r="H16" s="9" t="s">
        <v>34</v>
      </c>
      <c r="I16" s="9" t="s">
        <v>43</v>
      </c>
      <c r="J16" s="9" t="s">
        <v>37</v>
      </c>
      <c r="K16" s="9" t="s">
        <v>43</v>
      </c>
      <c r="M16" s="11">
        <v>12</v>
      </c>
      <c r="N16" s="11"/>
      <c r="O16" s="11"/>
      <c r="P16" s="11"/>
      <c r="Q16" s="11"/>
      <c r="R16" s="11"/>
      <c r="S16" s="11"/>
      <c r="T16" s="11"/>
      <c r="U16" s="11"/>
      <c r="V16" s="11"/>
    </row>
    <row r="17" spans="2:22" x14ac:dyDescent="0.25">
      <c r="B17" s="9" t="s">
        <v>22</v>
      </c>
      <c r="C17" s="9" t="s">
        <v>37</v>
      </c>
      <c r="D17" s="9" t="s">
        <v>35</v>
      </c>
      <c r="E17" s="9" t="s">
        <v>38</v>
      </c>
      <c r="F17" s="9" t="s">
        <v>49</v>
      </c>
      <c r="G17" s="9" t="s">
        <v>45</v>
      </c>
      <c r="H17" s="9" t="s">
        <v>44</v>
      </c>
      <c r="I17" s="9" t="s">
        <v>37</v>
      </c>
      <c r="J17" s="9" t="s">
        <v>38</v>
      </c>
      <c r="K17" s="9" t="s">
        <v>33</v>
      </c>
      <c r="M17" s="11">
        <v>13</v>
      </c>
      <c r="N17" s="11"/>
      <c r="O17" s="11"/>
      <c r="P17" s="11"/>
      <c r="Q17" s="11"/>
      <c r="R17" s="11"/>
      <c r="S17" s="11"/>
      <c r="T17" s="11"/>
      <c r="U17" s="11"/>
      <c r="V17" s="11"/>
    </row>
    <row r="18" spans="2:22" x14ac:dyDescent="0.25">
      <c r="B18" s="9" t="s">
        <v>23</v>
      </c>
      <c r="C18" s="9" t="s">
        <v>43</v>
      </c>
      <c r="D18" s="9" t="s">
        <v>36</v>
      </c>
      <c r="E18" s="9" t="s">
        <v>51</v>
      </c>
      <c r="F18" s="9" t="s">
        <v>50</v>
      </c>
      <c r="G18" s="9" t="s">
        <v>44</v>
      </c>
      <c r="H18" s="9" t="s">
        <v>45</v>
      </c>
      <c r="I18" s="9" t="s">
        <v>38</v>
      </c>
      <c r="J18" s="9" t="s">
        <v>51</v>
      </c>
      <c r="K18" s="9" t="s">
        <v>44</v>
      </c>
      <c r="M18" s="11">
        <v>14</v>
      </c>
      <c r="N18" s="11"/>
      <c r="O18" s="11"/>
      <c r="P18" s="11"/>
      <c r="Q18" s="11"/>
      <c r="R18" s="11"/>
      <c r="S18" s="11"/>
      <c r="T18" s="11"/>
      <c r="U18" s="11"/>
      <c r="V18" s="11"/>
    </row>
    <row r="19" spans="2:22" x14ac:dyDescent="0.25">
      <c r="B19" s="9" t="s">
        <v>24</v>
      </c>
      <c r="C19" s="9" t="s">
        <v>48</v>
      </c>
      <c r="D19" s="9" t="s">
        <v>42</v>
      </c>
      <c r="E19" s="9" t="s">
        <v>33</v>
      </c>
      <c r="F19" s="9" t="s">
        <v>51</v>
      </c>
      <c r="G19" s="9" t="s">
        <v>34</v>
      </c>
      <c r="H19" s="9" t="s">
        <v>33</v>
      </c>
      <c r="I19" s="9" t="s">
        <v>51</v>
      </c>
      <c r="J19" s="9" t="s">
        <v>50</v>
      </c>
      <c r="K19" s="9" t="s">
        <v>47</v>
      </c>
      <c r="M19" s="11">
        <v>15</v>
      </c>
      <c r="N19" s="11"/>
      <c r="O19" s="11"/>
      <c r="P19" s="11"/>
      <c r="Q19" s="11"/>
      <c r="R19" s="11"/>
      <c r="S19" s="11"/>
      <c r="T19" s="11"/>
      <c r="U19" s="11"/>
      <c r="V19" s="11"/>
    </row>
    <row r="20" spans="2:22" x14ac:dyDescent="0.25">
      <c r="B20" s="9" t="s">
        <v>25</v>
      </c>
      <c r="C20" s="9" t="s">
        <v>40</v>
      </c>
      <c r="D20" s="9" t="s">
        <v>48</v>
      </c>
      <c r="E20" s="9" t="s">
        <v>40</v>
      </c>
      <c r="F20" s="9" t="s">
        <v>38</v>
      </c>
      <c r="G20" s="9" t="s">
        <v>39</v>
      </c>
      <c r="H20" s="9" t="s">
        <v>38</v>
      </c>
      <c r="I20" s="9" t="s">
        <v>50</v>
      </c>
      <c r="J20" s="9" t="s">
        <v>49</v>
      </c>
      <c r="K20" s="9" t="s">
        <v>50</v>
      </c>
      <c r="M20" s="11">
        <v>16</v>
      </c>
      <c r="N20" s="11"/>
      <c r="O20" s="11"/>
      <c r="P20" s="11"/>
      <c r="Q20" s="11"/>
      <c r="R20" s="11"/>
      <c r="S20" s="11"/>
      <c r="T20" s="11"/>
      <c r="U20" s="11"/>
      <c r="V20" s="11"/>
    </row>
    <row r="21" spans="2:22" x14ac:dyDescent="0.25">
      <c r="B21" s="9" t="s">
        <v>26</v>
      </c>
      <c r="C21" s="9" t="s">
        <v>46</v>
      </c>
      <c r="D21" s="9" t="s">
        <v>43</v>
      </c>
      <c r="E21" s="9" t="s">
        <v>46</v>
      </c>
      <c r="F21" s="9" t="s">
        <v>37</v>
      </c>
      <c r="G21" s="9" t="s">
        <v>32</v>
      </c>
      <c r="H21" s="9" t="s">
        <v>51</v>
      </c>
      <c r="I21" s="9" t="s">
        <v>35</v>
      </c>
      <c r="J21" s="9" t="s">
        <v>46</v>
      </c>
      <c r="K21" s="9" t="s">
        <v>36</v>
      </c>
      <c r="M21" s="11">
        <v>17</v>
      </c>
      <c r="N21" s="11"/>
      <c r="O21" s="11"/>
      <c r="P21" s="11"/>
      <c r="Q21" s="11"/>
      <c r="R21" s="11"/>
      <c r="S21" s="11"/>
      <c r="T21" s="11"/>
      <c r="U21" s="11"/>
      <c r="V21" s="11"/>
    </row>
    <row r="22" spans="2:22" x14ac:dyDescent="0.25">
      <c r="B22" s="9" t="s">
        <v>27</v>
      </c>
      <c r="C22" s="9" t="s">
        <v>49</v>
      </c>
      <c r="D22" s="9" t="s">
        <v>37</v>
      </c>
      <c r="E22" s="9" t="s">
        <v>49</v>
      </c>
      <c r="F22" s="9" t="s">
        <v>43</v>
      </c>
      <c r="G22" s="9" t="s">
        <v>31</v>
      </c>
      <c r="H22" s="9" t="s">
        <v>50</v>
      </c>
      <c r="I22" s="9" t="s">
        <v>41</v>
      </c>
      <c r="J22" s="9" t="s">
        <v>40</v>
      </c>
      <c r="K22" s="9" t="s">
        <v>35</v>
      </c>
      <c r="M22" s="11">
        <v>18</v>
      </c>
      <c r="N22" s="11"/>
      <c r="O22" s="11"/>
      <c r="P22" s="11"/>
      <c r="Q22" s="11"/>
      <c r="R22" s="11"/>
      <c r="S22" s="11"/>
      <c r="T22" s="11"/>
      <c r="U22" s="11"/>
      <c r="V22" s="11"/>
    </row>
    <row r="23" spans="2:22" x14ac:dyDescent="0.25">
      <c r="B23" s="9" t="s">
        <v>28</v>
      </c>
      <c r="C23" s="9" t="s">
        <v>50</v>
      </c>
      <c r="D23" s="9" t="s">
        <v>38</v>
      </c>
      <c r="E23" s="9" t="s">
        <v>50</v>
      </c>
      <c r="F23" s="9" t="s">
        <v>48</v>
      </c>
      <c r="G23" s="9" t="s">
        <v>47</v>
      </c>
      <c r="H23" s="9" t="s">
        <v>49</v>
      </c>
      <c r="I23" s="9" t="s">
        <v>47</v>
      </c>
      <c r="J23" s="9" t="s">
        <v>36</v>
      </c>
      <c r="K23" s="9" t="s">
        <v>51</v>
      </c>
      <c r="M23" s="11">
        <v>19</v>
      </c>
      <c r="N23" s="11"/>
      <c r="O23" s="11"/>
      <c r="P23" s="11"/>
      <c r="Q23" s="11"/>
      <c r="R23" s="11"/>
      <c r="S23" s="11"/>
      <c r="T23" s="11"/>
      <c r="U23" s="11"/>
      <c r="V23" s="11"/>
    </row>
    <row r="24" spans="2:22" x14ac:dyDescent="0.25">
      <c r="B24" s="9" t="s">
        <v>29</v>
      </c>
      <c r="C24" s="9" t="s">
        <v>36</v>
      </c>
      <c r="D24" s="9" t="s">
        <v>44</v>
      </c>
      <c r="E24" s="9" t="s">
        <v>44</v>
      </c>
      <c r="F24" s="9" t="s">
        <v>42</v>
      </c>
      <c r="G24" s="9" t="s">
        <v>41</v>
      </c>
      <c r="H24" s="9" t="s">
        <v>46</v>
      </c>
      <c r="I24" s="9" t="s">
        <v>31</v>
      </c>
      <c r="J24" s="9" t="s">
        <v>42</v>
      </c>
      <c r="K24" s="9" t="s">
        <v>31</v>
      </c>
      <c r="M24" s="11">
        <v>20</v>
      </c>
      <c r="N24" s="11"/>
      <c r="O24" s="11"/>
      <c r="P24" s="11"/>
      <c r="Q24" s="11"/>
      <c r="R24" s="11"/>
      <c r="S24" s="11"/>
      <c r="T24" s="11"/>
      <c r="U24" s="11"/>
      <c r="V24" s="11"/>
    </row>
    <row r="25" spans="2:22" x14ac:dyDescent="0.25">
      <c r="B25" s="9" t="s">
        <v>30</v>
      </c>
      <c r="C25" s="9" t="s">
        <v>51</v>
      </c>
      <c r="D25" s="9" t="s">
        <v>45</v>
      </c>
      <c r="E25" s="9" t="s">
        <v>45</v>
      </c>
      <c r="F25" s="9" t="s">
        <v>36</v>
      </c>
      <c r="G25" s="9" t="s">
        <v>35</v>
      </c>
      <c r="H25" s="9" t="s">
        <v>40</v>
      </c>
      <c r="I25" s="9" t="s">
        <v>32</v>
      </c>
      <c r="J25" s="9" t="s">
        <v>48</v>
      </c>
      <c r="K25" s="9" t="s">
        <v>37</v>
      </c>
      <c r="M25" s="11">
        <v>21</v>
      </c>
      <c r="N25" s="11"/>
      <c r="O25" s="11"/>
      <c r="P25" s="11"/>
      <c r="Q25" s="11"/>
      <c r="R25" s="11"/>
      <c r="S25" s="11"/>
      <c r="T25" s="11"/>
      <c r="U25" s="11"/>
      <c r="V25" s="11"/>
    </row>
    <row r="29" spans="2:22" ht="18.75" x14ac:dyDescent="0.3">
      <c r="B29" s="2" t="s">
        <v>52</v>
      </c>
      <c r="C29" s="3"/>
      <c r="D29" s="4"/>
    </row>
    <row r="30" spans="2:22" x14ac:dyDescent="0.25">
      <c r="B30" s="9"/>
      <c r="C30" s="9" t="s">
        <v>0</v>
      </c>
      <c r="D30" s="9" t="s">
        <v>1</v>
      </c>
      <c r="E30" s="9" t="s">
        <v>2</v>
      </c>
      <c r="F30" s="9" t="s">
        <v>3</v>
      </c>
      <c r="G30" s="9" t="s">
        <v>4</v>
      </c>
      <c r="H30" s="9" t="s">
        <v>5</v>
      </c>
      <c r="I30" s="9" t="s">
        <v>6</v>
      </c>
      <c r="J30" s="9" t="s">
        <v>7</v>
      </c>
      <c r="K30" s="9" t="s">
        <v>8</v>
      </c>
    </row>
    <row r="31" spans="2:22" x14ac:dyDescent="0.25">
      <c r="B31" s="9" t="s">
        <v>35</v>
      </c>
      <c r="C31" s="9">
        <v>1</v>
      </c>
      <c r="D31" s="9">
        <v>2</v>
      </c>
      <c r="E31" s="9">
        <v>3</v>
      </c>
      <c r="F31" s="9">
        <v>4</v>
      </c>
      <c r="G31" s="9">
        <v>5</v>
      </c>
      <c r="H31" s="9">
        <v>6</v>
      </c>
      <c r="I31" s="9">
        <v>7</v>
      </c>
      <c r="J31" s="9">
        <v>8</v>
      </c>
      <c r="K31" s="9">
        <v>9</v>
      </c>
    </row>
    <row r="32" spans="2:22" x14ac:dyDescent="0.25">
      <c r="B32" s="9" t="s">
        <v>41</v>
      </c>
      <c r="C32" s="9">
        <v>9</v>
      </c>
      <c r="D32" s="9">
        <v>8</v>
      </c>
      <c r="E32" s="9">
        <v>7</v>
      </c>
      <c r="F32" s="9">
        <v>6</v>
      </c>
      <c r="G32" s="9">
        <v>5</v>
      </c>
      <c r="H32" s="9">
        <v>4</v>
      </c>
      <c r="I32" s="9">
        <v>3</v>
      </c>
      <c r="J32" s="9">
        <v>2</v>
      </c>
      <c r="K32" s="9">
        <v>1</v>
      </c>
    </row>
    <row r="33" spans="2:11" x14ac:dyDescent="0.25">
      <c r="B33" s="9" t="s">
        <v>47</v>
      </c>
      <c r="C33" s="9">
        <v>5</v>
      </c>
      <c r="D33" s="9">
        <v>6</v>
      </c>
      <c r="E33" s="9">
        <v>7</v>
      </c>
      <c r="F33" s="9">
        <v>8</v>
      </c>
      <c r="G33" s="9">
        <v>9</v>
      </c>
      <c r="H33" s="9">
        <v>4</v>
      </c>
      <c r="I33" s="9">
        <v>3</v>
      </c>
      <c r="J33" s="9">
        <v>2</v>
      </c>
      <c r="K33" s="9">
        <v>1</v>
      </c>
    </row>
    <row r="34" spans="2:11" x14ac:dyDescent="0.25">
      <c r="B34" s="9" t="s">
        <v>31</v>
      </c>
      <c r="C34" s="9">
        <v>8</v>
      </c>
      <c r="D34" s="9">
        <v>5</v>
      </c>
      <c r="E34" s="9">
        <v>7</v>
      </c>
      <c r="F34" s="9">
        <v>6</v>
      </c>
      <c r="G34" s="9">
        <v>9</v>
      </c>
      <c r="H34" s="9">
        <v>3</v>
      </c>
      <c r="I34" s="9">
        <v>2</v>
      </c>
      <c r="J34" s="9">
        <v>4</v>
      </c>
      <c r="K34" s="9">
        <v>1</v>
      </c>
    </row>
    <row r="35" spans="2:11" x14ac:dyDescent="0.25">
      <c r="B35" s="9" t="s">
        <v>32</v>
      </c>
      <c r="C35" s="9">
        <v>2</v>
      </c>
      <c r="D35" s="9">
        <v>8</v>
      </c>
      <c r="E35" s="9">
        <v>7</v>
      </c>
      <c r="F35" s="9">
        <v>9</v>
      </c>
      <c r="G35" s="9">
        <v>5</v>
      </c>
      <c r="H35" s="9">
        <v>3</v>
      </c>
      <c r="I35" s="9">
        <v>4</v>
      </c>
      <c r="J35" s="9">
        <v>1</v>
      </c>
      <c r="K35" s="9">
        <v>6</v>
      </c>
    </row>
    <row r="36" spans="2:11" x14ac:dyDescent="0.25">
      <c r="B36" s="9" t="s">
        <v>39</v>
      </c>
      <c r="C36" s="9">
        <v>1</v>
      </c>
      <c r="D36" s="9">
        <v>4</v>
      </c>
      <c r="E36" s="9">
        <v>2</v>
      </c>
      <c r="F36" s="9">
        <v>9</v>
      </c>
      <c r="G36" s="9">
        <v>7</v>
      </c>
      <c r="H36" s="9">
        <v>5</v>
      </c>
      <c r="I36" s="9">
        <v>6</v>
      </c>
      <c r="J36" s="9">
        <v>3</v>
      </c>
      <c r="K36" s="9">
        <v>8</v>
      </c>
    </row>
    <row r="37" spans="2:11" x14ac:dyDescent="0.25">
      <c r="B37" s="9" t="s">
        <v>34</v>
      </c>
      <c r="C37" s="9">
        <v>4</v>
      </c>
      <c r="D37" s="9">
        <v>9</v>
      </c>
      <c r="E37" s="9">
        <v>7</v>
      </c>
      <c r="F37" s="9">
        <v>5</v>
      </c>
      <c r="G37" s="9">
        <v>2</v>
      </c>
      <c r="H37" s="9">
        <v>1</v>
      </c>
      <c r="I37" s="9">
        <v>8</v>
      </c>
      <c r="J37" s="9">
        <v>6</v>
      </c>
      <c r="K37" s="9">
        <v>3</v>
      </c>
    </row>
    <row r="38" spans="2:11" x14ac:dyDescent="0.25">
      <c r="B38" s="9" t="s">
        <v>44</v>
      </c>
      <c r="C38" s="9">
        <v>2</v>
      </c>
      <c r="D38" s="9">
        <v>5</v>
      </c>
      <c r="E38" s="9">
        <v>6</v>
      </c>
      <c r="F38" s="9">
        <v>4</v>
      </c>
      <c r="G38" s="9">
        <v>3</v>
      </c>
      <c r="H38" s="9">
        <v>7</v>
      </c>
      <c r="I38" s="9">
        <v>9</v>
      </c>
      <c r="J38" s="9">
        <v>1</v>
      </c>
      <c r="K38" s="9">
        <v>8</v>
      </c>
    </row>
    <row r="39" spans="2:11" x14ac:dyDescent="0.25">
      <c r="B39" s="9" t="s">
        <v>45</v>
      </c>
      <c r="C39" s="9">
        <v>7</v>
      </c>
      <c r="D39" s="9">
        <v>6</v>
      </c>
      <c r="E39" s="9">
        <v>1</v>
      </c>
      <c r="F39" s="9">
        <v>8</v>
      </c>
      <c r="G39" s="9">
        <v>4</v>
      </c>
      <c r="H39" s="9">
        <v>3</v>
      </c>
      <c r="I39" s="9">
        <v>9</v>
      </c>
      <c r="J39" s="9">
        <v>2</v>
      </c>
      <c r="K39" s="9">
        <v>5</v>
      </c>
    </row>
    <row r="40" spans="2:11" x14ac:dyDescent="0.25">
      <c r="B40" s="9" t="s">
        <v>33</v>
      </c>
      <c r="C40" s="9">
        <v>7</v>
      </c>
      <c r="D40" s="9">
        <v>3</v>
      </c>
      <c r="E40" s="9">
        <v>4</v>
      </c>
      <c r="F40" s="9">
        <v>8</v>
      </c>
      <c r="G40" s="9">
        <v>6</v>
      </c>
      <c r="H40" s="9">
        <v>2</v>
      </c>
      <c r="I40" s="9">
        <v>5</v>
      </c>
      <c r="J40" s="9">
        <v>1</v>
      </c>
      <c r="K40" s="9">
        <v>9</v>
      </c>
    </row>
    <row r="41" spans="2:11" x14ac:dyDescent="0.25">
      <c r="B41" s="9" t="s">
        <v>40</v>
      </c>
      <c r="C41" s="9">
        <v>4</v>
      </c>
      <c r="D41" s="9">
        <v>3</v>
      </c>
      <c r="E41" s="9">
        <v>5</v>
      </c>
      <c r="F41" s="9">
        <v>6</v>
      </c>
      <c r="G41" s="9">
        <v>8</v>
      </c>
      <c r="H41" s="9">
        <v>9</v>
      </c>
      <c r="I41" s="9">
        <v>1</v>
      </c>
      <c r="J41" s="9">
        <v>2</v>
      </c>
      <c r="K41" s="9">
        <v>7</v>
      </c>
    </row>
    <row r="42" spans="2:11" x14ac:dyDescent="0.25">
      <c r="B42" s="9" t="s">
        <v>46</v>
      </c>
      <c r="C42" s="9">
        <v>8</v>
      </c>
      <c r="D42" s="9">
        <v>1</v>
      </c>
      <c r="E42" s="9">
        <v>3</v>
      </c>
      <c r="F42" s="9">
        <v>4</v>
      </c>
      <c r="G42" s="9">
        <v>5</v>
      </c>
      <c r="H42" s="9">
        <v>6</v>
      </c>
      <c r="I42" s="9">
        <v>7</v>
      </c>
      <c r="J42" s="9">
        <v>2</v>
      </c>
      <c r="K42" s="9">
        <v>9</v>
      </c>
    </row>
    <row r="43" spans="2:11" x14ac:dyDescent="0.25">
      <c r="B43" s="9" t="s">
        <v>49</v>
      </c>
      <c r="C43" s="9">
        <v>9</v>
      </c>
      <c r="D43" s="9">
        <v>3</v>
      </c>
      <c r="E43" s="9">
        <v>7</v>
      </c>
      <c r="F43" s="9">
        <v>2</v>
      </c>
      <c r="G43" s="9">
        <v>8</v>
      </c>
      <c r="H43" s="9">
        <v>4</v>
      </c>
      <c r="I43" s="9">
        <v>6</v>
      </c>
      <c r="J43" s="9">
        <v>1</v>
      </c>
      <c r="K43" s="9">
        <v>5</v>
      </c>
    </row>
    <row r="44" spans="2:11" x14ac:dyDescent="0.25">
      <c r="B44" s="9" t="s">
        <v>50</v>
      </c>
      <c r="C44" s="9">
        <v>7</v>
      </c>
      <c r="D44" s="9">
        <v>9</v>
      </c>
      <c r="E44" s="9">
        <v>4</v>
      </c>
      <c r="F44" s="9">
        <v>1</v>
      </c>
      <c r="G44" s="9">
        <v>8</v>
      </c>
      <c r="H44" s="9">
        <v>2</v>
      </c>
      <c r="I44" s="9">
        <v>5</v>
      </c>
      <c r="J44" s="9">
        <v>6</v>
      </c>
      <c r="K44" s="9">
        <v>3</v>
      </c>
    </row>
    <row r="45" spans="2:11" x14ac:dyDescent="0.25">
      <c r="B45" s="9" t="s">
        <v>51</v>
      </c>
      <c r="C45" s="9">
        <v>3</v>
      </c>
      <c r="D45" s="9">
        <v>8</v>
      </c>
      <c r="E45" s="9">
        <v>9</v>
      </c>
      <c r="F45" s="9">
        <v>4</v>
      </c>
      <c r="G45" s="9">
        <v>7</v>
      </c>
      <c r="H45" s="9">
        <v>1</v>
      </c>
      <c r="I45" s="9">
        <v>5</v>
      </c>
      <c r="J45" s="9">
        <v>6</v>
      </c>
      <c r="K45" s="9">
        <v>2</v>
      </c>
    </row>
    <row r="46" spans="2:11" x14ac:dyDescent="0.25">
      <c r="B46" s="9" t="s">
        <v>38</v>
      </c>
      <c r="C46" s="9">
        <v>9</v>
      </c>
      <c r="D46" s="9">
        <v>8</v>
      </c>
      <c r="E46" s="9">
        <v>4</v>
      </c>
      <c r="F46" s="9">
        <v>5</v>
      </c>
      <c r="G46" s="9">
        <v>3</v>
      </c>
      <c r="H46" s="9">
        <v>1</v>
      </c>
      <c r="I46" s="9">
        <v>6</v>
      </c>
      <c r="J46" s="9">
        <v>7</v>
      </c>
      <c r="K46" s="9">
        <v>2</v>
      </c>
    </row>
    <row r="47" spans="2:11" x14ac:dyDescent="0.25">
      <c r="B47" s="9" t="s">
        <v>37</v>
      </c>
      <c r="C47" s="9">
        <v>4</v>
      </c>
      <c r="D47" s="9">
        <v>6</v>
      </c>
      <c r="E47" s="9">
        <v>9</v>
      </c>
      <c r="F47" s="9">
        <v>5</v>
      </c>
      <c r="G47" s="9">
        <v>2</v>
      </c>
      <c r="H47" s="9">
        <v>1</v>
      </c>
      <c r="I47" s="9">
        <v>8</v>
      </c>
      <c r="J47" s="9">
        <v>3</v>
      </c>
      <c r="K47" s="9">
        <v>7</v>
      </c>
    </row>
    <row r="48" spans="2:11" x14ac:dyDescent="0.25">
      <c r="B48" s="9" t="s">
        <v>43</v>
      </c>
      <c r="C48" s="9">
        <v>5</v>
      </c>
      <c r="D48" s="9">
        <v>9</v>
      </c>
      <c r="E48" s="9">
        <v>6</v>
      </c>
      <c r="F48" s="9">
        <v>7</v>
      </c>
      <c r="G48" s="9">
        <v>1</v>
      </c>
      <c r="H48" s="9">
        <v>3</v>
      </c>
      <c r="I48" s="9">
        <v>4</v>
      </c>
      <c r="J48" s="9">
        <v>2</v>
      </c>
      <c r="K48" s="9">
        <v>8</v>
      </c>
    </row>
    <row r="49" spans="2:34" x14ac:dyDescent="0.25">
      <c r="B49" s="9" t="s">
        <v>48</v>
      </c>
      <c r="C49" s="9">
        <v>5</v>
      </c>
      <c r="D49" s="9">
        <v>3</v>
      </c>
      <c r="E49" s="9">
        <v>6</v>
      </c>
      <c r="F49" s="9">
        <v>8</v>
      </c>
      <c r="G49" s="9">
        <v>2</v>
      </c>
      <c r="H49" s="9">
        <v>7</v>
      </c>
      <c r="I49" s="9">
        <v>4</v>
      </c>
      <c r="J49" s="9">
        <v>1</v>
      </c>
      <c r="K49" s="9">
        <v>9</v>
      </c>
    </row>
    <row r="50" spans="2:34" x14ac:dyDescent="0.25">
      <c r="B50" s="9" t="s">
        <v>42</v>
      </c>
      <c r="C50" s="9">
        <v>1</v>
      </c>
      <c r="D50" s="9">
        <v>3</v>
      </c>
      <c r="E50" s="9">
        <v>7</v>
      </c>
      <c r="F50" s="9">
        <v>8</v>
      </c>
      <c r="G50" s="9">
        <v>4</v>
      </c>
      <c r="H50" s="9">
        <v>6</v>
      </c>
      <c r="I50" s="9">
        <v>2</v>
      </c>
      <c r="J50" s="9">
        <v>9</v>
      </c>
      <c r="K50" s="9">
        <v>5</v>
      </c>
    </row>
    <row r="51" spans="2:34" x14ac:dyDescent="0.25">
      <c r="B51" s="9" t="s">
        <v>36</v>
      </c>
      <c r="C51" s="9">
        <v>1</v>
      </c>
      <c r="D51" s="9">
        <v>3</v>
      </c>
      <c r="E51" s="9">
        <v>7</v>
      </c>
      <c r="F51" s="9">
        <v>2</v>
      </c>
      <c r="G51" s="9">
        <v>4</v>
      </c>
      <c r="H51" s="9">
        <v>9</v>
      </c>
      <c r="I51" s="9">
        <v>8</v>
      </c>
      <c r="J51" s="9">
        <v>5</v>
      </c>
      <c r="K51" s="9">
        <v>6</v>
      </c>
    </row>
    <row r="55" spans="2:34" ht="18.75" x14ac:dyDescent="0.3">
      <c r="B55" s="13" t="s">
        <v>54</v>
      </c>
      <c r="C55" s="14"/>
      <c r="D55" s="14"/>
      <c r="E55" s="14"/>
      <c r="F55" s="14"/>
      <c r="G55" s="14"/>
      <c r="H55" s="15"/>
      <c r="I55" s="16"/>
      <c r="J55" s="16"/>
      <c r="K55" s="16"/>
      <c r="M55" s="17"/>
      <c r="N55" s="17"/>
      <c r="O55" s="17"/>
      <c r="P55" s="17"/>
      <c r="Q55" s="17"/>
      <c r="R55" s="17"/>
      <c r="S55" s="17"/>
      <c r="T55" s="17"/>
      <c r="U55" s="17"/>
    </row>
    <row r="56" spans="2:34" x14ac:dyDescent="0.25">
      <c r="B56" s="12"/>
      <c r="C56" s="12" t="s">
        <v>0</v>
      </c>
      <c r="D56" s="12" t="s">
        <v>1</v>
      </c>
      <c r="E56" s="12" t="s">
        <v>2</v>
      </c>
      <c r="F56" s="12" t="s">
        <v>3</v>
      </c>
      <c r="G56" s="12" t="s">
        <v>4</v>
      </c>
      <c r="H56" s="12" t="s">
        <v>5</v>
      </c>
      <c r="I56" s="12" t="s">
        <v>6</v>
      </c>
      <c r="J56" s="12" t="s">
        <v>7</v>
      </c>
      <c r="K56" s="12" t="s">
        <v>8</v>
      </c>
      <c r="M56" s="12"/>
      <c r="N56" s="12" t="s">
        <v>35</v>
      </c>
      <c r="O56" s="12" t="s">
        <v>41</v>
      </c>
      <c r="P56" s="12" t="s">
        <v>47</v>
      </c>
      <c r="Q56" s="12" t="s">
        <v>31</v>
      </c>
      <c r="R56" s="12" t="s">
        <v>32</v>
      </c>
      <c r="S56" s="12" t="s">
        <v>39</v>
      </c>
      <c r="T56" s="12" t="s">
        <v>34</v>
      </c>
      <c r="U56" s="12" t="s">
        <v>44</v>
      </c>
      <c r="V56" s="12" t="s">
        <v>45</v>
      </c>
      <c r="W56" s="12" t="s">
        <v>33</v>
      </c>
      <c r="X56" s="12" t="s">
        <v>40</v>
      </c>
      <c r="Y56" s="12" t="s">
        <v>46</v>
      </c>
      <c r="Z56" s="12" t="s">
        <v>49</v>
      </c>
      <c r="AA56" s="12" t="s">
        <v>50</v>
      </c>
      <c r="AB56" s="12" t="s">
        <v>51</v>
      </c>
      <c r="AC56" s="12" t="s">
        <v>38</v>
      </c>
      <c r="AD56" s="12" t="s">
        <v>37</v>
      </c>
      <c r="AE56" s="12" t="s">
        <v>43</v>
      </c>
      <c r="AF56" s="12" t="s">
        <v>48</v>
      </c>
      <c r="AG56" s="12" t="s">
        <v>42</v>
      </c>
      <c r="AH56" s="12" t="s">
        <v>36</v>
      </c>
    </row>
    <row r="57" spans="2:34" ht="30" customHeight="1" x14ac:dyDescent="0.25">
      <c r="B57" s="9" t="s">
        <v>10</v>
      </c>
      <c r="C57" s="12" t="str">
        <f>IF(C5=D5,"Même note lots 1 et 2",IF(C5=E5,"Même note lots 1 et 3",IF(C5=F5,"Même note lots 1 et 4",IF(C5=G5,"Même note lots 1 et 5",IF(C5=H5,"Même note lots 1 et 6",IF(C5=I5,"Même note lots 1 et 7",IF(C5=J5,"Même note lots 1 et 8",IF(C5=K5,"Même note lots 1 et 9","ok"))))))))</f>
        <v>ok</v>
      </c>
      <c r="D57" s="12" t="str">
        <f>IF(D5=E5,"Même note lots 2 et 3",IF(D5=F5,"Même note lots 2 et 4",IF(D5=G5,"Même note lots 2 et 5",IF(D5=H5,"Même note lots 2 et 6",IF(D5=I5,"Même note lots 2 et 7",IF(D5=J5,"Même note lots 2 et 8",IF(D5=K5,"Même note lots 2 et 9",IF(D5=C5,"Même note lots 2 et 1","ok"))))))))</f>
        <v>Même note lots 2 et 8</v>
      </c>
      <c r="E57" s="12" t="str">
        <f>IF(E5=F5,"Même note lots 3 et 4",IF(E5=G5,"Même note lots 3 et 5",IF(E5=H5,"Même note lots 3 et 6",IF(E5=I5,"Même note lots 3 et 7",IF(E5=J5,"Même note lots 3 et 8",IF(E5=K5,"Même note lots 3 et 9",IF(E5=C5,"Même note lots 3 et 1",IF(E5=D5,"Même note lots 3 et 2","ok"))))))))</f>
        <v>Même note lots 3 et 7</v>
      </c>
      <c r="F57" s="12" t="str">
        <f>IF(OR(F5=E5,F5=G5,F5=H5,F5=I5,F5=J5,F5=K5,F5=C5,F5=D5),"OUI","ok")</f>
        <v>ok</v>
      </c>
      <c r="G57" s="12" t="str">
        <f t="shared" ref="G57:G77" si="0">IF(OR(G5=F5,G5=H5,G5=I5,G5=J5,G5=K5,G5=C5,G5=D5,E5=M5),"OUI","ok")</f>
        <v>ok</v>
      </c>
      <c r="H57" s="12" t="str">
        <f>IF(OR(H5=G5,H5=I5,H5=J5,H5=K5,H5=C5,H5=D5,H5=E5,H5=F5),"OUI","ok")</f>
        <v>ok</v>
      </c>
      <c r="I57" s="12" t="str">
        <f>IF(OR(I5=H5,I5=J5,I5=K5,I5=C5,I5=D5,I5=E5,I5=F5,I5=G5),"OUI","ok")</f>
        <v>OUI</v>
      </c>
      <c r="J57" s="12" t="str">
        <f>IF(OR(J5=I5,J5=K5,J5=C5,J5=D5,J5=E5,J5=F5,J5=G5,J5=H5),"OUI","ok")</f>
        <v>OUI</v>
      </c>
      <c r="K57" s="12" t="str">
        <f>IF(OR(K5=J5,K5=C5,K5=D5,K5=E5,K5=F5,K5=G5,K5=H5,K5=I5),"OUI","ok")</f>
        <v>ok</v>
      </c>
      <c r="M57" s="9" t="s">
        <v>10</v>
      </c>
      <c r="N57" s="18">
        <f>COUNTIF($C$5:$K$5,"Groupe 1")</f>
        <v>1</v>
      </c>
      <c r="O57" s="18">
        <f>COUNTIF($C$5:$K$5,"Groupe 2")</f>
        <v>0</v>
      </c>
      <c r="P57" s="18">
        <f>COUNTIF($C$5:$K$5,"Groupe 3")</f>
        <v>0</v>
      </c>
      <c r="Q57" s="18">
        <f>COUNTIF($C$5:$K$5,"Groupe 4")</f>
        <v>0</v>
      </c>
      <c r="R57" s="18">
        <f>COUNTIF($C$5:$K$5,"Groupe 5")</f>
        <v>1</v>
      </c>
      <c r="S57" s="18">
        <f>COUNTIF($C$5:$K$5,"Groupe 6")</f>
        <v>0</v>
      </c>
      <c r="T57" s="18">
        <f>COUNTIF($C$5:$K$5,"Groupe 7")</f>
        <v>2</v>
      </c>
      <c r="U57" s="18">
        <f>COUNTIF($C$5:$K$5,"Groupe 8")</f>
        <v>0</v>
      </c>
      <c r="V57" s="18">
        <f>COUNTIF($C$5:$K$5,"Groupe 9")</f>
        <v>0</v>
      </c>
      <c r="W57" s="18">
        <f>COUNTIF($C$5:$K$5,"Groupe 10")</f>
        <v>2</v>
      </c>
      <c r="X57" s="18">
        <f t="shared" ref="X57:X77" si="1">COUNTIF(C5:K5,"Groupe 11")</f>
        <v>0</v>
      </c>
      <c r="Y57" s="18">
        <f t="shared" ref="Y57:Y77" si="2">COUNTIF(C5:K5,"Groupe 12")</f>
        <v>0</v>
      </c>
      <c r="Z57" s="18">
        <f t="shared" ref="Z57:Z77" si="3">COUNTIF(C5:K5,"Groupe 13")</f>
        <v>0</v>
      </c>
      <c r="AA57" s="18">
        <f t="shared" ref="AA57:AA77" si="4">COUNTIF(C5:K5,"Groupe 14")</f>
        <v>0</v>
      </c>
      <c r="AB57" s="18">
        <f t="shared" ref="AB57:AB77" si="5">COUNTIF(C5:K5,"Groupe 15")</f>
        <v>0</v>
      </c>
      <c r="AC57" s="18">
        <f t="shared" ref="AC57:AC77" si="6">COUNTIF(C5:K5,"Groupe 16")</f>
        <v>1</v>
      </c>
      <c r="AD57" s="18">
        <f t="shared" ref="AD57:AD77" si="7">COUNTIF(C5:K5,"Groupe 17")</f>
        <v>1</v>
      </c>
      <c r="AE57" s="18">
        <f t="shared" ref="AE57:AE77" si="8">COUNTIF(C5:K5,"Groupe 18")</f>
        <v>0</v>
      </c>
      <c r="AF57" s="18">
        <f t="shared" ref="AF57:AF77" si="9">COUNTIF(C5:K5,"Groupe 19")</f>
        <v>0</v>
      </c>
      <c r="AG57" s="18">
        <f t="shared" ref="AG57:AG77" si="10">COUNTIF(C5:K5,"Groupe 20")</f>
        <v>0</v>
      </c>
      <c r="AH57" s="18">
        <f t="shared" ref="AH57:AH77" si="11">COUNTIF(C5:K5,"Groupe 21")</f>
        <v>1</v>
      </c>
    </row>
    <row r="58" spans="2:34" ht="30" customHeight="1" x14ac:dyDescent="0.25">
      <c r="B58" s="9" t="s">
        <v>11</v>
      </c>
      <c r="C58" s="12" t="str">
        <f t="shared" ref="C58:C77" si="12">IF(C6=D6,"Même note lots 1 et 2",IF(C6=E6,"Même note lots 1 et 3",IF(C6=F6,"Même note lots 1 et 4",IF(C6=G6,"Même note lots 1 et 5",IF(C6=H6,"Même note lots 1 et 6",IF(C6=I6,"Même note lots 1 et 7",IF(C6=J6,"Même note lots 1 et 8",IF(C6=K6,"Même note lots 1 et 9","ok"))))))))</f>
        <v>Même note lots 1 et 3</v>
      </c>
      <c r="D58" s="12" t="str">
        <f t="shared" ref="D58:D77" si="13">IF(D6=E6,"Même note lots 2 et 3",IF(D6=F6,"Même note lots 2 et 4",IF(D6=G6,"Même note lots 2 et 5",IF(D6=H6,"Même note lots 2 et 6",IF(D6=I6,"Même note lots 2 et 7",IF(D6=J6,"Même note lots 2 et 8",IF(D6=K6,"Même note lots 2 et 9",IF(D6=C6,"Même note lots 2 et 1","ok"))))))))</f>
        <v>ok</v>
      </c>
      <c r="E58" s="12" t="str">
        <f t="shared" ref="E58:E77" si="14">IF(E6=F6,"Même note lots 3 et 4",IF(E6=G6,"Même note lots 3 et 5",IF(E6=H6,"Même note lots 3 et 6",IF(E6=I6,"Même note lots 3 et 7",IF(E6=J6,"Même note lots 3 et 8",IF(E6=K6,"Même note lots 3 et 9",IF(E6=C6,"Même note lots 3 et 1",IF(E6=D6,"Même note lots 3 et 2","ok"))))))))</f>
        <v>Même note lots 3 et 1</v>
      </c>
      <c r="F58" s="12" t="str">
        <f t="shared" ref="F58:F77" si="15">IF(OR(F6=E6,F6=G6,F6=H6,F6=I6,F6=J6,F6=K6,F6=C6,F6=D6),"OUI","ok")</f>
        <v>ok</v>
      </c>
      <c r="G58" s="12" t="str">
        <f t="shared" si="0"/>
        <v>ok</v>
      </c>
      <c r="H58" s="12" t="str">
        <f t="shared" ref="H58:H77" si="16">IF(OR(H6=G6,H6=I6,H6=J6,H6=K6,H6=C6,H6=D6,H6=E6,H6=F6),"OUI","ok")</f>
        <v>ok</v>
      </c>
      <c r="I58" s="12" t="str">
        <f t="shared" ref="I58:I77" si="17">IF(OR(I6=H6,I6=J6,I6=K6,I6=C6,I6=D6,I6=E6,I6=F6,I6=G6),"OUI","ok")</f>
        <v>ok</v>
      </c>
      <c r="J58" s="12" t="str">
        <f t="shared" ref="J58:J77" si="18">IF(OR(J6=I6,J6=K6,J6=C6,J6=D6,J6=E6,J6=F6,J6=G6,J6=H6),"OUI","ok")</f>
        <v>ok</v>
      </c>
      <c r="K58" s="12" t="str">
        <f t="shared" ref="K58:K77" si="19">IF(OR(K6=J6,K6=C6,K6=D6,K6=E6,K6=F6,K6=G6,K6=H6,K6=I6),"OUI","ok")</f>
        <v>ok</v>
      </c>
      <c r="M58" s="9" t="s">
        <v>11</v>
      </c>
      <c r="N58" s="18">
        <f>COUNTIF($C$6:$K$6,"Groupe 1")</f>
        <v>0</v>
      </c>
      <c r="O58" s="18">
        <f>COUNTIF($C$6:$K$6,"Groupe 2")</f>
        <v>1</v>
      </c>
      <c r="P58" s="18">
        <f>COUNTIF($C$6:$K$6,"Groupe 3")</f>
        <v>0</v>
      </c>
      <c r="Q58" s="18">
        <f>COUNTIF($C$6:$K$6,"Groupe 4")</f>
        <v>0</v>
      </c>
      <c r="R58" s="18">
        <f>COUNTIF($C$6:$K$6,"Groupe 5")</f>
        <v>0</v>
      </c>
      <c r="S58" s="18">
        <f>COUNTIF($C$6:$K$6,"Groupe 6")</f>
        <v>2</v>
      </c>
      <c r="T58" s="18">
        <f>COUNTIF($C$6:$K$6,"Groupe 7")</f>
        <v>0</v>
      </c>
      <c r="U58" s="18">
        <f>COUNTIF($C$6:$K$6,"Groupe 8")</f>
        <v>1</v>
      </c>
      <c r="V58" s="18">
        <f>COUNTIF($C$6:$K$6,"Groupe 9")</f>
        <v>1</v>
      </c>
      <c r="W58" s="18">
        <f>COUNTIF($C$6:$K$6,"Groupe 10")</f>
        <v>0</v>
      </c>
      <c r="X58" s="18">
        <f t="shared" si="1"/>
        <v>1</v>
      </c>
      <c r="Y58" s="18">
        <f t="shared" si="2"/>
        <v>1</v>
      </c>
      <c r="Z58" s="18">
        <f t="shared" si="3"/>
        <v>0</v>
      </c>
      <c r="AA58" s="18">
        <f t="shared" si="4"/>
        <v>0</v>
      </c>
      <c r="AB58" s="18">
        <f t="shared" si="5"/>
        <v>0</v>
      </c>
      <c r="AC58" s="18">
        <f t="shared" si="6"/>
        <v>0</v>
      </c>
      <c r="AD58" s="18">
        <f t="shared" si="7"/>
        <v>0</v>
      </c>
      <c r="AE58" s="18">
        <f t="shared" si="8"/>
        <v>1</v>
      </c>
      <c r="AF58" s="18">
        <f t="shared" si="9"/>
        <v>0</v>
      </c>
      <c r="AG58" s="18">
        <f t="shared" si="10"/>
        <v>1</v>
      </c>
      <c r="AH58" s="18">
        <f t="shared" si="11"/>
        <v>0</v>
      </c>
    </row>
    <row r="59" spans="2:34" ht="30" customHeight="1" x14ac:dyDescent="0.25">
      <c r="B59" s="9" t="s">
        <v>12</v>
      </c>
      <c r="C59" s="12" t="str">
        <f t="shared" si="12"/>
        <v>ok</v>
      </c>
      <c r="D59" s="12" t="str">
        <f t="shared" si="13"/>
        <v>ok</v>
      </c>
      <c r="E59" s="12" t="str">
        <f t="shared" si="14"/>
        <v>ok</v>
      </c>
      <c r="F59" s="12" t="str">
        <f t="shared" si="15"/>
        <v>ok</v>
      </c>
      <c r="G59" s="12" t="str">
        <f t="shared" si="0"/>
        <v>OUI</v>
      </c>
      <c r="H59" s="12" t="str">
        <f t="shared" si="16"/>
        <v>OUI</v>
      </c>
      <c r="I59" s="12" t="str">
        <f t="shared" si="17"/>
        <v>ok</v>
      </c>
      <c r="J59" s="12" t="str">
        <f t="shared" si="18"/>
        <v>ok</v>
      </c>
      <c r="K59" s="12" t="str">
        <f t="shared" si="19"/>
        <v>ok</v>
      </c>
      <c r="M59" s="9" t="s">
        <v>12</v>
      </c>
      <c r="N59" s="18">
        <f>COUNTIF($C$7:$K$7,"Groupe 1")</f>
        <v>0</v>
      </c>
      <c r="O59" s="18">
        <f>COUNTIF($C$7:$K$7,"Groupe 2")</f>
        <v>0</v>
      </c>
      <c r="P59" s="18">
        <f>COUNTIF($C$7:$K$7,"Groupe 3")</f>
        <v>1</v>
      </c>
      <c r="Q59" s="18">
        <f>COUNTIF($C$7:$K$7,"Groupe 4")</f>
        <v>0</v>
      </c>
      <c r="R59" s="18">
        <f>COUNTIF($C$7:$K$7,"Groupe 5")</f>
        <v>1</v>
      </c>
      <c r="S59" s="18">
        <f>COUNTIF($C$7:$K$7,"Groupe 6")</f>
        <v>1</v>
      </c>
      <c r="T59" s="18">
        <f>COUNTIF($C$7:$K$7,"Groupe 7")</f>
        <v>1</v>
      </c>
      <c r="U59" s="18">
        <f>COUNTIF($C$7:$K$7,"Groupe 8")</f>
        <v>1</v>
      </c>
      <c r="V59" s="18">
        <f>COUNTIF($C$7:$K$7,"Groupe 9")</f>
        <v>1</v>
      </c>
      <c r="W59" s="18">
        <f>COUNTIF($C$7:$K$7,"Groupe 10")</f>
        <v>0</v>
      </c>
      <c r="X59" s="18">
        <f t="shared" si="1"/>
        <v>0</v>
      </c>
      <c r="Y59" s="18">
        <f t="shared" si="2"/>
        <v>1</v>
      </c>
      <c r="Z59" s="18">
        <f t="shared" si="3"/>
        <v>0</v>
      </c>
      <c r="AA59" s="18">
        <f t="shared" si="4"/>
        <v>0</v>
      </c>
      <c r="AB59" s="18">
        <f t="shared" si="5"/>
        <v>0</v>
      </c>
      <c r="AC59" s="18">
        <f t="shared" si="6"/>
        <v>0</v>
      </c>
      <c r="AD59" s="18">
        <f t="shared" si="7"/>
        <v>0</v>
      </c>
      <c r="AE59" s="18">
        <f t="shared" si="8"/>
        <v>0</v>
      </c>
      <c r="AF59" s="18">
        <f t="shared" si="9"/>
        <v>2</v>
      </c>
      <c r="AG59" s="18">
        <f t="shared" si="10"/>
        <v>0</v>
      </c>
      <c r="AH59" s="18">
        <f t="shared" si="11"/>
        <v>0</v>
      </c>
    </row>
    <row r="60" spans="2:34" ht="30" customHeight="1" x14ac:dyDescent="0.25">
      <c r="B60" s="9" t="s">
        <v>13</v>
      </c>
      <c r="C60" s="12" t="str">
        <f t="shared" si="12"/>
        <v>ok</v>
      </c>
      <c r="D60" s="12" t="str">
        <f t="shared" si="13"/>
        <v>ok</v>
      </c>
      <c r="E60" s="12" t="str">
        <f t="shared" si="14"/>
        <v>Même note lots 3 et 4</v>
      </c>
      <c r="F60" s="12" t="str">
        <f t="shared" si="15"/>
        <v>OUI</v>
      </c>
      <c r="G60" s="12" t="str">
        <f t="shared" si="0"/>
        <v>ok</v>
      </c>
      <c r="H60" s="12" t="str">
        <f t="shared" si="16"/>
        <v>ok</v>
      </c>
      <c r="I60" s="12" t="str">
        <f t="shared" si="17"/>
        <v>ok</v>
      </c>
      <c r="J60" s="12" t="str">
        <f t="shared" si="18"/>
        <v>ok</v>
      </c>
      <c r="K60" s="12" t="str">
        <f t="shared" si="19"/>
        <v>ok</v>
      </c>
      <c r="M60" s="9" t="s">
        <v>13</v>
      </c>
      <c r="N60" s="18">
        <f>COUNTIF($C$8:$K$8,"Groupe 1")</f>
        <v>0</v>
      </c>
      <c r="O60" s="18">
        <f>COUNTIF($C$8:$K$8,"Groupe 2")</f>
        <v>1</v>
      </c>
      <c r="P60" s="18">
        <f>COUNTIF($C$8:$K$8,"Groupe 3")</f>
        <v>0</v>
      </c>
      <c r="Q60" s="18">
        <f>COUNTIF($C$8:$K$8,"Groupe 4")</f>
        <v>2</v>
      </c>
      <c r="R60" s="18">
        <f>COUNTIF($C$8:$K$8,"Groupe 5")</f>
        <v>0</v>
      </c>
      <c r="S60" s="18">
        <f>COUNTIF($C$8:$K$8,"Groupe 6")</f>
        <v>0</v>
      </c>
      <c r="T60" s="18">
        <f>COUNTIF($C$8:$K$8,"Groupe 7")</f>
        <v>1</v>
      </c>
      <c r="U60" s="18">
        <f>COUNTIF($C$8:$K$8,"Groupe 8")</f>
        <v>1</v>
      </c>
      <c r="V60" s="18">
        <f>COUNTIF($C$8:$K$8,"Groupe 9")</f>
        <v>0</v>
      </c>
      <c r="W60" s="18">
        <f>COUNTIF($C$8:$K$8,"Groupe 10")</f>
        <v>1</v>
      </c>
      <c r="X60" s="18">
        <f t="shared" si="1"/>
        <v>0</v>
      </c>
      <c r="Y60" s="18">
        <f t="shared" si="2"/>
        <v>0</v>
      </c>
      <c r="Z60" s="18">
        <f t="shared" si="3"/>
        <v>1</v>
      </c>
      <c r="AA60" s="18">
        <f t="shared" si="4"/>
        <v>0</v>
      </c>
      <c r="AB60" s="18">
        <f t="shared" si="5"/>
        <v>0</v>
      </c>
      <c r="AC60" s="18">
        <f t="shared" si="6"/>
        <v>0</v>
      </c>
      <c r="AD60" s="18">
        <f t="shared" si="7"/>
        <v>0</v>
      </c>
      <c r="AE60" s="18">
        <f t="shared" si="8"/>
        <v>1</v>
      </c>
      <c r="AF60" s="18">
        <f t="shared" si="9"/>
        <v>0</v>
      </c>
      <c r="AG60" s="18">
        <f t="shared" si="10"/>
        <v>1</v>
      </c>
      <c r="AH60" s="18">
        <f t="shared" si="11"/>
        <v>0</v>
      </c>
    </row>
    <row r="61" spans="2:34" ht="30" customHeight="1" x14ac:dyDescent="0.25">
      <c r="B61" s="9" t="s">
        <v>14</v>
      </c>
      <c r="C61" s="12" t="str">
        <f t="shared" si="12"/>
        <v>ok</v>
      </c>
      <c r="D61" s="12" t="str">
        <f t="shared" si="13"/>
        <v>ok</v>
      </c>
      <c r="E61" s="12" t="str">
        <f t="shared" si="14"/>
        <v>ok</v>
      </c>
      <c r="F61" s="12" t="str">
        <f t="shared" si="15"/>
        <v>OUI</v>
      </c>
      <c r="G61" s="12" t="str">
        <f t="shared" si="0"/>
        <v>ok</v>
      </c>
      <c r="H61" s="12" t="str">
        <f t="shared" si="16"/>
        <v>ok</v>
      </c>
      <c r="I61" s="12" t="str">
        <f t="shared" si="17"/>
        <v>ok</v>
      </c>
      <c r="J61" s="12" t="str">
        <f t="shared" si="18"/>
        <v>ok</v>
      </c>
      <c r="K61" s="12" t="str">
        <f t="shared" si="19"/>
        <v>OUI</v>
      </c>
      <c r="M61" s="9" t="s">
        <v>14</v>
      </c>
      <c r="N61" s="18">
        <f>COUNTIF($C$9:$K$9,"Groupe 1")</f>
        <v>0</v>
      </c>
      <c r="O61" s="18">
        <f>COUNTIF($C$9:$K$9,"Groupe 2")</f>
        <v>0</v>
      </c>
      <c r="P61" s="18">
        <f>COUNTIF($C$9:$K$9,"Groupe 3")</f>
        <v>1</v>
      </c>
      <c r="Q61" s="18">
        <f>COUNTIF($C$9:$K$9,"Groupe 4")</f>
        <v>0</v>
      </c>
      <c r="R61" s="18">
        <f>COUNTIF($C$9:$K$9,"Groupe 5")</f>
        <v>2</v>
      </c>
      <c r="S61" s="18">
        <f>COUNTIF($C$9:$K$9,"Groupe 6")</f>
        <v>1</v>
      </c>
      <c r="T61" s="18">
        <f>COUNTIF($C$9:$K$9,"Groupe 7")</f>
        <v>0</v>
      </c>
      <c r="U61" s="18">
        <f>COUNTIF($C$9:$K$9,"Groupe 8")</f>
        <v>0</v>
      </c>
      <c r="V61" s="18">
        <f>COUNTIF($C$9:$K$9,"Groupe 9")</f>
        <v>1</v>
      </c>
      <c r="W61" s="18">
        <f>COUNTIF($C$9:$K$9,"Groupe 10")</f>
        <v>0</v>
      </c>
      <c r="X61" s="18">
        <f t="shared" si="1"/>
        <v>1</v>
      </c>
      <c r="Y61" s="18">
        <f t="shared" si="2"/>
        <v>0</v>
      </c>
      <c r="Z61" s="18">
        <f t="shared" si="3"/>
        <v>0</v>
      </c>
      <c r="AA61" s="18">
        <f t="shared" si="4"/>
        <v>1</v>
      </c>
      <c r="AB61" s="18">
        <f t="shared" si="5"/>
        <v>0</v>
      </c>
      <c r="AC61" s="18">
        <f t="shared" si="6"/>
        <v>0</v>
      </c>
      <c r="AD61" s="18">
        <f t="shared" si="7"/>
        <v>1</v>
      </c>
      <c r="AE61" s="18">
        <f t="shared" si="8"/>
        <v>0</v>
      </c>
      <c r="AF61" s="18">
        <f t="shared" si="9"/>
        <v>0</v>
      </c>
      <c r="AG61" s="18">
        <f t="shared" si="10"/>
        <v>0</v>
      </c>
      <c r="AH61" s="18">
        <f t="shared" si="11"/>
        <v>1</v>
      </c>
    </row>
    <row r="62" spans="2:34" ht="30" customHeight="1" x14ac:dyDescent="0.25">
      <c r="B62" s="9" t="s">
        <v>15</v>
      </c>
      <c r="C62" s="12" t="str">
        <f t="shared" si="12"/>
        <v>ok</v>
      </c>
      <c r="D62" s="12" t="str">
        <f t="shared" si="13"/>
        <v>ok</v>
      </c>
      <c r="E62" s="12" t="str">
        <f t="shared" si="14"/>
        <v>ok</v>
      </c>
      <c r="F62" s="12" t="str">
        <f t="shared" si="15"/>
        <v>ok</v>
      </c>
      <c r="G62" s="12" t="str">
        <f t="shared" si="0"/>
        <v>ok</v>
      </c>
      <c r="H62" s="12" t="str">
        <f t="shared" si="16"/>
        <v>ok</v>
      </c>
      <c r="I62" s="12" t="str">
        <f t="shared" si="17"/>
        <v>ok</v>
      </c>
      <c r="J62" s="12" t="str">
        <f t="shared" si="18"/>
        <v>ok</v>
      </c>
      <c r="K62" s="12" t="str">
        <f t="shared" si="19"/>
        <v>ok</v>
      </c>
      <c r="M62" s="9" t="s">
        <v>15</v>
      </c>
      <c r="N62" s="18">
        <f>COUNTIF($C$10:$K$10,"Groupe 1")</f>
        <v>1</v>
      </c>
      <c r="O62" s="18">
        <f>COUNTIF($C$10:$K$10,"Groupe 2")</f>
        <v>1</v>
      </c>
      <c r="P62" s="18">
        <f>COUNTIF($C$10:$K$10,"Groupe 3")</f>
        <v>0</v>
      </c>
      <c r="Q62" s="18">
        <f>COUNTIF($C$10:$K$10,"Groupe 4")</f>
        <v>0</v>
      </c>
      <c r="R62" s="18">
        <f>COUNTIF($C$10:$K$10,"Groupe 5")</f>
        <v>1</v>
      </c>
      <c r="S62" s="18">
        <f>COUNTIF($C$10:$K$10,"Groupe 6")</f>
        <v>1</v>
      </c>
      <c r="T62" s="18">
        <f>COUNTIF($C$10:$K$10,"Groupe 7")</f>
        <v>0</v>
      </c>
      <c r="U62" s="18">
        <f>COUNTIF($C$10:$K$10,"Groupe 8")</f>
        <v>0</v>
      </c>
      <c r="V62" s="18">
        <f>COUNTIF($C$10:$K$10,"Groupe 9")</f>
        <v>0</v>
      </c>
      <c r="W62" s="18">
        <f>COUNTIF($C$10:$K$10,"Groupe 10")</f>
        <v>1</v>
      </c>
      <c r="X62" s="18">
        <f t="shared" si="1"/>
        <v>0</v>
      </c>
      <c r="Y62" s="18">
        <f t="shared" si="2"/>
        <v>1</v>
      </c>
      <c r="Z62" s="18">
        <f t="shared" si="3"/>
        <v>0</v>
      </c>
      <c r="AA62" s="18">
        <f t="shared" si="4"/>
        <v>0</v>
      </c>
      <c r="AB62" s="18">
        <f t="shared" si="5"/>
        <v>1</v>
      </c>
      <c r="AC62" s="18">
        <f t="shared" si="6"/>
        <v>1</v>
      </c>
      <c r="AD62" s="18">
        <f t="shared" si="7"/>
        <v>0</v>
      </c>
      <c r="AE62" s="18">
        <f t="shared" si="8"/>
        <v>0</v>
      </c>
      <c r="AF62" s="18">
        <f t="shared" si="9"/>
        <v>1</v>
      </c>
      <c r="AG62" s="18">
        <f t="shared" si="10"/>
        <v>0</v>
      </c>
      <c r="AH62" s="18">
        <f t="shared" si="11"/>
        <v>0</v>
      </c>
    </row>
    <row r="63" spans="2:34" ht="30" customHeight="1" x14ac:dyDescent="0.25">
      <c r="B63" s="9" t="s">
        <v>16</v>
      </c>
      <c r="C63" s="12" t="str">
        <f t="shared" si="12"/>
        <v>Même note lots 1 et 3</v>
      </c>
      <c r="D63" s="12" t="str">
        <f t="shared" si="13"/>
        <v>Même note lots 2 et 4</v>
      </c>
      <c r="E63" s="12" t="str">
        <f t="shared" si="14"/>
        <v>Même note lots 3 et 1</v>
      </c>
      <c r="F63" s="12" t="str">
        <f t="shared" si="15"/>
        <v>OUI</v>
      </c>
      <c r="G63" s="12" t="str">
        <f t="shared" si="0"/>
        <v>ok</v>
      </c>
      <c r="H63" s="12" t="str">
        <f t="shared" si="16"/>
        <v>ok</v>
      </c>
      <c r="I63" s="12" t="str">
        <f t="shared" si="17"/>
        <v>ok</v>
      </c>
      <c r="J63" s="12" t="str">
        <f t="shared" si="18"/>
        <v>ok</v>
      </c>
      <c r="K63" s="12" t="str">
        <f t="shared" si="19"/>
        <v>ok</v>
      </c>
      <c r="M63" s="9" t="s">
        <v>16</v>
      </c>
      <c r="N63" s="18">
        <f>COUNTIF($C$11:$K$11,"Groupe 1")</f>
        <v>2</v>
      </c>
      <c r="O63" s="18">
        <f>COUNTIF($C$11:$K$11,"Groupe 2")</f>
        <v>1</v>
      </c>
      <c r="P63" s="18">
        <f>COUNTIF($C$11:$K$11,"Groupe 3")</f>
        <v>0</v>
      </c>
      <c r="Q63" s="18">
        <f>COUNTIF($C$11:$K$11,"Groupe 4")</f>
        <v>1</v>
      </c>
      <c r="R63" s="18">
        <f>COUNTIF($C$11:$K$11,"Groupe 5")</f>
        <v>0</v>
      </c>
      <c r="S63" s="18">
        <f>COUNTIF($C$11:$K$11,"Groupe 6")</f>
        <v>0</v>
      </c>
      <c r="T63" s="18">
        <f>COUNTIF($C$11:$K$11,"Groupe 7")</f>
        <v>2</v>
      </c>
      <c r="U63" s="18">
        <f>COUNTIF($C$11:$K$11,"Groupe 8")</f>
        <v>0</v>
      </c>
      <c r="V63" s="18">
        <f>COUNTIF($C$11:$K$11,"Groupe 9")</f>
        <v>1</v>
      </c>
      <c r="W63" s="18">
        <f>COUNTIF($C$11:$K$11,"Groupe 10")</f>
        <v>0</v>
      </c>
      <c r="X63" s="18">
        <f t="shared" si="1"/>
        <v>0</v>
      </c>
      <c r="Y63" s="18">
        <f t="shared" si="2"/>
        <v>0</v>
      </c>
      <c r="Z63" s="18">
        <f t="shared" si="3"/>
        <v>1</v>
      </c>
      <c r="AA63" s="18">
        <f t="shared" si="4"/>
        <v>0</v>
      </c>
      <c r="AB63" s="18">
        <f t="shared" si="5"/>
        <v>1</v>
      </c>
      <c r="AC63" s="18">
        <f t="shared" si="6"/>
        <v>0</v>
      </c>
      <c r="AD63" s="18">
        <f t="shared" si="7"/>
        <v>0</v>
      </c>
      <c r="AE63" s="18">
        <f t="shared" si="8"/>
        <v>0</v>
      </c>
      <c r="AF63" s="18">
        <f t="shared" si="9"/>
        <v>0</v>
      </c>
      <c r="AG63" s="18">
        <f t="shared" si="10"/>
        <v>0</v>
      </c>
      <c r="AH63" s="18">
        <f t="shared" si="11"/>
        <v>0</v>
      </c>
    </row>
    <row r="64" spans="2:34" ht="30" customHeight="1" x14ac:dyDescent="0.25">
      <c r="B64" s="9" t="s">
        <v>17</v>
      </c>
      <c r="C64" s="12" t="str">
        <f t="shared" si="12"/>
        <v>ok</v>
      </c>
      <c r="D64" s="12" t="str">
        <f t="shared" si="13"/>
        <v>Même note lots 2 et 7</v>
      </c>
      <c r="E64" s="12" t="str">
        <f t="shared" si="14"/>
        <v>ok</v>
      </c>
      <c r="F64" s="12" t="str">
        <f t="shared" si="15"/>
        <v>ok</v>
      </c>
      <c r="G64" s="12" t="str">
        <f t="shared" si="0"/>
        <v>ok</v>
      </c>
      <c r="H64" s="12" t="str">
        <f t="shared" si="16"/>
        <v>OUI</v>
      </c>
      <c r="I64" s="12" t="str">
        <f t="shared" si="17"/>
        <v>OUI</v>
      </c>
      <c r="J64" s="12" t="str">
        <f t="shared" si="18"/>
        <v>OUI</v>
      </c>
      <c r="K64" s="12" t="str">
        <f t="shared" si="19"/>
        <v>ok</v>
      </c>
      <c r="M64" s="9" t="s">
        <v>17</v>
      </c>
      <c r="N64" s="18">
        <f>COUNTIF($C$12:$K$12,"Groupe 1")</f>
        <v>0</v>
      </c>
      <c r="O64" s="18">
        <f>COUNTIF($C$12:$K$12,"Groupe 2")</f>
        <v>1</v>
      </c>
      <c r="P64" s="18">
        <f>COUNTIF($C$12:$K$12,"Groupe 3")</f>
        <v>2</v>
      </c>
      <c r="Q64" s="18">
        <f>COUNTIF($C$12:$K$12,"Groupe 4")</f>
        <v>0</v>
      </c>
      <c r="R64" s="18">
        <f>COUNTIF($C$12:$K$12,"Groupe 5")</f>
        <v>0</v>
      </c>
      <c r="S64" s="18">
        <f>COUNTIF($C$12:$K$12,"Groupe 6")</f>
        <v>2</v>
      </c>
      <c r="T64" s="18">
        <f>COUNTIF($C$12:$K$12,"Groupe 7")</f>
        <v>0</v>
      </c>
      <c r="U64" s="18">
        <f>COUNTIF($C$12:$K$12,"Groupe 8")</f>
        <v>1</v>
      </c>
      <c r="V64" s="18">
        <f>COUNTIF($C$12:$K$12,"Groupe 9")</f>
        <v>0</v>
      </c>
      <c r="W64" s="18">
        <f>COUNTIF($C$12:$K$12,"Groupe 10")</f>
        <v>0</v>
      </c>
      <c r="X64" s="18">
        <f t="shared" si="1"/>
        <v>0</v>
      </c>
      <c r="Y64" s="18">
        <f t="shared" si="2"/>
        <v>0</v>
      </c>
      <c r="Z64" s="18">
        <f t="shared" si="3"/>
        <v>0</v>
      </c>
      <c r="AA64" s="18">
        <f t="shared" si="4"/>
        <v>1</v>
      </c>
      <c r="AB64" s="18">
        <f t="shared" si="5"/>
        <v>0</v>
      </c>
      <c r="AC64" s="18">
        <f t="shared" si="6"/>
        <v>0</v>
      </c>
      <c r="AD64" s="18">
        <f t="shared" si="7"/>
        <v>0</v>
      </c>
      <c r="AE64" s="18">
        <f t="shared" si="8"/>
        <v>0</v>
      </c>
      <c r="AF64" s="18">
        <f t="shared" si="9"/>
        <v>0</v>
      </c>
      <c r="AG64" s="18">
        <f t="shared" si="10"/>
        <v>1</v>
      </c>
      <c r="AH64" s="18">
        <f t="shared" si="11"/>
        <v>1</v>
      </c>
    </row>
    <row r="65" spans="2:34" ht="30" customHeight="1" x14ac:dyDescent="0.25">
      <c r="B65" s="9" t="s">
        <v>18</v>
      </c>
      <c r="C65" s="12" t="str">
        <f t="shared" si="12"/>
        <v>ok</v>
      </c>
      <c r="D65" s="12" t="str">
        <f t="shared" si="13"/>
        <v>ok</v>
      </c>
      <c r="E65" s="12" t="str">
        <f t="shared" si="14"/>
        <v>ok</v>
      </c>
      <c r="F65" s="12" t="str">
        <f t="shared" si="15"/>
        <v>ok</v>
      </c>
      <c r="G65" s="12" t="str">
        <f t="shared" si="0"/>
        <v>ok</v>
      </c>
      <c r="H65" s="12" t="str">
        <f t="shared" si="16"/>
        <v>ok</v>
      </c>
      <c r="I65" s="12" t="str">
        <f t="shared" si="17"/>
        <v>ok</v>
      </c>
      <c r="J65" s="12" t="str">
        <f t="shared" si="18"/>
        <v>ok</v>
      </c>
      <c r="K65" s="12" t="str">
        <f t="shared" si="19"/>
        <v>ok</v>
      </c>
      <c r="M65" s="9" t="s">
        <v>18</v>
      </c>
      <c r="N65" s="18">
        <f>COUNTIF($C$13:$K$13,"Groupe 1")</f>
        <v>0</v>
      </c>
      <c r="O65" s="18">
        <f>COUNTIF($C$13:$K$13,"Groupe 2")</f>
        <v>1</v>
      </c>
      <c r="P65" s="18">
        <f>COUNTIF($C$13:$K$13,"Groupe 3")</f>
        <v>1</v>
      </c>
      <c r="Q65" s="18">
        <f>COUNTIF($C$13:$K$13,"Groupe 4")</f>
        <v>1</v>
      </c>
      <c r="R65" s="18">
        <f>COUNTIF($C$13:$K$13,"Groupe 5")</f>
        <v>1</v>
      </c>
      <c r="S65" s="18">
        <f>COUNTIF($C$13:$K$13,"Groupe 6")</f>
        <v>0</v>
      </c>
      <c r="T65" s="18">
        <f>COUNTIF($C$13:$K$13,"Groupe 7")</f>
        <v>0</v>
      </c>
      <c r="U65" s="18">
        <f>COUNTIF($C$13:$K$13,"Groupe 8")</f>
        <v>0</v>
      </c>
      <c r="V65" s="18">
        <f>COUNTIF($C$13:$K$13,"Groupe 9")</f>
        <v>1</v>
      </c>
      <c r="W65" s="18">
        <f>COUNTIF($C$13:$K$13,"Groupe 10")</f>
        <v>0</v>
      </c>
      <c r="X65" s="18">
        <f t="shared" si="1"/>
        <v>1</v>
      </c>
      <c r="Y65" s="18">
        <f t="shared" si="2"/>
        <v>0</v>
      </c>
      <c r="Z65" s="18">
        <f t="shared" si="3"/>
        <v>1</v>
      </c>
      <c r="AA65" s="18">
        <f t="shared" si="4"/>
        <v>0</v>
      </c>
      <c r="AB65" s="18">
        <f t="shared" si="5"/>
        <v>0</v>
      </c>
      <c r="AC65" s="18">
        <f t="shared" si="6"/>
        <v>0</v>
      </c>
      <c r="AD65" s="18">
        <f t="shared" si="7"/>
        <v>0</v>
      </c>
      <c r="AE65" s="18">
        <f t="shared" si="8"/>
        <v>0</v>
      </c>
      <c r="AF65" s="18">
        <f t="shared" si="9"/>
        <v>0</v>
      </c>
      <c r="AG65" s="18">
        <f t="shared" si="10"/>
        <v>1</v>
      </c>
      <c r="AH65" s="18">
        <f t="shared" si="11"/>
        <v>1</v>
      </c>
    </row>
    <row r="66" spans="2:34" ht="30" customHeight="1" x14ac:dyDescent="0.25">
      <c r="B66" s="9" t="s">
        <v>19</v>
      </c>
      <c r="C66" s="12" t="str">
        <f t="shared" si="12"/>
        <v>Même note lots 1 et 2</v>
      </c>
      <c r="D66" s="12" t="str">
        <f t="shared" si="13"/>
        <v>Même note lots 2 et 1</v>
      </c>
      <c r="E66" s="12" t="str">
        <f t="shared" si="14"/>
        <v>ok</v>
      </c>
      <c r="F66" s="12" t="str">
        <f t="shared" si="15"/>
        <v>ok</v>
      </c>
      <c r="G66" s="12" t="str">
        <f t="shared" si="0"/>
        <v>ok</v>
      </c>
      <c r="H66" s="12" t="str">
        <f t="shared" si="16"/>
        <v>ok</v>
      </c>
      <c r="I66" s="12" t="str">
        <f t="shared" si="17"/>
        <v>ok</v>
      </c>
      <c r="J66" s="12" t="str">
        <f t="shared" si="18"/>
        <v>ok</v>
      </c>
      <c r="K66" s="12" t="str">
        <f t="shared" si="19"/>
        <v>ok</v>
      </c>
      <c r="M66" s="9" t="s">
        <v>19</v>
      </c>
      <c r="N66" s="18">
        <f>COUNTIF($C$14:$K$14,"Groupe 1")</f>
        <v>1</v>
      </c>
      <c r="O66" s="18">
        <f>COUNTIF($C$14:$K$14,"Groupe 2")</f>
        <v>0</v>
      </c>
      <c r="P66" s="18">
        <f>COUNTIF($C$14:$K$14,"Groupe 3")</f>
        <v>0</v>
      </c>
      <c r="Q66" s="18">
        <f>COUNTIF($C$14:$K$14,"Groupe 4")</f>
        <v>2</v>
      </c>
      <c r="R66" s="18">
        <f>COUNTIF($C$14:$K$14,"Groupe 5")</f>
        <v>1</v>
      </c>
      <c r="S66" s="18">
        <f>COUNTIF($C$14:$K$14,"Groupe 6")</f>
        <v>0</v>
      </c>
      <c r="T66" s="18">
        <f>COUNTIF($C$14:$K$14,"Groupe 7")</f>
        <v>1</v>
      </c>
      <c r="U66" s="18">
        <f>COUNTIF($C$14:$K$14,"Groupe 8")</f>
        <v>0</v>
      </c>
      <c r="V66" s="18">
        <f>COUNTIF($C$14:$K$14,"Groupe 9")</f>
        <v>0</v>
      </c>
      <c r="W66" s="18">
        <f t="shared" ref="W66:W77" si="20">COUNTIF($C$5:$K$5,"Groupe 10")</f>
        <v>2</v>
      </c>
      <c r="X66" s="18">
        <f t="shared" si="1"/>
        <v>0</v>
      </c>
      <c r="Y66" s="18">
        <f t="shared" si="2"/>
        <v>1</v>
      </c>
      <c r="Z66" s="18">
        <f t="shared" si="3"/>
        <v>0</v>
      </c>
      <c r="AA66" s="18">
        <f t="shared" si="4"/>
        <v>0</v>
      </c>
      <c r="AB66" s="18">
        <f t="shared" si="5"/>
        <v>0</v>
      </c>
      <c r="AC66" s="18">
        <f t="shared" si="6"/>
        <v>0</v>
      </c>
      <c r="AD66" s="18">
        <f t="shared" si="7"/>
        <v>0</v>
      </c>
      <c r="AE66" s="18">
        <f t="shared" si="8"/>
        <v>0</v>
      </c>
      <c r="AF66" s="18">
        <f t="shared" si="9"/>
        <v>1</v>
      </c>
      <c r="AG66" s="18">
        <f t="shared" si="10"/>
        <v>1</v>
      </c>
      <c r="AH66" s="18">
        <f t="shared" si="11"/>
        <v>0</v>
      </c>
    </row>
    <row r="67" spans="2:34" ht="30" customHeight="1" x14ac:dyDescent="0.25">
      <c r="B67" s="9" t="s">
        <v>20</v>
      </c>
      <c r="C67" s="12" t="str">
        <f t="shared" si="12"/>
        <v>ok</v>
      </c>
      <c r="D67" s="12" t="str">
        <f t="shared" si="13"/>
        <v>ok</v>
      </c>
      <c r="E67" s="12" t="str">
        <f t="shared" si="14"/>
        <v>Même note lots 3 et 8</v>
      </c>
      <c r="F67" s="12" t="str">
        <f t="shared" si="15"/>
        <v>OUI</v>
      </c>
      <c r="G67" s="12" t="str">
        <f t="shared" si="0"/>
        <v>OUI</v>
      </c>
      <c r="H67" s="12" t="str">
        <f t="shared" si="16"/>
        <v>ok</v>
      </c>
      <c r="I67" s="12" t="str">
        <f t="shared" si="17"/>
        <v>ok</v>
      </c>
      <c r="J67" s="12" t="str">
        <f t="shared" si="18"/>
        <v>OUI</v>
      </c>
      <c r="K67" s="12" t="str">
        <f t="shared" si="19"/>
        <v>ok</v>
      </c>
      <c r="M67" s="9" t="s">
        <v>20</v>
      </c>
      <c r="N67" s="18">
        <f>COUNTIF($C$15:$K$15,"Groupe 1")</f>
        <v>0</v>
      </c>
      <c r="O67" s="18">
        <f>COUNTIF($C$15:$K$15,"Groupe 2")</f>
        <v>0</v>
      </c>
      <c r="P67" s="18">
        <f>COUNTIF($C$15:$K$15,"Groupe 3")</f>
        <v>1</v>
      </c>
      <c r="Q67" s="18">
        <f>COUNTIF($C$15:$K$15,"Groupe 4")</f>
        <v>0</v>
      </c>
      <c r="R67" s="18">
        <f>COUNTIF($C$15:$K$15,"Groupe 5")</f>
        <v>0</v>
      </c>
      <c r="S67" s="18">
        <f>COUNTIF($C$15:$K$15,"Groupe 6")</f>
        <v>1</v>
      </c>
      <c r="T67" s="18">
        <f>COUNTIF($C$15:$K$15,"Groupe 7")</f>
        <v>0</v>
      </c>
      <c r="U67" s="18">
        <f>COUNTIF($C$15:$K$15,"Groupe 8")</f>
        <v>0</v>
      </c>
      <c r="V67" s="18">
        <f>COUNTIF($C$15:$K$15,"Groupe 9")</f>
        <v>0</v>
      </c>
      <c r="W67" s="18">
        <f t="shared" si="20"/>
        <v>2</v>
      </c>
      <c r="X67" s="18">
        <f t="shared" si="1"/>
        <v>2</v>
      </c>
      <c r="Y67" s="18">
        <f t="shared" si="2"/>
        <v>0</v>
      </c>
      <c r="Z67" s="18">
        <f t="shared" si="3"/>
        <v>1</v>
      </c>
      <c r="AA67" s="18">
        <f t="shared" si="4"/>
        <v>0</v>
      </c>
      <c r="AB67" s="18">
        <f t="shared" si="5"/>
        <v>0</v>
      </c>
      <c r="AC67" s="18">
        <f t="shared" si="6"/>
        <v>0</v>
      </c>
      <c r="AD67" s="18">
        <f t="shared" si="7"/>
        <v>0</v>
      </c>
      <c r="AE67" s="18">
        <f t="shared" si="8"/>
        <v>2</v>
      </c>
      <c r="AF67" s="18">
        <f t="shared" si="9"/>
        <v>1</v>
      </c>
      <c r="AG67" s="18">
        <f t="shared" si="10"/>
        <v>1</v>
      </c>
      <c r="AH67" s="18">
        <f t="shared" si="11"/>
        <v>0</v>
      </c>
    </row>
    <row r="68" spans="2:34" ht="30" customHeight="1" x14ac:dyDescent="0.25">
      <c r="B68" s="9" t="s">
        <v>21</v>
      </c>
      <c r="C68" s="12" t="str">
        <f t="shared" si="12"/>
        <v>ok</v>
      </c>
      <c r="D68" s="12" t="str">
        <f t="shared" si="13"/>
        <v>ok</v>
      </c>
      <c r="E68" s="12" t="str">
        <f t="shared" si="14"/>
        <v>Même note lots 3 et 8</v>
      </c>
      <c r="F68" s="12" t="str">
        <f t="shared" si="15"/>
        <v>ok</v>
      </c>
      <c r="G68" s="12" t="str">
        <f t="shared" si="0"/>
        <v>ok</v>
      </c>
      <c r="H68" s="12" t="str">
        <f t="shared" si="16"/>
        <v>ok</v>
      </c>
      <c r="I68" s="12" t="str">
        <f t="shared" si="17"/>
        <v>OUI</v>
      </c>
      <c r="J68" s="12" t="str">
        <f t="shared" si="18"/>
        <v>OUI</v>
      </c>
      <c r="K68" s="12" t="str">
        <f t="shared" si="19"/>
        <v>OUI</v>
      </c>
      <c r="M68" s="9" t="s">
        <v>21</v>
      </c>
      <c r="N68" s="18">
        <f>COUNTIF($C$16:$K$16,"Groupe 1")</f>
        <v>0</v>
      </c>
      <c r="O68" s="18">
        <f>COUNTIF($C$16:$K$16,"Groupe 2")</f>
        <v>1</v>
      </c>
      <c r="P68" s="18">
        <f>COUNTIF($C$16:$K$16,"Groupe 3")</f>
        <v>0</v>
      </c>
      <c r="Q68" s="18">
        <f>COUNTIF($C$16:$K$16,"Groupe 4")</f>
        <v>0</v>
      </c>
      <c r="R68" s="18">
        <f>COUNTIF($C$16:$K$16,"Groupe 5")</f>
        <v>0</v>
      </c>
      <c r="S68" s="18">
        <f>COUNTIF($C$16:$K$16,"Groupe 6")</f>
        <v>0</v>
      </c>
      <c r="T68" s="18">
        <f>COUNTIF($C$16:$K$16,"Groupe 7")</f>
        <v>1</v>
      </c>
      <c r="U68" s="18">
        <f>COUNTIF($C$16:$K$16,"Groupe 8")</f>
        <v>0</v>
      </c>
      <c r="V68" s="18">
        <f>COUNTIF($C$16:$K$16,"Groupe 9")</f>
        <v>0</v>
      </c>
      <c r="W68" s="18">
        <f t="shared" si="20"/>
        <v>2</v>
      </c>
      <c r="X68" s="18">
        <f t="shared" si="1"/>
        <v>0</v>
      </c>
      <c r="Y68" s="18">
        <f t="shared" si="2"/>
        <v>1</v>
      </c>
      <c r="Z68" s="18">
        <f t="shared" si="3"/>
        <v>0</v>
      </c>
      <c r="AA68" s="18">
        <f t="shared" si="4"/>
        <v>0</v>
      </c>
      <c r="AB68" s="18">
        <f t="shared" si="5"/>
        <v>0</v>
      </c>
      <c r="AC68" s="18">
        <f t="shared" si="6"/>
        <v>1</v>
      </c>
      <c r="AD68" s="18">
        <f t="shared" si="7"/>
        <v>2</v>
      </c>
      <c r="AE68" s="18">
        <f t="shared" si="8"/>
        <v>2</v>
      </c>
      <c r="AF68" s="18">
        <f t="shared" si="9"/>
        <v>0</v>
      </c>
      <c r="AG68" s="18">
        <f t="shared" si="10"/>
        <v>0</v>
      </c>
      <c r="AH68" s="18">
        <f t="shared" si="11"/>
        <v>0</v>
      </c>
    </row>
    <row r="69" spans="2:34" ht="30" customHeight="1" x14ac:dyDescent="0.25">
      <c r="B69" s="9" t="s">
        <v>22</v>
      </c>
      <c r="C69" s="12" t="str">
        <f t="shared" si="12"/>
        <v>Même note lots 1 et 7</v>
      </c>
      <c r="D69" s="12" t="str">
        <f t="shared" si="13"/>
        <v>ok</v>
      </c>
      <c r="E69" s="12" t="str">
        <f t="shared" si="14"/>
        <v>Même note lots 3 et 8</v>
      </c>
      <c r="F69" s="12" t="str">
        <f t="shared" si="15"/>
        <v>ok</v>
      </c>
      <c r="G69" s="12" t="str">
        <f t="shared" si="0"/>
        <v>ok</v>
      </c>
      <c r="H69" s="12" t="str">
        <f t="shared" si="16"/>
        <v>ok</v>
      </c>
      <c r="I69" s="12" t="str">
        <f t="shared" si="17"/>
        <v>OUI</v>
      </c>
      <c r="J69" s="12" t="str">
        <f t="shared" si="18"/>
        <v>OUI</v>
      </c>
      <c r="K69" s="12" t="str">
        <f t="shared" si="19"/>
        <v>ok</v>
      </c>
      <c r="M69" s="9" t="s">
        <v>22</v>
      </c>
      <c r="N69" s="18">
        <f>COUNTIF($C$17:$K$17,"Groupe 1")</f>
        <v>1</v>
      </c>
      <c r="O69" s="18">
        <f>COUNTIF($C$17:$K$17,"Groupe 2")</f>
        <v>0</v>
      </c>
      <c r="P69" s="18">
        <f>COUNTIF($C$17:$K$17,"Groupe 3")</f>
        <v>0</v>
      </c>
      <c r="Q69" s="18">
        <f>COUNTIF($C$17:$K$17,"Groupe 4")</f>
        <v>0</v>
      </c>
      <c r="R69" s="18">
        <f>COUNTIF($C$17:$K$17,"Groupe 5")</f>
        <v>0</v>
      </c>
      <c r="S69" s="18">
        <f>COUNTIF($C$17:$K$17,"Groupe 6")</f>
        <v>0</v>
      </c>
      <c r="T69" s="18">
        <f>COUNTIF($C$17:$K$17,"Groupe 7")</f>
        <v>0</v>
      </c>
      <c r="U69" s="18">
        <f>COUNTIF($C$17:$K$17,"Groupe 8")</f>
        <v>1</v>
      </c>
      <c r="V69" s="18">
        <f>COUNTIF($C$17:$K$17,"Groupe 9")</f>
        <v>1</v>
      </c>
      <c r="W69" s="18">
        <f t="shared" si="20"/>
        <v>2</v>
      </c>
      <c r="X69" s="18">
        <f t="shared" si="1"/>
        <v>0</v>
      </c>
      <c r="Y69" s="18">
        <f t="shared" si="2"/>
        <v>0</v>
      </c>
      <c r="Z69" s="18">
        <f t="shared" si="3"/>
        <v>1</v>
      </c>
      <c r="AA69" s="18">
        <f t="shared" si="4"/>
        <v>0</v>
      </c>
      <c r="AB69" s="18">
        <f t="shared" si="5"/>
        <v>0</v>
      </c>
      <c r="AC69" s="18">
        <f t="shared" si="6"/>
        <v>2</v>
      </c>
      <c r="AD69" s="18">
        <f t="shared" si="7"/>
        <v>2</v>
      </c>
      <c r="AE69" s="18">
        <f t="shared" si="8"/>
        <v>0</v>
      </c>
      <c r="AF69" s="18">
        <f t="shared" si="9"/>
        <v>0</v>
      </c>
      <c r="AG69" s="18">
        <f t="shared" si="10"/>
        <v>0</v>
      </c>
      <c r="AH69" s="18">
        <f t="shared" si="11"/>
        <v>0</v>
      </c>
    </row>
    <row r="70" spans="2:34" ht="30" customHeight="1" x14ac:dyDescent="0.25">
      <c r="B70" s="9" t="s">
        <v>23</v>
      </c>
      <c r="C70" s="12" t="str">
        <f t="shared" si="12"/>
        <v>ok</v>
      </c>
      <c r="D70" s="12" t="str">
        <f t="shared" si="13"/>
        <v>ok</v>
      </c>
      <c r="E70" s="12" t="str">
        <f t="shared" si="14"/>
        <v>Même note lots 3 et 8</v>
      </c>
      <c r="F70" s="12" t="str">
        <f t="shared" si="15"/>
        <v>ok</v>
      </c>
      <c r="G70" s="12" t="str">
        <f t="shared" si="0"/>
        <v>OUI</v>
      </c>
      <c r="H70" s="12" t="str">
        <f t="shared" si="16"/>
        <v>ok</v>
      </c>
      <c r="I70" s="12" t="str">
        <f t="shared" si="17"/>
        <v>ok</v>
      </c>
      <c r="J70" s="12" t="str">
        <f t="shared" si="18"/>
        <v>OUI</v>
      </c>
      <c r="K70" s="12" t="str">
        <f t="shared" si="19"/>
        <v>OUI</v>
      </c>
      <c r="M70" s="9" t="s">
        <v>23</v>
      </c>
      <c r="N70" s="18">
        <f>COUNTIF($C$18:$K$18,"Groupe 1")</f>
        <v>0</v>
      </c>
      <c r="O70" s="18">
        <f>COUNTIF($C$18:$K$18,"Groupe 2")</f>
        <v>0</v>
      </c>
      <c r="P70" s="18">
        <f>COUNTIF($C$18:$K$18,"Groupe 3")</f>
        <v>0</v>
      </c>
      <c r="Q70" s="18">
        <f>COUNTIF($C$18:$K$18,"Groupe 4")</f>
        <v>0</v>
      </c>
      <c r="R70" s="18">
        <f>COUNTIF($C$18:$K$18,"Groupe 5")</f>
        <v>0</v>
      </c>
      <c r="S70" s="18">
        <f>COUNTIF($C$18:$K$18,"Groupe 6")</f>
        <v>0</v>
      </c>
      <c r="T70" s="18">
        <f>COUNTIF($C$18:$K$18,"Groupe 7")</f>
        <v>0</v>
      </c>
      <c r="U70" s="18">
        <f>COUNTIF($C$18:$K$18,"Groupe 8")</f>
        <v>2</v>
      </c>
      <c r="V70" s="18">
        <f>COUNTIF($C$18:$K$18,"Groupe 9")</f>
        <v>1</v>
      </c>
      <c r="W70" s="18">
        <f t="shared" si="20"/>
        <v>2</v>
      </c>
      <c r="X70" s="18">
        <f t="shared" si="1"/>
        <v>0</v>
      </c>
      <c r="Y70" s="18">
        <f t="shared" si="2"/>
        <v>0</v>
      </c>
      <c r="Z70" s="18">
        <f t="shared" si="3"/>
        <v>0</v>
      </c>
      <c r="AA70" s="18">
        <f t="shared" si="4"/>
        <v>1</v>
      </c>
      <c r="AB70" s="18">
        <f t="shared" si="5"/>
        <v>2</v>
      </c>
      <c r="AC70" s="18">
        <f t="shared" si="6"/>
        <v>1</v>
      </c>
      <c r="AD70" s="18">
        <f t="shared" si="7"/>
        <v>0</v>
      </c>
      <c r="AE70" s="18">
        <f t="shared" si="8"/>
        <v>1</v>
      </c>
      <c r="AF70" s="18">
        <f t="shared" si="9"/>
        <v>0</v>
      </c>
      <c r="AG70" s="18">
        <f t="shared" si="10"/>
        <v>0</v>
      </c>
      <c r="AH70" s="18">
        <f t="shared" si="11"/>
        <v>1</v>
      </c>
    </row>
    <row r="71" spans="2:34" ht="30" customHeight="1" x14ac:dyDescent="0.25">
      <c r="B71" s="9" t="s">
        <v>24</v>
      </c>
      <c r="C71" s="12" t="str">
        <f t="shared" si="12"/>
        <v>ok</v>
      </c>
      <c r="D71" s="12" t="str">
        <f t="shared" si="13"/>
        <v>ok</v>
      </c>
      <c r="E71" s="12" t="str">
        <f t="shared" si="14"/>
        <v>Même note lots 3 et 6</v>
      </c>
      <c r="F71" s="12" t="str">
        <f t="shared" si="15"/>
        <v>OUI</v>
      </c>
      <c r="G71" s="12" t="str">
        <f t="shared" si="0"/>
        <v>ok</v>
      </c>
      <c r="H71" s="12" t="str">
        <f t="shared" si="16"/>
        <v>OUI</v>
      </c>
      <c r="I71" s="12" t="str">
        <f t="shared" si="17"/>
        <v>OUI</v>
      </c>
      <c r="J71" s="12" t="str">
        <f t="shared" si="18"/>
        <v>ok</v>
      </c>
      <c r="K71" s="12" t="str">
        <f t="shared" si="19"/>
        <v>ok</v>
      </c>
      <c r="M71" s="9" t="s">
        <v>24</v>
      </c>
      <c r="N71" s="18">
        <f>COUNTIF($C$19:$K$19,"Groupe 1")</f>
        <v>0</v>
      </c>
      <c r="O71" s="18">
        <f>COUNTIF($C$19:$K$19,"Groupe 2")</f>
        <v>0</v>
      </c>
      <c r="P71" s="18">
        <f>COUNTIF($C$19:$K$19,"Groupe 3")</f>
        <v>1</v>
      </c>
      <c r="Q71" s="18">
        <f>COUNTIF($C$19:$K$19,"Groupe 4")</f>
        <v>0</v>
      </c>
      <c r="R71" s="18">
        <f>COUNTIF($C$19:$K$19,"Groupe 5")</f>
        <v>0</v>
      </c>
      <c r="S71" s="18">
        <f>COUNTIF($C$19:$K$19,"Groupe 6")</f>
        <v>0</v>
      </c>
      <c r="T71" s="18">
        <f>COUNTIF($C$19:$K$19,"Groupe 7")</f>
        <v>1</v>
      </c>
      <c r="U71" s="18">
        <f>COUNTIF($C$19:$K$19,"Groupe 8")</f>
        <v>0</v>
      </c>
      <c r="V71" s="18">
        <f>COUNTIF($C$19:$K$19,"Groupe 9")</f>
        <v>0</v>
      </c>
      <c r="W71" s="18">
        <f t="shared" si="20"/>
        <v>2</v>
      </c>
      <c r="X71" s="18">
        <f t="shared" si="1"/>
        <v>0</v>
      </c>
      <c r="Y71" s="18">
        <f t="shared" si="2"/>
        <v>0</v>
      </c>
      <c r="Z71" s="18">
        <f t="shared" si="3"/>
        <v>0</v>
      </c>
      <c r="AA71" s="18">
        <f t="shared" si="4"/>
        <v>1</v>
      </c>
      <c r="AB71" s="18">
        <f t="shared" si="5"/>
        <v>2</v>
      </c>
      <c r="AC71" s="18">
        <f t="shared" si="6"/>
        <v>0</v>
      </c>
      <c r="AD71" s="18">
        <f t="shared" si="7"/>
        <v>0</v>
      </c>
      <c r="AE71" s="18">
        <f t="shared" si="8"/>
        <v>0</v>
      </c>
      <c r="AF71" s="18">
        <f t="shared" si="9"/>
        <v>1</v>
      </c>
      <c r="AG71" s="18">
        <f t="shared" si="10"/>
        <v>1</v>
      </c>
      <c r="AH71" s="18">
        <f t="shared" si="11"/>
        <v>0</v>
      </c>
    </row>
    <row r="72" spans="2:34" ht="30" customHeight="1" x14ac:dyDescent="0.25">
      <c r="B72" s="9" t="s">
        <v>25</v>
      </c>
      <c r="C72" s="12" t="str">
        <f t="shared" si="12"/>
        <v>Même note lots 1 et 3</v>
      </c>
      <c r="D72" s="12" t="str">
        <f t="shared" si="13"/>
        <v>ok</v>
      </c>
      <c r="E72" s="12" t="str">
        <f t="shared" si="14"/>
        <v>Même note lots 3 et 1</v>
      </c>
      <c r="F72" s="12" t="str">
        <f t="shared" si="15"/>
        <v>OUI</v>
      </c>
      <c r="G72" s="12" t="str">
        <f t="shared" si="0"/>
        <v>ok</v>
      </c>
      <c r="H72" s="12" t="str">
        <f t="shared" si="16"/>
        <v>OUI</v>
      </c>
      <c r="I72" s="12" t="str">
        <f t="shared" si="17"/>
        <v>OUI</v>
      </c>
      <c r="J72" s="12" t="str">
        <f t="shared" si="18"/>
        <v>ok</v>
      </c>
      <c r="K72" s="12" t="str">
        <f t="shared" si="19"/>
        <v>OUI</v>
      </c>
      <c r="M72" s="9" t="s">
        <v>25</v>
      </c>
      <c r="N72" s="18">
        <f>COUNTIF($C$20:$K$20,"Groupe 1")</f>
        <v>0</v>
      </c>
      <c r="O72" s="18">
        <f>COUNTIF($C$20:$K$20,"Groupe 2")</f>
        <v>0</v>
      </c>
      <c r="P72" s="18">
        <f>COUNTIF($C$20:$K$20,"Groupe 3")</f>
        <v>0</v>
      </c>
      <c r="Q72" s="18">
        <f>COUNTIF($C$20:$K$20,"Groupe 4")</f>
        <v>0</v>
      </c>
      <c r="R72" s="18">
        <f>COUNTIF($C$20:$K$20,"Groupe 5")</f>
        <v>0</v>
      </c>
      <c r="S72" s="18">
        <f>COUNTIF($C$20:$K$20,"Groupe 6")</f>
        <v>1</v>
      </c>
      <c r="T72" s="18">
        <f>COUNTIF($C$20:$K$20,"Groupe 7")</f>
        <v>0</v>
      </c>
      <c r="U72" s="18">
        <f>COUNTIF($C$20:$K$20,"Groupe 8")</f>
        <v>0</v>
      </c>
      <c r="V72" s="18">
        <f>COUNTIF($C$20:$K$20,"Groupe 9")</f>
        <v>0</v>
      </c>
      <c r="W72" s="18">
        <f t="shared" si="20"/>
        <v>2</v>
      </c>
      <c r="X72" s="18">
        <f t="shared" si="1"/>
        <v>2</v>
      </c>
      <c r="Y72" s="18">
        <f t="shared" si="2"/>
        <v>0</v>
      </c>
      <c r="Z72" s="18">
        <f t="shared" si="3"/>
        <v>1</v>
      </c>
      <c r="AA72" s="18">
        <f t="shared" si="4"/>
        <v>2</v>
      </c>
      <c r="AB72" s="18">
        <f t="shared" si="5"/>
        <v>0</v>
      </c>
      <c r="AC72" s="18">
        <f t="shared" si="6"/>
        <v>2</v>
      </c>
      <c r="AD72" s="18">
        <f t="shared" si="7"/>
        <v>0</v>
      </c>
      <c r="AE72" s="18">
        <f t="shared" si="8"/>
        <v>0</v>
      </c>
      <c r="AF72" s="18">
        <f t="shared" si="9"/>
        <v>1</v>
      </c>
      <c r="AG72" s="18">
        <f t="shared" si="10"/>
        <v>0</v>
      </c>
      <c r="AH72" s="18">
        <f t="shared" si="11"/>
        <v>0</v>
      </c>
    </row>
    <row r="73" spans="2:34" ht="30" customHeight="1" x14ac:dyDescent="0.25">
      <c r="B73" s="9" t="s">
        <v>26</v>
      </c>
      <c r="C73" s="12" t="str">
        <f t="shared" si="12"/>
        <v>Même note lots 1 et 3</v>
      </c>
      <c r="D73" s="12" t="str">
        <f t="shared" si="13"/>
        <v>ok</v>
      </c>
      <c r="E73" s="12" t="str">
        <f t="shared" si="14"/>
        <v>Même note lots 3 et 8</v>
      </c>
      <c r="F73" s="12" t="str">
        <f t="shared" si="15"/>
        <v>ok</v>
      </c>
      <c r="G73" s="12" t="str">
        <f t="shared" si="0"/>
        <v>ok</v>
      </c>
      <c r="H73" s="12" t="str">
        <f t="shared" si="16"/>
        <v>ok</v>
      </c>
      <c r="I73" s="12" t="str">
        <f t="shared" si="17"/>
        <v>ok</v>
      </c>
      <c r="J73" s="12" t="str">
        <f t="shared" si="18"/>
        <v>OUI</v>
      </c>
      <c r="K73" s="12" t="str">
        <f t="shared" si="19"/>
        <v>ok</v>
      </c>
      <c r="M73" s="9" t="s">
        <v>26</v>
      </c>
      <c r="N73" s="18">
        <f>COUNTIF($C$21:$K$21,"Groupe 1")</f>
        <v>1</v>
      </c>
      <c r="O73" s="18">
        <f>COUNTIF($C$21:$K$21,"Groupe 2")</f>
        <v>0</v>
      </c>
      <c r="P73" s="18">
        <f>COUNTIF($C$21:$K$21,"Groupe 3")</f>
        <v>0</v>
      </c>
      <c r="Q73" s="18">
        <f>COUNTIF($C$21:$K$21,"Groupe 4")</f>
        <v>0</v>
      </c>
      <c r="R73" s="18">
        <f>COUNTIF($C$21:$K$21,"Groupe 5")</f>
        <v>1</v>
      </c>
      <c r="S73" s="18">
        <f>COUNTIF($C$21:$K$21,"Groupe 6")</f>
        <v>0</v>
      </c>
      <c r="T73" s="18">
        <f>COUNTIF($C$21:$K$21,"Groupe 7")</f>
        <v>0</v>
      </c>
      <c r="U73" s="18">
        <f>COUNTIF($C$21:$K$21,"Groupe 8")</f>
        <v>0</v>
      </c>
      <c r="V73" s="18">
        <f>COUNTIF($C$21:$K$21,"Groupe 9")</f>
        <v>0</v>
      </c>
      <c r="W73" s="18">
        <f t="shared" si="20"/>
        <v>2</v>
      </c>
      <c r="X73" s="18">
        <f t="shared" si="1"/>
        <v>0</v>
      </c>
      <c r="Y73" s="18">
        <f t="shared" si="2"/>
        <v>3</v>
      </c>
      <c r="Z73" s="18">
        <f t="shared" si="3"/>
        <v>0</v>
      </c>
      <c r="AA73" s="18">
        <f t="shared" si="4"/>
        <v>0</v>
      </c>
      <c r="AB73" s="18">
        <f t="shared" si="5"/>
        <v>1</v>
      </c>
      <c r="AC73" s="18">
        <f t="shared" si="6"/>
        <v>0</v>
      </c>
      <c r="AD73" s="18">
        <f t="shared" si="7"/>
        <v>1</v>
      </c>
      <c r="AE73" s="18">
        <f t="shared" si="8"/>
        <v>1</v>
      </c>
      <c r="AF73" s="18">
        <f t="shared" si="9"/>
        <v>0</v>
      </c>
      <c r="AG73" s="18">
        <f t="shared" si="10"/>
        <v>0</v>
      </c>
      <c r="AH73" s="18">
        <f t="shared" si="11"/>
        <v>1</v>
      </c>
    </row>
    <row r="74" spans="2:34" ht="30" customHeight="1" x14ac:dyDescent="0.25">
      <c r="B74" s="9" t="s">
        <v>27</v>
      </c>
      <c r="C74" s="12" t="str">
        <f t="shared" si="12"/>
        <v>Même note lots 1 et 3</v>
      </c>
      <c r="D74" s="12" t="str">
        <f t="shared" si="13"/>
        <v>ok</v>
      </c>
      <c r="E74" s="12" t="str">
        <f t="shared" si="14"/>
        <v>Même note lots 3 et 1</v>
      </c>
      <c r="F74" s="12" t="str">
        <f t="shared" si="15"/>
        <v>ok</v>
      </c>
      <c r="G74" s="12" t="str">
        <f t="shared" si="0"/>
        <v>ok</v>
      </c>
      <c r="H74" s="12" t="str">
        <f t="shared" si="16"/>
        <v>ok</v>
      </c>
      <c r="I74" s="12" t="str">
        <f t="shared" si="17"/>
        <v>ok</v>
      </c>
      <c r="J74" s="12" t="str">
        <f t="shared" si="18"/>
        <v>ok</v>
      </c>
      <c r="K74" s="12" t="str">
        <f t="shared" si="19"/>
        <v>ok</v>
      </c>
      <c r="M74" s="9" t="s">
        <v>27</v>
      </c>
      <c r="N74" s="18">
        <f>COUNTIF($C$22:$K$22,"Groupe 1")</f>
        <v>1</v>
      </c>
      <c r="O74" s="18">
        <f>COUNTIF($C$22:$K$22,"Groupe 2")</f>
        <v>1</v>
      </c>
      <c r="P74" s="18">
        <f>COUNTIF($C$22:$K$22,"Groupe 3")</f>
        <v>0</v>
      </c>
      <c r="Q74" s="18">
        <f>COUNTIF($C$22:$K$22,"Groupe 4")</f>
        <v>1</v>
      </c>
      <c r="R74" s="18">
        <f>COUNTIF($C$22:$K$22,"Groupe 5")</f>
        <v>0</v>
      </c>
      <c r="S74" s="18">
        <f>COUNTIF($C$22:$K$22,"Groupe 6")</f>
        <v>0</v>
      </c>
      <c r="T74" s="18">
        <f>COUNTIF($C$22:$K$22,"Groupe 7")</f>
        <v>0</v>
      </c>
      <c r="U74" s="18">
        <f>COUNTIF($C$22:$K$22,"Groupe 8")</f>
        <v>0</v>
      </c>
      <c r="V74" s="18">
        <f>COUNTIF($C$22:$K$22,"Groupe 9")</f>
        <v>0</v>
      </c>
      <c r="W74" s="18">
        <f t="shared" si="20"/>
        <v>2</v>
      </c>
      <c r="X74" s="18">
        <f t="shared" si="1"/>
        <v>1</v>
      </c>
      <c r="Y74" s="18">
        <f t="shared" si="2"/>
        <v>0</v>
      </c>
      <c r="Z74" s="18">
        <f t="shared" si="3"/>
        <v>2</v>
      </c>
      <c r="AA74" s="18">
        <f t="shared" si="4"/>
        <v>1</v>
      </c>
      <c r="AB74" s="18">
        <f t="shared" si="5"/>
        <v>0</v>
      </c>
      <c r="AC74" s="18">
        <f t="shared" si="6"/>
        <v>0</v>
      </c>
      <c r="AD74" s="18">
        <f t="shared" si="7"/>
        <v>1</v>
      </c>
      <c r="AE74" s="18">
        <f t="shared" si="8"/>
        <v>1</v>
      </c>
      <c r="AF74" s="18">
        <f t="shared" si="9"/>
        <v>0</v>
      </c>
      <c r="AG74" s="18">
        <f t="shared" si="10"/>
        <v>0</v>
      </c>
      <c r="AH74" s="18">
        <f t="shared" si="11"/>
        <v>0</v>
      </c>
    </row>
    <row r="75" spans="2:34" ht="30" customHeight="1" x14ac:dyDescent="0.25">
      <c r="B75" s="9" t="s">
        <v>28</v>
      </c>
      <c r="C75" s="12" t="str">
        <f t="shared" si="12"/>
        <v>Même note lots 1 et 3</v>
      </c>
      <c r="D75" s="12" t="str">
        <f t="shared" si="13"/>
        <v>ok</v>
      </c>
      <c r="E75" s="12" t="str">
        <f t="shared" si="14"/>
        <v>Même note lots 3 et 1</v>
      </c>
      <c r="F75" s="12" t="str">
        <f t="shared" si="15"/>
        <v>ok</v>
      </c>
      <c r="G75" s="12" t="str">
        <f t="shared" si="0"/>
        <v>OUI</v>
      </c>
      <c r="H75" s="12" t="str">
        <f t="shared" si="16"/>
        <v>ok</v>
      </c>
      <c r="I75" s="12" t="str">
        <f t="shared" si="17"/>
        <v>OUI</v>
      </c>
      <c r="J75" s="12" t="str">
        <f t="shared" si="18"/>
        <v>ok</v>
      </c>
      <c r="K75" s="12" t="str">
        <f t="shared" si="19"/>
        <v>ok</v>
      </c>
      <c r="M75" s="9" t="s">
        <v>28</v>
      </c>
      <c r="N75" s="18">
        <f>COUNTIF($C$23:$K$23,"Groupe 1")</f>
        <v>0</v>
      </c>
      <c r="O75" s="18">
        <f>COUNTIF($C$23:$K$23,"Groupe 2")</f>
        <v>0</v>
      </c>
      <c r="P75" s="18">
        <f>COUNTIF($C$23:$K$23,"Groupe 3")</f>
        <v>2</v>
      </c>
      <c r="Q75" s="18">
        <f>COUNTIF($C$23:$K$23,"Groupe 4")</f>
        <v>0</v>
      </c>
      <c r="R75" s="18">
        <f>COUNTIF($C$23:$K$23,"Groupe 5")</f>
        <v>0</v>
      </c>
      <c r="S75" s="18">
        <f>COUNTIF($C$23:$K$23,"Groupe 6")</f>
        <v>0</v>
      </c>
      <c r="T75" s="18">
        <f>COUNTIF($C$23:$K$23,"Groupe 7")</f>
        <v>0</v>
      </c>
      <c r="U75" s="18">
        <f>COUNTIF($C$23:$K$23,"Groupe 8")</f>
        <v>0</v>
      </c>
      <c r="V75" s="18">
        <f>COUNTIF($C$23:$K$23,"Groupe 9")</f>
        <v>0</v>
      </c>
      <c r="W75" s="18">
        <f t="shared" si="20"/>
        <v>2</v>
      </c>
      <c r="X75" s="18">
        <f t="shared" si="1"/>
        <v>0</v>
      </c>
      <c r="Y75" s="18">
        <f t="shared" si="2"/>
        <v>0</v>
      </c>
      <c r="Z75" s="18">
        <f t="shared" si="3"/>
        <v>1</v>
      </c>
      <c r="AA75" s="18">
        <f t="shared" si="4"/>
        <v>2</v>
      </c>
      <c r="AB75" s="18">
        <f t="shared" si="5"/>
        <v>1</v>
      </c>
      <c r="AC75" s="18">
        <f t="shared" si="6"/>
        <v>1</v>
      </c>
      <c r="AD75" s="18">
        <f t="shared" si="7"/>
        <v>0</v>
      </c>
      <c r="AE75" s="18">
        <f t="shared" si="8"/>
        <v>0</v>
      </c>
      <c r="AF75" s="18">
        <f t="shared" si="9"/>
        <v>1</v>
      </c>
      <c r="AG75" s="18">
        <f t="shared" si="10"/>
        <v>0</v>
      </c>
      <c r="AH75" s="18">
        <f t="shared" si="11"/>
        <v>1</v>
      </c>
    </row>
    <row r="76" spans="2:34" ht="30" customHeight="1" x14ac:dyDescent="0.25">
      <c r="B76" s="9" t="s">
        <v>29</v>
      </c>
      <c r="C76" s="12" t="str">
        <f t="shared" si="12"/>
        <v>ok</v>
      </c>
      <c r="D76" s="12" t="str">
        <f t="shared" si="13"/>
        <v>Même note lots 2 et 3</v>
      </c>
      <c r="E76" s="12" t="str">
        <f t="shared" si="14"/>
        <v>Même note lots 3 et 2</v>
      </c>
      <c r="F76" s="12" t="str">
        <f t="shared" si="15"/>
        <v>OUI</v>
      </c>
      <c r="G76" s="12" t="str">
        <f t="shared" si="0"/>
        <v>ok</v>
      </c>
      <c r="H76" s="12" t="str">
        <f t="shared" si="16"/>
        <v>ok</v>
      </c>
      <c r="I76" s="12" t="str">
        <f t="shared" si="17"/>
        <v>OUI</v>
      </c>
      <c r="J76" s="12" t="str">
        <f t="shared" si="18"/>
        <v>OUI</v>
      </c>
      <c r="K76" s="12" t="str">
        <f t="shared" si="19"/>
        <v>OUI</v>
      </c>
      <c r="M76" s="9" t="s">
        <v>29</v>
      </c>
      <c r="N76" s="18">
        <f>COUNTIF($C$24:$K$24,"Groupe 1")</f>
        <v>0</v>
      </c>
      <c r="O76" s="18">
        <f>COUNTIF($C$24:$K$24,"Groupe 2")</f>
        <v>1</v>
      </c>
      <c r="P76" s="18">
        <f>COUNTIF($C$24:$K$24,"Groupe 3")</f>
        <v>0</v>
      </c>
      <c r="Q76" s="18">
        <f>COUNTIF($C$24:$K$24,"Groupe 4")</f>
        <v>2</v>
      </c>
      <c r="R76" s="18">
        <f>COUNTIF($C$24:$K$24,"Groupe 5")</f>
        <v>0</v>
      </c>
      <c r="S76" s="18">
        <f>COUNTIF($C$24:$K$24,"Groupe 6")</f>
        <v>0</v>
      </c>
      <c r="T76" s="18">
        <f>COUNTIF($C$24:$K$24,"Groupe 7")</f>
        <v>0</v>
      </c>
      <c r="U76" s="18">
        <f>COUNTIF($C$24:$K$24,"Groupe 8")</f>
        <v>2</v>
      </c>
      <c r="V76" s="18">
        <f>COUNTIF($C$24:$K$24,"Groupe 9")</f>
        <v>0</v>
      </c>
      <c r="W76" s="18">
        <f t="shared" si="20"/>
        <v>2</v>
      </c>
      <c r="X76" s="18">
        <f t="shared" si="1"/>
        <v>0</v>
      </c>
      <c r="Y76" s="18">
        <f t="shared" si="2"/>
        <v>1</v>
      </c>
      <c r="Z76" s="18">
        <f t="shared" si="3"/>
        <v>0</v>
      </c>
      <c r="AA76" s="18">
        <f t="shared" si="4"/>
        <v>0</v>
      </c>
      <c r="AB76" s="18">
        <f t="shared" si="5"/>
        <v>0</v>
      </c>
      <c r="AC76" s="18">
        <f t="shared" si="6"/>
        <v>0</v>
      </c>
      <c r="AD76" s="18">
        <f t="shared" si="7"/>
        <v>0</v>
      </c>
      <c r="AE76" s="18">
        <f t="shared" si="8"/>
        <v>0</v>
      </c>
      <c r="AF76" s="18">
        <f t="shared" si="9"/>
        <v>0</v>
      </c>
      <c r="AG76" s="18">
        <f t="shared" si="10"/>
        <v>2</v>
      </c>
      <c r="AH76" s="18">
        <f t="shared" si="11"/>
        <v>1</v>
      </c>
    </row>
    <row r="77" spans="2:34" ht="30" customHeight="1" x14ac:dyDescent="0.25">
      <c r="B77" s="9" t="s">
        <v>30</v>
      </c>
      <c r="C77" s="12" t="str">
        <f t="shared" si="12"/>
        <v>ok</v>
      </c>
      <c r="D77" s="12" t="str">
        <f t="shared" si="13"/>
        <v>Même note lots 2 et 3</v>
      </c>
      <c r="E77" s="12" t="str">
        <f t="shared" si="14"/>
        <v>Même note lots 3 et 2</v>
      </c>
      <c r="F77" s="12" t="str">
        <f t="shared" si="15"/>
        <v>ok</v>
      </c>
      <c r="G77" s="12" t="str">
        <f t="shared" si="0"/>
        <v>ok</v>
      </c>
      <c r="H77" s="12" t="str">
        <f t="shared" si="16"/>
        <v>ok</v>
      </c>
      <c r="I77" s="12" t="str">
        <f t="shared" si="17"/>
        <v>ok</v>
      </c>
      <c r="J77" s="12" t="str">
        <f t="shared" si="18"/>
        <v>ok</v>
      </c>
      <c r="K77" s="12" t="str">
        <f t="shared" si="19"/>
        <v>ok</v>
      </c>
      <c r="M77" s="9" t="s">
        <v>30</v>
      </c>
      <c r="N77" s="18">
        <f>COUNTIF($C$25:$K$25,"Groupe 1")</f>
        <v>1</v>
      </c>
      <c r="O77" s="18">
        <f>COUNTIF($C$25:$K$25,"Groupe 2")</f>
        <v>0</v>
      </c>
      <c r="P77" s="18">
        <f>COUNTIF($C$25:$K$25,"Groupe 3")</f>
        <v>0</v>
      </c>
      <c r="Q77" s="18">
        <f>COUNTIF($C$25:$K$25,"Groupe 4")</f>
        <v>0</v>
      </c>
      <c r="R77" s="18">
        <f>COUNTIF($C$25:$K$25,"Groupe 5")</f>
        <v>1</v>
      </c>
      <c r="S77" s="18">
        <f>COUNTIF($C$25:$K$25,"Groupe 6")</f>
        <v>0</v>
      </c>
      <c r="T77" s="18">
        <f>COUNTIF($C$25:$K$25,"Groupe 7")</f>
        <v>0</v>
      </c>
      <c r="U77" s="18">
        <f>COUNTIF($C$25:$K$25,"Groupe 8")</f>
        <v>0</v>
      </c>
      <c r="V77" s="18">
        <f>COUNTIF($C$25:$K$25,"Groupe 9")</f>
        <v>2</v>
      </c>
      <c r="W77" s="18">
        <f t="shared" si="20"/>
        <v>2</v>
      </c>
      <c r="X77" s="18">
        <f t="shared" si="1"/>
        <v>1</v>
      </c>
      <c r="Y77" s="18">
        <f t="shared" si="2"/>
        <v>0</v>
      </c>
      <c r="Z77" s="18">
        <f t="shared" si="3"/>
        <v>0</v>
      </c>
      <c r="AA77" s="18">
        <f t="shared" si="4"/>
        <v>0</v>
      </c>
      <c r="AB77" s="18">
        <f t="shared" si="5"/>
        <v>1</v>
      </c>
      <c r="AC77" s="18">
        <f t="shared" si="6"/>
        <v>0</v>
      </c>
      <c r="AD77" s="18">
        <f t="shared" si="7"/>
        <v>1</v>
      </c>
      <c r="AE77" s="18">
        <f t="shared" si="8"/>
        <v>0</v>
      </c>
      <c r="AF77" s="18">
        <f t="shared" si="9"/>
        <v>1</v>
      </c>
      <c r="AG77" s="18">
        <f t="shared" si="10"/>
        <v>0</v>
      </c>
      <c r="AH77" s="18">
        <f t="shared" si="11"/>
        <v>1</v>
      </c>
    </row>
    <row r="81" spans="2:22" x14ac:dyDescent="0.25">
      <c r="B81" t="s">
        <v>55</v>
      </c>
    </row>
    <row r="82" spans="2:22" x14ac:dyDescent="0.25">
      <c r="C82" s="9" t="s">
        <v>0</v>
      </c>
      <c r="D82" s="9" t="s">
        <v>1</v>
      </c>
      <c r="E82" s="9" t="s">
        <v>2</v>
      </c>
      <c r="F82" s="9" t="s">
        <v>3</v>
      </c>
      <c r="G82" s="9" t="s">
        <v>4</v>
      </c>
      <c r="H82" s="9" t="s">
        <v>5</v>
      </c>
      <c r="I82" s="9" t="s">
        <v>6</v>
      </c>
      <c r="J82" s="9" t="s">
        <v>7</v>
      </c>
      <c r="K82" s="9" t="s">
        <v>8</v>
      </c>
      <c r="M82" s="11"/>
      <c r="N82" s="10" t="s">
        <v>0</v>
      </c>
      <c r="O82" s="10" t="s">
        <v>1</v>
      </c>
      <c r="P82" s="10" t="s">
        <v>2</v>
      </c>
      <c r="Q82" s="10" t="s">
        <v>3</v>
      </c>
      <c r="R82" s="10" t="s">
        <v>4</v>
      </c>
      <c r="S82" s="10" t="s">
        <v>5</v>
      </c>
      <c r="T82" s="10" t="s">
        <v>6</v>
      </c>
      <c r="U82" s="10" t="s">
        <v>7</v>
      </c>
      <c r="V82" s="10" t="s">
        <v>8</v>
      </c>
    </row>
    <row r="83" spans="2:22" x14ac:dyDescent="0.25">
      <c r="B83" s="9" t="s">
        <v>35</v>
      </c>
      <c r="C83" t="str">
        <f>IF($C$5="Groupe 1",$B$5,IF($C$6="Groupe 1",$B$6,IF($C$7="Groupe 1",$B$7,IF($C$8="Groupe 1",$B$8,IF($C$9="Groupe 1",$B$9,IF($C$10="Groupe 1",$B$10,IF($C$11="Groupe 1",$B$11,IF($C$12="Groupe 1",$B$12,IF($C$13="Groupe 1",$B$13,IF($C$14="Groupe 1",$B$14,IF($C$15="Groupe 1",$B$15,IF($C$16="Groupe 1",$B$16,IF($C$17="Groupe 1",$B$17,IF($C$18="Groupe 1",$B$18,IF($C$19="Groupe 1",$B$19,IF($C$20="Groupe 1",$B$20,IF($C$21="Groupe 1",$B$21,IF($C$22="Groupe 1",$B$22,IF($C$23="Groupe 1",$B$23,IF($C$24="Groupe 1",$B$24,IF($C$25="Groupe 1",$B$25,"NON")))))))))))))))))))))</f>
        <v>7ème position</v>
      </c>
      <c r="D83" t="str">
        <f>IF($D$5="Groupe 1",$B$5,IF($D$6="Groupe 1",$B$6,IF($D$7="Groupe 1",$B$7,IF($D$8="Groupe 1",$B$8,IF($D$9="Groupe 1",$B$9,IF($D$10="Groupe 1",$B$10,IF($D$11="Groupe 1",$B$11,IF($D$12="Groupe 1",$B$12,IF($D$13="Groupe 1",$B$13,IF($D$14="Groupe 1",$B$14,IF($D$15="Groupe 1",$B$15,IF($D$16="Groupe 1",$B$16,IF($D$17="Groupe 1",$B$17,IF($D$18="Groupe 1",$B$18,IF($D$19="Groupe 1",$B$19,IF($D$20="Groupe 1",$B$20,IF($D$21="Groupe 1",$B$21,IF($D$22="Groupe 1",$B$22,IF($D$23="Groupe 1",$B$23,IF($D$24="Groupe 1",$B$24,IF($D$25="Groupe 1",$B$25,"NON")))))))))))))))))))))</f>
        <v>13ème position</v>
      </c>
      <c r="E83" t="str">
        <f>IF($E$5="Groupe 1",$B$5,IF($E$6="Groupe 1",$B$6,IF($E$7="Groupe 1",$B$7,IF($E$8="Groupe 1",$B$8,IF($E$9="Groupe 1",$B$9,IF($E$10="Groupe 1",$B$10,IF($E$11="Groupe 1",$B$11,IF($E$12="Groupe 1",$B$12,IF($E$13="Groupe 1",$B$13,IF($E$14="Groupe 1",$B$14,IF($E$15="Groupe 1",$B$15,IF($E$16="Groupe 1",$B$16,IF($E$17="Groupe 1",$B$17,IF($E$18="Groupe 1",$B$18,IF($E$19="Groupe 1",$B$19,IF($E$20="Groupe 1",$B$20,IF($E$21="Groupe 1",$B$21,IF($E$22="Groupe 1",$B$22,IF($E$23="Groupe 1",$B$23,IF($E$24="Groupe 1",$B$24,IF($E$25="Groupe 1",$B$25,"NON")))))))))))))))))))))</f>
        <v>7ème position</v>
      </c>
      <c r="M83" s="11" t="s">
        <v>35</v>
      </c>
      <c r="N83" s="11">
        <f t="shared" ref="N83:N103" si="21">IF(C5="Groupe 1",$N$57,IF(C5="Groupe 2",$O$57,IF(C5="Groupe 3",$P$57,IF(C5="Groupe 4",$Q$57,IF(C5="Groupe 5",$R$57,IF(C5="Groupe 6",$S$57,IF(C5="Groupe 7",$T$57,IF(C5="Groupe 8",$U$57,IF(C5="Groupe 9",$V$57,IF(C5="Groupe 10",$W$57,IF(C5="Groupe 11",$X$57,IF(C5="Groupe 12",$Y$57,IF(C5="Groupe 13",$Z$57,IF(C5="Groupe 14",$AA$57,IF(C5="Groupe 15",$AB$57,IF(C5="Groupe 16",$AC$57,IF(C5="Groupe 17",$AD$57,IF(C5="Groupe 18",$AE$57,IF(C5="Groupe 19",$AF$57,IF(C5="Groupe 20",$AG$57,IF(C5="Groupe 21",$AH$57,"FAUX")))))))))))))))))))))</f>
        <v>1</v>
      </c>
      <c r="O83" s="11">
        <f>IF(D5="Groupe 1",$N$58,IF(D5="Groupe 2",$O$58,IF(D5="Groupe 3",$P$58,IF(D5="Groupe 4",$Q$58,IF(D5="Groupe 5",$R$58,IF(D5="Groupe 6",$S$58,IF(D5="Groupe 7",$T$58,IF(D5="Groupe 8",$U$58,IF(D5="Groupe 9",$V$58,IF(D5="Groupe 10",$W$58,IF(D5="Groupe 11",$X$58,IF(D5="Groupe 12",$Y$58,IF(D5="Groupe 13",$Z$58,IF(D5="Groupe 14",$AA$58,IF(D5="Groupe 15",$AB$58,IF(D5="Groupe 16",$AC$58,IF(D5="Groupe 17",$AD$58,IF(D5="Groupe 18",$AE$58,IF(D5="Groupe 19",$AF$58,IF(D5="Groupe 20",$AG$58,IF(D5="Groupe 21",$AH$58,"FAUX")))))))))))))))))))))</f>
        <v>0</v>
      </c>
      <c r="P83" s="11">
        <f>IF(E5="Groupe 1",$N$59,IF(E5="Groupe 2",$O$59,IF(E5="Groupe 3",$P$59,IF(E5="Groupe 4",$Q$59,IF(E5="Groupe 5",$R$59,IF(E5="Groupe 6",$S$59,IF(E5="Groupe 7",$T$59,IF(E5="Groupe 8",$U$59,IF(E5="Groupe 9",$V$59,IF(E5="Groupe 10",$W$59,IF(E5="Groupe 11",$X$59,IF(E5="Groupe 12",$Y$59,IF(E5="Groupe 13",$Z$59,IF(E5="Groupe 14",$AA$59,IF(E5="Groupe 15",$AB$59,IF(E5="Groupe 16",$AC$59,IF(E5="Groupe 17",$AD$59,IF(E5="Groupe 18",$AE$59,IF(E5="Groupe 19",$AF$59,IF(E5="Groupe 20",$AG$59,IF(E5="Groupe 21",$AH$59,"FAUX")))))))))))))))))))))</f>
        <v>1</v>
      </c>
      <c r="Q83" s="11">
        <f>IF(F5="Groupe 1",$N$60,IF(F5="Groupe 2",$O$60,IF(F5="Groupe 3",$P$60,IF(F5="Groupe 4",$Q$60,IF(F5="Groupe 5",$R$60,IF(F5="Groupe 6",$S$60,IF(F5="Groupe 7",$T$60,IF(F5="Groupe 8",$U$60,IF(F5="Groupe 9",$V$60,IF(F5="Groupe 10",$W$60,IF(F5="Groupe 11",$X$60,IF(F5="Groupe 12",$Y$60,IF(F5="Groupe 13",$Z$60,IF(F5="Groupe 14",$AA$60,IF(F5="Groupe 15",$AB$60,IF(F5="Groupe 16",$AC$60,IF(F5="Groupe 17",$AD$60,IF(F5="Groupe 18",$AE$60,IF(F5="Groupe 19",$AF$60,IF(F5="Groupe 20",$AG$60,IF(F5="Groupe 21",$AH$60,"FAUX")))))))))))))))))))))</f>
        <v>0</v>
      </c>
      <c r="R83" s="11">
        <f>IF(G5="Groupe 1",$N$61,IF(G5="Groupe 2",$O$61,IF(G5="Groupe 3",$P$61,IF(G5="Groupe 4",$Q$61,IF(G5="Groupe 5",$R$61,IF(G5="Groupe 6",$S$61,IF(G5="Groupe 7",$T$61,IF(G5="Groupe 8",$U$61,IF(G5="Groupe 9",$V$61,IF(G5="Groupe 10",$W$61,IF(G5="Groupe 11",$X$61,IF(G5="Groupe 12",$Y$61,IF(G5="Groupe 13",$Z$61,IF(G5="Groupe 14",$AA$61,IF(G5="Groupe 15",$AB$61,IF(G5="Groupe 16",$AC$61,IF(G5="Groupe 17",$AD$61,IF(G5="Groupe 18",$AE$61,IF(G5="Groupe 19",$AF$61,IF(G5="Groupe 20",$AG$61,IF(G5="Groupe 21",$AH$61,"FAUX")))))))))))))))))))))</f>
        <v>1</v>
      </c>
      <c r="S83" s="11">
        <f>IF(H5="Groupe 1",$N$62,IF(H5="Groupe 2",$O$62,IF(H5="Groupe 3",$P$62,IF(H5="Groupe 4",$Q$62,IF(H5="Groupe 5",$R$62,IF(H5="Groupe 6",$S$62,IF(H5="Groupe 7",$T$62,IF(H5="Groupe 8",$U$62,IF(H5="Groupe 9",$V$62,IF(H5="Groupe 10",$W$62,IF(H5="Groupe 11",$X$62,IF(H5="Groupe 12",$Y$62,IF(H5="Groupe 13",$Z$62,IF(H5="Groupe 14",$AA$62,IF(H5="Groupe 15",$AB$62,IF(H5="Groupe 16",$AC$62,IF(H5="Groupe 17",$AD$62,IF(H5="Groupe 18",$AE$62,IF(H5="Groupe 19",$AF$62,IF(H5="Groupe 20",$AG$62,IF(H5="Groupe 21",$AH$62,"FAUX")))))))))))))))))))))</f>
        <v>0</v>
      </c>
      <c r="T83" s="11">
        <f>IF(I5="Groupe 1",$N$63,IF(I5="Groupe 2",$O$63,IF(I5="Groupe 3",$P$63,IF(I5="Groupe 4",$Q$63,IF(I5="Groupe 5",$R$63,IF(I5="Groupe 6",$S$63,IF(I5="Groupe 7",$T$63,IF(I5="Groupe 8",$U$63,IF(I5="Groupe 9",$V$63,IF(I5="Groupe 10",$W$63,IF(I5="Groupe 11",$X$63,IF(I5="Groupe 12",$Y$63,IF(I5="Groupe 13",$Z$63,IF(I5="Groupe 14",$AA$63,IF(I5="Groupe 15",$AB$63,IF(I5="Groupe 16",$AC$63,IF(I5="Groupe 17",$AD$63,IF(I5="Groupe 18",$AE$63,IF(I5="Groupe 19",$AF$63,IF(I5="Groupe 20",$AG$63,IF(I5="Groupe 21",$AH$63,"FAUX")))))))))))))))))))))</f>
        <v>2</v>
      </c>
      <c r="U83" s="11">
        <f>IF(J5="Groupe 1",$N$64,IF(J5="Groupe 2",$O$64,IF(J5="Groupe 3",$P$64,IF(J5="Groupe 4",$Q$64,IF(J5="Groupe 5",$R$64,IF(J5="Groupe 6",$S$64,IF(J5="Groupe 7",$T$64,IF(J5="Groupe 8",$U$64,IF(J5="Groupe 9",$V$64,IF(J5="Groupe 10",$W$64,IF(J5="Groupe 11",$X$64,IF(J5="Groupe 12",$Y$64,IF(J5="Groupe 13",$Z$64,IF(J5="Groupe 14",$AA$64,IF(J5="Groupe 15",$AB$64,IF(J5="Groupe 16",$AC$64,IF(J5="Groupe 17",$AD$64,IF(J5="Groupe 18",$AE$64,IF(J5="Groupe 19",$AF$64,IF(J5="Groupe 20",$AG$64,IF(J5="Groupe 21",$AH$64,"FAUX")))))))))))))))))))))</f>
        <v>0</v>
      </c>
      <c r="V83" s="11">
        <f>IF(K5="Groupe 1",$N$65,IF(K5="Groupe 2",$O$65,IF(K5="Groupe 3",$P$65,IF(K5="Groupe 4",$Q$65,IF(K5="Groupe 5",$R$65,IF(K5="Groupe 6",$S$65,IF(K5="Groupe 7",$T$65,IF(K5="Groupe 8",$U$65,IF(K5="Groupe 9",$V$65,IF(K5="Groupe 10",$W$65,IF(K5="Groupe 11",$X$65,IF(K5="Groupe 12",$Y$65,IF(K5="Groupe 13",$Z$65,IF(K5="Groupe 14",$AA$65,IF(K5="Groupe 15",$AB$65,IF(K5="Groupe 16",$AC$65,IF(K5="Groupe 17",$AD$65,IF(K5="Groupe 18",$AE$65,IF(K5="Groupe 19",$AF$65,IF(K5="Groupe 20",$AG$65,IF(K5="Groupe 21",$AH$65,"FAUX")))))))))))))))))))))</f>
        <v>0</v>
      </c>
    </row>
    <row r="84" spans="2:22" x14ac:dyDescent="0.25">
      <c r="B84" s="9" t="s">
        <v>41</v>
      </c>
      <c r="C84" t="str">
        <f>IF($C$5="Groupe 2",$B$5,IF($C$6="Groupe 2",$B$6,IF($C$7="Groupe 2",$B$7,IF($C$8="Groupe 2",$B$8,IF($C$9="Groupe 2",$B$9,IF($C$10="Groupe 2",$B$10,IF($C$11="Groupe 2",$B$11,IF($C$12="Groupe 2",$B$12,IF($C$13="Groupe 2",$B$13,IF($C$14="Groupe 2",$B$14,IF($C$15="Groupe 2",$B$15,IF($C$16="Groupe 2",$B$16,IF($C$17="Groupe 2",$B$17,IF($C$18="Groupe 2",$B$18,IF($C$19="Groupe 2",$B$19,IF($C$20="Groupe 2",$B$20,IF($C$21="Groupe 2",$B$21,IF($C$22="Groupe 2",$B$22,IF($C$23="Groupe 2",$B$23,IF($C$24="Groupe 2",$B$24,IF($C$25="Groupe 2",$B$25,"NON")))))))))))))))))))))</f>
        <v>8ème position</v>
      </c>
      <c r="D84" t="str">
        <f>IF($D$5="Groupe 2",$B$5,IF($D$6="Groupe 2",$B$6,IF($D$7="Groupe 2",$B$7,IF($D$8="Groupe 2",$B$8,IF($D$9="Groupe 2",$B$9,IF($D$10="Groupe 2",$B$10,IF($D$11="Groupe 2",$B$11,IF($D$12="Groupe 2",$B$12,IF($D$13="Groupe 2",$B$13,IF($D$14="Groupe 2",$B$14,IF($D$15="Groupe 2",$B$15,IF($D$16="Groupe 2",$B$16,IF($D$17="Groupe 2",$B$17,IF($D$18="Groupe 2",$B$18,IF($D$19="Groupe 2",$B$19,IF($D$20="Groupe 2",$B$20,IF($D$21="Groupe 2",$B$21,IF($D$22="Groupe 2",$B$22,IF($D$23="Groupe 2",$B$23,IF($D$24="Groupe 2",$B$24,IF($D$25="Groupe 2",$B$25,"NON")))))))))))))))))))))</f>
        <v>12ème position</v>
      </c>
      <c r="E84" t="str">
        <f>IF($E$5="Groupe 2",$B$5,IF($E$6="Groupe 2",$B$6,IF($E$7="Groupe 2",$B$7,IF($E$8="Groupe 2",$B$8,IF($E$9="Groupe 2",$B$9,IF($E$10="Groupe 2",$B$10,IF($E$11="Groupe 2",$B$11,IF($E$12="Groupe 2",$B$12,IF($E$13="Groupe 2",$B$13,IF($E$14="Groupe 2",$B$14,IF($E$15="Groupe 2",$B$15,IF($E$16="Groupe 2",$B$16,IF($E$17="Groupe 2",$B$17,IF($E$18="Groupe 2",$B$18,IF($E$19="Groupe 2",$B$19,IF($E$20="Groupe 2",$B$20,IF($E$21="Groupe 2",$B$21,IF($E$22="Groupe 2",$B$22,IF($E$23="Groupe 2",$B$23,IF($E$24="Groupe 2",$B$24,IF($E$25="Groupe 2",$B$25,"NON")))))))))))))))))))))</f>
        <v>6ème position</v>
      </c>
      <c r="M84" s="11" t="s">
        <v>41</v>
      </c>
      <c r="N84" s="11">
        <f t="shared" si="21"/>
        <v>0</v>
      </c>
      <c r="O84" s="11"/>
      <c r="P84" s="11"/>
      <c r="Q84" s="11"/>
      <c r="R84" s="11"/>
      <c r="S84" s="11"/>
      <c r="T84" s="11"/>
      <c r="U84" s="11"/>
      <c r="V84" s="11"/>
    </row>
    <row r="85" spans="2:22" x14ac:dyDescent="0.25">
      <c r="B85" s="9" t="s">
        <v>47</v>
      </c>
      <c r="C85" t="str">
        <f>IF($C$5="Groupe 3",$B$5,IF($C$6="Groupe 3",$B$6,IF($C$7="Groupe 3",$B$7,IF($C$8="Groupe 3",$B$8,IF($C$9="Groupe 3",$B$9,IF($C$10="Groupe 3",$B$10,IF($C$11="Groupe 3",$B$11,IF($C$12="Groupe 3",$B$12,IF($C$13="Groupe 3",$B$13,IF($C$14="Groupe 3",$B$14,IF($C$15="Groupe 3",$B$15,IF($C$16="Groupe 3",$B$16,IF($C$17="Groupe 3",$B$17,IF($C$18="Groupe 3",$B$18,IF($C$19="Groupe 3",$B$19,IF($C$20="Groupe 3",$B$20,IF($C$21="Groupe 3",$B$21,IF($C$22="Groupe 3",$B$22,IF($C$23="Groupe 3",$B$23,IF($C$24="Groupe 3",$B$24,IF($C$25="Groupe 3",$B$25,"NON")))))))))))))))))))))</f>
        <v>9ème position</v>
      </c>
      <c r="D85" t="str">
        <f>IF($D$5="Groupe 3",$B$5,IF($D$6="Groupe 3",$B$6,IF($D$7="Groupe 3",$B$7,IF($D$8="Groupe 3",$B$8,IF($D$9="Groupe 3",$B$9,IF($D$10="Groupe 3",$B$10,IF($D$11="Groupe 3",$B$11,IF($D$12="Groupe 3",$B$12,IF($D$13="Groupe 3",$B$13,IF($D$14="Groupe 3",$B$14,IF($D$15="Groupe 3",$B$15,IF($D$16="Groupe 3",$B$16,IF($D$17="Groupe 3",$B$17,IF($D$18="Groupe 3",$B$18,IF($D$19="Groupe 3",$B$19,IF($D$20="Groupe 3",$B$20,IF($D$21="Groupe 3",$B$21,IF($D$22="Groupe 3",$B$22,IF($D$23="Groupe 3",$B$23,IF($D$24="Groupe 3",$B$24,IF($D$25="Groupe 3",$B$25,"NON")))))))))))))))))))))</f>
        <v>11ème position</v>
      </c>
      <c r="E85" t="str">
        <f>IF($E$5="Groupe 3",$B$5,IF($E$6="Groupe 3",$B$6,IF($E$7="Groupe 3",$B$7,IF($E$8="Groupe 3",$B$8,IF($E$9="Groupe 3",$B$9,IF($E$10="Groupe 3",$B$10,IF($E$11="Groupe 3",$B$11,IF($E$12="Groupe 3",$B$12,IF($E$13="Groupe 3",$B$13,IF($E$14="Groupe 3",$B$14,IF($E$15="Groupe 3",$B$15,IF($E$16="Groupe 3",$B$16,IF($E$17="Groupe 3",$B$17,IF($E$18="Groupe 3",$B$18,IF($E$19="Groupe 3",$B$19,IF($E$20="Groupe 3",$B$20,IF($E$21="Groupe 3",$B$21,IF($E$22="Groupe 3",$B$22,IF($E$23="Groupe 3",$B$23,IF($E$24="Groupe 3",$B$24,IF($E$25="Groupe 3",$B$25,"NON")))))))))))))))))))))</f>
        <v>5ème position</v>
      </c>
      <c r="M85" s="11" t="s">
        <v>47</v>
      </c>
      <c r="N85" s="11">
        <f t="shared" si="21"/>
        <v>2</v>
      </c>
      <c r="O85" s="11"/>
      <c r="P85" s="11"/>
      <c r="Q85" s="11"/>
      <c r="R85" s="11"/>
      <c r="S85" s="11"/>
      <c r="T85" s="11"/>
      <c r="U85" s="11"/>
      <c r="V85" s="11"/>
    </row>
    <row r="86" spans="2:22" x14ac:dyDescent="0.25">
      <c r="B86" s="9" t="s">
        <v>31</v>
      </c>
      <c r="C86" t="str">
        <f>IF($C$5="Groupe 4",$B$5,IF($C$6="Groupe 4",$B$6,IF($C$7="Groupe 4",$B$7,IF($C$8="Groupe 4",$B$8,IF($C$9="Groupe 4",$B$9,IF($C$10="Groupe 4",$B$10,IF($C$11="Groupe 4",$B$11,IF($C$12="Groupe 4",$B$12,IF($C$13="Groupe 4",$B$13,IF($C$14="Groupe 4",$B$14,IF($C$15="Groupe 4",$B$15,IF($C$16="Groupe 4",$B$16,IF($C$17="Groupe 4",$B$17,IF($C$18="Groupe 4",$B$18,IF($C$19="Groupe 4",$B$19,IF($C$20="Groupe 4",$B$20,IF($C$21="Groupe 4",$B$21,IF($C$22="Groupe 4",$B$22,IF($C$23="Groupe 4",$B$23,IF($C$24="Groupe 4",$B$24,IF($C$25="Groupe 4",$B$25,"NON")))))))))))))))))))))</f>
        <v>10ème position</v>
      </c>
      <c r="D86" t="str">
        <f>IF($D$5="Groupe 4",$B$5,IF($D$6="Groupe 4",$B$6,IF($D$7="Groupe 4",$B$7,IF($D$8="Groupe 4",$B$8,IF($D$9="Groupe 4",$B$9,IF($D$10="Groupe 4",$B$10,IF($D$11="Groupe 4",$B$11,IF($D$12="Groupe 4",$B$12,IF($D$13="Groupe 4",$B$13,IF($D$14="Groupe 4",$B$14,IF($D$15="Groupe 4",$B$15,IF($D$16="Groupe 4",$B$16,IF($D$17="Groupe 4",$B$17,IF($D$18="Groupe 4",$B$18,IF($D$19="Groupe 4",$B$19,IF($D$20="Groupe 4",$B$20,IF($D$21="Groupe 4",$B$21,IF($D$22="Groupe 4",$B$22,IF($D$23="Groupe 4",$B$23,IF($D$24="Groupe 4",$B$24,IF($D$25="Groupe 4",$B$25,"NON")))))))))))))))))))))</f>
        <v>10ème position</v>
      </c>
      <c r="E86" t="str">
        <f>IF($E$5="Groupe 4",$B$5,IF($E$6="Groupe 4",$B$6,IF($E$7="Groupe 4",$B$7,IF($E$8="Groupe 4",$B$8,IF($E$9="Groupe 4",$B$9,IF($E$10="Groupe 4",$B$10,IF($E$11="Groupe 4",$B$11,IF($E$12="Groupe 4",$B$12,IF($E$13="Groupe 4",$B$13,IF($E$14="Groupe 4",$B$14,IF($E$15="Groupe 4",$B$15,IF($E$16="Groupe 4",$B$16,IF($E$17="Groupe 4",$B$17,IF($E$18="Groupe 4",$B$18,IF($E$19="Groupe 4",$B$19,IF($E$20="Groupe 4",$B$20,IF($E$21="Groupe 4",$B$21,IF($E$22="Groupe 4",$B$22,IF($E$23="Groupe 4",$B$23,IF($E$24="Groupe 4",$B$24,IF($E$25="Groupe 4",$B$25,"NON")))))))))))))))))))))</f>
        <v>4ème position</v>
      </c>
      <c r="M86" s="11" t="s">
        <v>31</v>
      </c>
      <c r="N86" s="11">
        <f t="shared" si="21"/>
        <v>0</v>
      </c>
      <c r="O86" s="11"/>
      <c r="P86" s="11"/>
      <c r="Q86" s="11"/>
      <c r="R86" s="11"/>
      <c r="S86" s="11"/>
      <c r="T86" s="11"/>
      <c r="U86" s="11"/>
      <c r="V86" s="11"/>
    </row>
    <row r="87" spans="2:22" x14ac:dyDescent="0.25">
      <c r="B87" s="9" t="s">
        <v>32</v>
      </c>
      <c r="C87" t="str">
        <f>IF($C$5="Groupe 5",$B$5,IF($C$6="Groupe 5",$B$6,IF($C$7="Groupe 5",$B$7,IF($C$8="Groupe 5",$B$8,IF($C$9="Groupe 5",$B$9,IF($C$10="Groupe 5",$B$10,IF($C$11="Groupe 5",$B$11,IF($C$12="Groupe 5",$B$12,IF($C$13="Groupe 5",$B$13,IF($C$14="Groupe 5",$B$14,IF($C$15="Groupe 5",$B$15,IF($C$16="Groupe 5",$B$16,IF($C$17="Groupe 5",$B$17,IF($C$18="Groupe 5",$B$18,IF($C$19="Groupe 5",$B$19,IF($C$20="Groupe 5",$B$20,IF($C$21="Groupe 5",$B$21,IF($C$22="Groupe 5",$B$22,IF($C$23="Groupe 5",$B$23,IF($C$24="Groupe 5",$B$24,IF($C$25="Groupe 5",$B$25,"NON")))))))))))))))))))))</f>
        <v>1ère position</v>
      </c>
      <c r="D87" t="str">
        <f>IF($D$5="Groupe 5",$B$5,IF($D$6="Groupe 5",$B$6,IF($D$7="Groupe 5",$B$7,IF($D$8="Groupe 5",$B$8,IF($D$9="Groupe 5",$B$9,IF($D$10="Groupe 5",$B$10,IF($D$11="Groupe 5",$B$11,IF($D$12="Groupe 5",$B$12,IF($D$13="Groupe 5",$B$13,IF($D$14="Groupe 5",$B$14,IF($D$15="Groupe 5",$B$15,IF($D$16="Groupe 5",$B$16,IF($D$17="Groupe 5",$B$17,IF($D$18="Groupe 5",$B$18,IF($D$19="Groupe 5",$B$19,IF($D$20="Groupe 5",$B$20,IF($D$21="Groupe 5",$B$21,IF($D$22="Groupe 5",$B$22,IF($D$23="Groupe 5",$B$23,IF($D$24="Groupe 5",$B$24,IF($D$25="Groupe 5",$B$25,"NON")))))))))))))))))))))</f>
        <v>9ème position</v>
      </c>
      <c r="E87" t="str">
        <f>IF($E$5="Groupe 5",$B$5,IF($E$6="Groupe 5",$B$6,IF($E$7="Groupe 5",$B$7,IF($E$8="Groupe 5",$B$8,IF($E$9="Groupe 5",$B$9,IF($E$10="Groupe 5",$B$10,IF($E$11="Groupe 5",$B$11,IF($E$12="Groupe 5",$B$12,IF($E$13="Groupe 5",$B$13,IF($E$14="Groupe 5",$B$14,IF($E$15="Groupe 5",$B$15,IF($E$16="Groupe 5",$B$16,IF($E$17="Groupe 5",$B$17,IF($E$18="Groupe 5",$B$18,IF($E$19="Groupe 5",$B$19,IF($E$20="Groupe 5",$B$20,IF($E$21="Groupe 5",$B$21,IF($E$22="Groupe 5",$B$22,IF($E$23="Groupe 5",$B$23,IF($E$24="Groupe 5",$B$24,IF($E$25="Groupe 5",$B$25,"NON")))))))))))))))))))))</f>
        <v>3ème position</v>
      </c>
      <c r="M87" s="11" t="s">
        <v>32</v>
      </c>
      <c r="N87" s="11">
        <f t="shared" si="21"/>
        <v>0</v>
      </c>
      <c r="O87" s="11"/>
      <c r="P87" s="11"/>
      <c r="Q87" s="11"/>
      <c r="R87" s="11"/>
      <c r="S87" s="11"/>
      <c r="T87" s="11"/>
      <c r="U87" s="11"/>
      <c r="V87" s="11"/>
    </row>
    <row r="88" spans="2:22" x14ac:dyDescent="0.25">
      <c r="B88" s="9" t="s">
        <v>39</v>
      </c>
      <c r="C88" t="str">
        <f>IF($C$5="Groupe 6",$B$5,IF($C$6="Groupe 6",$B$6,IF($C$7="Groupe 6",$B$7,IF($C$8="Groupe 6",$B$8,IF($C$9="Groupe 6",$B$9,IF($C$10="Groupe 6",$B$10,IF($C$11="Groupe 6",$B$11,IF($C$12="Groupe 6",$B$12,IF($C$13="Groupe 6",$B$13,IF($C$14="Groupe 6",$B$14,IF($C$15="Groupe 6",$B$15,IF($C$16="Groupe 6",$B$16,IF($C$17="Groupe 6",$B$17,IF($C$18="Groupe 6",$B$18,IF($C$19="Groupe 6",$B$19,IF($C$20="Groupe 6",$B$20,IF($C$21="Groupe 6",$B$21,IF($C$22="Groupe 6",$B$22,IF($C$23="Groupe 6",$B$23,IF($C$24="Groupe 6",$B$24,IF($C$25="Groupe 6",$B$25,"NON")))))))))))))))))))))</f>
        <v>2ème position</v>
      </c>
      <c r="D88" t="str">
        <f>IF($D$5="Groupe 6",$B$5,IF($D$6="Groupe 6",$B$6,IF($D$7="Groupe 6",$B$7,IF($D$8="Groupe 6",$B$8,IF($D$9="Groupe 6",$B$9,IF($D$10="Groupe 6",$B$10,IF($D$11="Groupe 6",$B$11,IF($D$12="Groupe 6",$B$12,IF($D$13="Groupe 6",$B$13,IF($D$14="Groupe 6",$B$14,IF($D$15="Groupe 6",$B$15,IF($D$16="Groupe 6",$B$16,IF($D$17="Groupe 6",$B$17,IF($D$18="Groupe 6",$B$18,IF($D$19="Groupe 6",$B$19,IF($D$20="Groupe 6",$B$20,IF($D$21="Groupe 6",$B$21,IF($D$22="Groupe 6",$B$22,IF($D$23="Groupe 6",$B$23,IF($D$24="Groupe 6",$B$24,IF($D$25="Groupe 6",$B$25,"NON")))))))))))))))))))))</f>
        <v>8ème position</v>
      </c>
      <c r="E88" t="str">
        <f>IF($E$5="Groupe 6",$B$5,IF($E$6="Groupe 6",$B$6,IF($E$7="Groupe 6",$B$7,IF($E$8="Groupe 6",$B$8,IF($E$9="Groupe 6",$B$9,IF($E$10="Groupe 6",$B$10,IF($E$11="Groupe 6",$B$11,IF($E$12="Groupe 6",$B$12,IF($E$13="Groupe 6",$B$13,IF($E$14="Groupe 6",$B$14,IF($E$15="Groupe 6",$B$15,IF($E$16="Groupe 6",$B$16,IF($E$17="Groupe 6",$B$17,IF($E$18="Groupe 6",$B$18,IF($E$19="Groupe 6",$B$19,IF($E$20="Groupe 6",$B$20,IF($E$21="Groupe 6",$B$21,IF($E$22="Groupe 6",$B$22,IF($E$23="Groupe 6",$B$23,IF($E$24="Groupe 6",$B$24,IF($E$25="Groupe 6",$B$25,"NON")))))))))))))))))))))</f>
        <v>2ème position</v>
      </c>
      <c r="M88" s="11" t="s">
        <v>39</v>
      </c>
      <c r="N88" s="11">
        <f t="shared" si="21"/>
        <v>2</v>
      </c>
      <c r="O88" s="11"/>
      <c r="P88" s="11"/>
      <c r="Q88" s="11"/>
      <c r="R88" s="11"/>
      <c r="S88" s="11"/>
      <c r="T88" s="11"/>
      <c r="U88" s="11"/>
      <c r="V88" s="11"/>
    </row>
    <row r="89" spans="2:22" x14ac:dyDescent="0.25">
      <c r="B89" s="9" t="s">
        <v>34</v>
      </c>
      <c r="C89" t="str">
        <f>IF($C$5="Groupe 7",$B$5,IF($C$6="Groupe 7",$B$6,IF($C$7="Groupe 7",$B$7,IF($C$8="Groupe 7",$B$8,IF($C$9="Groupe 7",$B$9,IF($C$10="Groupe 7",$B$10,IF($C$11="Groupe 7",$B$11,IF($C$12="Groupe 7",$B$12,IF($C$13="Groupe 7",$B$13,IF($C$14="Groupe 7",$B$14,IF($C$15="Groupe 7",$B$15,IF($C$16="Groupe 7",$B$16,IF($C$17="Groupe 7",$B$17,IF($C$18="Groupe 7",$B$18,IF($C$19="Groupe 7",$B$19,IF($C$20="Groupe 7",$B$20,IF($C$21="Groupe 7",$B$21,IF($C$22="Groupe 7",$B$22,IF($C$23="Groupe 7",$B$23,IF($C$24="Groupe 7",$B$24,IF($C$25="Groupe 7",$B$25,"NON")))))))))))))))))))))</f>
        <v>3ème position</v>
      </c>
      <c r="D89" t="str">
        <f>IF($D$5="Groupe 7",$B$5,IF($D$6="Groupe 7",$B$6,IF($D$7="Groupe 7",$B$7,IF($D$8="Groupe 7",$B$8,IF($D$9="Groupe 7",$B$9,IF($D$10="Groupe 7",$B$10,IF($D$11="Groupe 7",$B$11,IF($D$12="Groupe 7",$B$12,IF($D$13="Groupe 7",$B$13,IF($D$14="Groupe 7",$B$14,IF($D$15="Groupe 7",$B$15,IF($D$16="Groupe 7",$B$16,IF($D$17="Groupe 7",$B$17,IF($D$18="Groupe 7",$B$18,IF($D$19="Groupe 7",$B$19,IF($D$20="Groupe 7",$B$20,IF($D$21="Groupe 7",$B$21,IF($D$22="Groupe 7",$B$22,IF($D$23="Groupe 7",$B$23,IF($D$24="Groupe 7",$B$24,IF($D$25="Groupe 7",$B$25,"NON")))))))))))))))))))))</f>
        <v>7ème position</v>
      </c>
      <c r="E89" t="str">
        <f>IF($E$5="Groupe 7",$B$5,IF($E$6="Groupe 7",$B$6,IF($E$7="Groupe 7",$B$7,IF($E$8="Groupe 7",$B$8,IF($E$9="Groupe 7",$B$9,IF($E$10="Groupe 7",$B$10,IF($E$11="Groupe 7",$B$11,IF($E$12="Groupe 7",$B$12,IF($E$13="Groupe 7",$B$13,IF($E$14="Groupe 7",$B$14,IF($E$15="Groupe 7",$B$15,IF($E$16="Groupe 7",$B$16,IF($E$17="Groupe 7",$B$17,IF($E$18="Groupe 7",$B$18,IF($E$19="Groupe 7",$B$19,IF($E$20="Groupe 7",$B$20,IF($E$21="Groupe 7",$B$21,IF($E$22="Groupe 7",$B$22,IF($E$23="Groupe 7",$B$23,IF($E$24="Groupe 7",$B$24,IF($E$25="Groupe 7",$B$25,"NON")))))))))))))))))))))</f>
        <v>1ère position</v>
      </c>
      <c r="M89" s="11" t="s">
        <v>34</v>
      </c>
      <c r="N89" s="11">
        <f t="shared" si="21"/>
        <v>1</v>
      </c>
      <c r="O89" s="11"/>
      <c r="P89" s="11"/>
      <c r="Q89" s="11"/>
      <c r="R89" s="11"/>
      <c r="S89" s="11"/>
      <c r="T89" s="11"/>
      <c r="U89" s="11"/>
      <c r="V89" s="11"/>
    </row>
    <row r="90" spans="2:22" x14ac:dyDescent="0.25">
      <c r="B90" s="9" t="s">
        <v>44</v>
      </c>
      <c r="C90" t="str">
        <f>IF($C$5="Groupe 8",$B$5,IF($C$6="Groupe 8",$B$6,IF($C$7="Groupe 8",$B$7,IF($C$8="Groupe 8",$B$8,IF($C$9="Groupe 8",$B$9,IF($C$10="Groupe 8",$B$10,IF($C$11="Groupe 8",$B$11,IF($C$12="Groupe 8",$B$12,IF($C$13="Groupe 8",$B$13,IF($C$14="Groupe 8",$B$14,IF($C$15="Groupe 8",$B$15,IF($C$16="Groupe 8",$B$16,IF($C$17="Groupe 8",$B$17,IF($C$18="Groupe 8",$B$18,IF($C$19="Groupe 8",$B$19,IF($C$20="Groupe 8",$B$20,IF($C$21="Groupe 8",$B$21,IF($C$22="Groupe 8",$B$22,IF($C$23="Groupe 8",$B$23,IF($C$24="Groupe 8",$B$24,IF($C$25="Groupe 8",$B$25,"NON")))))))))))))))))))))</f>
        <v>4ème position</v>
      </c>
      <c r="D90" t="str">
        <f>IF($D$5="Groupe 8",$B$5,IF($D$6="Groupe 8",$B$6,IF($D$7="Groupe 8",$B$7,IF($D$8="Groupe 8",$B$8,IF($D$9="Groupe 8",$B$9,IF($D$10="Groupe 8",$B$10,IF($D$11="Groupe 8",$B$11,IF($D$12="Groupe 8",$B$12,IF($D$13="Groupe 8",$B$13,IF($D$14="Groupe 8",$B$14,IF($D$15="Groupe 8",$B$15,IF($D$16="Groupe 8",$B$16,IF($D$17="Groupe 8",$B$17,IF($D$18="Groupe 8",$B$18,IF($D$19="Groupe 8",$B$19,IF($D$20="Groupe 8",$B$20,IF($D$21="Groupe 8",$B$21,IF($D$22="Groupe 8",$B$22,IF($D$23="Groupe 8",$B$23,IF($D$24="Groupe 8",$B$24,IF($D$25="Groupe 8",$B$25,"NON")))))))))))))))))))))</f>
        <v>20ème position</v>
      </c>
      <c r="E90" t="str">
        <f>IF($E$5="Groupe 8",$B$5,IF($E$6="Groupe 8",$B$6,IF($E$7="Groupe 8",$B$7,IF($E$8="Groupe 8",$B$8,IF($E$9="Groupe 8",$B$9,IF($E$10="Groupe 8",$B$10,IF($E$11="Groupe 8",$B$11,IF($E$12="Groupe 8",$B$12,IF($E$13="Groupe 8",$B$13,IF($E$14="Groupe 8",$B$14,IF($E$15="Groupe 8",$B$15,IF($E$16="Groupe 8",$B$16,IF($E$17="Groupe 8",$B$17,IF($E$18="Groupe 8",$B$18,IF($E$19="Groupe 8",$B$19,IF($E$20="Groupe 8",$B$20,IF($E$21="Groupe 8",$B$21,IF($E$22="Groupe 8",$B$22,IF($E$23="Groupe 8",$B$23,IF($E$24="Groupe 8",$B$24,IF($E$25="Groupe 8",$B$25,"NON")))))))))))))))))))))</f>
        <v>20ème position</v>
      </c>
      <c r="M90" s="11" t="s">
        <v>44</v>
      </c>
      <c r="N90" s="11">
        <f t="shared" si="21"/>
        <v>0</v>
      </c>
      <c r="O90" s="11"/>
      <c r="P90" s="11"/>
      <c r="Q90" s="11"/>
      <c r="R90" s="11"/>
      <c r="S90" s="11"/>
      <c r="T90" s="11"/>
      <c r="U90" s="11"/>
      <c r="V90" s="11"/>
    </row>
    <row r="91" spans="2:22" x14ac:dyDescent="0.25">
      <c r="B91" s="9" t="s">
        <v>45</v>
      </c>
      <c r="C91" t="str">
        <f>IF($C$5="Groupe 9",$B$5,IF($C$6="Groupe 9",$B$6,IF($C$7="Groupe 9",$B$7,IF($C$8="Groupe 9",$B$8,IF($C$9="Groupe 9",$B$9,IF($C$10="Groupe 9",$B$10,IF($C$11="Groupe 9",$B$11,IF($C$12="Groupe 9",$B$12,IF($C$13="Groupe 9",$B$13,IF($C$14="Groupe 9",$B$14,IF($C$15="Groupe 9",$B$15,IF($C$16="Groupe 9",$B$16,IF($C$17="Groupe 9",$B$17,IF($C$18="Groupe 9",$B$18,IF($C$19="Groupe 9",$B$19,IF($C$20="Groupe 9",$B$20,IF($C$21="Groupe 9",$B$21,IF($C$22="Groupe 9",$B$22,IF($C$23="Groupe 9",$B$23,IF($C$24="Groupe 9",$B$24,IF($C$25="Groupe 9",$B$25,"NON")))))))))))))))))))))</f>
        <v>5ème position</v>
      </c>
      <c r="D91" t="str">
        <f>IF($D$5="Groupe 9",$B$5,IF($D$6="Groupe 9",$B$6,IF($D$7="Groupe 9",$B$7,IF($D$8="Groupe 9",$B$8,IF($D$9="Groupe 9",$B$9,IF($D$10="Groupe 9",$B$10,IF($D$11="Groupe 9",$B$11,IF($D$12="Groupe 9",$B$12,IF($D$13="Groupe 9",$B$13,IF($D$14="Groupe 9",$B$14,IF($D$15="Groupe 9",$B$15,IF($D$16="Groupe 9",$B$16,IF($D$17="Groupe 9",$B$17,IF($D$18="Groupe 9",$B$18,IF($D$19="Groupe 9",$B$19,IF($D$20="Groupe 9",$B$20,IF($D$21="Groupe 9",$B$21,IF($D$22="Groupe 9",$B$22,IF($D$23="Groupe 9",$B$23,IF($D$24="Groupe 9",$B$24,IF($D$25="Groupe 9",$B$25,"NON")))))))))))))))))))))</f>
        <v>21ème position</v>
      </c>
      <c r="E91" t="str">
        <f>IF($E$5="Groupe 9",$B$5,IF($E$6="Groupe 9",$B$6,IF($E$7="Groupe 9",$B$7,IF($E$8="Groupe 9",$B$8,IF($E$9="Groupe 9",$B$9,IF($E$10="Groupe 9",$B$10,IF($E$11="Groupe 9",$B$11,IF($E$12="Groupe 9",$B$12,IF($E$13="Groupe 9",$B$13,IF($E$14="Groupe 9",$B$14,IF($E$15="Groupe 9",$B$15,IF($E$16="Groupe 9",$B$16,IF($E$17="Groupe 9",$B$17,IF($E$18="Groupe 9",$B$18,IF($E$19="Groupe 9",$B$19,IF($E$20="Groupe 9",$B$20,IF($E$21="Groupe 9",$B$21,IF($E$22="Groupe 9",$B$22,IF($E$23="Groupe 9",$B$23,IF($E$24="Groupe 9",$B$24,IF($E$25="Groupe 9",$B$25,"NON")))))))))))))))))))))</f>
        <v>21ème position</v>
      </c>
      <c r="M91" s="11" t="s">
        <v>45</v>
      </c>
      <c r="N91" s="11">
        <f t="shared" si="21"/>
        <v>0</v>
      </c>
      <c r="O91" s="11"/>
      <c r="P91" s="11"/>
      <c r="Q91" s="11"/>
      <c r="R91" s="11"/>
      <c r="S91" s="11"/>
      <c r="T91" s="11"/>
      <c r="U91" s="11"/>
      <c r="V91" s="11"/>
    </row>
    <row r="92" spans="2:22" x14ac:dyDescent="0.25">
      <c r="B92" s="9" t="s">
        <v>33</v>
      </c>
      <c r="C92" t="str">
        <f>IF($C$5="Groupe 10",$B$5,IF($C$6="Groupe 10",$B$6,IF($C$7="Groupe 10",$B$7,IF($C$8="Groupe 10",$B$8,IF($C$9="Groupe 10",$B$9,IF($C$10="Groupe 10",$B$10,IF($C$11="Groupe 10",$B$11,IF($C$12="Groupe 10",$B$12,IF($C$13="Groupe 10",$B$13,IF($C$14="Groupe 10",$B$14,IF($C$15="Groupe 10",$B$15,IF($C$16="Groupe 10",$B$16,IF($C$17="Groupe 10",$B$17,IF($C$18="Groupe 10",$B$18,IF($C$19="Groupe 10",$B$19,IF($C$20="Groupe 10",$B$20,IF($C$21="Groupe 10",$B$21,IF($C$22="Groupe 10",$B$22,IF($C$23="Groupe 10",$B$23,IF($C$24="Groupe 10",$B$24,IF($C$25="Groupe 10",$B$25,"NON")))))))))))))))))))))</f>
        <v>6ème position</v>
      </c>
      <c r="D92" t="str">
        <f>IF($D$5="Groupe 10",$B$5,IF($D$6="Groupe 10",$B$6,IF($D$7="Groupe 10",$B$7,IF($D$8="Groupe 10",$B$8,IF($D$9="Groupe 10",$B$9,IF($D$10="Groupe 10",$B$10,IF($D$11="Groupe 10",$B$11,IF($D$12="Groupe 10",$B$12,IF($D$13="Groupe 10",$B$13,IF($D$14="Groupe 10",$B$14,IF($D$15="Groupe 10",$B$15,IF($D$16="Groupe 10",$B$16,IF($D$17="Groupe 10",$B$17,IF($D$18="Groupe 10",$B$18,IF($D$19="Groupe 10",$B$19,IF($D$20="Groupe 10",$B$20,IF($D$21="Groupe 10",$B$21,IF($D$22="Groupe 10",$B$22,IF($D$23="Groupe 10",$B$23,IF($D$24="Groupe 10",$B$24,IF($D$25="Groupe 10",$B$25,"NON")))))))))))))))))))))</f>
        <v>1ère position</v>
      </c>
      <c r="E92" t="str">
        <f>IF($E$5="Groupe 10",$B$5,IF($E$6="Groupe 10",$B$6,IF($E$7="Groupe 10",$B$7,IF($E$8="Groupe 10",$B$8,IF($E$9="Groupe 10",$B$9,IF($E$10="Groupe 10",$B$10,IF($E$11="Groupe 10",$B$11,IF($E$12="Groupe 10",$B$12,IF($E$13="Groupe 10",$B$13,IF($E$14="Groupe 10",$B$14,IF($E$15="Groupe 10",$B$15,IF($E$16="Groupe 10",$B$16,IF($E$17="Groupe 10",$B$17,IF($E$18="Groupe 10",$B$18,IF($E$19="Groupe 10",$B$19,IF($E$20="Groupe 10",$B$20,IF($E$21="Groupe 10",$B$21,IF($E$22="Groupe 10",$B$22,IF($E$23="Groupe 10",$B$23,IF($E$24="Groupe 10",$B$24,IF($E$25="Groupe 10",$B$25,"NON")))))))))))))))))))))</f>
        <v>15ème position</v>
      </c>
      <c r="M92" s="11" t="s">
        <v>33</v>
      </c>
      <c r="N92" s="11">
        <f t="shared" si="21"/>
        <v>0</v>
      </c>
      <c r="O92" s="11"/>
      <c r="P92" s="11"/>
      <c r="Q92" s="11"/>
      <c r="R92" s="11"/>
      <c r="S92" s="11"/>
      <c r="T92" s="11"/>
      <c r="U92" s="11"/>
      <c r="V92" s="11"/>
    </row>
    <row r="93" spans="2:22" x14ac:dyDescent="0.25">
      <c r="B93" s="9" t="s">
        <v>40</v>
      </c>
      <c r="C93" t="str">
        <f>IF($C$5="Groupe 11",$B$5,IF($C$6="Groupe 11",$B$6,IF($C$7="Groupe 11",$B$7,IF($C$8="Groupe 11",$B$8,IF($C$9="Groupe 11",$B$9,IF($C$10="Groupe 11",$B$10,IF($C$11="Groupe 11",$B$11,IF($C$12="Groupe 11",$B$12,IF($C$13="Groupe 11",$B$13,IF($C$14="Groupe 11",$B$14,IF($C$15="Groupe 11",$B$15,IF($C$16="Groupe 11",$B$16,IF($C$17="Groupe 11",$B$17,IF($C$18="Groupe 11",$B$18,IF($C$19="Groupe 11",$B$19,IF($C$20="Groupe 11",$B$20,IF($C$21="Groupe 11",$B$21,IF($C$22="Groupe 11",$B$22,IF($C$23="Groupe 11",$B$23,IF($C$24="Groupe 11",$B$24,IF($C$25="Groupe 11",$B$25,"NON")))))))))))))))))))))</f>
        <v>16ème position</v>
      </c>
      <c r="D93" t="str">
        <f>IF($D$5="Groupe 11",$B$5,IF($D$6="Groupe 11",$B$6,IF($D$7="Groupe 11",$B$7,IF($D$8="Groupe 11",$B$8,IF($D$9="Groupe 11",$B$9,IF($D$10="Groupe 11",$B$10,IF($D$11="Groupe 11",$B$11,IF($D$12="Groupe 11",$B$12,IF($D$13="Groupe 11",$B$13,IF($D$14="Groupe 11",$B$14,IF($D$15="Groupe 11",$B$15,IF($D$16="Groupe 11",$B$16,IF($D$17="Groupe 11",$B$17,IF($D$18="Groupe 11",$B$18,IF($D$19="Groupe 11",$B$19,IF($D$20="Groupe 11",$B$20,IF($D$21="Groupe 11",$B$21,IF($D$22="Groupe 11",$B$22,IF($D$23="Groupe 11",$B$23,IF($D$24="Groupe 11",$B$24,IF($D$25="Groupe 11",$B$25,"NON")))))))))))))))))))))</f>
        <v>2ème position</v>
      </c>
      <c r="E93" t="str">
        <f>IF($E$5="Groupe 11",$B$5,IF($E$6="Groupe 11",$B$6,IF($E$7="Groupe 11",$B$7,IF($E$8="Groupe 11",$B$8,IF($E$9="Groupe 11",$B$9,IF($E$10="Groupe 11",$B$10,IF($E$11="Groupe 11",$B$11,IF($E$12="Groupe 11",$B$12,IF($E$13="Groupe 11",$B$13,IF($E$14="Groupe 11",$B$14,IF($E$15="Groupe 11",$B$15,IF($E$16="Groupe 11",$B$16,IF($E$17="Groupe 11",$B$17,IF($E$18="Groupe 11",$B$18,IF($E$19="Groupe 11",$B$19,IF($E$20="Groupe 11",$B$20,IF($E$21="Groupe 11",$B$21,IF($E$22="Groupe 11",$B$22,IF($E$23="Groupe 11",$B$23,IF($E$24="Groupe 11",$B$24,IF($E$25="Groupe 11",$B$25,"NON")))))))))))))))))))))</f>
        <v>16ème position</v>
      </c>
      <c r="M93" s="11" t="s">
        <v>40</v>
      </c>
      <c r="N93" s="11">
        <f t="shared" si="21"/>
        <v>0</v>
      </c>
      <c r="O93" s="11"/>
      <c r="P93" s="11"/>
      <c r="Q93" s="11"/>
      <c r="R93" s="11"/>
      <c r="S93" s="11"/>
      <c r="T93" s="11"/>
      <c r="U93" s="11"/>
      <c r="V93" s="11"/>
    </row>
    <row r="94" spans="2:22" x14ac:dyDescent="0.25">
      <c r="B94" s="9" t="s">
        <v>46</v>
      </c>
      <c r="C94" t="str">
        <f>IF($C$5="Groupe 12",$B$5,IF($C$6="Groupe 12",$B$6,IF($C$7="Groupe 12",$B$7,IF($C$8="Groupe 12",$B$8,IF($C$9="Groupe 12",$B$9,IF($C$10="Groupe 12",$B$10,IF($C$11="Groupe 12",$B$11,IF($C$12="Groupe 12",$B$12,IF($C$13="Groupe 12",$B$13,IF($C$14="Groupe 12",$B$14,IF($C$15="Groupe 12",$B$15,IF($C$16="Groupe 12",$B$16,IF($C$17="Groupe 12",$B$17,IF($C$18="Groupe 12",$B$18,IF($C$19="Groupe 12",$B$19,IF($C$20="Groupe 12",$B$20,IF($C$21="Groupe 12",$B$21,IF($C$22="Groupe 12",$B$22,IF($C$23="Groupe 12",$B$23,IF($C$24="Groupe 12",$B$24,IF($C$25="Groupe 12",$B$25,"NON")))))))))))))))))))))</f>
        <v>17ème position</v>
      </c>
      <c r="D94" t="str">
        <f>IF($D$5="Groupe 12",$B$5,IF($D$6="Groupe 12",$B$6,IF($D$7="Groupe 12",$B$7,IF($D$8="Groupe 12",$B$8,IF($D$9="Groupe 12",$B$9,IF($D$10="Groupe 12",$B$10,IF($D$11="Groupe 12",$B$11,IF($D$12="Groupe 12",$B$12,IF($D$13="Groupe 12",$B$13,IF($D$14="Groupe 12",$B$14,IF($D$15="Groupe 12",$B$15,IF($D$16="Groupe 12",$B$16,IF($D$17="Groupe 12",$B$17,IF($D$18="Groupe 12",$B$18,IF($D$19="Groupe 12",$B$19,IF($D$20="Groupe 12",$B$20,IF($D$21="Groupe 12",$B$21,IF($D$22="Groupe 12",$B$22,IF($D$23="Groupe 12",$B$23,IF($D$24="Groupe 12",$B$24,IF($D$25="Groupe 12",$B$25,"NON")))))))))))))))))))))</f>
        <v>3ème position</v>
      </c>
      <c r="E94" t="str">
        <f>IF($E$5="Groupe 12",$B$5,IF($E$6="Groupe 12",$B$6,IF($E$7="Groupe 12",$B$7,IF($E$8="Groupe 12",$B$8,IF($E$9="Groupe 12",$B$9,IF($E$10="Groupe 12",$B$10,IF($E$11="Groupe 12",$B$11,IF($E$12="Groupe 12",$B$12,IF($E$13="Groupe 12",$B$13,IF($E$14="Groupe 12",$B$14,IF($E$15="Groupe 12",$B$15,IF($E$16="Groupe 12",$B$16,IF($E$17="Groupe 12",$B$17,IF($E$18="Groupe 12",$B$18,IF($E$19="Groupe 12",$B$19,IF($E$20="Groupe 12",$B$20,IF($E$21="Groupe 12",$B$21,IF($E$22="Groupe 12",$B$22,IF($E$23="Groupe 12",$B$23,IF($E$24="Groupe 12",$B$24,IF($E$25="Groupe 12",$B$25,"NON")))))))))))))))))))))</f>
        <v>17ème position</v>
      </c>
      <c r="M94" s="11" t="s">
        <v>46</v>
      </c>
      <c r="N94" s="11">
        <f t="shared" si="21"/>
        <v>1</v>
      </c>
      <c r="O94" s="11"/>
      <c r="P94" s="11"/>
      <c r="Q94" s="11"/>
      <c r="R94" s="11"/>
      <c r="S94" s="11"/>
      <c r="T94" s="11"/>
      <c r="U94" s="11"/>
      <c r="V94" s="11"/>
    </row>
    <row r="95" spans="2:22" x14ac:dyDescent="0.25">
      <c r="B95" s="9" t="s">
        <v>49</v>
      </c>
      <c r="C95" t="str">
        <f>IF($C$5="Groupe 13",$B$5,IF($C$6="Groupe 13",$B$6,IF($C$7="Groupe 13",$B$7,IF($C$8="Groupe 13",$B$8,IF($C$9="Groupe 13",$B$9,IF($C$10="Groupe 13",$B$10,IF($C$11="Groupe 13",$B$11,IF($C$12="Groupe 13",$B$12,IF($C$13="Groupe 13",$B$13,IF($C$14="Groupe 13",$B$14,IF($C$15="Groupe 13",$B$15,IF($C$16="Groupe 13",$B$16,IF($C$17="Groupe 13",$B$17,IF($C$18="Groupe 13",$B$18,IF($C$19="Groupe 13",$B$19,IF($C$20="Groupe 13",$B$20,IF($C$21="Groupe 13",$B$21,IF($C$22="Groupe 13",$B$22,IF($C$23="Groupe 13",$B$23,IF($C$24="Groupe 13",$B$24,IF($C$25="Groupe 13",$B$25,"NON")))))))))))))))))))))</f>
        <v>18ème position</v>
      </c>
      <c r="D95" t="str">
        <f>IF($D$5="Groupe 13",$B$5,IF($D$6="Groupe 13",$B$6,IF($D$7="Groupe 13",$B$7,IF($D$8="Groupe 13",$B$8,IF($D$9="Groupe 13",$B$9,IF($D$10="Groupe 13",$B$10,IF($D$11="Groupe 13",$B$11,IF($D$12="Groupe 13",$B$12,IF($D$13="Groupe 13",$B$13,IF($D$14="Groupe 13",$B$14,IF($D$15="Groupe 13",$B$15,IF($D$16="Groupe 13",$B$16,IF($D$17="Groupe 13",$B$17,IF($D$18="Groupe 13",$B$18,IF($D$19="Groupe 13",$B$19,IF($D$20="Groupe 13",$B$20,IF($D$21="Groupe 13",$B$21,IF($D$22="Groupe 13",$B$22,IF($D$23="Groupe 13",$B$23,IF($D$24="Groupe 13",$B$24,IF($D$25="Groupe 13",$B$25,"NON")))))))))))))))))))))</f>
        <v>4ème position</v>
      </c>
      <c r="E95" t="str">
        <f>IF($E$5="Groupe 13",$B$5,IF($E$6="Groupe 13",$B$6,IF($E$7="Groupe 13",$B$7,IF($E$8="Groupe 13",$B$8,IF($E$9="Groupe 13",$B$9,IF($E$10="Groupe 13",$B$10,IF($E$11="Groupe 13",$B$11,IF($E$12="Groupe 13",$B$12,IF($E$13="Groupe 13",$B$13,IF($E$14="Groupe 13",$B$14,IF($E$15="Groupe 13",$B$15,IF($E$16="Groupe 13",$B$16,IF($E$17="Groupe 13",$B$17,IF($E$18="Groupe 13",$B$18,IF($E$19="Groupe 13",$B$19,IF($E$20="Groupe 13",$B$20,IF($E$21="Groupe 13",$B$21,IF($E$22="Groupe 13",$B$22,IF($E$23="Groupe 13",$B$23,IF($E$24="Groupe 13",$B$24,IF($E$25="Groupe 13",$B$25,"NON")))))))))))))))))))))</f>
        <v>18ème position</v>
      </c>
      <c r="M95" s="11" t="s">
        <v>49</v>
      </c>
      <c r="N95" s="11">
        <f t="shared" si="21"/>
        <v>1</v>
      </c>
      <c r="O95" s="11"/>
      <c r="P95" s="11"/>
      <c r="Q95" s="11"/>
      <c r="R95" s="11"/>
      <c r="S95" s="11"/>
      <c r="T95" s="11"/>
      <c r="U95" s="11"/>
      <c r="V95" s="11"/>
    </row>
    <row r="96" spans="2:22" x14ac:dyDescent="0.25">
      <c r="B96" s="9" t="s">
        <v>50</v>
      </c>
      <c r="C96" t="str">
        <f>IF($C$5="Groupe 14",$B$5,IF($C$6="Groupe 14",$B$6,IF($C$7="Groupe 14",$B$7,IF($C$8="Groupe 14",$B$8,IF($C$9="Groupe 14",$B$9,IF($C$10="Groupe 14",$B$10,IF($C$11="Groupe 14",$B$11,IF($C$12="Groupe 14",$B$12,IF($C$13="Groupe 14",$B$13,IF($C$14="Groupe 14",$B$14,IF($C$15="Groupe 14",$B$15,IF($C$16="Groupe 14",$B$16,IF($C$17="Groupe 14",$B$17,IF($C$18="Groupe 14",$B$18,IF($C$19="Groupe 14",$B$19,IF($C$20="Groupe 14",$B$20,IF($C$21="Groupe 14",$B$21,IF($C$22="Groupe 14",$B$22,IF($C$23="Groupe 14",$B$23,IF($C$24="Groupe 14",$B$24,IF($C$25="Groupe 14",$B$25,"NON")))))))))))))))))))))</f>
        <v>19ème position</v>
      </c>
      <c r="D96" t="str">
        <f>IF($D$5="Groupe 14",$B$5,IF($D$6="Groupe 14",$B$6,IF($D$7="Groupe 14",$B$7,IF($D$8="Groupe 14",$B$8,IF($D$9="Groupe 14",$B$9,IF($D$10="Groupe 14",$B$10,IF($D$11="Groupe 14",$B$11,IF($D$12="Groupe 14",$B$12,IF($D$13="Groupe 14",$B$13,IF($D$14="Groupe 14",$B$14,IF($D$15="Groupe 14",$B$15,IF($D$16="Groupe 14",$B$16,IF($D$17="Groupe 14",$B$17,IF($D$18="Groupe 14",$B$18,IF($D$19="Groupe 14",$B$19,IF($D$20="Groupe 14",$B$20,IF($D$21="Groupe 14",$B$21,IF($D$22="Groupe 14",$B$22,IF($D$23="Groupe 14",$B$23,IF($D$24="Groupe 14",$B$24,IF($D$25="Groupe 14",$B$25,"NON")))))))))))))))))))))</f>
        <v>5ème position</v>
      </c>
      <c r="E96" t="str">
        <f>IF($E$5="Groupe 14",$B$5,IF($E$6="Groupe 14",$B$6,IF($E$7="Groupe 14",$B$7,IF($E$8="Groupe 14",$B$8,IF($E$9="Groupe 14",$B$9,IF($E$10="Groupe 14",$B$10,IF($E$11="Groupe 14",$B$11,IF($E$12="Groupe 14",$B$12,IF($E$13="Groupe 14",$B$13,IF($E$14="Groupe 14",$B$14,IF($E$15="Groupe 14",$B$15,IF($E$16="Groupe 14",$B$16,IF($E$17="Groupe 14",$B$17,IF($E$18="Groupe 14",$B$18,IF($E$19="Groupe 14",$B$19,IF($E$20="Groupe 14",$B$20,IF($E$21="Groupe 14",$B$21,IF($E$22="Groupe 14",$B$22,IF($E$23="Groupe 14",$B$23,IF($E$24="Groupe 14",$B$24,IF($E$25="Groupe 14",$B$25,"NON")))))))))))))))))))))</f>
        <v>19ème position</v>
      </c>
      <c r="M96" s="11" t="s">
        <v>50</v>
      </c>
      <c r="N96" s="11">
        <f t="shared" si="21"/>
        <v>0</v>
      </c>
      <c r="O96" s="11"/>
      <c r="P96" s="11"/>
      <c r="Q96" s="11"/>
      <c r="R96" s="11"/>
      <c r="S96" s="11"/>
      <c r="T96" s="11"/>
      <c r="U96" s="11"/>
      <c r="V96" s="11"/>
    </row>
    <row r="97" spans="2:22" x14ac:dyDescent="0.25">
      <c r="B97" s="9" t="s">
        <v>51</v>
      </c>
      <c r="C97" t="str">
        <f>IF($C$5="Groupe 15",$B$5,IF($C$6="Groupe 15",$B$6,IF($C$7="Groupe 15",$B$7,IF($C$8="Groupe 15",$B$8,IF($C$9="Groupe 15",$B$9,IF($C$10="Groupe 15",$B$10,IF($C$11="Groupe 15",$B$11,IF($C$12="Groupe 15",$B$12,IF($C$13="Groupe 15",$B$13,IF($C$14="Groupe 15",$B$14,IF($C$15="Groupe 15",$B$15,IF($C$16="Groupe 15",$B$16,IF($C$17="Groupe 15",$B$17,IF($C$18="Groupe 15",$B$18,IF($C$19="Groupe 15",$B$19,IF($C$20="Groupe 15",$B$20,IF($C$21="Groupe 15",$B$21,IF($C$22="Groupe 15",$B$22,IF($C$23="Groupe 15",$B$23,IF($C$24="Groupe 15",$B$24,IF($C$25="Groupe 15",$B$25,"NON")))))))))))))))))))))</f>
        <v>21ème position</v>
      </c>
      <c r="D97" t="str">
        <f>IF($D$5="Groupe 15",$B$5,IF($D$6="Groupe 15",$B$6,IF($D$7="Groupe 15",$B$7,IF($D$8="Groupe 15",$B$8,IF($D$9="Groupe 15",$B$9,IF($D$10="Groupe 15",$B$10,IF($D$11="Groupe 15",$B$11,IF($D$12="Groupe 15",$B$12,IF($D$13="Groupe 15",$B$13,IF($D$14="Groupe 15",$B$14,IF($D$15="Groupe 15",$B$15,IF($D$16="Groupe 15",$B$16,IF($D$17="Groupe 15",$B$17,IF($D$18="Groupe 15",$B$18,IF($D$19="Groupe 15",$B$19,IF($D$20="Groupe 15",$B$20,IF($D$21="Groupe 15",$B$21,IF($D$22="Groupe 15",$B$22,IF($D$23="Groupe 15",$B$23,IF($D$24="Groupe 15",$B$24,IF($D$25="Groupe 15",$B$25,"NON")))))))))))))))))))))</f>
        <v>6ème position</v>
      </c>
      <c r="E97" t="str">
        <f>IF($E$5="Groupe 15",$B$5,IF($E$6="Groupe 15",$B$6,IF($E$7="Groupe 15",$B$7,IF($E$8="Groupe 15",$B$8,IF($E$9="Groupe 15",$B$9,IF($E$10="Groupe 15",$B$10,IF($E$11="Groupe 15",$B$11,IF($E$12="Groupe 15",$B$12,IF($E$13="Groupe 15",$B$13,IF($E$14="Groupe 15",$B$14,IF($E$15="Groupe 15",$B$15,IF($E$16="Groupe 15",$B$16,IF($E$17="Groupe 15",$B$17,IF($E$18="Groupe 15",$B$18,IF($E$19="Groupe 15",$B$19,IF($E$20="Groupe 15",$B$20,IF($E$21="Groupe 15",$B$21,IF($E$22="Groupe 15",$B$22,IF($E$23="Groupe 15",$B$23,IF($E$24="Groupe 15",$B$24,IF($E$25="Groupe 15",$B$25,"NON")))))))))))))))))))))</f>
        <v>14ème position</v>
      </c>
      <c r="M97" s="11" t="s">
        <v>51</v>
      </c>
      <c r="N97" s="11">
        <f t="shared" si="21"/>
        <v>0</v>
      </c>
      <c r="O97" s="11"/>
      <c r="P97" s="11"/>
      <c r="Q97" s="11"/>
      <c r="R97" s="11"/>
      <c r="S97" s="11"/>
      <c r="T97" s="11"/>
      <c r="U97" s="11"/>
      <c r="V97" s="11"/>
    </row>
    <row r="98" spans="2:22" x14ac:dyDescent="0.25">
      <c r="B98" s="9" t="s">
        <v>38</v>
      </c>
      <c r="C98" t="str">
        <f>IF($C$5="Groupe 16",$B$5,IF($C$6="Groupe 16",$B$6,IF($C$7="Groupe 16",$B$7,IF($C$8="Groupe 16",$B$8,IF($C$9="Groupe 16",$B$9,IF($C$10="Groupe 16",$B$10,IF($C$11="Groupe 16",$B$11,IF($C$12="Groupe 16",$B$12,IF($C$13="Groupe 16",$B$13,IF($C$14="Groupe 16",$B$14,IF($C$15="Groupe 16",$B$15,IF($C$16="Groupe 16",$B$16,IF($C$17="Groupe 16",$B$17,IF($C$18="Groupe 16",$B$18,IF($C$19="Groupe 16",$B$19,IF($C$20="Groupe 16",$B$20,IF($C$21="Groupe 16",$B$21,IF($C$22="Groupe 16",$B$22,IF($C$23="Groupe 16",$B$23,IF($C$24="Groupe 16",$B$24,IF($C$25="Groupe 16",$B$25,"NON")))))))))))))))))))))</f>
        <v>12ème position</v>
      </c>
      <c r="D98" t="str">
        <f>IF($D$5="Groupe 16",$B$5,IF($D$6="Groupe 16",$B$6,IF($D$7="Groupe 16",$B$7,IF($D$8="Groupe 16",$B$8,IF($D$9="Groupe 16",$B$9,IF($D$10="Groupe 16",$B$10,IF($D$11="Groupe 16",$B$11,IF($D$12="Groupe 16",$B$12,IF($D$13="Groupe 16",$B$13,IF($D$14="Groupe 16",$B$14,IF($D$15="Groupe 16",$B$15,IF($D$16="Groupe 16",$B$16,IF($D$17="Groupe 16",$B$17,IF($D$18="Groupe 16",$B$18,IF($D$19="Groupe 16",$B$19,IF($D$20="Groupe 16",$B$20,IF($D$21="Groupe 16",$B$21,IF($D$22="Groupe 16",$B$22,IF($D$23="Groupe 16",$B$23,IF($D$24="Groupe 16",$B$24,IF($D$25="Groupe 16",$B$25,"NON")))))))))))))))))))))</f>
        <v>19ème position</v>
      </c>
      <c r="E98" t="str">
        <f>IF($E$5="Groupe 16",$B$5,IF($E$6="Groupe 16",$B$6,IF($E$7="Groupe 16",$B$7,IF($E$8="Groupe 16",$B$8,IF($E$9="Groupe 16",$B$9,IF($E$10="Groupe 16",$B$10,IF($E$11="Groupe 16",$B$11,IF($E$12="Groupe 16",$B$12,IF($E$13="Groupe 16",$B$13,IF($E$14="Groupe 16",$B$14,IF($E$15="Groupe 16",$B$15,IF($E$16="Groupe 16",$B$16,IF($E$17="Groupe 16",$B$17,IF($E$18="Groupe 16",$B$18,IF($E$19="Groupe 16",$B$19,IF($E$20="Groupe 16",$B$20,IF($E$21="Groupe 16",$B$21,IF($E$22="Groupe 16",$B$22,IF($E$23="Groupe 16",$B$23,IF($E$24="Groupe 16",$B$24,IF($E$25="Groupe 16",$B$25,"NON")))))))))))))))))))))</f>
        <v>13ème position</v>
      </c>
      <c r="M98" s="11" t="s">
        <v>38</v>
      </c>
      <c r="N98" s="11">
        <f t="shared" si="21"/>
        <v>0</v>
      </c>
      <c r="O98" s="11"/>
      <c r="P98" s="11"/>
      <c r="Q98" s="11"/>
      <c r="R98" s="11"/>
      <c r="S98" s="11"/>
      <c r="T98" s="11"/>
      <c r="U98" s="11"/>
      <c r="V98" s="11"/>
    </row>
    <row r="99" spans="2:22" x14ac:dyDescent="0.25">
      <c r="B99" s="9" t="s">
        <v>37</v>
      </c>
      <c r="C99" t="str">
        <f>IF($C$5="Groupe 17",$B$5,IF($C$6="Groupe 17",$B$6,IF($C$7="Groupe 17",$B$7,IF($C$8="Groupe 17",$B$8,IF($C$9="Groupe 17",$B$9,IF($C$10="Groupe 17",$B$10,IF($C$11="Groupe 17",$B$11,IF($C$12="Groupe 17",$B$12,IF($C$13="Groupe 17",$B$13,IF($C$14="Groupe 17",$B$14,IF($C$15="Groupe 17",$B$15,IF($C$16="Groupe 17",$B$16,IF($C$17="Groupe 17",$B$17,IF($C$18="Groupe 17",$B$18,IF($C$19="Groupe 17",$B$19,IF($C$20="Groupe 17",$B$20,IF($C$21="Groupe 17",$B$21,IF($C$22="Groupe 17",$B$22,IF($C$23="Groupe 17",$B$23,IF($C$24="Groupe 17",$B$24,IF($C$25="Groupe 17",$B$25,"NON")))))))))))))))))))))</f>
        <v>13ème position</v>
      </c>
      <c r="D99" t="str">
        <f>IF($D$5="Groupe 17",$B$5,IF($D$6="Groupe 17",$B$6,IF($D$7="Groupe 17",$B$7,IF($D$8="Groupe 17",$B$8,IF($D$9="Groupe 17",$B$9,IF($D$10="Groupe 17",$B$10,IF($D$11="Groupe 17",$B$11,IF($D$12="Groupe 17",$B$12,IF($D$13="Groupe 17",$B$13,IF($D$14="Groupe 17",$B$14,IF($D$15="Groupe 17",$B$15,IF($D$16="Groupe 17",$B$16,IF($D$17="Groupe 17",$B$17,IF($D$18="Groupe 17",$B$18,IF($D$19="Groupe 17",$B$19,IF($D$20="Groupe 17",$B$20,IF($D$21="Groupe 17",$B$21,IF($D$22="Groupe 17",$B$22,IF($D$23="Groupe 17",$B$23,IF($D$24="Groupe 17",$B$24,IF($D$25="Groupe 17",$B$25,"NON")))))))))))))))))))))</f>
        <v>18ème position</v>
      </c>
      <c r="E99" t="str">
        <f>IF($E$5="Groupe 17",$B$5,IF($E$6="Groupe 17",$B$6,IF($E$7="Groupe 17",$B$7,IF($E$8="Groupe 17",$B$8,IF($E$9="Groupe 17",$B$9,IF($E$10="Groupe 17",$B$10,IF($E$11="Groupe 17",$B$11,IF($E$12="Groupe 17",$B$12,IF($E$13="Groupe 17",$B$13,IF($E$14="Groupe 17",$B$14,IF($E$15="Groupe 17",$B$15,IF($E$16="Groupe 17",$B$16,IF($E$17="Groupe 17",$B$17,IF($E$18="Groupe 17",$B$18,IF($E$19="Groupe 17",$B$19,IF($E$20="Groupe 17",$B$20,IF($E$21="Groupe 17",$B$21,IF($E$22="Groupe 17",$B$22,IF($E$23="Groupe 17",$B$23,IF($E$24="Groupe 17",$B$24,IF($E$25="Groupe 17",$B$25,"NON")))))))))))))))))))))</f>
        <v>12ème position</v>
      </c>
      <c r="M99" s="11" t="s">
        <v>37</v>
      </c>
      <c r="N99" s="11">
        <f t="shared" si="21"/>
        <v>0</v>
      </c>
      <c r="O99" s="11"/>
      <c r="P99" s="11"/>
      <c r="Q99" s="11"/>
      <c r="R99" s="11"/>
      <c r="S99" s="11"/>
      <c r="T99" s="11"/>
      <c r="U99" s="11"/>
      <c r="V99" s="11"/>
    </row>
    <row r="100" spans="2:22" x14ac:dyDescent="0.25">
      <c r="B100" s="9" t="s">
        <v>43</v>
      </c>
      <c r="C100" t="str">
        <f>IF($C$5="Groupe 18",$B$5,IF($C$6="Groupe 18",$B$6,IF($C$7="Groupe 18",$B$7,IF($C$8="Groupe 18",$B$8,IF($C$9="Groupe 18",$B$9,IF($C$10="Groupe 18",$B$10,IF($C$11="Groupe 18",$B$11,IF($C$12="Groupe 18",$B$12,IF($C$13="Groupe 18",$B$13,IF($C$14="Groupe 18",$B$14,IF($C$15="Groupe 18",$B$15,IF($C$16="Groupe 18",$B$16,IF($C$17="Groupe 18",$B$17,IF($C$18="Groupe 18",$B$18,IF($C$19="Groupe 18",$B$19,IF($C$20="Groupe 18",$B$20,IF($C$21="Groupe 18",$B$21,IF($C$22="Groupe 18",$B$22,IF($C$23="Groupe 18",$B$23,IF($C$24="Groupe 18",$B$24,IF($C$25="Groupe 18",$B$25,"NON")))))))))))))))))))))</f>
        <v>14ème position</v>
      </c>
      <c r="D100" t="str">
        <f>IF($D$5="Groupe 18",$B$5,IF($D$6="Groupe 18",$B$6,IF($D$7="Groupe 18",$B$7,IF($D$8="Groupe 18",$B$8,IF($D$9="Groupe 18",$B$9,IF($D$10="Groupe 18",$B$10,IF($D$11="Groupe 18",$B$11,IF($D$12="Groupe 18",$B$12,IF($D$13="Groupe 18",$B$13,IF($D$14="Groupe 18",$B$14,IF($D$15="Groupe 18",$B$15,IF($D$16="Groupe 18",$B$16,IF($D$17="Groupe 18",$B$17,IF($D$18="Groupe 18",$B$18,IF($D$19="Groupe 18",$B$19,IF($D$20="Groupe 18",$B$20,IF($D$21="Groupe 18",$B$21,IF($D$22="Groupe 18",$B$22,IF($D$23="Groupe 18",$B$23,IF($D$24="Groupe 18",$B$24,IF($D$25="Groupe 18",$B$25,"NON")))))))))))))))))))))</f>
        <v>17ème position</v>
      </c>
      <c r="E100" t="str">
        <f>IF($E$5="Groupe 18",$B$5,IF($E$6="Groupe 18",$B$6,IF($E$7="Groupe 18",$B$7,IF($E$8="Groupe 18",$B$8,IF($E$9="Groupe 18",$B$9,IF($E$10="Groupe 18",$B$10,IF($E$11="Groupe 18",$B$11,IF($E$12="Groupe 18",$B$12,IF($E$13="Groupe 18",$B$13,IF($E$14="Groupe 18",$B$14,IF($E$15="Groupe 18",$B$15,IF($E$16="Groupe 18",$B$16,IF($E$17="Groupe 18",$B$17,IF($E$18="Groupe 18",$B$18,IF($E$19="Groupe 18",$B$19,IF($E$20="Groupe 18",$B$20,IF($E$21="Groupe 18",$B$21,IF($E$22="Groupe 18",$B$22,IF($E$23="Groupe 18",$B$23,IF($E$24="Groupe 18",$B$24,IF($E$25="Groupe 18",$B$25,"NON")))))))))))))))))))))</f>
        <v>11ème position</v>
      </c>
      <c r="M100" s="11" t="s">
        <v>43</v>
      </c>
      <c r="N100" s="11">
        <f t="shared" si="21"/>
        <v>0</v>
      </c>
      <c r="O100" s="11"/>
      <c r="P100" s="11"/>
      <c r="Q100" s="11"/>
      <c r="R100" s="11"/>
      <c r="S100" s="11"/>
      <c r="T100" s="11"/>
      <c r="U100" s="11"/>
      <c r="V100" s="11"/>
    </row>
    <row r="101" spans="2:22" x14ac:dyDescent="0.25">
      <c r="B101" s="9" t="s">
        <v>48</v>
      </c>
      <c r="C101" t="str">
        <f>IF($C$5="Groupe 19",$B$5,IF($C$6="Groupe 19",$B$6,IF($C$7="Groupe 19",$B$7,IF($C$8="Groupe 19",$B$8,IF($C$9="Groupe 19",$B$9,IF($C$10="Groupe 19",$B$10,IF($C$11="Groupe 19",$B$11,IF($C$12="Groupe 19",$B$12,IF($C$13="Groupe 19",$B$13,IF($C$14="Groupe 19",$B$14,IF($C$15="Groupe 19",$B$15,IF($C$16="Groupe 19",$B$16,IF($C$17="Groupe 19",$B$17,IF($C$18="Groupe 19",$B$18,IF($C$19="Groupe 19",$B$19,IF($C$20="Groupe 19",$B$20,IF($C$21="Groupe 19",$B$21,IF($C$22="Groupe 19",$B$22,IF($C$23="Groupe 19",$B$23,IF($C$24="Groupe 19",$B$24,IF($C$25="Groupe 19",$B$25,"NON")))))))))))))))))))))</f>
        <v>15ème position</v>
      </c>
      <c r="D101" t="str">
        <f>IF($D$5="Groupe 19",$B$5,IF($D$6="Groupe 19",$B$6,IF($D$7="Groupe 19",$B$7,IF($D$8="Groupe 19",$B$8,IF($D$9="Groupe 19",$B$9,IF($D$10="Groupe 19",$B$10,IF($D$11="Groupe 19",$B$11,IF($D$12="Groupe 19",$B$12,IF($D$13="Groupe 19",$B$13,IF($D$14="Groupe 19",$B$14,IF($D$15="Groupe 19",$B$15,IF($D$16="Groupe 19",$B$16,IF($D$17="Groupe 19",$B$17,IF($D$18="Groupe 19",$B$18,IF($D$19="Groupe 19",$B$19,IF($D$20="Groupe 19",$B$20,IF($D$21="Groupe 19",$B$21,IF($D$22="Groupe 19",$B$22,IF($D$23="Groupe 19",$B$23,IF($D$24="Groupe 19",$B$24,IF($D$25="Groupe 19",$B$25,"NON")))))))))))))))))))))</f>
        <v>16ème position</v>
      </c>
      <c r="E101" t="str">
        <f>IF($E$5="Groupe 19",$B$5,IF($E$6="Groupe 19",$B$6,IF($E$7="Groupe 19",$B$7,IF($E$8="Groupe 19",$B$8,IF($E$9="Groupe 19",$B$9,IF($E$10="Groupe 19",$B$10,IF($E$11="Groupe 19",$B$11,IF($E$12="Groupe 19",$B$12,IF($E$13="Groupe 19",$B$13,IF($E$14="Groupe 19",$B$14,IF($E$15="Groupe 19",$B$15,IF($E$16="Groupe 19",$B$16,IF($E$17="Groupe 19",$B$17,IF($E$18="Groupe 19",$B$18,IF($E$19="Groupe 19",$B$19,IF($E$20="Groupe 19",$B$20,IF($E$21="Groupe 19",$B$21,IF($E$22="Groupe 19",$B$22,IF($E$23="Groupe 19",$B$23,IF($E$24="Groupe 19",$B$24,IF($E$25="Groupe 19",$B$25,"NON")))))))))))))))))))))</f>
        <v>10ème position</v>
      </c>
      <c r="M101" s="11" t="s">
        <v>48</v>
      </c>
      <c r="N101" s="11">
        <f t="shared" si="21"/>
        <v>0</v>
      </c>
      <c r="O101" s="11"/>
      <c r="P101" s="11"/>
      <c r="Q101" s="11"/>
      <c r="R101" s="11"/>
      <c r="S101" s="11"/>
      <c r="T101" s="11"/>
      <c r="U101" s="11"/>
      <c r="V101" s="11"/>
    </row>
    <row r="102" spans="2:22" x14ac:dyDescent="0.25">
      <c r="B102" s="9" t="s">
        <v>42</v>
      </c>
      <c r="C102" t="str">
        <f>IF($C$5="Groupe 20",$B$5,IF($C$6="Groupe 20",$B$6,IF($C$7="Groupe 20",$B$7,IF($C$8="Groupe 20",$B$8,IF($C$9="Groupe 20",$B$9,IF($C$10="Groupe 20",$B$10,IF($C$11="Groupe 20",$B$11,IF($C$12="Groupe 20",$B$12,IF($C$13="Groupe 20",$B$13,IF($C$14="Groupe 20",$B$14,IF($C$15="Groupe 20",$B$15,IF($C$16="Groupe 20",$B$16,IF($C$17="Groupe 20",$B$17,IF($C$18="Groupe 20",$B$18,IF($C$19="Groupe 20",$B$19,IF($C$20="Groupe 20",$B$20,IF($C$21="Groupe 20",$B$21,IF($C$22="Groupe 20",$B$22,IF($C$23="Groupe 20",$B$23,IF($C$24="Groupe 20",$B$24,IF($C$25="Groupe 20",$B$25,"NON")))))))))))))))))))))</f>
        <v>11ème position</v>
      </c>
      <c r="D102" t="str">
        <f>IF($D$5="Groupe 20",$B$5,IF($D$6="Groupe 20",$B$6,IF($D$7="Groupe 20",$B$7,IF($D$8="Groupe 20",$B$8,IF($D$9="Groupe 20",$B$9,IF($D$10="Groupe 20",$B$10,IF($D$11="Groupe 20",$B$11,IF($D$12="Groupe 20",$B$12,IF($D$13="Groupe 20",$B$13,IF($D$14="Groupe 20",$B$14,IF($D$15="Groupe 20",$B$15,IF($D$16="Groupe 20",$B$16,IF($D$17="Groupe 20",$B$17,IF($D$18="Groupe 20",$B$18,IF($D$19="Groupe 20",$B$19,IF($D$20="Groupe 20",$B$20,IF($D$21="Groupe 20",$B$21,IF($D$22="Groupe 20",$B$22,IF($D$23="Groupe 20",$B$23,IF($D$24="Groupe 20",$B$24,IF($D$25="Groupe 20",$B$25,"NON")))))))))))))))))))))</f>
        <v>15ème position</v>
      </c>
      <c r="E102" t="str">
        <f>IF($E$5="Groupe 20",$B$5,IF($E$6="Groupe 20",$B$6,IF($E$7="Groupe 20",$B$7,IF($E$8="Groupe 20",$B$8,IF($E$9="Groupe 20",$B$9,IF($E$10="Groupe 20",$B$10,IF($E$11="Groupe 20",$B$11,IF($E$12="Groupe 20",$B$12,IF($E$13="Groupe 20",$B$13,IF($E$14="Groupe 20",$B$14,IF($E$15="Groupe 20",$B$15,IF($E$16="Groupe 20",$B$16,IF($E$17="Groupe 20",$B$17,IF($E$18="Groupe 20",$B$18,IF($E$19="Groupe 20",$B$19,IF($E$20="Groupe 20",$B$20,IF($E$21="Groupe 20",$B$21,IF($E$22="Groupe 20",$B$22,IF($E$23="Groupe 20",$B$23,IF($E$24="Groupe 20",$B$24,IF($E$25="Groupe 20",$B$25,"NON")))))))))))))))))))))</f>
        <v>9ème position</v>
      </c>
      <c r="M102" s="11" t="s">
        <v>42</v>
      </c>
      <c r="N102" s="11">
        <f t="shared" si="21"/>
        <v>1</v>
      </c>
      <c r="O102" s="11"/>
      <c r="P102" s="11"/>
      <c r="Q102" s="11"/>
      <c r="R102" s="11"/>
      <c r="S102" s="11"/>
      <c r="T102" s="11"/>
      <c r="U102" s="11"/>
      <c r="V102" s="11"/>
    </row>
    <row r="103" spans="2:22" x14ac:dyDescent="0.25">
      <c r="B103" s="9" t="s">
        <v>36</v>
      </c>
      <c r="C103" t="str">
        <f>IF($C$5="Groupe 21",$B$5,IF($C$6="Groupe 21",$B$6,IF($C$7="Groupe 21",$B$7,IF($C$8="Groupe 21",$B$8,IF($C$9="Groupe 21",$B$9,IF($C$10="Groupe 21",$B$10,IF($C$11="Groupe 21",$B$11,IF($C$12="Groupe 21",$B$12,IF($C$13="Groupe 21",$B$13,IF($C$14="Groupe 21",$B$14,IF($C$15="Groupe 21",$B$15,IF($C$16="Groupe 21",$B$16,IF($C$17="Groupe 21",$B$17,IF($C$18="Groupe 21",$B$18,IF($C$19="Groupe 21",$B$19,IF($C$20="Groupe 21",$B$20,IF($C$21="Groupe 21",$B$21,IF($C$22="Groupe 21",$B$22,IF($C$23="Groupe 21",$B$23,IF($C$24="Groupe 21",$B$24,IF($C$25="Groupe 21",$B$25,"NON")))))))))))))))))))))</f>
        <v>20ème position</v>
      </c>
      <c r="D103" t="str">
        <f>IF($D$5="Groupe 21",$B$5,IF($D$6="Groupe 21",$B$6,IF($D$7="Groupe 21",$B$7,IF($D$8="Groupe 21",$B$8,IF($D$9="Groupe 21",$B$9,IF($D$10="Groupe 21",$B$10,IF($D$11="Groupe 21",$B$11,IF($D$12="Groupe 21",$B$12,IF($D$13="Groupe 21",$B$13,IF($D$14="Groupe 21",$B$14,IF($D$15="Groupe 21",$B$15,IF($D$16="Groupe 21",$B$16,IF($D$17="Groupe 21",$B$17,IF($D$18="Groupe 21",$B$18,IF($D$19="Groupe 21",$B$19,IF($D$20="Groupe 21",$B$20,IF($D$21="Groupe 21",$B$21,IF($D$22="Groupe 21",$B$22,IF($D$23="Groupe 21",$B$23,IF($D$24="Groupe 21",$B$24,IF($D$25="Groupe 21",$B$25,"NON")))))))))))))))))))))</f>
        <v>14ème position</v>
      </c>
      <c r="E103" t="str">
        <f>IF($E$5="Groupe 21",$B$5,IF($E$6="Groupe 21",$B$6,IF($E$7="Groupe 21",$B$7,IF($E$8="Groupe 21",$B$8,IF($E$9="Groupe 21",$B$9,IF($E$10="Groupe 21",$B$10,IF($E$11="Groupe 21",$B$11,IF($E$12="Groupe 21",$B$12,IF($E$13="Groupe 21",$B$13,IF($E$14="Groupe 21",$B$14,IF($E$15="Groupe 21",$B$15,IF($E$16="Groupe 21",$B$16,IF($E$17="Groupe 21",$B$17,IF($E$18="Groupe 21",$B$18,IF($E$19="Groupe 21",$B$19,IF($E$20="Groupe 21",$B$20,IF($E$21="Groupe 21",$B$21,IF($E$22="Groupe 21",$B$22,IF($E$23="Groupe 21",$B$23,IF($E$24="Groupe 21",$B$24,IF($E$25="Groupe 21",$B$25,"NON")))))))))))))))))))))</f>
        <v>8ème position</v>
      </c>
      <c r="M103" s="11" t="s">
        <v>36</v>
      </c>
      <c r="N103" s="11">
        <f t="shared" si="21"/>
        <v>0</v>
      </c>
      <c r="O103" s="11"/>
      <c r="P103" s="11"/>
      <c r="Q103" s="11"/>
      <c r="R103" s="11"/>
      <c r="S103" s="11"/>
      <c r="T103" s="11"/>
      <c r="U103" s="11"/>
      <c r="V103" s="11"/>
    </row>
  </sheetData>
  <conditionalFormatting sqref="C5:K5">
    <cfRule type="duplicateValues" dxfId="20" priority="21"/>
  </conditionalFormatting>
  <conditionalFormatting sqref="C6:K6">
    <cfRule type="duplicateValues" dxfId="19" priority="20"/>
  </conditionalFormatting>
  <conditionalFormatting sqref="C7:K7">
    <cfRule type="duplicateValues" dxfId="18" priority="19"/>
  </conditionalFormatting>
  <conditionalFormatting sqref="C8:K8">
    <cfRule type="duplicateValues" dxfId="17" priority="18"/>
  </conditionalFormatting>
  <conditionalFormatting sqref="C9:K9">
    <cfRule type="duplicateValues" dxfId="16" priority="17"/>
  </conditionalFormatting>
  <conditionalFormatting sqref="C10:K10">
    <cfRule type="duplicateValues" dxfId="15" priority="16"/>
  </conditionalFormatting>
  <conditionalFormatting sqref="C11:K11">
    <cfRule type="duplicateValues" dxfId="14" priority="15"/>
  </conditionalFormatting>
  <conditionalFormatting sqref="C12:K12">
    <cfRule type="duplicateValues" dxfId="13" priority="14"/>
  </conditionalFormatting>
  <conditionalFormatting sqref="C13:K13">
    <cfRule type="duplicateValues" dxfId="12" priority="13"/>
  </conditionalFormatting>
  <conditionalFormatting sqref="C14:K14">
    <cfRule type="duplicateValues" dxfId="11" priority="12"/>
  </conditionalFormatting>
  <conditionalFormatting sqref="C15:K15">
    <cfRule type="duplicateValues" dxfId="10" priority="11"/>
  </conditionalFormatting>
  <conditionalFormatting sqref="C16:K16">
    <cfRule type="duplicateValues" dxfId="9" priority="10"/>
  </conditionalFormatting>
  <conditionalFormatting sqref="C17:K17">
    <cfRule type="duplicateValues" dxfId="8" priority="9"/>
  </conditionalFormatting>
  <conditionalFormatting sqref="C18:K18">
    <cfRule type="duplicateValues" dxfId="7" priority="8"/>
  </conditionalFormatting>
  <conditionalFormatting sqref="C19:K19">
    <cfRule type="duplicateValues" dxfId="6" priority="7"/>
  </conditionalFormatting>
  <conditionalFormatting sqref="C20:K20">
    <cfRule type="duplicateValues" dxfId="5" priority="6"/>
  </conditionalFormatting>
  <conditionalFormatting sqref="C21:K21">
    <cfRule type="duplicateValues" dxfId="4" priority="5"/>
  </conditionalFormatting>
  <conditionalFormatting sqref="C22:K22">
    <cfRule type="duplicateValues" dxfId="3" priority="4"/>
  </conditionalFormatting>
  <conditionalFormatting sqref="C23:K23">
    <cfRule type="duplicateValues" dxfId="2" priority="3"/>
  </conditionalFormatting>
  <conditionalFormatting sqref="C24:K24">
    <cfRule type="duplicateValues" dxfId="1" priority="2"/>
  </conditionalFormatting>
  <conditionalFormatting sqref="C25:K2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Perroud Arnauld</dc:creator>
  <cp:lastModifiedBy>Perroud Arnauld</cp:lastModifiedBy>
  <dcterms:created xsi:type="dcterms:W3CDTF">2024-08-02T14:23:07Z</dcterms:created>
  <dcterms:modified xsi:type="dcterms:W3CDTF">2024-08-14T15:16:02Z</dcterms:modified>
</cp:coreProperties>
</file>