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2pan\Documents\"/>
    </mc:Choice>
  </mc:AlternateContent>
  <xr:revisionPtr revIDLastSave="0" documentId="8_{4A0C97CB-899D-4698-B212-55B1B48E6EAD}" xr6:coauthVersionLast="47" xr6:coauthVersionMax="47" xr10:uidLastSave="{00000000-0000-0000-0000-000000000000}"/>
  <bookViews>
    <workbookView xWindow="-103" yWindow="-103" windowWidth="24892" windowHeight="14914" activeTab="2" xr2:uid="{00000000-000D-0000-FFFF-FFFF00000000}"/>
  </bookViews>
  <sheets>
    <sheet name="Poule Coinche" sheetId="1" r:id="rId1"/>
    <sheet name="Equipes" sheetId="11" state="hidden" r:id="rId2"/>
    <sheet name="Phase finale coinche" sheetId="2" r:id="rId3"/>
    <sheet name="Consolante" sheetId="7" r:id="rId4"/>
    <sheet name="Tarot" sheetId="4" r:id="rId5"/>
    <sheet name="Belote" sheetId="9" state="hidden" r:id="rId6"/>
    <sheet name="Baby" sheetId="5" r:id="rId7"/>
    <sheet name="Yams" sheetId="8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I4" i="1"/>
  <c r="T34" i="1"/>
  <c r="T33" i="1"/>
  <c r="T32" i="1"/>
  <c r="T31" i="1"/>
  <c r="T25" i="1"/>
  <c r="T24" i="1"/>
  <c r="T23" i="1"/>
  <c r="T22" i="1"/>
  <c r="T16" i="1"/>
  <c r="T15" i="1"/>
  <c r="T14" i="1"/>
  <c r="T13" i="1"/>
  <c r="T7" i="1"/>
  <c r="T6" i="1"/>
  <c r="T5" i="1"/>
  <c r="T4" i="1"/>
  <c r="J34" i="1"/>
  <c r="J33" i="1"/>
  <c r="J32" i="1"/>
  <c r="J31" i="1"/>
  <c r="J25" i="1"/>
  <c r="J24" i="1"/>
  <c r="J23" i="1"/>
  <c r="J22" i="1"/>
  <c r="J16" i="1"/>
  <c r="J15" i="1"/>
  <c r="J14" i="1"/>
  <c r="J13" i="1"/>
  <c r="U34" i="1"/>
  <c r="S34" i="1"/>
  <c r="U33" i="1"/>
  <c r="S33" i="1"/>
  <c r="U32" i="1"/>
  <c r="S32" i="1"/>
  <c r="U31" i="1"/>
  <c r="S31" i="1"/>
  <c r="U25" i="1"/>
  <c r="S25" i="1"/>
  <c r="U24" i="1"/>
  <c r="S24" i="1"/>
  <c r="U23" i="1"/>
  <c r="S23" i="1"/>
  <c r="U22" i="1"/>
  <c r="S22" i="1"/>
  <c r="M33" i="1" l="1"/>
  <c r="M34" i="1"/>
  <c r="M31" i="1"/>
  <c r="M32" i="1"/>
  <c r="O26" i="1"/>
  <c r="O35" i="1"/>
  <c r="S36" i="1" l="1"/>
  <c r="C3" i="7" s="1"/>
  <c r="F4" i="7" s="1"/>
  <c r="S35" i="1"/>
  <c r="C29" i="7" s="1"/>
  <c r="P36" i="1"/>
  <c r="C3" i="2" s="1"/>
  <c r="P35" i="1"/>
  <c r="C29" i="2" s="1"/>
  <c r="I25" i="11"/>
  <c r="G25" i="11"/>
  <c r="I33" i="11"/>
  <c r="G33" i="11"/>
  <c r="I26" i="11"/>
  <c r="G26" i="11"/>
  <c r="I28" i="11"/>
  <c r="G28" i="11"/>
  <c r="I29" i="11"/>
  <c r="G29" i="11"/>
  <c r="I31" i="11"/>
  <c r="G31" i="11"/>
  <c r="I32" i="11"/>
  <c r="G32" i="11"/>
  <c r="I27" i="11"/>
  <c r="G27" i="11"/>
  <c r="I24" i="11"/>
  <c r="G24" i="11"/>
  <c r="I30" i="11"/>
  <c r="G30" i="11"/>
  <c r="H26" i="11" l="1"/>
  <c r="H25" i="11"/>
  <c r="H31" i="11"/>
  <c r="H33" i="11"/>
  <c r="H30" i="11"/>
  <c r="H28" i="11"/>
  <c r="H32" i="11"/>
  <c r="H29" i="11"/>
  <c r="H27" i="11"/>
  <c r="H24" i="11"/>
  <c r="K15" i="9"/>
  <c r="I15" i="9"/>
  <c r="K14" i="9"/>
  <c r="I14" i="9"/>
  <c r="K13" i="9"/>
  <c r="I13" i="9"/>
  <c r="K12" i="9"/>
  <c r="I12" i="9"/>
  <c r="U16" i="1"/>
  <c r="S16" i="1"/>
  <c r="U15" i="1"/>
  <c r="S15" i="1"/>
  <c r="U14" i="1"/>
  <c r="S14" i="1"/>
  <c r="U13" i="1"/>
  <c r="S13" i="1"/>
  <c r="U7" i="1"/>
  <c r="S7" i="1"/>
  <c r="U6" i="1"/>
  <c r="S6" i="1"/>
  <c r="U5" i="1"/>
  <c r="S5" i="1"/>
  <c r="U4" i="1"/>
  <c r="S4" i="1"/>
  <c r="K34" i="1"/>
  <c r="I34" i="1"/>
  <c r="K33" i="1"/>
  <c r="I33" i="1"/>
  <c r="K32" i="1"/>
  <c r="I32" i="1"/>
  <c r="K31" i="1"/>
  <c r="I31" i="1"/>
  <c r="K25" i="1"/>
  <c r="I25" i="1"/>
  <c r="K24" i="1"/>
  <c r="I24" i="1"/>
  <c r="K23" i="1"/>
  <c r="I23" i="1"/>
  <c r="K22" i="1"/>
  <c r="I22" i="1"/>
  <c r="I13" i="1"/>
  <c r="K16" i="1"/>
  <c r="I16" i="1"/>
  <c r="K15" i="1"/>
  <c r="I15" i="1"/>
  <c r="K14" i="1"/>
  <c r="I14" i="1"/>
  <c r="K13" i="1"/>
  <c r="M16" i="1" l="1"/>
  <c r="M15" i="1"/>
  <c r="M14" i="1"/>
  <c r="M13" i="1"/>
  <c r="C25" i="1"/>
  <c r="C23" i="1"/>
  <c r="C24" i="1"/>
  <c r="C22" i="1"/>
  <c r="C31" i="1"/>
  <c r="C32" i="1"/>
  <c r="M7" i="1"/>
  <c r="M5" i="1"/>
  <c r="M6" i="1"/>
  <c r="M4" i="1"/>
  <c r="J12" i="9"/>
  <c r="J14" i="9"/>
  <c r="J13" i="9"/>
  <c r="E26" i="1"/>
  <c r="E17" i="1"/>
  <c r="O8" i="1"/>
  <c r="E35" i="1"/>
  <c r="J15" i="9"/>
  <c r="I16" i="9"/>
  <c r="O17" i="1"/>
  <c r="S18" i="1" l="1"/>
  <c r="C11" i="7" s="1"/>
  <c r="S17" i="1"/>
  <c r="C21" i="7" s="1"/>
  <c r="I27" i="1"/>
  <c r="C22" i="7" s="1"/>
  <c r="F20" i="7" s="1"/>
  <c r="I24" i="7" s="1"/>
  <c r="I26" i="1"/>
  <c r="C10" i="7" s="1"/>
  <c r="S8" i="1"/>
  <c r="C17" i="7" s="1"/>
  <c r="S9" i="1"/>
  <c r="C15" i="7" s="1"/>
  <c r="P9" i="1"/>
  <c r="C15" i="2" s="1"/>
  <c r="P8" i="1"/>
  <c r="C17" i="2" s="1"/>
  <c r="F26" i="1"/>
  <c r="C10" i="2" s="1"/>
  <c r="F27" i="1"/>
  <c r="C22" i="2" s="1"/>
  <c r="P17" i="1"/>
  <c r="C21" i="2" s="1"/>
  <c r="P18" i="1"/>
  <c r="N3" i="5"/>
  <c r="N9" i="5"/>
  <c r="N8" i="5"/>
  <c r="N7" i="5"/>
  <c r="N6" i="5"/>
  <c r="N5" i="5"/>
  <c r="N4" i="5"/>
  <c r="K6" i="1"/>
  <c r="I7" i="1"/>
  <c r="I6" i="1"/>
  <c r="I5" i="1"/>
  <c r="K5" i="1"/>
  <c r="K7" i="1"/>
  <c r="K4" i="1"/>
  <c r="F12" i="7" l="1"/>
  <c r="C4" i="1"/>
  <c r="C11" i="2"/>
  <c r="F12" i="2" s="1"/>
  <c r="O5" i="5"/>
  <c r="F13" i="2"/>
  <c r="I9" i="2" s="1"/>
  <c r="F20" i="2"/>
  <c r="O3" i="5"/>
  <c r="O7" i="5"/>
  <c r="O4" i="5"/>
  <c r="O8" i="5"/>
  <c r="O9" i="5"/>
  <c r="O6" i="5"/>
  <c r="E8" i="1"/>
  <c r="C14" i="1"/>
  <c r="C15" i="1"/>
  <c r="C13" i="1"/>
  <c r="M23" i="1"/>
  <c r="M24" i="1"/>
  <c r="M25" i="1"/>
  <c r="M22" i="1"/>
  <c r="S27" i="1" l="1"/>
  <c r="C7" i="7" s="1"/>
  <c r="F5" i="7" s="1"/>
  <c r="I8" i="7" s="1"/>
  <c r="S26" i="1"/>
  <c r="C25" i="7" s="1"/>
  <c r="I23" i="2"/>
  <c r="P27" i="1"/>
  <c r="C7" i="2" s="1"/>
  <c r="P26" i="1"/>
  <c r="C25" i="2" s="1"/>
  <c r="F5" i="2" l="1"/>
  <c r="I8" i="2" s="1"/>
  <c r="C16" i="1"/>
  <c r="L20" i="2" l="1"/>
  <c r="L12" i="2"/>
  <c r="F18" i="1"/>
  <c r="C26" i="2" s="1"/>
  <c r="F27" i="2" s="1"/>
  <c r="F17" i="1"/>
  <c r="C6" i="2" s="1"/>
  <c r="I18" i="1"/>
  <c r="C26" i="7" s="1"/>
  <c r="F27" i="7" s="1"/>
  <c r="I17" i="1"/>
  <c r="C6" i="7" s="1"/>
  <c r="C33" i="1"/>
  <c r="C34" i="1"/>
  <c r="I36" i="1" s="1"/>
  <c r="C18" i="7" s="1"/>
  <c r="F19" i="7" s="1"/>
  <c r="I35" i="1"/>
  <c r="C14" i="7" s="1"/>
  <c r="F13" i="7" s="1"/>
  <c r="I9" i="7" s="1"/>
  <c r="L12" i="7" s="1"/>
  <c r="F36" i="1" l="1"/>
  <c r="C18" i="2" s="1"/>
  <c r="F19" i="2" s="1"/>
  <c r="F35" i="1"/>
  <c r="C14" i="2" s="1"/>
  <c r="C5" i="1"/>
  <c r="C6" i="1" l="1"/>
  <c r="C7" i="1"/>
  <c r="I8" i="1" s="1"/>
  <c r="C2" i="7" s="1"/>
  <c r="I9" i="1"/>
  <c r="C30" i="7"/>
  <c r="F28" i="7" s="1"/>
  <c r="I25" i="7" s="1"/>
  <c r="N12" i="7" s="1"/>
  <c r="F8" i="1" l="1"/>
  <c r="C2" i="2" s="1"/>
  <c r="F4" i="2" s="1"/>
  <c r="F9" i="1"/>
  <c r="C30" i="2" s="1"/>
  <c r="F28" i="2" s="1"/>
  <c r="I24" i="2" s="1"/>
  <c r="N20" i="2" l="1"/>
  <c r="N12" i="2"/>
</calcChain>
</file>

<file path=xl/sharedStrings.xml><?xml version="1.0" encoding="utf-8"?>
<sst xmlns="http://schemas.openxmlformats.org/spreadsheetml/2006/main" count="320" uniqueCount="170">
  <si>
    <t>Match de poules 700 points</t>
  </si>
  <si>
    <t>Nbre Victoire</t>
  </si>
  <si>
    <t>Classement</t>
  </si>
  <si>
    <t>Nbre de points</t>
  </si>
  <si>
    <t>Classement bis (recherchev)</t>
  </si>
  <si>
    <t>Poule 1</t>
  </si>
  <si>
    <t>Equipe 1</t>
  </si>
  <si>
    <t>Equipe 2</t>
  </si>
  <si>
    <t>Equipe 3</t>
  </si>
  <si>
    <t>Equipe 4</t>
  </si>
  <si>
    <t>Poule 5</t>
  </si>
  <si>
    <t>Equipe 17</t>
  </si>
  <si>
    <t>Equipe 18</t>
  </si>
  <si>
    <t>Equipe 19</t>
  </si>
  <si>
    <t>Equipe 20</t>
  </si>
  <si>
    <t>Match à jouer</t>
  </si>
  <si>
    <t>1er de poule</t>
  </si>
  <si>
    <t>3ème de poule</t>
  </si>
  <si>
    <t>2ème de poule</t>
  </si>
  <si>
    <t>4ème de poule</t>
  </si>
  <si>
    <t>Poule 2</t>
  </si>
  <si>
    <t>Equipe 5</t>
  </si>
  <si>
    <t>Equipe 6</t>
  </si>
  <si>
    <t>Equipe 7</t>
  </si>
  <si>
    <t>Equipe 8</t>
  </si>
  <si>
    <t>Poule 6</t>
  </si>
  <si>
    <t>Equipe 21</t>
  </si>
  <si>
    <t>Equipe 22</t>
  </si>
  <si>
    <t>Equipe 23</t>
  </si>
  <si>
    <t>Equipe 24</t>
  </si>
  <si>
    <t>Poule 3</t>
  </si>
  <si>
    <t>Equipe 9</t>
  </si>
  <si>
    <t>Equipe 10</t>
  </si>
  <si>
    <t>Equipe 11</t>
  </si>
  <si>
    <t>Equipe 12</t>
  </si>
  <si>
    <t>Poule 7</t>
  </si>
  <si>
    <t>Equipe 25</t>
  </si>
  <si>
    <t>Equipe 26</t>
  </si>
  <si>
    <t>Equipe 27</t>
  </si>
  <si>
    <t>Equipe 28</t>
  </si>
  <si>
    <t>Poule 4</t>
  </si>
  <si>
    <t>Equipe 13</t>
  </si>
  <si>
    <t>Equipe 14</t>
  </si>
  <si>
    <t>Equipe 15</t>
  </si>
  <si>
    <t>Equipe 16</t>
  </si>
  <si>
    <t>Poule 8</t>
  </si>
  <si>
    <t>Equipe 29</t>
  </si>
  <si>
    <t>Equipe 30</t>
  </si>
  <si>
    <t>Equipe 31</t>
  </si>
  <si>
    <t>Equipe 32</t>
  </si>
  <si>
    <t>Equipe 36</t>
  </si>
  <si>
    <t>Equipe 40</t>
  </si>
  <si>
    <t>Equipe 35</t>
  </si>
  <si>
    <t>8 ème (1000 points)</t>
  </si>
  <si>
    <t>Quart de finale (1000 points)</t>
  </si>
  <si>
    <t>Demi-Finale (1500 points)</t>
  </si>
  <si>
    <t>1er Poule 1</t>
  </si>
  <si>
    <t>contre 2eme poule 8</t>
  </si>
  <si>
    <t>1er Poule 2</t>
  </si>
  <si>
    <t>2eme poule 7</t>
  </si>
  <si>
    <t xml:space="preserve">1er Poule 3 </t>
  </si>
  <si>
    <t>Final</t>
  </si>
  <si>
    <t>contre 2eme poule 6</t>
  </si>
  <si>
    <t>VS</t>
  </si>
  <si>
    <t>2000 points</t>
  </si>
  <si>
    <t>1er Poule 4</t>
  </si>
  <si>
    <t>2 ème Poule 5</t>
  </si>
  <si>
    <t>1er Poule 5</t>
  </si>
  <si>
    <t>contre 2eme poule 4</t>
  </si>
  <si>
    <t>Petite final</t>
  </si>
  <si>
    <t>1er Poule 6</t>
  </si>
  <si>
    <t>1500 points</t>
  </si>
  <si>
    <t>Contre 2 ème poule 3</t>
  </si>
  <si>
    <t>1er Poule 7</t>
  </si>
  <si>
    <t xml:space="preserve">contre 2eme poule 2 </t>
  </si>
  <si>
    <t>1er Poule 8</t>
  </si>
  <si>
    <t>contre 2eme poule 1</t>
  </si>
  <si>
    <t>8 ème (700 points)</t>
  </si>
  <si>
    <t>Demi-Finale (1000 points)</t>
  </si>
  <si>
    <t>3eme poule1</t>
  </si>
  <si>
    <t>4ème de poule 8</t>
  </si>
  <si>
    <t>3eme Poule 2</t>
  </si>
  <si>
    <t>4ème de poule 7</t>
  </si>
  <si>
    <t>3eme poule 3</t>
  </si>
  <si>
    <t xml:space="preserve">Final de consolante </t>
  </si>
  <si>
    <t>4ème de poule 6</t>
  </si>
  <si>
    <t>3emepoule 4</t>
  </si>
  <si>
    <t>4 ème de poule 5</t>
  </si>
  <si>
    <t>3eme poule 5</t>
  </si>
  <si>
    <t>4ème de poule 4</t>
  </si>
  <si>
    <t>3eme poule 6</t>
  </si>
  <si>
    <t>4ème de poule 3</t>
  </si>
  <si>
    <t>3eme poule 7</t>
  </si>
  <si>
    <t>4ème de poule 2</t>
  </si>
  <si>
    <t>3eme poule 8</t>
  </si>
  <si>
    <t>4ème de poule 1</t>
  </si>
  <si>
    <t>Nom</t>
  </si>
  <si>
    <t>Prenom</t>
  </si>
  <si>
    <t>3 parties de 12 manches</t>
  </si>
  <si>
    <t>Ceux avec le plus de points, sont dans la même poule pour la partie suivant ainsi de suite …</t>
  </si>
  <si>
    <t xml:space="preserve">Premier tour de 12 manches </t>
  </si>
  <si>
    <t xml:space="preserve">Deuxième tour de 12 manches </t>
  </si>
  <si>
    <t xml:space="preserve">Troisième tour de 12 manches </t>
  </si>
  <si>
    <t xml:space="preserve">Numéro </t>
  </si>
  <si>
    <t xml:space="preserve">Nom </t>
  </si>
  <si>
    <t>Prénom</t>
  </si>
  <si>
    <t xml:space="preserve">Résultat première Partie </t>
  </si>
  <si>
    <t xml:space="preserve">Prénom </t>
  </si>
  <si>
    <t xml:space="preserve">Résultat deuxième Partie </t>
  </si>
  <si>
    <t xml:space="preserve">Résultat troisième Partie </t>
  </si>
  <si>
    <t>Toutes les équipes s'afronttent,  les deux meilleurs jouent une "finale"</t>
  </si>
  <si>
    <t>Gaubert</t>
  </si>
  <si>
    <t>Elise</t>
  </si>
  <si>
    <t>Bizouard</t>
  </si>
  <si>
    <t>Pauline</t>
  </si>
  <si>
    <t>Clément</t>
  </si>
  <si>
    <t>Laure</t>
  </si>
  <si>
    <t>Poupart</t>
  </si>
  <si>
    <t>Maxime</t>
  </si>
  <si>
    <t>Lerzy</t>
  </si>
  <si>
    <t>Benoit</t>
  </si>
  <si>
    <t>Marier</t>
  </si>
  <si>
    <t>David</t>
  </si>
  <si>
    <t>david</t>
  </si>
  <si>
    <t>poup</t>
  </si>
  <si>
    <t>Pauline/elise</t>
  </si>
  <si>
    <t>Poup</t>
  </si>
  <si>
    <t>Pauline/ elise</t>
  </si>
  <si>
    <t>Poule BABY</t>
  </si>
  <si>
    <t>Joueur1</t>
  </si>
  <si>
    <t>Joueur2</t>
  </si>
  <si>
    <t>Joueur3</t>
  </si>
  <si>
    <t>Joueur4</t>
  </si>
  <si>
    <t>Joueur 5</t>
  </si>
  <si>
    <t>Joueur6</t>
  </si>
  <si>
    <t>Joueur7</t>
  </si>
  <si>
    <t>Joueur 8</t>
  </si>
  <si>
    <t>Nombre de points</t>
  </si>
  <si>
    <t>Desmarest</t>
  </si>
  <si>
    <t>Rémi</t>
  </si>
  <si>
    <t>Willekens</t>
  </si>
  <si>
    <t>Alexandre</t>
  </si>
  <si>
    <t>Mahieu</t>
  </si>
  <si>
    <t>Arnould</t>
  </si>
  <si>
    <t>LE NOZAK</t>
  </si>
  <si>
    <t>Robin</t>
  </si>
  <si>
    <t>Joueur5</t>
  </si>
  <si>
    <t>SAISON</t>
  </si>
  <si>
    <t>Martin</t>
  </si>
  <si>
    <t>Deroo</t>
  </si>
  <si>
    <t>Leopold</t>
  </si>
  <si>
    <t>morque</t>
  </si>
  <si>
    <t>gaetan</t>
  </si>
  <si>
    <t>clouet</t>
  </si>
  <si>
    <t>killian</t>
  </si>
  <si>
    <t>Points comme au foot : une victoire = 3 points, défaite = 0 points</t>
  </si>
  <si>
    <t>Equipe1</t>
  </si>
  <si>
    <t>Equipe2</t>
  </si>
  <si>
    <t>Equipe3</t>
  </si>
  <si>
    <t>Equipe4</t>
  </si>
  <si>
    <t xml:space="preserve">partie1 </t>
  </si>
  <si>
    <t>YAMS</t>
  </si>
  <si>
    <t xml:space="preserve">Résultat 1ère Partie </t>
  </si>
  <si>
    <t xml:space="preserve">Poule </t>
  </si>
  <si>
    <t xml:space="preserve">Résultat 2ème Partie </t>
  </si>
  <si>
    <t xml:space="preserve">poule </t>
  </si>
  <si>
    <t xml:space="preserve">Résultat 3ème Partie </t>
  </si>
  <si>
    <t xml:space="preserve">1ère poule </t>
  </si>
  <si>
    <t xml:space="preserve">2ème poule </t>
  </si>
  <si>
    <t xml:space="preserve">3 ème poule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</si>
</sst>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FF0000"/>
      <name val="Calibri"/>
      <family val="2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000000"/>
      </top>
      <bottom/>
      <diagonal/>
    </border>
    <border>
      <left style="medium">
        <color rgb="FFCCCCCC"/>
      </left>
      <right style="dotted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/>
    <xf numFmtId="0" fontId="2" fillId="0" borderId="1" xfId="0" applyFont="1" applyBorder="1"/>
    <xf numFmtId="0" fontId="1" fillId="0" borderId="1" xfId="0" applyFont="1" applyBorder="1"/>
    <xf numFmtId="0" fontId="1" fillId="0" borderId="6" xfId="0" applyFont="1" applyBorder="1"/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4" fillId="0" borderId="1" xfId="0" applyFont="1" applyBorder="1"/>
    <xf numFmtId="0" fontId="3" fillId="3" borderId="2" xfId="0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3" fillId="3" borderId="5" xfId="0" applyFont="1" applyFill="1" applyBorder="1" applyAlignment="1">
      <alignment wrapText="1"/>
    </xf>
    <xf numFmtId="0" fontId="3" fillId="4" borderId="4" xfId="0" applyFont="1" applyFill="1" applyBorder="1" applyAlignment="1">
      <alignment wrapText="1"/>
    </xf>
    <xf numFmtId="0" fontId="3" fillId="4" borderId="5" xfId="0" applyFont="1" applyFill="1" applyBorder="1" applyAlignment="1">
      <alignment wrapText="1"/>
    </xf>
    <xf numFmtId="0" fontId="0" fillId="7" borderId="1" xfId="0" applyFill="1" applyBorder="1"/>
    <xf numFmtId="0" fontId="0" fillId="7" borderId="0" xfId="0" applyFill="1"/>
    <xf numFmtId="0" fontId="0" fillId="8" borderId="1" xfId="0" applyFill="1" applyBorder="1"/>
    <xf numFmtId="0" fontId="0" fillId="0" borderId="13" xfId="0" applyBorder="1"/>
    <xf numFmtId="0" fontId="0" fillId="7" borderId="0" xfId="0" applyFill="1" applyAlignment="1">
      <alignment horizontal="center"/>
    </xf>
    <xf numFmtId="0" fontId="1" fillId="0" borderId="0" xfId="0" applyFont="1"/>
    <xf numFmtId="0" fontId="1" fillId="0" borderId="14" xfId="0" applyFont="1" applyBorder="1"/>
    <xf numFmtId="0" fontId="0" fillId="0" borderId="14" xfId="0" applyBorder="1"/>
    <xf numFmtId="0" fontId="7" fillId="0" borderId="23" xfId="0" applyFont="1" applyBorder="1" applyAlignment="1">
      <alignment horizontal="right" wrapText="1"/>
    </xf>
    <xf numFmtId="0" fontId="7" fillId="0" borderId="3" xfId="0" applyFont="1" applyBorder="1" applyAlignment="1">
      <alignment wrapText="1"/>
    </xf>
    <xf numFmtId="0" fontId="7" fillId="0" borderId="24" xfId="0" applyFont="1" applyBorder="1" applyAlignment="1">
      <alignment horizontal="right" wrapText="1"/>
    </xf>
    <xf numFmtId="0" fontId="7" fillId="0" borderId="5" xfId="0" applyFont="1" applyBorder="1" applyAlignment="1">
      <alignment wrapText="1"/>
    </xf>
    <xf numFmtId="0" fontId="7" fillId="0" borderId="1" xfId="0" applyFont="1" applyBorder="1" applyAlignment="1">
      <alignment horizontal="right"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wrapText="1"/>
    </xf>
    <xf numFmtId="0" fontId="8" fillId="0" borderId="25" xfId="0" applyFont="1" applyBorder="1" applyAlignment="1">
      <alignment wrapText="1"/>
    </xf>
    <xf numFmtId="0" fontId="8" fillId="0" borderId="28" xfId="0" applyFont="1" applyBorder="1" applyAlignment="1">
      <alignment wrapText="1"/>
    </xf>
    <xf numFmtId="0" fontId="8" fillId="0" borderId="29" xfId="0" applyFont="1" applyBorder="1" applyAlignment="1">
      <alignment wrapText="1"/>
    </xf>
    <xf numFmtId="0" fontId="8" fillId="0" borderId="30" xfId="0" applyFont="1" applyBorder="1" applyAlignment="1">
      <alignment wrapText="1"/>
    </xf>
    <xf numFmtId="0" fontId="2" fillId="7" borderId="0" xfId="0" applyFont="1" applyFill="1"/>
    <xf numFmtId="0" fontId="7" fillId="10" borderId="1" xfId="0" applyFont="1" applyFill="1" applyBorder="1" applyAlignment="1">
      <alignment wrapText="1"/>
    </xf>
    <xf numFmtId="0" fontId="8" fillId="10" borderId="1" xfId="0" applyFont="1" applyFill="1" applyBorder="1" applyAlignment="1">
      <alignment wrapText="1"/>
    </xf>
    <xf numFmtId="0" fontId="7" fillId="9" borderId="1" xfId="0" applyFont="1" applyFill="1" applyBorder="1" applyAlignment="1">
      <alignment horizontal="right" wrapText="1"/>
    </xf>
    <xf numFmtId="0" fontId="8" fillId="9" borderId="1" xfId="0" applyFont="1" applyFill="1" applyBorder="1" applyAlignment="1">
      <alignment wrapText="1"/>
    </xf>
    <xf numFmtId="0" fontId="0" fillId="9" borderId="0" xfId="0" applyFill="1"/>
    <xf numFmtId="0" fontId="7" fillId="9" borderId="1" xfId="0" applyFont="1" applyFill="1" applyBorder="1" applyAlignment="1">
      <alignment wrapText="1"/>
    </xf>
    <xf numFmtId="0" fontId="0" fillId="6" borderId="1" xfId="0" applyFill="1" applyBorder="1"/>
    <xf numFmtId="0" fontId="7" fillId="5" borderId="5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0" fillId="2" borderId="13" xfId="0" applyFill="1" applyBorder="1"/>
    <xf numFmtId="0" fontId="10" fillId="10" borderId="1" xfId="0" applyFont="1" applyFill="1" applyBorder="1" applyAlignment="1">
      <alignment wrapText="1"/>
    </xf>
    <xf numFmtId="0" fontId="2" fillId="7" borderId="1" xfId="0" applyFont="1" applyFill="1" applyBorder="1"/>
    <xf numFmtId="0" fontId="0" fillId="11" borderId="1" xfId="0" applyFill="1" applyBorder="1"/>
    <xf numFmtId="0" fontId="3" fillId="4" borderId="32" xfId="0" applyFont="1" applyFill="1" applyBorder="1" applyAlignment="1">
      <alignment wrapText="1"/>
    </xf>
    <xf numFmtId="0" fontId="0" fillId="11" borderId="13" xfId="0" applyFill="1" applyBorder="1"/>
    <xf numFmtId="0" fontId="0" fillId="11" borderId="0" xfId="0" applyFill="1"/>
    <xf numFmtId="0" fontId="0" fillId="11" borderId="33" xfId="0" applyFill="1" applyBorder="1"/>
    <xf numFmtId="0" fontId="3" fillId="3" borderId="32" xfId="0" applyFont="1" applyFill="1" applyBorder="1" applyAlignment="1">
      <alignment wrapText="1"/>
    </xf>
    <xf numFmtId="0" fontId="11" fillId="0" borderId="0" xfId="0" applyFont="1"/>
    <xf numFmtId="0" fontId="0" fillId="11" borderId="34" xfId="0" applyFill="1" applyBorder="1"/>
    <xf numFmtId="0" fontId="0" fillId="0" borderId="33" xfId="0" applyBorder="1" applyAlignment="1">
      <alignment vertical="center"/>
    </xf>
    <xf numFmtId="0" fontId="0" fillId="0" borderId="34" xfId="0" applyBorder="1"/>
    <xf numFmtId="0" fontId="0" fillId="2" borderId="34" xfId="0" applyFill="1" applyBorder="1"/>
    <xf numFmtId="0" fontId="0" fillId="12" borderId="1" xfId="0" applyFill="1" applyBorder="1"/>
    <xf numFmtId="0" fontId="5" fillId="0" borderId="0" xfId="0" applyFont="1"/>
    <xf numFmtId="0" fontId="0" fillId="0" borderId="0" xfId="0" applyAlignment="1">
      <alignment horizontal="center"/>
    </xf>
    <xf numFmtId="0" fontId="6" fillId="0" borderId="20" xfId="0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7" fillId="1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8" fillId="0" borderId="26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7" fillId="0" borderId="27" xfId="0" applyFont="1" applyBorder="1" applyAlignment="1">
      <alignment horizontal="right" vertical="center" wrapText="1"/>
    </xf>
    <xf numFmtId="0" fontId="0" fillId="0" borderId="31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3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5700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87"/>
  <sheetViews>
    <sheetView zoomScale="99" zoomScaleNormal="100" workbookViewId="0">
      <selection activeCell="R38" sqref="R38"/>
    </sheetView>
  </sheetViews>
  <sheetFormatPr baseColWidth="10" defaultColWidth="11.3828125" defaultRowHeight="14.6" x14ac:dyDescent="0.4"/>
  <cols>
    <col min="2" max="2" width="23.53515625" bestFit="1" customWidth="1"/>
    <col min="3" max="3" width="23.53515625" customWidth="1"/>
    <col min="4" max="4" width="13" style="19" bestFit="1" customWidth="1"/>
    <col min="6" max="6" width="9.53515625" bestFit="1" customWidth="1"/>
    <col min="7" max="7" width="19" bestFit="1" customWidth="1"/>
    <col min="8" max="8" width="13" bestFit="1" customWidth="1"/>
    <col min="9" max="9" width="12.84375" bestFit="1" customWidth="1"/>
    <col min="10" max="10" width="14.3046875" bestFit="1" customWidth="1"/>
    <col min="11" max="12" width="18.3828125" customWidth="1"/>
    <col min="17" max="17" width="14.3046875" bestFit="1" customWidth="1"/>
    <col min="18" max="18" width="13" bestFit="1" customWidth="1"/>
    <col min="19" max="19" width="12.84375" bestFit="1" customWidth="1"/>
    <col min="20" max="20" width="14.3046875" bestFit="1" customWidth="1"/>
    <col min="21" max="21" width="20.15234375" customWidth="1"/>
  </cols>
  <sheetData>
    <row r="1" spans="2:26" x14ac:dyDescent="0.4">
      <c r="B1" t="s">
        <v>0</v>
      </c>
    </row>
    <row r="2" spans="2:26" x14ac:dyDescent="0.4">
      <c r="I2" s="2" t="s">
        <v>1</v>
      </c>
      <c r="J2" s="2" t="s">
        <v>2</v>
      </c>
      <c r="K2" s="2" t="s">
        <v>3</v>
      </c>
      <c r="N2" s="19"/>
      <c r="S2" s="2" t="s">
        <v>1</v>
      </c>
      <c r="T2" s="2" t="s">
        <v>2</v>
      </c>
      <c r="U2" s="2" t="s">
        <v>3</v>
      </c>
      <c r="W2" s="46"/>
      <c r="X2" s="46"/>
      <c r="Y2" s="46"/>
      <c r="Z2" s="74"/>
    </row>
    <row r="3" spans="2:26" ht="18.45" x14ac:dyDescent="0.5">
      <c r="C3" t="s">
        <v>4</v>
      </c>
      <c r="D3" s="52" t="s">
        <v>5</v>
      </c>
      <c r="E3" s="2" t="s">
        <v>6</v>
      </c>
      <c r="F3" s="2" t="s">
        <v>7</v>
      </c>
      <c r="G3" s="2" t="s">
        <v>8</v>
      </c>
      <c r="H3" s="21" t="s">
        <v>9</v>
      </c>
      <c r="I3" s="2"/>
      <c r="J3" s="2"/>
      <c r="K3" s="2"/>
      <c r="M3" t="s">
        <v>4</v>
      </c>
      <c r="N3" s="52" t="s">
        <v>10</v>
      </c>
      <c r="O3" s="2" t="s">
        <v>11</v>
      </c>
      <c r="P3" s="2" t="s">
        <v>12</v>
      </c>
      <c r="Q3" s="2" t="s">
        <v>13</v>
      </c>
      <c r="R3" s="21" t="s">
        <v>14</v>
      </c>
      <c r="S3" s="2"/>
      <c r="T3" s="2"/>
      <c r="U3" s="2"/>
      <c r="W3" s="46"/>
      <c r="X3" s="46"/>
      <c r="Y3" s="46"/>
      <c r="Z3" s="74"/>
    </row>
    <row r="4" spans="2:26" x14ac:dyDescent="0.4">
      <c r="C4" s="59">
        <f>J4</f>
        <v>1</v>
      </c>
      <c r="D4" s="18" t="s">
        <v>6</v>
      </c>
      <c r="E4" s="3"/>
      <c r="F4" s="2">
        <v>750</v>
      </c>
      <c r="G4" s="2">
        <v>750</v>
      </c>
      <c r="H4" s="21">
        <v>120</v>
      </c>
      <c r="I4" s="2">
        <f>(IF(F4&gt;E5,1,0)+(IF(G4&gt;E6,1,0))+(IF(H4&gt;E7,1,0)))</f>
        <v>2</v>
      </c>
      <c r="J4" s="2">
        <f>RANK(I4,I4:I7)</f>
        <v>1</v>
      </c>
      <c r="K4" s="2">
        <f>SUM(E4:H4)</f>
        <v>1620</v>
      </c>
      <c r="M4" s="59">
        <f>T4</f>
        <v>1</v>
      </c>
      <c r="N4" s="18" t="s">
        <v>11</v>
      </c>
      <c r="O4" s="3"/>
      <c r="P4" s="2"/>
      <c r="Q4" s="2"/>
      <c r="R4" s="21"/>
      <c r="S4" s="2">
        <f>(IF(P4&gt;O5,1,0)+(IF(Q4&gt;O6,1,0))+(IF(R4&gt;O7,1,0)))</f>
        <v>0</v>
      </c>
      <c r="T4" s="2">
        <f>RANK(S4,S4:S7)</f>
        <v>1</v>
      </c>
      <c r="U4" s="2">
        <f>SUM(O4:R4)</f>
        <v>0</v>
      </c>
      <c r="W4" s="46"/>
      <c r="X4" s="46"/>
      <c r="Y4" s="46"/>
      <c r="Z4" s="74"/>
    </row>
    <row r="5" spans="2:26" x14ac:dyDescent="0.4">
      <c r="C5" s="59">
        <f t="shared" ref="C5:C7" si="0">J5</f>
        <v>1</v>
      </c>
      <c r="D5" s="18" t="s">
        <v>7</v>
      </c>
      <c r="E5" s="2">
        <v>120</v>
      </c>
      <c r="F5" s="3"/>
      <c r="G5" s="2">
        <v>750</v>
      </c>
      <c r="H5" s="21">
        <v>5000</v>
      </c>
      <c r="I5" s="2">
        <f>(IF(E5&gt;F4,1,0)+(IF(G5&gt;F6,1,0))+(IF(H5&gt;F7,1,0)))</f>
        <v>2</v>
      </c>
      <c r="J5" s="2">
        <f>RANK(I5,I4:I7)</f>
        <v>1</v>
      </c>
      <c r="K5" s="2">
        <f>SUM(E5:H5)</f>
        <v>5870</v>
      </c>
      <c r="M5" s="59">
        <f t="shared" ref="M5:M7" si="1">T5</f>
        <v>1</v>
      </c>
      <c r="N5" s="18" t="s">
        <v>12</v>
      </c>
      <c r="O5" s="2"/>
      <c r="P5" s="3"/>
      <c r="Q5" s="2"/>
      <c r="R5" s="21"/>
      <c r="S5" s="2">
        <f>(IF(O5&gt;P4,1,0)+(IF(Q5&gt;P6,1,0))+(IF(R5&gt;P7,1,0)))</f>
        <v>0</v>
      </c>
      <c r="T5" s="2">
        <f>RANK(S5,S4:S7)</f>
        <v>1</v>
      </c>
      <c r="U5" s="2">
        <f>SUM(O5:R5)</f>
        <v>0</v>
      </c>
      <c r="W5" s="46"/>
      <c r="X5" s="46"/>
      <c r="Y5" s="47"/>
      <c r="Z5" s="74"/>
    </row>
    <row r="6" spans="2:26" x14ac:dyDescent="0.4">
      <c r="C6" s="59">
        <f t="shared" si="0"/>
        <v>3</v>
      </c>
      <c r="D6" s="18" t="s">
        <v>8</v>
      </c>
      <c r="E6" s="2">
        <v>120</v>
      </c>
      <c r="F6" s="2">
        <v>120</v>
      </c>
      <c r="G6" s="3"/>
      <c r="H6" s="21">
        <v>750</v>
      </c>
      <c r="I6" s="2">
        <f>(IF(E6&gt;G4,1,0)+(IF(F6&gt;G5,1,0))+(IF(H6&gt;G7,1,0)))</f>
        <v>1</v>
      </c>
      <c r="J6" s="2">
        <f>RANK(I6,I4:I7)</f>
        <v>3</v>
      </c>
      <c r="K6" s="2">
        <f>SUM(E6:H6)</f>
        <v>990</v>
      </c>
      <c r="M6" s="59">
        <f t="shared" si="1"/>
        <v>1</v>
      </c>
      <c r="N6" s="18" t="s">
        <v>13</v>
      </c>
      <c r="O6" s="2"/>
      <c r="P6" s="2"/>
      <c r="Q6" s="3"/>
      <c r="R6" s="21"/>
      <c r="S6" s="2">
        <f>(IF(O6&gt;Q4,1,0)+(IF(P6&gt;Q5,1,0))+(IF(R6&gt;Q7,1,0)))</f>
        <v>0</v>
      </c>
      <c r="T6" s="2">
        <f>RANK(S6,S4:S7)</f>
        <v>1</v>
      </c>
      <c r="U6" s="2">
        <f>SUM(O6:R6)</f>
        <v>0</v>
      </c>
      <c r="W6" s="46"/>
      <c r="X6" s="46"/>
      <c r="Y6" s="46"/>
      <c r="Z6" s="74"/>
    </row>
    <row r="7" spans="2:26" x14ac:dyDescent="0.4">
      <c r="C7" s="59">
        <f t="shared" si="0"/>
        <v>3</v>
      </c>
      <c r="D7" s="18" t="s">
        <v>9</v>
      </c>
      <c r="E7" s="2">
        <v>750</v>
      </c>
      <c r="F7" s="2">
        <v>120</v>
      </c>
      <c r="G7" s="2">
        <v>120</v>
      </c>
      <c r="H7" s="50"/>
      <c r="I7" s="2">
        <f>(IF(E7&gt;H4,1,0)+(IF(F7&gt;H5,1,0))+(IF(G7&gt;H6,1,0)))</f>
        <v>1</v>
      </c>
      <c r="J7" s="2">
        <f>RANK(I7,I4:I7)</f>
        <v>3</v>
      </c>
      <c r="K7" s="2">
        <f>SUM(E7:H7)</f>
        <v>990</v>
      </c>
      <c r="M7" s="59">
        <f t="shared" si="1"/>
        <v>1</v>
      </c>
      <c r="N7" s="18" t="s">
        <v>14</v>
      </c>
      <c r="O7" s="2"/>
      <c r="P7" s="2"/>
      <c r="Q7" s="2"/>
      <c r="R7" s="50"/>
      <c r="S7" s="2">
        <f>(IF(O7&gt;R4,1,0)+(IF(P7&gt;R5,1,0))+(IF(Q7&gt;R6,1,0)))</f>
        <v>0</v>
      </c>
      <c r="T7" s="2">
        <f>RANK(S7,S4:S7)</f>
        <v>1</v>
      </c>
      <c r="U7" s="2">
        <f>SUM(O7:R7)</f>
        <v>0</v>
      </c>
      <c r="W7" s="46"/>
      <c r="X7" s="46"/>
      <c r="Y7" s="47"/>
      <c r="Z7" s="74"/>
    </row>
    <row r="8" spans="2:26" x14ac:dyDescent="0.4">
      <c r="D8" t="s">
        <v>15</v>
      </c>
      <c r="E8" s="2">
        <f>6-(I4+I5+I6+I7)</f>
        <v>0</v>
      </c>
      <c r="F8" s="2" t="str">
        <f>VLOOKUP(1,C4:D7,2,FALSE)</f>
        <v>Equipe 1</v>
      </c>
      <c r="G8" s="2" t="s">
        <v>16</v>
      </c>
      <c r="I8" s="2" t="str">
        <f>VLOOKUP(3,C4:D7,2,FALSE)</f>
        <v>Equipe 3</v>
      </c>
      <c r="J8" s="2" t="s">
        <v>17</v>
      </c>
      <c r="N8" t="s">
        <v>15</v>
      </c>
      <c r="O8" s="2">
        <f>6-(S4+S5+S6+S7)</f>
        <v>6</v>
      </c>
      <c r="P8" s="2" t="str">
        <f>VLOOKUP(1,M4:N7,2,FALSE)</f>
        <v>Equipe 17</v>
      </c>
      <c r="Q8" s="2" t="s">
        <v>16</v>
      </c>
      <c r="S8" s="2" t="e">
        <f>VLOOKUP(3,M4:N7,2,FALSE)</f>
        <v>#N/A</v>
      </c>
      <c r="T8" s="2" t="s">
        <v>17</v>
      </c>
      <c r="W8" s="46"/>
      <c r="X8" s="46"/>
      <c r="Y8" s="46"/>
      <c r="Z8" s="74"/>
    </row>
    <row r="9" spans="2:26" x14ac:dyDescent="0.4">
      <c r="D9"/>
      <c r="E9" s="2"/>
      <c r="F9" s="2" t="e">
        <f>VLOOKUP(2,C4:D7,2,FALSE)</f>
        <v>#N/A</v>
      </c>
      <c r="G9" s="2" t="s">
        <v>18</v>
      </c>
      <c r="I9" s="2" t="e">
        <f>VLOOKUP(4,C4:D7,2,FALSE)</f>
        <v>#N/A</v>
      </c>
      <c r="J9" s="2" t="s">
        <v>19</v>
      </c>
      <c r="P9" s="2" t="e">
        <f>VLOOKUP(2,M4:N7,2,FALSE)</f>
        <v>#N/A</v>
      </c>
      <c r="Q9" s="2" t="s">
        <v>18</v>
      </c>
      <c r="S9" s="2" t="e">
        <f>VLOOKUP(4,M4:N7,2,FALSE)</f>
        <v>#N/A</v>
      </c>
      <c r="T9" s="2" t="s">
        <v>19</v>
      </c>
      <c r="W9" s="46"/>
      <c r="X9" s="46"/>
      <c r="Y9" s="46"/>
      <c r="Z9" s="74"/>
    </row>
    <row r="10" spans="2:26" x14ac:dyDescent="0.4"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46"/>
      <c r="X10" s="46"/>
      <c r="Y10" s="46"/>
      <c r="Z10" s="74"/>
    </row>
    <row r="11" spans="2:26" x14ac:dyDescent="0.4">
      <c r="I11" s="2" t="s">
        <v>1</v>
      </c>
      <c r="J11" s="2" t="s">
        <v>2</v>
      </c>
      <c r="K11" s="2" t="s">
        <v>3</v>
      </c>
      <c r="S11" s="2" t="s">
        <v>1</v>
      </c>
      <c r="T11" s="2" t="s">
        <v>2</v>
      </c>
      <c r="U11" s="2" t="s">
        <v>3</v>
      </c>
      <c r="W11" s="46"/>
      <c r="X11" s="46"/>
      <c r="Y11" s="47"/>
      <c r="Z11" s="74"/>
    </row>
    <row r="12" spans="2:26" ht="18.45" x14ac:dyDescent="0.5">
      <c r="D12" s="52" t="s">
        <v>20</v>
      </c>
      <c r="E12" s="2" t="s">
        <v>21</v>
      </c>
      <c r="F12" s="2" t="s">
        <v>22</v>
      </c>
      <c r="G12" s="2" t="s">
        <v>23</v>
      </c>
      <c r="H12" s="21" t="s">
        <v>24</v>
      </c>
      <c r="I12" s="2"/>
      <c r="J12" s="2"/>
      <c r="K12" s="2"/>
      <c r="N12" s="4" t="s">
        <v>25</v>
      </c>
      <c r="O12" s="2" t="s">
        <v>26</v>
      </c>
      <c r="P12" s="2" t="s">
        <v>27</v>
      </c>
      <c r="Q12" s="2" t="s">
        <v>28</v>
      </c>
      <c r="R12" s="21" t="s">
        <v>29</v>
      </c>
      <c r="S12" s="2"/>
      <c r="T12" s="2"/>
      <c r="U12" s="2"/>
      <c r="W12" s="46"/>
      <c r="X12" s="46"/>
      <c r="Y12" s="46"/>
      <c r="Z12" s="74"/>
    </row>
    <row r="13" spans="2:26" x14ac:dyDescent="0.4">
      <c r="C13" s="59">
        <f>J13</f>
        <v>1</v>
      </c>
      <c r="D13" s="18" t="s">
        <v>21</v>
      </c>
      <c r="E13" s="3"/>
      <c r="F13" s="2"/>
      <c r="G13" s="2"/>
      <c r="H13" s="21"/>
      <c r="I13" s="2">
        <f>(IF(F13&gt;E14,1,0)+(IF(G13&gt;E15,1,0))+(IF(H13&gt;E16,1,0)))</f>
        <v>0</v>
      </c>
      <c r="J13" s="2">
        <f>RANK(I13,I13:I16)</f>
        <v>1</v>
      </c>
      <c r="K13" s="2">
        <f>SUM(E13:H13)</f>
        <v>0</v>
      </c>
      <c r="M13" s="59">
        <f>T13</f>
        <v>1</v>
      </c>
      <c r="N13" s="2" t="s">
        <v>26</v>
      </c>
      <c r="O13" s="3"/>
      <c r="P13" s="2"/>
      <c r="Q13" s="2"/>
      <c r="R13" s="21"/>
      <c r="S13" s="2">
        <f>(IF(P13&gt;O14,1,0)+(IF(Q13&gt;O15,1,0))+(IF(R13&gt;O16,1,0)))</f>
        <v>0</v>
      </c>
      <c r="T13" s="2">
        <f>RANK(S13,S13:S16)</f>
        <v>1</v>
      </c>
      <c r="U13" s="2">
        <f>SUM(O13:R13)</f>
        <v>0</v>
      </c>
      <c r="X13" s="46"/>
      <c r="Y13" s="47"/>
      <c r="Z13" s="74"/>
    </row>
    <row r="14" spans="2:26" x14ac:dyDescent="0.4">
      <c r="C14" s="59">
        <f t="shared" ref="C14:C16" si="2">J14</f>
        <v>1</v>
      </c>
      <c r="D14" s="18" t="s">
        <v>22</v>
      </c>
      <c r="E14" s="2"/>
      <c r="F14" s="3"/>
      <c r="G14" s="2"/>
      <c r="H14" s="21"/>
      <c r="I14" s="2">
        <f>(IF(E14&gt;F13,1,0)+(IF(G14&gt;F15,1,0))+(IF(H14&gt;F16,1,0)))</f>
        <v>0</v>
      </c>
      <c r="J14" s="2">
        <f>RANK(I14,I13:I16)</f>
        <v>1</v>
      </c>
      <c r="K14" s="2">
        <f>SUM(E14:H14)</f>
        <v>0</v>
      </c>
      <c r="M14" s="59">
        <f t="shared" ref="M14:M16" si="3">T14</f>
        <v>1</v>
      </c>
      <c r="N14" s="2" t="s">
        <v>27</v>
      </c>
      <c r="O14" s="2"/>
      <c r="P14" s="3"/>
      <c r="Q14" s="2"/>
      <c r="R14" s="21"/>
      <c r="S14" s="2">
        <f>(IF(O14&gt;P13,1,0)+(IF(Q14&gt;P15,1,0))+(IF(R14&gt;P16,1,0)))</f>
        <v>0</v>
      </c>
      <c r="T14" s="2">
        <f>RANK(S14,S13:S16)</f>
        <v>1</v>
      </c>
      <c r="U14" s="2">
        <f>SUM(O14:R14)</f>
        <v>0</v>
      </c>
      <c r="X14" s="46"/>
      <c r="Y14" s="46"/>
      <c r="Z14" s="74"/>
    </row>
    <row r="15" spans="2:26" x14ac:dyDescent="0.4">
      <c r="C15" s="59">
        <f t="shared" si="2"/>
        <v>1</v>
      </c>
      <c r="D15" s="18" t="s">
        <v>23</v>
      </c>
      <c r="E15" s="2"/>
      <c r="F15" s="2"/>
      <c r="G15" s="3"/>
      <c r="H15" s="21"/>
      <c r="I15" s="2">
        <f>(IF(E15&gt;G13,1,0)+(IF(F15&gt;G14,1,0))+(IF(H15&gt;G16,1,0)))</f>
        <v>0</v>
      </c>
      <c r="J15" s="2">
        <f>RANK(I15,I13:I16)</f>
        <v>1</v>
      </c>
      <c r="K15" s="2">
        <f>SUM(E15:H15)</f>
        <v>0</v>
      </c>
      <c r="M15" s="59">
        <f t="shared" si="3"/>
        <v>1</v>
      </c>
      <c r="N15" s="2" t="s">
        <v>28</v>
      </c>
      <c r="O15" s="2"/>
      <c r="P15" s="2"/>
      <c r="Q15" s="3"/>
      <c r="R15" s="21"/>
      <c r="S15" s="2">
        <f>(IF(O15&gt;Q13,1,0)+(IF(P15&gt;Q14,1,0))+(IF(R15&gt;Q16,1,0)))</f>
        <v>0</v>
      </c>
      <c r="T15" s="2">
        <f>RANK(S15,S13:S16)</f>
        <v>1</v>
      </c>
      <c r="U15" s="2">
        <f>SUM(O15:R15)</f>
        <v>0</v>
      </c>
      <c r="X15" s="46"/>
      <c r="Y15" s="47"/>
      <c r="Z15" s="74"/>
    </row>
    <row r="16" spans="2:26" x14ac:dyDescent="0.4">
      <c r="C16" s="59">
        <f t="shared" si="2"/>
        <v>1</v>
      </c>
      <c r="D16" s="18" t="s">
        <v>24</v>
      </c>
      <c r="E16" s="2"/>
      <c r="F16" s="2"/>
      <c r="G16" s="2"/>
      <c r="H16" s="50"/>
      <c r="I16" s="2">
        <f>(IF(E16&gt;H13,1,0)+(IF(F16&gt;H14,1,0))+(IF(G16&gt;H15,1,0)))</f>
        <v>0</v>
      </c>
      <c r="J16" s="2">
        <f>RANK(I16,I13:I16)</f>
        <v>1</v>
      </c>
      <c r="K16" s="2">
        <f>SUM(E16:H16)</f>
        <v>0</v>
      </c>
      <c r="M16" s="59">
        <f t="shared" si="3"/>
        <v>1</v>
      </c>
      <c r="N16" s="2" t="s">
        <v>29</v>
      </c>
      <c r="O16" s="2"/>
      <c r="P16" s="2"/>
      <c r="Q16" s="2"/>
      <c r="R16" s="50"/>
      <c r="S16" s="2">
        <f>(IF(O16&gt;R13,1,0)+(IF(P16&gt;R14,1,0))+(IF(Q16&gt;R15,1,0)))</f>
        <v>0</v>
      </c>
      <c r="T16" s="2">
        <f>RANK(S16,S13:S16)</f>
        <v>1</v>
      </c>
      <c r="U16" s="2">
        <f>SUM(O16:R16)</f>
        <v>0</v>
      </c>
      <c r="X16" s="46"/>
      <c r="Y16" s="46"/>
      <c r="Z16" s="74"/>
    </row>
    <row r="17" spans="3:26" x14ac:dyDescent="0.4">
      <c r="D17" t="s">
        <v>15</v>
      </c>
      <c r="E17" s="2">
        <f>6-(I13+I14+I15+I16)</f>
        <v>6</v>
      </c>
      <c r="F17" s="2" t="str">
        <f>VLOOKUP(1,C13:D16,2,FALSE)</f>
        <v>Equipe 5</v>
      </c>
      <c r="G17" s="2" t="s">
        <v>16</v>
      </c>
      <c r="I17" s="2" t="e">
        <f>VLOOKUP(3,C13:D16,2,FALSE)</f>
        <v>#N/A</v>
      </c>
      <c r="J17" s="2" t="s">
        <v>17</v>
      </c>
      <c r="N17" t="s">
        <v>15</v>
      </c>
      <c r="O17" s="2">
        <f>6-(S13+S14+S15+S16)</f>
        <v>6</v>
      </c>
      <c r="P17" s="2" t="str">
        <f>VLOOKUP(1,M13:N16,2,FALSE)</f>
        <v>Equipe 21</v>
      </c>
      <c r="Q17" s="2" t="s">
        <v>16</v>
      </c>
      <c r="S17" s="2" t="e">
        <f>VLOOKUP(3,M13:N16,2,FALSE)</f>
        <v>#N/A</v>
      </c>
      <c r="T17" s="2" t="s">
        <v>17</v>
      </c>
      <c r="W17" s="46"/>
      <c r="X17" s="46"/>
      <c r="Y17" s="47"/>
      <c r="Z17" s="74"/>
    </row>
    <row r="18" spans="3:26" x14ac:dyDescent="0.4">
      <c r="D18"/>
      <c r="E18" s="2"/>
      <c r="F18" s="2" t="e">
        <f>VLOOKUP(2,C13:D16,2,FALSE)</f>
        <v>#N/A</v>
      </c>
      <c r="G18" s="2" t="s">
        <v>18</v>
      </c>
      <c r="I18" s="2" t="e">
        <f>VLOOKUP(4,C13:D16,2,FALSE)</f>
        <v>#N/A</v>
      </c>
      <c r="J18" s="2" t="s">
        <v>19</v>
      </c>
      <c r="O18" s="2"/>
      <c r="P18" s="2" t="e">
        <f>VLOOKUP(2,M13:N16,2,FALSE)</f>
        <v>#N/A</v>
      </c>
      <c r="Q18" s="2" t="s">
        <v>18</v>
      </c>
      <c r="S18" s="2" t="e">
        <f>VLOOKUP(4,M13:N16,2,FALSE)</f>
        <v>#N/A</v>
      </c>
      <c r="T18" s="2" t="s">
        <v>19</v>
      </c>
      <c r="W18" s="46"/>
      <c r="X18" s="46"/>
      <c r="Y18" s="47"/>
      <c r="Z18" s="49"/>
    </row>
    <row r="19" spans="3:26" x14ac:dyDescent="0.4"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46"/>
      <c r="X19" s="46"/>
      <c r="Y19" s="47"/>
      <c r="Z19" s="49"/>
    </row>
    <row r="20" spans="3:26" x14ac:dyDescent="0.4">
      <c r="I20" s="2" t="s">
        <v>1</v>
      </c>
      <c r="J20" s="2" t="s">
        <v>2</v>
      </c>
      <c r="K20" s="2" t="s">
        <v>3</v>
      </c>
      <c r="S20" s="2" t="s">
        <v>1</v>
      </c>
      <c r="T20" s="2" t="s">
        <v>2</v>
      </c>
      <c r="U20" s="2" t="s">
        <v>3</v>
      </c>
      <c r="X20" s="46"/>
      <c r="Y20" s="46"/>
      <c r="Z20" s="74"/>
    </row>
    <row r="21" spans="3:26" ht="18.45" x14ac:dyDescent="0.5">
      <c r="D21" s="52" t="s">
        <v>30</v>
      </c>
      <c r="E21" s="2" t="s">
        <v>31</v>
      </c>
      <c r="F21" s="2" t="s">
        <v>32</v>
      </c>
      <c r="G21" s="2" t="s">
        <v>33</v>
      </c>
      <c r="H21" s="21" t="s">
        <v>34</v>
      </c>
      <c r="I21" s="2"/>
      <c r="J21" s="2"/>
      <c r="K21" s="2"/>
      <c r="N21" s="4" t="s">
        <v>35</v>
      </c>
      <c r="O21" s="2" t="s">
        <v>36</v>
      </c>
      <c r="P21" s="2" t="s">
        <v>37</v>
      </c>
      <c r="Q21" s="2" t="s">
        <v>38</v>
      </c>
      <c r="R21" s="21" t="s">
        <v>39</v>
      </c>
      <c r="S21" s="2"/>
      <c r="T21" s="2"/>
      <c r="U21" s="2"/>
      <c r="V21" s="19"/>
      <c r="X21" s="46"/>
      <c r="Y21" s="47"/>
      <c r="Z21" s="74"/>
    </row>
    <row r="22" spans="3:26" x14ac:dyDescent="0.4">
      <c r="C22" s="59">
        <f>J22</f>
        <v>1</v>
      </c>
      <c r="D22" s="18" t="s">
        <v>31</v>
      </c>
      <c r="E22" s="3"/>
      <c r="F22" s="2"/>
      <c r="G22" s="2"/>
      <c r="H22" s="21"/>
      <c r="I22" s="2">
        <f>(IF(F22&gt;E23,1,0)+(IF(G22&gt;E24,1,0))+(IF(H22&gt;E25,1,0)))</f>
        <v>0</v>
      </c>
      <c r="J22" s="2">
        <f>RANK(I22,I22:I25)</f>
        <v>1</v>
      </c>
      <c r="K22" s="2">
        <f>SUM(E22:H22)</f>
        <v>0</v>
      </c>
      <c r="M22" s="59">
        <f>T22</f>
        <v>1</v>
      </c>
      <c r="N22" s="2" t="s">
        <v>36</v>
      </c>
      <c r="O22" s="3"/>
      <c r="P22" s="2"/>
      <c r="Q22" s="2"/>
      <c r="R22" s="21"/>
      <c r="S22" s="2">
        <f>(IF(P22&gt;O23,1,0)+(IF(Q22&gt;O24,1,0))+(IF(R22&gt;O25,1,0)))</f>
        <v>0</v>
      </c>
      <c r="T22" s="2">
        <f>RANK(S22,S22:S25)</f>
        <v>1</v>
      </c>
      <c r="U22" s="2">
        <f>SUM(O22:R22)</f>
        <v>0</v>
      </c>
      <c r="V22" s="19"/>
      <c r="W22" s="46"/>
      <c r="X22" s="46"/>
      <c r="Y22" s="46"/>
      <c r="Z22" s="74"/>
    </row>
    <row r="23" spans="3:26" x14ac:dyDescent="0.4">
      <c r="C23" s="59">
        <f t="shared" ref="C23:C25" si="4">J23</f>
        <v>1</v>
      </c>
      <c r="D23" s="18" t="s">
        <v>32</v>
      </c>
      <c r="E23" s="2"/>
      <c r="F23" s="3"/>
      <c r="G23" s="2"/>
      <c r="H23" s="21"/>
      <c r="I23" s="2">
        <f>(IF(E23&gt;F22,1,0)+(IF(G23&gt;F24,1,0))+(IF(H23&gt;F25,1,0)))</f>
        <v>0</v>
      </c>
      <c r="J23" s="2">
        <f>RANK(I23,I22:I25)</f>
        <v>1</v>
      </c>
      <c r="K23" s="2">
        <f>SUM(E23:H23)</f>
        <v>0</v>
      </c>
      <c r="M23" s="59">
        <f t="shared" ref="M23:M25" si="5">T23</f>
        <v>1</v>
      </c>
      <c r="N23" s="2" t="s">
        <v>37</v>
      </c>
      <c r="O23" s="2"/>
      <c r="P23" s="3"/>
      <c r="Q23" s="2"/>
      <c r="R23" s="21"/>
      <c r="S23" s="2">
        <f>(IF(O23&gt;P22,1,0)+(IF(Q23&gt;P24,1,0))+(IF(R23&gt;P25,1,0)))</f>
        <v>0</v>
      </c>
      <c r="T23" s="2">
        <f>RANK(S23,S22:S25)</f>
        <v>1</v>
      </c>
      <c r="U23" s="2">
        <f>SUM(O23:R23)</f>
        <v>0</v>
      </c>
      <c r="V23" s="19"/>
      <c r="W23" s="46"/>
      <c r="X23" s="46"/>
      <c r="Y23" s="47"/>
      <c r="Z23" s="74"/>
    </row>
    <row r="24" spans="3:26" x14ac:dyDescent="0.4">
      <c r="C24" s="59">
        <f t="shared" si="4"/>
        <v>1</v>
      </c>
      <c r="D24" s="18" t="s">
        <v>33</v>
      </c>
      <c r="E24" s="2"/>
      <c r="F24" s="2"/>
      <c r="G24" s="3"/>
      <c r="H24" s="21"/>
      <c r="I24" s="2">
        <f>(IF(E24&gt;G22,1,0)+(IF(F24&gt;G23,1,0))+(IF(H24&gt;G25,1,0)))</f>
        <v>0</v>
      </c>
      <c r="J24" s="2">
        <f>RANK(I24,I22:I25)</f>
        <v>1</v>
      </c>
      <c r="K24" s="2">
        <f>SUM(E24:H24)</f>
        <v>0</v>
      </c>
      <c r="M24" s="59">
        <f t="shared" si="5"/>
        <v>1</v>
      </c>
      <c r="N24" s="2" t="s">
        <v>38</v>
      </c>
      <c r="O24" s="2"/>
      <c r="P24" s="2"/>
      <c r="Q24" s="3"/>
      <c r="R24" s="21"/>
      <c r="S24" s="2">
        <f>(IF(O24&gt;Q22,1,0)+(IF(P24&gt;Q23,1,0))+(IF(R24&gt;Q25,1,0)))</f>
        <v>0</v>
      </c>
      <c r="T24" s="2">
        <f>RANK(S24,S22:S25)</f>
        <v>1</v>
      </c>
      <c r="U24" s="2">
        <f>SUM(O24:R24)</f>
        <v>0</v>
      </c>
      <c r="V24" s="19"/>
      <c r="W24" s="46"/>
      <c r="X24" s="46"/>
      <c r="Y24" s="46"/>
      <c r="Z24" s="74"/>
    </row>
    <row r="25" spans="3:26" x14ac:dyDescent="0.4">
      <c r="C25" s="59">
        <f t="shared" si="4"/>
        <v>1</v>
      </c>
      <c r="D25" s="18" t="s">
        <v>34</v>
      </c>
      <c r="E25" s="2"/>
      <c r="F25" s="2"/>
      <c r="G25" s="2"/>
      <c r="H25" s="50"/>
      <c r="I25" s="2">
        <f>(IF(E25&gt;H22,1,0)+(IF(F25&gt;H23,1,0))+(IF(G25&gt;H24,1,0)))</f>
        <v>0</v>
      </c>
      <c r="J25" s="2">
        <f>RANK(I25,I22:I25)</f>
        <v>1</v>
      </c>
      <c r="K25" s="2">
        <f>SUM(E25:H25)</f>
        <v>0</v>
      </c>
      <c r="M25" s="59">
        <f t="shared" si="5"/>
        <v>1</v>
      </c>
      <c r="N25" s="2" t="s">
        <v>39</v>
      </c>
      <c r="O25" s="2"/>
      <c r="P25" s="2"/>
      <c r="Q25" s="2"/>
      <c r="R25" s="50"/>
      <c r="S25" s="2">
        <f>(IF(O25&gt;R22,1,0)+(IF(P25&gt;R23,1,0))+(IF(Q25&gt;R24,1,0)))</f>
        <v>0</v>
      </c>
      <c r="T25" s="2">
        <f>RANK(S25,S22:S25)</f>
        <v>1</v>
      </c>
      <c r="U25" s="2">
        <f>SUM(O25:R25)</f>
        <v>0</v>
      </c>
      <c r="V25" s="19"/>
      <c r="W25" s="46"/>
      <c r="X25" s="46"/>
      <c r="Y25" s="47"/>
      <c r="Z25" s="74"/>
    </row>
    <row r="26" spans="3:26" x14ac:dyDescent="0.4">
      <c r="D26" t="s">
        <v>15</v>
      </c>
      <c r="E26" s="2">
        <f>6-(I22+I23+I24+I25)</f>
        <v>6</v>
      </c>
      <c r="F26" s="2" t="str">
        <f>VLOOKUP(1,C22:D25,2,FALSE)</f>
        <v>Equipe 9</v>
      </c>
      <c r="G26" s="2" t="s">
        <v>16</v>
      </c>
      <c r="I26" s="2" t="e">
        <f>VLOOKUP(3,C22:D25,2,FALSE)</f>
        <v>#N/A</v>
      </c>
      <c r="J26" s="2" t="s">
        <v>17</v>
      </c>
      <c r="N26" t="s">
        <v>15</v>
      </c>
      <c r="O26" s="2">
        <f>6-(S22+S23+S24+S25)</f>
        <v>6</v>
      </c>
      <c r="P26" s="2" t="str">
        <f>VLOOKUP(1,M22:N25,2,FALSE)</f>
        <v>Equipe 25</v>
      </c>
      <c r="Q26" s="2" t="s">
        <v>16</v>
      </c>
      <c r="S26" s="2" t="e">
        <f>VLOOKUP(3,M22:N25,2,FALSE)</f>
        <v>#N/A</v>
      </c>
      <c r="T26" s="2" t="s">
        <v>17</v>
      </c>
      <c r="V26" s="19"/>
      <c r="W26" s="46"/>
      <c r="X26" s="46"/>
      <c r="Y26" s="46"/>
      <c r="Z26" s="74"/>
    </row>
    <row r="27" spans="3:26" x14ac:dyDescent="0.4">
      <c r="D27"/>
      <c r="E27" s="2"/>
      <c r="F27" s="2" t="e">
        <f>VLOOKUP(2,C22:D25,2,FALSE)</f>
        <v>#N/A</v>
      </c>
      <c r="G27" s="2" t="s">
        <v>18</v>
      </c>
      <c r="I27" s="2" t="e">
        <f>VLOOKUP(4,C22:D25,2,FALSE)</f>
        <v>#N/A</v>
      </c>
      <c r="J27" s="2" t="s">
        <v>19</v>
      </c>
      <c r="O27" s="2"/>
      <c r="P27" s="2" t="e">
        <f>VLOOKUP(2,M22:N25,2,FALSE)</f>
        <v>#N/A</v>
      </c>
      <c r="Q27" s="2" t="s">
        <v>18</v>
      </c>
      <c r="S27" s="2" t="e">
        <f>VLOOKUP(4,M22:N25,2,FALSE)</f>
        <v>#N/A</v>
      </c>
      <c r="T27" s="2" t="s">
        <v>19</v>
      </c>
      <c r="V27" s="19"/>
      <c r="W27" s="46"/>
      <c r="X27" s="46"/>
      <c r="Y27" s="46"/>
      <c r="Z27" s="74"/>
    </row>
    <row r="28" spans="3:26" x14ac:dyDescent="0.4"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46"/>
      <c r="X28" s="46"/>
      <c r="Y28" s="46"/>
      <c r="Z28" s="74"/>
    </row>
    <row r="29" spans="3:26" x14ac:dyDescent="0.4">
      <c r="I29" s="2" t="s">
        <v>1</v>
      </c>
      <c r="J29" s="2" t="s">
        <v>2</v>
      </c>
      <c r="K29" s="2" t="s">
        <v>3</v>
      </c>
      <c r="S29" s="2" t="s">
        <v>1</v>
      </c>
      <c r="T29" s="2" t="s">
        <v>2</v>
      </c>
      <c r="U29" s="2" t="s">
        <v>3</v>
      </c>
      <c r="V29" s="19"/>
      <c r="W29" s="46"/>
      <c r="X29" s="46"/>
      <c r="Y29" s="47"/>
      <c r="Z29" s="74"/>
    </row>
    <row r="30" spans="3:26" ht="18.45" x14ac:dyDescent="0.5">
      <c r="D30" s="52" t="s">
        <v>40</v>
      </c>
      <c r="E30" s="2" t="s">
        <v>41</v>
      </c>
      <c r="F30" s="2" t="s">
        <v>42</v>
      </c>
      <c r="G30" s="2" t="s">
        <v>43</v>
      </c>
      <c r="H30" s="21" t="s">
        <v>44</v>
      </c>
      <c r="I30" s="2"/>
      <c r="J30" s="2"/>
      <c r="K30" s="2"/>
      <c r="N30" s="4" t="s">
        <v>45</v>
      </c>
      <c r="O30" s="2" t="s">
        <v>46</v>
      </c>
      <c r="P30" s="2" t="s">
        <v>47</v>
      </c>
      <c r="Q30" s="2" t="s">
        <v>48</v>
      </c>
      <c r="R30" s="21" t="s">
        <v>49</v>
      </c>
      <c r="S30" s="2"/>
      <c r="T30" s="2"/>
      <c r="U30" s="2"/>
      <c r="V30" s="19"/>
      <c r="W30" s="46"/>
      <c r="X30" s="46"/>
      <c r="Y30" s="46"/>
      <c r="Z30" s="74"/>
    </row>
    <row r="31" spans="3:26" x14ac:dyDescent="0.4">
      <c r="C31" s="59">
        <f>J31</f>
        <v>1</v>
      </c>
      <c r="D31" s="18" t="s">
        <v>41</v>
      </c>
      <c r="E31" s="3"/>
      <c r="F31" s="2"/>
      <c r="G31" s="2"/>
      <c r="H31" s="21"/>
      <c r="I31" s="2">
        <f>(IF(F31&gt;E32,1,0)+(IF(G31&gt;E33,1,0))+(IF(H31&gt;E34,1,0)))</f>
        <v>0</v>
      </c>
      <c r="J31" s="2">
        <f>RANK(I31,I31:I34)</f>
        <v>1</v>
      </c>
      <c r="K31" s="2">
        <f>SUM(E31:H31)</f>
        <v>0</v>
      </c>
      <c r="M31" s="59">
        <f>T31</f>
        <v>1</v>
      </c>
      <c r="N31" s="2" t="s">
        <v>46</v>
      </c>
      <c r="O31" s="3"/>
      <c r="P31" s="2"/>
      <c r="Q31" s="2"/>
      <c r="R31" s="21"/>
      <c r="S31" s="2">
        <f>(IF(P31&gt;O32,1,0)+(IF(Q31&gt;O33,1,0))+(IF(R31&gt;O34,1,0)))</f>
        <v>0</v>
      </c>
      <c r="T31" s="2">
        <f>RANK(S31,S31:S34)</f>
        <v>1</v>
      </c>
      <c r="U31" s="2">
        <f>SUM(O31:R31)</f>
        <v>0</v>
      </c>
      <c r="V31" s="19"/>
      <c r="W31" s="46"/>
      <c r="X31" s="46"/>
      <c r="Y31" s="47"/>
      <c r="Z31" s="74"/>
    </row>
    <row r="32" spans="3:26" x14ac:dyDescent="0.4">
      <c r="C32" s="59">
        <f t="shared" ref="C32:C34" si="6">J32</f>
        <v>1</v>
      </c>
      <c r="D32" s="18" t="s">
        <v>42</v>
      </c>
      <c r="E32" s="2"/>
      <c r="F32" s="3"/>
      <c r="G32" s="2"/>
      <c r="H32" s="21"/>
      <c r="I32" s="2">
        <f>(IF(E32&gt;F31,1,0)+(IF(G32&gt;F33,1,0))+(IF(H32&gt;F34,1,0)))</f>
        <v>0</v>
      </c>
      <c r="J32" s="2">
        <f>RANK(I32,I31:I34)</f>
        <v>1</v>
      </c>
      <c r="K32" s="2">
        <f>SUM(E32:H32)</f>
        <v>0</v>
      </c>
      <c r="M32" s="59">
        <f t="shared" ref="M32:M34" si="7">T32</f>
        <v>1</v>
      </c>
      <c r="N32" s="2" t="s">
        <v>47</v>
      </c>
      <c r="O32" s="2"/>
      <c r="P32" s="3"/>
      <c r="Q32" s="2"/>
      <c r="R32" s="21"/>
      <c r="S32" s="2">
        <f>(IF(O32&gt;P31,1,0)+(IF(Q32&gt;P33,1,0))+(IF(R32&gt;P34,1,0)))</f>
        <v>0</v>
      </c>
      <c r="T32" s="2">
        <f>RANK(S32,S31:S34)</f>
        <v>1</v>
      </c>
      <c r="U32" s="2">
        <f>SUM(O32:R32)</f>
        <v>0</v>
      </c>
      <c r="V32" s="19"/>
      <c r="W32" s="48"/>
      <c r="X32" s="48"/>
      <c r="Y32" s="47"/>
      <c r="Z32" s="75"/>
    </row>
    <row r="33" spans="3:26" x14ac:dyDescent="0.4">
      <c r="C33" s="59">
        <f t="shared" si="6"/>
        <v>1</v>
      </c>
      <c r="D33" s="18" t="s">
        <v>43</v>
      </c>
      <c r="E33" s="2"/>
      <c r="F33" s="2"/>
      <c r="G33" s="3"/>
      <c r="H33" s="21"/>
      <c r="I33" s="2">
        <f>(IF(E33&gt;G31,1,0)+(IF(F33&gt;G32,1,0))+(IF(H33&gt;G34,1,0)))</f>
        <v>0</v>
      </c>
      <c r="J33" s="2">
        <f>RANK(I33,I31:I34)</f>
        <v>1</v>
      </c>
      <c r="K33" s="2">
        <f>SUM(E33:H33)</f>
        <v>0</v>
      </c>
      <c r="M33" s="59">
        <f t="shared" si="7"/>
        <v>1</v>
      </c>
      <c r="N33" s="2" t="s">
        <v>48</v>
      </c>
      <c r="O33" s="2"/>
      <c r="P33" s="2"/>
      <c r="Q33" s="3"/>
      <c r="R33" s="21"/>
      <c r="S33" s="2">
        <f>(IF(O33&gt;Q31,1,0)+(IF(P33&gt;Q32,1,0))+(IF(R33&gt;Q34,1,0)))</f>
        <v>0</v>
      </c>
      <c r="T33" s="2">
        <f>RANK(S33,S31:S34)</f>
        <v>1</v>
      </c>
      <c r="U33" s="2">
        <f>SUM(O33:R33)</f>
        <v>0</v>
      </c>
      <c r="V33" s="19"/>
      <c r="W33" s="48"/>
      <c r="X33" s="48"/>
      <c r="Y33" s="47"/>
      <c r="Z33" s="75"/>
    </row>
    <row r="34" spans="3:26" x14ac:dyDescent="0.4">
      <c r="C34" s="59">
        <f t="shared" si="6"/>
        <v>1</v>
      </c>
      <c r="D34" s="18" t="s">
        <v>44</v>
      </c>
      <c r="E34" s="2"/>
      <c r="F34" s="2"/>
      <c r="G34" s="2"/>
      <c r="H34" s="50"/>
      <c r="I34" s="2">
        <f>(IF(E34&gt;H31,1,0)+(IF(F34&gt;H32,1,0))+(IF(G34&gt;H33,1,0)))</f>
        <v>0</v>
      </c>
      <c r="J34" s="2">
        <f>RANK(I34,I31:I34)</f>
        <v>1</v>
      </c>
      <c r="K34" s="2">
        <f>SUM(E34:H34)</f>
        <v>0</v>
      </c>
      <c r="M34" s="59">
        <f t="shared" si="7"/>
        <v>1</v>
      </c>
      <c r="N34" s="2" t="s">
        <v>49</v>
      </c>
      <c r="O34" s="2"/>
      <c r="P34" s="2"/>
      <c r="Q34" s="2"/>
      <c r="R34" s="50"/>
      <c r="S34" s="2">
        <f>(IF(O34&gt;R31,1,0)+(IF(P34&gt;R32,1,0))+(IF(Q34&gt;R33,1,0)))</f>
        <v>0</v>
      </c>
      <c r="T34" s="2">
        <f>RANK(S34,S31:S34)</f>
        <v>1</v>
      </c>
      <c r="U34" s="2">
        <f>SUM(O34:R34)</f>
        <v>0</v>
      </c>
      <c r="V34" s="19"/>
      <c r="W34" s="46"/>
      <c r="X34" s="46"/>
      <c r="Y34" s="46"/>
      <c r="Z34" s="74"/>
    </row>
    <row r="35" spans="3:26" x14ac:dyDescent="0.4">
      <c r="D35" t="s">
        <v>15</v>
      </c>
      <c r="E35" s="2">
        <f>6-(I31+I32+I33+I34)</f>
        <v>6</v>
      </c>
      <c r="F35" s="2" t="str">
        <f>VLOOKUP(1,C31:D34,2,FALSE)</f>
        <v>Equipe 13</v>
      </c>
      <c r="G35" s="2" t="s">
        <v>16</v>
      </c>
      <c r="I35" s="2" t="e">
        <f>VLOOKUP(3,C31:D34,2,FALSE)</f>
        <v>#N/A</v>
      </c>
      <c r="J35" s="2" t="s">
        <v>17</v>
      </c>
      <c r="N35" t="s">
        <v>15</v>
      </c>
      <c r="O35" s="2">
        <f>6-(S31+S32+S33+S34)</f>
        <v>6</v>
      </c>
      <c r="P35" s="2" t="str">
        <f>VLOOKUP(1,M31:N34,2,FALSE)</f>
        <v>Equipe 29</v>
      </c>
      <c r="Q35" s="2" t="s">
        <v>16</v>
      </c>
      <c r="S35" s="2" t="e">
        <f>VLOOKUP(3,M31:N34,2,FALSE)</f>
        <v>#N/A</v>
      </c>
      <c r="T35" s="2" t="s">
        <v>17</v>
      </c>
      <c r="V35" s="19"/>
      <c r="W35" s="46"/>
      <c r="X35" s="46"/>
      <c r="Y35" s="47"/>
      <c r="Z35" s="74"/>
    </row>
    <row r="36" spans="3:26" x14ac:dyDescent="0.4">
      <c r="D36"/>
      <c r="F36" s="2" t="e">
        <f>VLOOKUP(2,C31:D34,2,FALSE)</f>
        <v>#N/A</v>
      </c>
      <c r="G36" s="2" t="s">
        <v>18</v>
      </c>
      <c r="I36" s="2" t="e">
        <f>VLOOKUP(4,C31:D34,2,FALSE)</f>
        <v>#N/A</v>
      </c>
      <c r="J36" s="2" t="s">
        <v>19</v>
      </c>
      <c r="P36" s="2" t="e">
        <f>VLOOKUP(2,M31:N34,2,FALSE)</f>
        <v>#N/A</v>
      </c>
      <c r="Q36" s="2" t="s">
        <v>18</v>
      </c>
      <c r="S36" s="2" t="e">
        <f>VLOOKUP(4,M31:N34,2,FALSE)</f>
        <v>#N/A</v>
      </c>
      <c r="T36" s="2" t="s">
        <v>19</v>
      </c>
      <c r="V36" s="19"/>
      <c r="W36" s="46"/>
      <c r="X36" s="46"/>
      <c r="Y36" s="46"/>
      <c r="Z36" s="74"/>
    </row>
    <row r="37" spans="3:26" x14ac:dyDescent="0.4">
      <c r="V37" s="19"/>
      <c r="W37" s="46"/>
      <c r="X37" s="46"/>
      <c r="Y37" s="47"/>
      <c r="Z37" s="74"/>
    </row>
    <row r="38" spans="3:26" x14ac:dyDescent="0.4">
      <c r="W38" s="46"/>
      <c r="X38" s="46"/>
      <c r="Y38" s="46"/>
      <c r="Z38" s="74"/>
    </row>
    <row r="39" spans="3:26" x14ac:dyDescent="0.4">
      <c r="W39" s="46"/>
      <c r="X39" s="46"/>
      <c r="Y39" s="47"/>
      <c r="Z39" s="74"/>
    </row>
    <row r="40" spans="3:26" x14ac:dyDescent="0.4">
      <c r="W40" s="46"/>
      <c r="X40" s="46"/>
      <c r="Y40" s="46"/>
      <c r="Z40" s="74"/>
    </row>
    <row r="41" spans="3:26" x14ac:dyDescent="0.4">
      <c r="W41" s="46"/>
      <c r="X41" s="46"/>
      <c r="Y41" s="47"/>
      <c r="Z41" s="74"/>
    </row>
    <row r="42" spans="3:26" x14ac:dyDescent="0.4">
      <c r="W42" s="46"/>
      <c r="X42" s="46"/>
      <c r="Y42" s="47"/>
      <c r="Z42" s="74"/>
    </row>
    <row r="43" spans="3:26" x14ac:dyDescent="0.4">
      <c r="W43" s="46"/>
      <c r="X43" s="46"/>
      <c r="Y43" s="47"/>
      <c r="Z43" s="74"/>
    </row>
    <row r="44" spans="3:26" x14ac:dyDescent="0.4">
      <c r="W44" s="46"/>
      <c r="X44" s="46"/>
      <c r="Y44" s="46"/>
      <c r="Z44" s="74"/>
    </row>
    <row r="45" spans="3:26" x14ac:dyDescent="0.4">
      <c r="W45" s="46"/>
      <c r="X45" s="46"/>
      <c r="Y45" s="47"/>
      <c r="Z45" s="74"/>
    </row>
    <row r="46" spans="3:26" ht="18.45" x14ac:dyDescent="0.5">
      <c r="D46" s="37"/>
      <c r="E46" s="19"/>
      <c r="F46" s="19"/>
      <c r="G46" s="19"/>
      <c r="H46" s="19"/>
      <c r="I46" s="19"/>
      <c r="W46" s="46"/>
      <c r="X46" s="46"/>
      <c r="Y46" s="47"/>
      <c r="Z46" s="74"/>
    </row>
    <row r="47" spans="3:26" x14ac:dyDescent="0.4">
      <c r="E47" s="19"/>
      <c r="F47" s="19"/>
      <c r="G47" s="19"/>
      <c r="H47" s="19"/>
      <c r="I47" s="19"/>
      <c r="W47" s="46"/>
      <c r="X47" s="46"/>
      <c r="Y47" s="47"/>
      <c r="Z47" s="74"/>
    </row>
    <row r="48" spans="3:26" x14ac:dyDescent="0.4">
      <c r="E48" s="19"/>
      <c r="F48" s="19"/>
      <c r="G48" s="19"/>
      <c r="H48" s="19"/>
      <c r="I48" s="19"/>
      <c r="W48" s="46"/>
      <c r="X48" s="46"/>
      <c r="Y48" s="47"/>
      <c r="Z48" s="74"/>
    </row>
    <row r="49" spans="5:26" x14ac:dyDescent="0.4">
      <c r="E49" s="19"/>
      <c r="F49" s="19"/>
      <c r="G49" s="19"/>
      <c r="H49" s="19"/>
      <c r="I49" s="19"/>
      <c r="W49" s="46"/>
      <c r="X49" s="46"/>
      <c r="Y49" s="47"/>
      <c r="Z49" s="74"/>
    </row>
    <row r="50" spans="5:26" x14ac:dyDescent="0.4">
      <c r="E50" s="19"/>
      <c r="F50" s="19"/>
      <c r="G50" s="19"/>
      <c r="H50" s="19"/>
      <c r="I50" s="19"/>
      <c r="W50" s="46"/>
      <c r="X50" s="46"/>
      <c r="Y50" s="46"/>
      <c r="Z50" s="74"/>
    </row>
    <row r="51" spans="5:26" x14ac:dyDescent="0.4">
      <c r="E51" s="19"/>
      <c r="F51" s="19"/>
      <c r="G51" s="19"/>
      <c r="H51" s="19"/>
      <c r="I51" s="19"/>
      <c r="W51" s="46"/>
      <c r="X51" s="46"/>
      <c r="Y51" s="47"/>
      <c r="Z51" s="74"/>
    </row>
    <row r="52" spans="5:26" x14ac:dyDescent="0.4">
      <c r="W52" s="46"/>
      <c r="X52" s="46"/>
      <c r="Y52" s="46"/>
      <c r="Z52" s="74"/>
    </row>
    <row r="53" spans="5:26" x14ac:dyDescent="0.4">
      <c r="W53" s="46"/>
      <c r="X53" s="46"/>
      <c r="Y53" s="47"/>
      <c r="Z53" s="74"/>
    </row>
    <row r="54" spans="5:26" x14ac:dyDescent="0.4">
      <c r="W54" s="46"/>
      <c r="X54" s="46"/>
      <c r="Y54" s="47"/>
      <c r="Z54" s="74"/>
    </row>
    <row r="55" spans="5:26" x14ac:dyDescent="0.4">
      <c r="W55" s="46"/>
      <c r="X55" s="46"/>
      <c r="Y55" s="47"/>
      <c r="Z55" s="74"/>
    </row>
    <row r="56" spans="5:26" x14ac:dyDescent="0.4">
      <c r="G56" s="2"/>
      <c r="W56" s="46"/>
      <c r="X56" s="46"/>
      <c r="Y56" s="46"/>
      <c r="Z56" s="74"/>
    </row>
    <row r="57" spans="5:26" x14ac:dyDescent="0.4">
      <c r="W57" s="46"/>
      <c r="X57" s="46"/>
      <c r="Y57" s="47"/>
      <c r="Z57" s="74"/>
    </row>
    <row r="58" spans="5:26" x14ac:dyDescent="0.4">
      <c r="W58" s="46"/>
      <c r="X58" s="46"/>
      <c r="Y58" s="46"/>
      <c r="Z58" s="74"/>
    </row>
    <row r="59" spans="5:26" x14ac:dyDescent="0.4">
      <c r="W59" s="46"/>
      <c r="X59" s="46"/>
      <c r="Y59" s="47"/>
      <c r="Z59" s="74"/>
    </row>
    <row r="60" spans="5:26" x14ac:dyDescent="0.4">
      <c r="W60" s="46"/>
      <c r="X60" s="46"/>
      <c r="Y60" s="46"/>
      <c r="Z60" s="74"/>
    </row>
    <row r="61" spans="5:26" x14ac:dyDescent="0.4">
      <c r="W61" s="46"/>
      <c r="X61" s="46"/>
      <c r="Y61" s="47"/>
      <c r="Z61" s="74"/>
    </row>
    <row r="62" spans="5:26" x14ac:dyDescent="0.4">
      <c r="W62" s="46"/>
      <c r="X62" s="46"/>
      <c r="Y62" s="46"/>
      <c r="Z62" s="74"/>
    </row>
    <row r="63" spans="5:26" x14ac:dyDescent="0.4">
      <c r="W63" s="46"/>
      <c r="X63" s="46"/>
      <c r="Y63" s="47"/>
      <c r="Z63" s="74"/>
    </row>
    <row r="64" spans="5:26" x14ac:dyDescent="0.4">
      <c r="W64" s="46"/>
      <c r="X64" s="46"/>
      <c r="Y64" s="46"/>
      <c r="Z64" s="74"/>
    </row>
    <row r="65" spans="23:26" x14ac:dyDescent="0.4">
      <c r="W65" s="46"/>
      <c r="X65" s="46"/>
      <c r="Y65" s="47"/>
      <c r="Z65" s="74"/>
    </row>
    <row r="66" spans="23:26" x14ac:dyDescent="0.4">
      <c r="W66" s="46"/>
      <c r="X66" s="46"/>
      <c r="Y66" s="46"/>
      <c r="Z66" s="74"/>
    </row>
    <row r="67" spans="23:26" x14ac:dyDescent="0.4">
      <c r="W67" s="46"/>
      <c r="X67" s="46"/>
      <c r="Y67" s="47"/>
      <c r="Z67" s="74"/>
    </row>
    <row r="68" spans="23:26" x14ac:dyDescent="0.4">
      <c r="W68" s="46"/>
      <c r="X68" s="46"/>
      <c r="Y68" s="47"/>
      <c r="Z68" s="74"/>
    </row>
    <row r="69" spans="23:26" x14ac:dyDescent="0.4">
      <c r="W69" s="46"/>
      <c r="X69" s="46"/>
      <c r="Y69" s="47"/>
      <c r="Z69" s="74"/>
    </row>
    <row r="70" spans="23:26" x14ac:dyDescent="0.4">
      <c r="W70" s="46"/>
      <c r="X70" s="46"/>
      <c r="Y70" s="46"/>
      <c r="Z70" s="74"/>
    </row>
    <row r="71" spans="23:26" x14ac:dyDescent="0.4">
      <c r="W71" s="46"/>
      <c r="X71" s="46"/>
      <c r="Y71" s="47"/>
      <c r="Z71" s="74"/>
    </row>
    <row r="72" spans="23:26" x14ac:dyDescent="0.4">
      <c r="W72" s="46"/>
      <c r="X72" s="46"/>
      <c r="Y72" s="46"/>
      <c r="Z72" s="74"/>
    </row>
    <row r="73" spans="23:26" x14ac:dyDescent="0.4">
      <c r="W73" s="46"/>
      <c r="X73" s="46"/>
      <c r="Y73" s="47"/>
      <c r="Z73" s="74"/>
    </row>
    <row r="74" spans="23:26" x14ac:dyDescent="0.4">
      <c r="W74" s="46"/>
      <c r="X74" s="46"/>
      <c r="Y74" s="46"/>
      <c r="Z74" s="74"/>
    </row>
    <row r="75" spans="23:26" x14ac:dyDescent="0.4">
      <c r="W75" s="46"/>
      <c r="X75" s="46"/>
      <c r="Y75" s="47"/>
      <c r="Z75" s="74"/>
    </row>
    <row r="76" spans="23:26" x14ac:dyDescent="0.4">
      <c r="W76" s="46"/>
      <c r="X76" s="46"/>
      <c r="Y76" s="47"/>
      <c r="Z76" s="74"/>
    </row>
    <row r="77" spans="23:26" x14ac:dyDescent="0.4">
      <c r="W77" s="46"/>
      <c r="X77" s="46"/>
      <c r="Y77" s="47"/>
      <c r="Z77" s="74"/>
    </row>
    <row r="78" spans="23:26" x14ac:dyDescent="0.4">
      <c r="W78" s="46"/>
      <c r="X78" s="46"/>
      <c r="Y78" s="46"/>
      <c r="Z78" s="74"/>
    </row>
    <row r="79" spans="23:26" x14ac:dyDescent="0.4">
      <c r="W79" s="46"/>
      <c r="X79" s="46"/>
      <c r="Y79" s="47"/>
      <c r="Z79" s="74"/>
    </row>
    <row r="80" spans="23:26" x14ac:dyDescent="0.4">
      <c r="W80" s="46"/>
      <c r="X80" s="46"/>
      <c r="Y80" s="46"/>
      <c r="Z80" s="74"/>
    </row>
    <row r="81" spans="23:26" x14ac:dyDescent="0.4">
      <c r="W81" s="46"/>
      <c r="X81" s="46"/>
      <c r="Y81" s="47"/>
      <c r="Z81" s="74"/>
    </row>
    <row r="82" spans="23:26" x14ac:dyDescent="0.4">
      <c r="W82" s="46"/>
      <c r="X82" s="46"/>
      <c r="Y82" s="46"/>
      <c r="Z82" s="74"/>
    </row>
    <row r="83" spans="23:26" x14ac:dyDescent="0.4">
      <c r="W83" s="46"/>
      <c r="X83" s="46"/>
      <c r="Y83" s="47"/>
      <c r="Z83" s="74"/>
    </row>
    <row r="84" spans="23:26" x14ac:dyDescent="0.4">
      <c r="W84" s="46"/>
      <c r="X84" s="46"/>
      <c r="Y84" s="47"/>
      <c r="Z84" s="74"/>
    </row>
    <row r="85" spans="23:26" x14ac:dyDescent="0.4">
      <c r="W85" s="46"/>
      <c r="X85" s="46"/>
      <c r="Y85" s="47"/>
      <c r="Z85" s="74"/>
    </row>
    <row r="86" spans="23:26" x14ac:dyDescent="0.4">
      <c r="W86" s="46"/>
      <c r="X86" s="46"/>
      <c r="Y86" s="47"/>
      <c r="Z86" s="74"/>
    </row>
    <row r="87" spans="23:26" x14ac:dyDescent="0.4">
      <c r="W87" s="46"/>
      <c r="X87" s="46"/>
      <c r="Y87" s="47"/>
      <c r="Z87" s="74"/>
    </row>
  </sheetData>
  <mergeCells count="43">
    <mergeCell ref="B10:V10"/>
    <mergeCell ref="D19:V19"/>
    <mergeCell ref="D28:V28"/>
    <mergeCell ref="Z80:Z81"/>
    <mergeCell ref="Z82:Z83"/>
    <mergeCell ref="Z66:Z67"/>
    <mergeCell ref="Z44:Z45"/>
    <mergeCell ref="Z46:Z47"/>
    <mergeCell ref="Z48:Z49"/>
    <mergeCell ref="Z50:Z51"/>
    <mergeCell ref="Z52:Z53"/>
    <mergeCell ref="Z54:Z55"/>
    <mergeCell ref="Z56:Z57"/>
    <mergeCell ref="Z58:Z59"/>
    <mergeCell ref="Z60:Z61"/>
    <mergeCell ref="Z62:Z63"/>
    <mergeCell ref="Z84:Z85"/>
    <mergeCell ref="Z86:Z87"/>
    <mergeCell ref="Z68:Z69"/>
    <mergeCell ref="Z70:Z71"/>
    <mergeCell ref="Z72:Z73"/>
    <mergeCell ref="Z74:Z75"/>
    <mergeCell ref="Z76:Z77"/>
    <mergeCell ref="Z78:Z79"/>
    <mergeCell ref="Z64:Z65"/>
    <mergeCell ref="Z42:Z43"/>
    <mergeCell ref="Z16:Z17"/>
    <mergeCell ref="Z20:Z21"/>
    <mergeCell ref="Z22:Z23"/>
    <mergeCell ref="Z24:Z25"/>
    <mergeCell ref="Z26:Z29"/>
    <mergeCell ref="Z30:Z31"/>
    <mergeCell ref="Z32:Z33"/>
    <mergeCell ref="Z34:Z35"/>
    <mergeCell ref="Z36:Z37"/>
    <mergeCell ref="Z38:Z39"/>
    <mergeCell ref="Z40:Z41"/>
    <mergeCell ref="Z14:Z15"/>
    <mergeCell ref="Z2:Z3"/>
    <mergeCell ref="Z4:Z5"/>
    <mergeCell ref="Z6:Z7"/>
    <mergeCell ref="Z8:Z11"/>
    <mergeCell ref="Z12:Z13"/>
  </mergeCells>
  <conditionalFormatting sqref="E5">
    <cfRule type="cellIs" dxfId="35" priority="37" operator="equal">
      <formula>"."</formula>
    </cfRule>
  </conditionalFormatting>
  <conditionalFormatting sqref="E5:E7 F4 G4:G5 H4:H6 F6:F7 G7">
    <cfRule type="cellIs" dxfId="34" priority="38" operator="equal">
      <formula>0</formula>
    </cfRule>
    <cfRule type="cellIs" dxfId="33" priority="39" operator="lessThan">
      <formula>500</formula>
    </cfRule>
  </conditionalFormatting>
  <conditionalFormatting sqref="F4 G4:G5 H4:H6 E5:E7 F6:F7 G7">
    <cfRule type="cellIs" dxfId="32" priority="40" operator="greaterThan">
      <formula>499</formula>
    </cfRule>
  </conditionalFormatting>
  <conditionalFormatting sqref="F4">
    <cfRule type="cellIs" dxfId="31" priority="42" operator="greaterThan">
      <formula>$F$4&gt;$E$5</formula>
    </cfRule>
    <cfRule type="cellIs" dxfId="30" priority="41" operator="greaterThan">
      <formula>699</formula>
    </cfRule>
  </conditionalFormatting>
  <conditionalFormatting sqref="J4:J7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3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4:J16">
    <cfRule type="colorScale" priority="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22:J25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31:J34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14">
    <cfRule type="cellIs" dxfId="29" priority="8" operator="equal">
      <formula>"."</formula>
    </cfRule>
  </conditionalFormatting>
  <conditionalFormatting sqref="O14:O16">
    <cfRule type="cellIs" dxfId="28" priority="9" operator="equal">
      <formula>0</formula>
    </cfRule>
    <cfRule type="cellIs" dxfId="27" priority="10" operator="lessThan">
      <formula>500</formula>
    </cfRule>
    <cfRule type="cellIs" dxfId="26" priority="11" operator="greaterThan">
      <formula>499</formula>
    </cfRule>
  </conditionalFormatting>
  <conditionalFormatting sqref="P13">
    <cfRule type="cellIs" dxfId="25" priority="18" operator="greaterThan">
      <formula>699</formula>
    </cfRule>
    <cfRule type="cellIs" dxfId="24" priority="19" operator="greaterThan">
      <formula>$F$4&gt;$E$5</formula>
    </cfRule>
  </conditionalFormatting>
  <conditionalFormatting sqref="P15:P16">
    <cfRule type="cellIs" dxfId="23" priority="5" operator="equal">
      <formula>0</formula>
    </cfRule>
    <cfRule type="cellIs" dxfId="22" priority="6" operator="lessThan">
      <formula>500</formula>
    </cfRule>
    <cfRule type="cellIs" dxfId="21" priority="7" operator="greaterThan">
      <formula>499</formula>
    </cfRule>
  </conditionalFormatting>
  <conditionalFormatting sqref="P13:R13">
    <cfRule type="cellIs" dxfId="20" priority="16" operator="lessThan">
      <formula>500</formula>
    </cfRule>
    <cfRule type="cellIs" dxfId="19" priority="15" operator="equal">
      <formula>0</formula>
    </cfRule>
    <cfRule type="cellIs" dxfId="18" priority="17" operator="greaterThan">
      <formula>499</formula>
    </cfRule>
  </conditionalFormatting>
  <conditionalFormatting sqref="Q16">
    <cfRule type="cellIs" dxfId="17" priority="2" operator="equal">
      <formula>0</formula>
    </cfRule>
    <cfRule type="cellIs" dxfId="16" priority="3" operator="lessThan">
      <formula>500</formula>
    </cfRule>
    <cfRule type="cellIs" dxfId="15" priority="4" operator="greaterThan">
      <formula>499</formula>
    </cfRule>
  </conditionalFormatting>
  <conditionalFormatting sqref="Q14:R14">
    <cfRule type="cellIs" dxfId="14" priority="14" operator="greaterThan">
      <formula>499</formula>
    </cfRule>
    <cfRule type="cellIs" dxfId="13" priority="13" operator="lessThan">
      <formula>500</formula>
    </cfRule>
    <cfRule type="cellIs" dxfId="12" priority="12" operator="equal">
      <formula>0</formula>
    </cfRule>
  </conditionalFormatting>
  <conditionalFormatting sqref="T4:T7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13:T16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2:T25">
    <cfRule type="colorScale" priority="2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1:T34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33"/>
  <sheetViews>
    <sheetView topLeftCell="A5" workbookViewId="0">
      <selection activeCell="F30" sqref="F30"/>
    </sheetView>
  </sheetViews>
  <sheetFormatPr baseColWidth="10" defaultColWidth="11.3828125" defaultRowHeight="14.6" x14ac:dyDescent="0.4"/>
  <sheetData>
    <row r="2" spans="1:12" x14ac:dyDescent="0.4">
      <c r="A2" s="38"/>
      <c r="B2" s="38"/>
      <c r="C2" s="78"/>
      <c r="D2" s="38"/>
      <c r="E2" s="38"/>
      <c r="F2" s="78"/>
      <c r="G2" s="38"/>
      <c r="H2" s="38"/>
      <c r="I2" s="78"/>
      <c r="J2" s="38"/>
      <c r="K2" s="38"/>
      <c r="L2" s="78"/>
    </row>
    <row r="3" spans="1:12" x14ac:dyDescent="0.4">
      <c r="A3" s="38"/>
      <c r="B3" s="38"/>
      <c r="C3" s="78"/>
      <c r="D3" s="38"/>
      <c r="E3" s="38"/>
      <c r="F3" s="78"/>
      <c r="G3" s="38"/>
      <c r="H3" s="38"/>
      <c r="I3" s="78"/>
      <c r="J3" s="38"/>
      <c r="K3" s="38"/>
      <c r="L3" s="78"/>
    </row>
    <row r="4" spans="1:12" x14ac:dyDescent="0.4">
      <c r="A4" s="31"/>
      <c r="B4" s="31"/>
      <c r="C4" s="79"/>
      <c r="D4" s="31"/>
      <c r="E4" s="31"/>
      <c r="F4" s="79"/>
      <c r="G4" s="31"/>
      <c r="H4" s="31"/>
      <c r="I4" s="79"/>
      <c r="J4" s="31"/>
      <c r="K4" s="31"/>
      <c r="L4" s="79"/>
    </row>
    <row r="5" spans="1:12" x14ac:dyDescent="0.4">
      <c r="A5" s="31"/>
      <c r="B5" s="31"/>
      <c r="C5" s="79"/>
      <c r="D5" s="31"/>
      <c r="E5" s="31"/>
      <c r="F5" s="79"/>
      <c r="G5" s="31"/>
      <c r="H5" s="31"/>
      <c r="I5" s="79"/>
      <c r="J5" s="31"/>
      <c r="K5" s="31"/>
      <c r="L5" s="79"/>
    </row>
    <row r="6" spans="1:12" x14ac:dyDescent="0.4">
      <c r="A6" s="38"/>
      <c r="B6" s="38"/>
      <c r="C6" s="78"/>
      <c r="D6" s="39"/>
      <c r="E6" s="39"/>
      <c r="F6" s="80"/>
      <c r="G6" s="38"/>
      <c r="H6" s="38"/>
      <c r="I6" s="78"/>
      <c r="J6" s="38"/>
      <c r="K6" s="38"/>
      <c r="L6" s="78"/>
    </row>
    <row r="7" spans="1:12" x14ac:dyDescent="0.4">
      <c r="A7" s="38"/>
      <c r="B7" s="38"/>
      <c r="C7" s="78"/>
      <c r="D7" s="39"/>
      <c r="E7" s="39"/>
      <c r="F7" s="80"/>
      <c r="G7" s="38"/>
      <c r="H7" s="38"/>
      <c r="I7" s="78"/>
      <c r="J7" s="51"/>
      <c r="K7" s="51"/>
      <c r="L7" s="78"/>
    </row>
    <row r="8" spans="1:12" x14ac:dyDescent="0.4">
      <c r="A8" s="31"/>
      <c r="B8" s="31"/>
      <c r="C8" s="79"/>
      <c r="D8" s="31"/>
      <c r="E8" s="31"/>
      <c r="F8" s="79"/>
      <c r="G8" s="31"/>
      <c r="H8" s="31"/>
      <c r="I8" s="79"/>
      <c r="J8" s="31"/>
      <c r="K8" s="31"/>
      <c r="L8" s="79"/>
    </row>
    <row r="9" spans="1:12" x14ac:dyDescent="0.4">
      <c r="A9" s="31"/>
      <c r="B9" s="31"/>
      <c r="C9" s="79"/>
      <c r="D9" s="31"/>
      <c r="E9" s="31"/>
      <c r="F9" s="79"/>
      <c r="G9" s="31"/>
      <c r="H9" s="31"/>
      <c r="I9" s="79"/>
      <c r="J9" s="31"/>
      <c r="K9" s="31"/>
      <c r="L9" s="79"/>
    </row>
    <row r="10" spans="1:12" x14ac:dyDescent="0.4">
      <c r="A10" s="38"/>
      <c r="B10" s="38"/>
      <c r="C10" s="78"/>
      <c r="D10" s="38"/>
      <c r="E10" s="38"/>
      <c r="F10" s="78"/>
      <c r="G10" s="38"/>
      <c r="H10" s="38"/>
      <c r="I10" s="78"/>
      <c r="J10" s="38"/>
      <c r="K10" s="38"/>
      <c r="L10" s="78"/>
    </row>
    <row r="11" spans="1:12" x14ac:dyDescent="0.4">
      <c r="A11" s="38"/>
      <c r="B11" s="38"/>
      <c r="C11" s="78"/>
      <c r="D11" s="38"/>
      <c r="E11" s="38"/>
      <c r="F11" s="78"/>
      <c r="G11" s="38"/>
      <c r="H11" s="38"/>
      <c r="I11" s="78"/>
      <c r="J11" s="38"/>
      <c r="K11" s="38"/>
      <c r="L11" s="78"/>
    </row>
    <row r="12" spans="1:12" x14ac:dyDescent="0.4">
      <c r="A12" s="31"/>
      <c r="B12" s="31"/>
      <c r="C12" s="79"/>
      <c r="D12" s="31"/>
      <c r="E12" s="31"/>
      <c r="F12" s="79"/>
      <c r="G12" s="31"/>
      <c r="H12" s="31"/>
      <c r="I12" s="79"/>
      <c r="J12" s="31"/>
      <c r="K12" s="31"/>
      <c r="L12" s="79"/>
    </row>
    <row r="13" spans="1:12" x14ac:dyDescent="0.4">
      <c r="A13" s="31"/>
      <c r="B13" s="31"/>
      <c r="C13" s="79"/>
      <c r="D13" s="31"/>
      <c r="E13" s="31"/>
      <c r="F13" s="79"/>
      <c r="G13" s="31"/>
      <c r="H13" s="31"/>
      <c r="I13" s="79"/>
      <c r="J13" s="31"/>
      <c r="K13" s="31"/>
      <c r="L13" s="79"/>
    </row>
    <row r="14" spans="1:12" x14ac:dyDescent="0.4">
      <c r="A14" s="38"/>
      <c r="B14" s="38"/>
      <c r="C14" s="78"/>
      <c r="D14" s="38"/>
      <c r="E14" s="38"/>
      <c r="F14" s="78"/>
      <c r="G14" s="38"/>
      <c r="H14" s="38"/>
      <c r="I14" s="78"/>
      <c r="J14" s="38"/>
      <c r="K14" s="38"/>
      <c r="L14" s="78"/>
    </row>
    <row r="15" spans="1:12" x14ac:dyDescent="0.4">
      <c r="A15" s="38"/>
      <c r="B15" s="38"/>
      <c r="C15" s="78"/>
      <c r="D15" s="38"/>
      <c r="E15" s="38"/>
      <c r="F15" s="78"/>
      <c r="G15" s="38"/>
      <c r="H15" s="38"/>
      <c r="I15" s="78"/>
      <c r="J15" s="38"/>
      <c r="K15" s="38"/>
      <c r="L15" s="78"/>
    </row>
    <row r="16" spans="1:12" x14ac:dyDescent="0.4">
      <c r="A16" s="31"/>
      <c r="B16" s="31"/>
      <c r="C16" s="79"/>
      <c r="D16" s="31"/>
      <c r="E16" s="31"/>
      <c r="F16" s="79"/>
      <c r="G16" s="31"/>
      <c r="H16" s="31"/>
      <c r="I16" s="79"/>
      <c r="J16" s="31"/>
      <c r="K16" s="31"/>
      <c r="L16" s="79"/>
    </row>
    <row r="17" spans="1:12" x14ac:dyDescent="0.4">
      <c r="A17" s="31"/>
      <c r="B17" s="31"/>
      <c r="C17" s="79"/>
      <c r="D17" s="31"/>
      <c r="E17" s="31"/>
      <c r="F17" s="79"/>
      <c r="G17" s="31"/>
      <c r="H17" s="31"/>
      <c r="I17" s="79"/>
      <c r="J17" s="31"/>
      <c r="K17" s="31"/>
      <c r="L17" s="79"/>
    </row>
    <row r="18" spans="1:12" x14ac:dyDescent="0.4">
      <c r="A18" s="38"/>
      <c r="B18" s="38"/>
      <c r="C18" s="78"/>
      <c r="D18" s="38"/>
      <c r="E18" s="38"/>
      <c r="F18" s="78"/>
      <c r="G18" s="38"/>
      <c r="H18" s="38"/>
      <c r="I18" s="78"/>
      <c r="J18" s="38"/>
      <c r="K18" s="38"/>
      <c r="L18" s="78"/>
    </row>
    <row r="19" spans="1:12" x14ac:dyDescent="0.4">
      <c r="A19" s="38"/>
      <c r="B19" s="38"/>
      <c r="C19" s="78"/>
      <c r="D19" s="38"/>
      <c r="E19" s="38"/>
      <c r="F19" s="78"/>
      <c r="G19" s="38"/>
      <c r="H19" s="38"/>
      <c r="I19" s="78"/>
      <c r="J19" s="38"/>
      <c r="K19" s="38"/>
      <c r="L19" s="78"/>
    </row>
    <row r="20" spans="1:12" x14ac:dyDescent="0.4">
      <c r="A20" s="31"/>
      <c r="B20" s="31"/>
      <c r="C20" s="79"/>
      <c r="D20" s="31"/>
      <c r="E20" s="31"/>
      <c r="F20" s="79"/>
      <c r="G20" s="31"/>
      <c r="H20" s="31"/>
      <c r="I20" s="79"/>
      <c r="J20" s="31"/>
      <c r="K20" s="31"/>
      <c r="L20" s="79"/>
    </row>
    <row r="21" spans="1:12" x14ac:dyDescent="0.4">
      <c r="A21" s="31"/>
      <c r="B21" s="31"/>
      <c r="C21" s="79"/>
      <c r="D21" s="31"/>
      <c r="E21" s="31"/>
      <c r="F21" s="79"/>
      <c r="G21" s="31"/>
      <c r="H21" s="31"/>
      <c r="I21" s="79"/>
      <c r="J21" s="31"/>
      <c r="K21" s="31"/>
      <c r="L21" s="79"/>
    </row>
    <row r="24" spans="1:12" x14ac:dyDescent="0.4">
      <c r="B24" s="44" t="s">
        <v>44</v>
      </c>
      <c r="C24" s="3"/>
      <c r="D24" s="2">
        <v>0</v>
      </c>
      <c r="E24" s="2">
        <v>890</v>
      </c>
      <c r="F24" s="2">
        <v>1200</v>
      </c>
      <c r="G24">
        <f>(IF(D24&gt;C25,1,0)+(IF(E24&gt;C26,1,0))+(IF(F24&gt;C27,1,0)))</f>
        <v>2</v>
      </c>
      <c r="H24">
        <f>RANK(G24,G24:G27)</f>
        <v>2</v>
      </c>
      <c r="I24">
        <f t="shared" ref="I24:I33" si="0">SUM(C24:F24)</f>
        <v>2090</v>
      </c>
    </row>
    <row r="25" spans="1:12" x14ac:dyDescent="0.4">
      <c r="B25" s="44" t="s">
        <v>23</v>
      </c>
      <c r="C25" s="2">
        <v>230</v>
      </c>
      <c r="D25" s="2">
        <v>840</v>
      </c>
      <c r="E25" s="3"/>
      <c r="F25" s="2">
        <v>700</v>
      </c>
      <c r="G25">
        <f>(IF(C25&gt;E23,1,0)+(IF(D25&gt;E24,1,0))+(IF(F25&gt;E26,1,0)))</f>
        <v>2</v>
      </c>
      <c r="H25">
        <f>RANK(G25,G23:G26)</f>
        <v>1</v>
      </c>
      <c r="I25">
        <f t="shared" si="0"/>
        <v>1770</v>
      </c>
    </row>
    <row r="26" spans="1:12" x14ac:dyDescent="0.4">
      <c r="B26" s="44" t="s">
        <v>50</v>
      </c>
      <c r="C26" s="2">
        <v>640</v>
      </c>
      <c r="D26" s="3"/>
      <c r="E26" s="2">
        <v>410</v>
      </c>
      <c r="F26" s="2">
        <v>720</v>
      </c>
      <c r="G26">
        <f>(IF(C26&gt;D25,1,0)+(IF(E26&gt;D27,1,0))+(IF(F26&gt;D28,1,0)))</f>
        <v>1</v>
      </c>
      <c r="H26">
        <f>RANK(G26,G25:G28)</f>
        <v>4</v>
      </c>
      <c r="I26">
        <f t="shared" si="0"/>
        <v>1770</v>
      </c>
    </row>
    <row r="27" spans="1:12" x14ac:dyDescent="0.4">
      <c r="B27" s="44" t="s">
        <v>9</v>
      </c>
      <c r="C27" s="2">
        <v>430</v>
      </c>
      <c r="D27" s="2">
        <v>660</v>
      </c>
      <c r="E27" s="3"/>
      <c r="F27" s="2">
        <v>460</v>
      </c>
      <c r="G27">
        <f>(IF(C27&gt;E25,1,0)+(IF(D27&gt;E26,1,0))+(IF(F27&gt;E28,1,0)))</f>
        <v>3</v>
      </c>
      <c r="H27">
        <f>RANK(G27,G25:G28)</f>
        <v>1</v>
      </c>
      <c r="I27">
        <f t="shared" si="0"/>
        <v>1550</v>
      </c>
    </row>
    <row r="28" spans="1:12" x14ac:dyDescent="0.4">
      <c r="B28" s="44" t="s">
        <v>51</v>
      </c>
      <c r="C28" s="2">
        <v>460</v>
      </c>
      <c r="D28" s="2">
        <v>500</v>
      </c>
      <c r="E28" s="3"/>
      <c r="F28" s="2">
        <v>500</v>
      </c>
      <c r="G28">
        <f>(IF(C28&gt;E26,1,0)+(IF(D28&gt;E27,1,0))+(IF(F28&gt;E29,1,0)))</f>
        <v>3</v>
      </c>
      <c r="H28">
        <f>RANK(G28,G26:G29)</f>
        <v>1</v>
      </c>
      <c r="I28">
        <f t="shared" si="0"/>
        <v>1460</v>
      </c>
    </row>
    <row r="29" spans="1:12" x14ac:dyDescent="0.4">
      <c r="B29" s="44" t="s">
        <v>52</v>
      </c>
      <c r="C29" s="2">
        <v>320</v>
      </c>
      <c r="D29" s="2">
        <v>520</v>
      </c>
      <c r="E29" s="3"/>
      <c r="F29" s="2">
        <v>530</v>
      </c>
      <c r="G29">
        <f>(IF(C29&gt;E27,1,0)+(IF(D29&gt;E28,1,0))+(IF(F29&gt;E30,1,0)))</f>
        <v>2</v>
      </c>
      <c r="H29">
        <f>RANK(G29,G27:G30)</f>
        <v>3</v>
      </c>
      <c r="I29">
        <f t="shared" si="0"/>
        <v>1370</v>
      </c>
    </row>
    <row r="30" spans="1:12" x14ac:dyDescent="0.4">
      <c r="B30" s="44" t="s">
        <v>49</v>
      </c>
      <c r="C30" s="2">
        <v>600</v>
      </c>
      <c r="D30" s="2">
        <v>0</v>
      </c>
      <c r="E30" s="2">
        <v>710</v>
      </c>
      <c r="F30" s="3"/>
      <c r="G30">
        <f>(IF(C30&gt;F27,1,0)+(IF(D30&gt;F28,1,0))+(IF(E30&gt;F29,1,0)))</f>
        <v>2</v>
      </c>
      <c r="H30">
        <f>RANK(G30,G27:G30)</f>
        <v>3</v>
      </c>
      <c r="I30">
        <f t="shared" si="0"/>
        <v>1310</v>
      </c>
    </row>
    <row r="31" spans="1:12" x14ac:dyDescent="0.4">
      <c r="B31" s="44" t="s">
        <v>6</v>
      </c>
      <c r="C31" s="2">
        <v>40</v>
      </c>
      <c r="D31" s="3"/>
      <c r="E31" s="2">
        <v>590</v>
      </c>
      <c r="F31" s="2">
        <v>670</v>
      </c>
      <c r="G31">
        <f>(IF(C31&gt;D30,1,0)+(IF(E31&gt;D32,1,0))+(IF(F31&gt;D33,1,0)))</f>
        <v>2</v>
      </c>
      <c r="H31">
        <f>RANK(G31,G30:G33)</f>
        <v>1</v>
      </c>
      <c r="I31">
        <f t="shared" si="0"/>
        <v>1300</v>
      </c>
    </row>
    <row r="32" spans="1:12" x14ac:dyDescent="0.4">
      <c r="B32" s="44" t="s">
        <v>8</v>
      </c>
      <c r="C32" s="2">
        <v>500</v>
      </c>
      <c r="D32" s="2">
        <v>700</v>
      </c>
      <c r="E32" s="2">
        <v>0</v>
      </c>
      <c r="F32" s="3"/>
      <c r="G32">
        <f>(IF(C32&gt;F29,1,0)+(IF(D32&gt;F30,1,0))+(IF(E32&gt;F31,1,0)))</f>
        <v>1</v>
      </c>
      <c r="H32">
        <f>RANK(G32,G29:G32)</f>
        <v>4</v>
      </c>
      <c r="I32">
        <f t="shared" si="0"/>
        <v>1200</v>
      </c>
    </row>
    <row r="33" spans="2:9" x14ac:dyDescent="0.4">
      <c r="B33" s="44" t="s">
        <v>13</v>
      </c>
      <c r="C33" s="2">
        <v>480</v>
      </c>
      <c r="D33" s="3"/>
      <c r="E33" s="2">
        <v>520</v>
      </c>
      <c r="F33" s="2">
        <v>170</v>
      </c>
      <c r="G33">
        <f>(IF(C33&gt;D32,1,0)+(IF(E33&gt;D34,1,0))+(IF(F33&gt;D35,1,0)))</f>
        <v>2</v>
      </c>
      <c r="H33">
        <f>RANK(G33,G32:G35)</f>
        <v>1</v>
      </c>
      <c r="I33">
        <f t="shared" si="0"/>
        <v>1170</v>
      </c>
    </row>
  </sheetData>
  <sortState xmlns:xlrd2="http://schemas.microsoft.com/office/spreadsheetml/2017/richdata2" ref="B24:I33">
    <sortCondition descending="1" ref="I24"/>
  </sortState>
  <mergeCells count="40">
    <mergeCell ref="L20:L21"/>
    <mergeCell ref="L2:L3"/>
    <mergeCell ref="L4:L5"/>
    <mergeCell ref="L6:L7"/>
    <mergeCell ref="L8:L9"/>
    <mergeCell ref="L10:L11"/>
    <mergeCell ref="L12:L13"/>
    <mergeCell ref="I16:I17"/>
    <mergeCell ref="I18:I19"/>
    <mergeCell ref="L14:L15"/>
    <mergeCell ref="L16:L17"/>
    <mergeCell ref="L18:L19"/>
    <mergeCell ref="I20:I21"/>
    <mergeCell ref="F18:F19"/>
    <mergeCell ref="F20:F21"/>
    <mergeCell ref="I2:I3"/>
    <mergeCell ref="I4:I5"/>
    <mergeCell ref="I6:I7"/>
    <mergeCell ref="I8:I9"/>
    <mergeCell ref="F6:F7"/>
    <mergeCell ref="F8:F9"/>
    <mergeCell ref="F10:F11"/>
    <mergeCell ref="F12:F13"/>
    <mergeCell ref="F14:F15"/>
    <mergeCell ref="F16:F17"/>
    <mergeCell ref="I10:I11"/>
    <mergeCell ref="I12:I13"/>
    <mergeCell ref="I14:I15"/>
    <mergeCell ref="C14:C15"/>
    <mergeCell ref="C16:C17"/>
    <mergeCell ref="C18:C19"/>
    <mergeCell ref="C20:C21"/>
    <mergeCell ref="F2:F3"/>
    <mergeCell ref="F4:F5"/>
    <mergeCell ref="C2:C3"/>
    <mergeCell ref="C4:C5"/>
    <mergeCell ref="C6:C7"/>
    <mergeCell ref="C8:C9"/>
    <mergeCell ref="C10:C11"/>
    <mergeCell ref="C12:C13"/>
  </mergeCells>
  <conditionalFormatting sqref="C24:E24">
    <cfRule type="cellIs" dxfId="11" priority="2" operator="equal">
      <formula>0</formula>
    </cfRule>
    <cfRule type="cellIs" dxfId="10" priority="3" operator="lessThan">
      <formula>500</formula>
    </cfRule>
    <cfRule type="cellIs" dxfId="9" priority="4" operator="greaterThan">
      <formula>499</formula>
    </cfRule>
  </conditionalFormatting>
  <conditionalFormatting sqref="H2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49"/>
  <sheetViews>
    <sheetView tabSelected="1" topLeftCell="E1" zoomScale="87" workbookViewId="0">
      <selection activeCell="M15" sqref="M15"/>
    </sheetView>
  </sheetViews>
  <sheetFormatPr baseColWidth="10" defaultColWidth="11.3828125" defaultRowHeight="14.6" x14ac:dyDescent="0.4"/>
  <cols>
    <col min="1" max="1" width="19.3828125" customWidth="1"/>
    <col min="2" max="2" width="23" customWidth="1"/>
    <col min="3" max="3" width="16.69140625" bestFit="1" customWidth="1"/>
    <col min="5" max="5" width="4.3828125" style="19" customWidth="1"/>
    <col min="6" max="6" width="25.15234375" bestFit="1" customWidth="1"/>
    <col min="7" max="7" width="8.3046875" customWidth="1"/>
    <col min="8" max="8" width="11.53515625" style="19"/>
    <col min="12" max="12" width="19.3046875" bestFit="1" customWidth="1"/>
    <col min="14" max="14" width="19.3046875" bestFit="1" customWidth="1"/>
  </cols>
  <sheetData>
    <row r="1" spans="1:30" x14ac:dyDescent="0.4">
      <c r="C1" s="24" t="s">
        <v>53</v>
      </c>
      <c r="D1" s="25"/>
      <c r="E1" s="66"/>
      <c r="F1" s="23" t="s">
        <v>54</v>
      </c>
      <c r="G1" s="23"/>
      <c r="H1"/>
      <c r="I1" s="23" t="s">
        <v>55</v>
      </c>
      <c r="K1" s="19"/>
      <c r="L1" s="19"/>
      <c r="M1" s="19"/>
      <c r="N1" s="19"/>
      <c r="O1" s="19"/>
      <c r="P1" s="19"/>
      <c r="Q1" s="19"/>
      <c r="R1" s="19"/>
      <c r="S1" s="19"/>
    </row>
    <row r="2" spans="1:30" x14ac:dyDescent="0.4">
      <c r="A2" t="s">
        <v>56</v>
      </c>
      <c r="C2" s="2" t="str">
        <f>'Poule Coinche'!F8</f>
        <v>Equipe 1</v>
      </c>
      <c r="D2" s="20"/>
      <c r="E2"/>
      <c r="H2"/>
    </row>
    <row r="3" spans="1:30" x14ac:dyDescent="0.4">
      <c r="A3" t="s">
        <v>57</v>
      </c>
      <c r="C3" s="2" t="e">
        <f>'Poule Coinche'!P36</f>
        <v>#N/A</v>
      </c>
      <c r="D3" s="20"/>
      <c r="E3"/>
      <c r="H3"/>
    </row>
    <row r="4" spans="1:30" x14ac:dyDescent="0.4">
      <c r="E4"/>
      <c r="F4" s="2" t="e">
        <f>IF(D2&gt;D3,C2,C3)</f>
        <v>#N/A</v>
      </c>
      <c r="G4" s="64"/>
      <c r="H4"/>
    </row>
    <row r="5" spans="1:30" x14ac:dyDescent="0.4">
      <c r="E5"/>
      <c r="F5" s="2" t="e">
        <f>IF(D6&gt;D7,C6,C7)</f>
        <v>#N/A</v>
      </c>
      <c r="G5" s="64"/>
      <c r="H5"/>
      <c r="O5" s="2"/>
      <c r="P5" s="2"/>
      <c r="Q5" s="2"/>
      <c r="R5" s="2"/>
      <c r="S5" s="2"/>
    </row>
    <row r="6" spans="1:30" x14ac:dyDescent="0.4">
      <c r="A6" t="s">
        <v>58</v>
      </c>
      <c r="C6" s="18" t="str">
        <f>'Poule Coinche'!F17</f>
        <v>Equipe 5</v>
      </c>
      <c r="D6" s="20"/>
      <c r="E6"/>
      <c r="H6"/>
      <c r="O6" s="2"/>
      <c r="P6" s="2"/>
      <c r="Q6" s="2"/>
      <c r="R6" s="2"/>
      <c r="S6" s="2"/>
    </row>
    <row r="7" spans="1:30" x14ac:dyDescent="0.4">
      <c r="A7" t="s">
        <v>59</v>
      </c>
      <c r="C7" s="2" t="e">
        <f>'Poule Coinche'!P27</f>
        <v>#N/A</v>
      </c>
      <c r="D7" s="20"/>
      <c r="E7"/>
      <c r="H7" s="65"/>
    </row>
    <row r="8" spans="1:30" x14ac:dyDescent="0.4">
      <c r="E8"/>
      <c r="H8" s="65"/>
      <c r="I8" s="18" t="e">
        <f>IF(G4&gt;G5,F4,F5)</f>
        <v>#N/A</v>
      </c>
      <c r="J8" s="18"/>
    </row>
    <row r="9" spans="1:30" ht="15" thickBot="1" x14ac:dyDescent="0.45">
      <c r="E9"/>
      <c r="H9" s="65"/>
      <c r="I9" s="18" t="e">
        <f>IF(G12&gt;G13,F12,F13)</f>
        <v>#N/A</v>
      </c>
      <c r="J9" s="18"/>
    </row>
    <row r="10" spans="1:30" ht="18" customHeight="1" x14ac:dyDescent="0.4">
      <c r="A10" t="s">
        <v>60</v>
      </c>
      <c r="C10" s="2" t="str">
        <f>'Poule Coinche'!F26</f>
        <v>Equipe 9</v>
      </c>
      <c r="D10" s="20"/>
      <c r="E10"/>
      <c r="H10" s="65"/>
      <c r="L10" s="81" t="s">
        <v>61</v>
      </c>
      <c r="M10" s="82"/>
      <c r="N10" s="83"/>
    </row>
    <row r="11" spans="1:30" x14ac:dyDescent="0.4">
      <c r="A11" t="s">
        <v>62</v>
      </c>
      <c r="C11" s="2" t="e">
        <f>'Poule Coinche'!P18</f>
        <v>#N/A</v>
      </c>
      <c r="D11" s="20"/>
      <c r="E11"/>
      <c r="H11"/>
      <c r="L11" s="84"/>
      <c r="M11" s="85"/>
      <c r="N11" s="86"/>
    </row>
    <row r="12" spans="1:30" ht="28.75" thickBot="1" x14ac:dyDescent="0.8">
      <c r="E12"/>
      <c r="F12" s="2" t="e">
        <f>IF(D10&gt;D11,C10,C11)</f>
        <v>#N/A</v>
      </c>
      <c r="G12" s="64"/>
      <c r="H12"/>
      <c r="L12" s="67" t="e">
        <f>IF(J8&gt;J9,I8,I9)</f>
        <v>#N/A</v>
      </c>
      <c r="M12" s="68" t="s">
        <v>63</v>
      </c>
      <c r="N12" s="69" t="e">
        <f>IF(J23&gt;J24,I23,I24)</f>
        <v>#N/A</v>
      </c>
    </row>
    <row r="13" spans="1:30" x14ac:dyDescent="0.4">
      <c r="E13"/>
      <c r="F13" s="2" t="e">
        <f>IF(D14&gt;D15,C14,C15)</f>
        <v>#N/A</v>
      </c>
      <c r="G13" s="64"/>
      <c r="H13"/>
      <c r="M13" t="s">
        <v>64</v>
      </c>
    </row>
    <row r="14" spans="1:30" x14ac:dyDescent="0.4">
      <c r="A14" t="s">
        <v>65</v>
      </c>
      <c r="C14" s="18" t="str">
        <f>'Poule Coinche'!F35</f>
        <v>Equipe 13</v>
      </c>
      <c r="D14" s="20"/>
      <c r="E14"/>
      <c r="G14" s="19"/>
      <c r="H14"/>
    </row>
    <row r="15" spans="1:30" x14ac:dyDescent="0.4">
      <c r="A15" t="s">
        <v>66</v>
      </c>
      <c r="C15" s="2" t="e">
        <f>'Poule Coinche'!P9</f>
        <v>#N/A</v>
      </c>
      <c r="D15" s="20"/>
      <c r="E15"/>
      <c r="G15" s="19"/>
      <c r="H15"/>
    </row>
    <row r="16" spans="1:30" s="1" customFormat="1" x14ac:dyDescent="0.4">
      <c r="E16"/>
      <c r="F16"/>
      <c r="G16" s="19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14" ht="15" thickBot="1" x14ac:dyDescent="0.45">
      <c r="A17" t="s">
        <v>67</v>
      </c>
      <c r="C17" s="2" t="str">
        <f>'Poule Coinche'!P8</f>
        <v>Equipe 17</v>
      </c>
      <c r="D17" s="20"/>
      <c r="E17"/>
      <c r="G17" s="19"/>
      <c r="H17"/>
    </row>
    <row r="18" spans="1:14" ht="15.65" customHeight="1" x14ac:dyDescent="0.4">
      <c r="A18" t="s">
        <v>68</v>
      </c>
      <c r="C18" s="2" t="e">
        <f>'Poule Coinche'!F36</f>
        <v>#N/A</v>
      </c>
      <c r="D18" s="20"/>
      <c r="E18"/>
      <c r="G18" s="19"/>
      <c r="H18"/>
      <c r="L18" s="81" t="s">
        <v>69</v>
      </c>
      <c r="M18" s="82"/>
      <c r="N18" s="83"/>
    </row>
    <row r="19" spans="1:14" x14ac:dyDescent="0.4">
      <c r="E19"/>
      <c r="F19" s="2" t="e">
        <f>IF(D17&gt;D18,C17,C18)</f>
        <v>#N/A</v>
      </c>
      <c r="G19" s="64"/>
      <c r="H19"/>
      <c r="L19" s="84"/>
      <c r="M19" s="85"/>
      <c r="N19" s="86"/>
    </row>
    <row r="20" spans="1:14" ht="31.5" customHeight="1" thickBot="1" x14ac:dyDescent="0.45">
      <c r="E20"/>
      <c r="F20" s="2" t="e">
        <f>IF(D21&gt;D22,C21,C22)</f>
        <v>#N/A</v>
      </c>
      <c r="G20" s="64"/>
      <c r="H20"/>
      <c r="L20" s="70" t="e">
        <f>IF(J8&lt;J9,I8,I9)</f>
        <v>#N/A</v>
      </c>
      <c r="M20" s="68" t="s">
        <v>63</v>
      </c>
      <c r="N20" s="69" t="e">
        <f>IF(J23&lt;J24,I23,I24)</f>
        <v>#N/A</v>
      </c>
    </row>
    <row r="21" spans="1:14" x14ac:dyDescent="0.4">
      <c r="A21" t="s">
        <v>70</v>
      </c>
      <c r="C21" s="2" t="str">
        <f>'Poule Coinche'!P17</f>
        <v>Equipe 21</v>
      </c>
      <c r="D21" s="20"/>
      <c r="E21"/>
      <c r="H21"/>
      <c r="M21" t="s">
        <v>71</v>
      </c>
    </row>
    <row r="22" spans="1:14" x14ac:dyDescent="0.4">
      <c r="A22" t="s">
        <v>72</v>
      </c>
      <c r="C22" s="2" t="e">
        <f>'Poule Coinche'!F27</f>
        <v>#N/A</v>
      </c>
      <c r="D22" s="20"/>
      <c r="E22"/>
      <c r="H22"/>
    </row>
    <row r="23" spans="1:14" x14ac:dyDescent="0.4">
      <c r="E23"/>
      <c r="H23"/>
      <c r="I23" s="18" t="e">
        <f>IF(G19&gt;G20,F19,F20)</f>
        <v>#N/A</v>
      </c>
      <c r="J23" s="18"/>
    </row>
    <row r="24" spans="1:14" x14ac:dyDescent="0.4">
      <c r="E24"/>
      <c r="H24"/>
      <c r="I24" s="18" t="e">
        <f>IF(G27&gt;G28,F27,F28)</f>
        <v>#N/A</v>
      </c>
      <c r="J24" s="18"/>
    </row>
    <row r="25" spans="1:14" x14ac:dyDescent="0.4">
      <c r="A25" t="s">
        <v>73</v>
      </c>
      <c r="C25" s="21" t="str">
        <f>'Poule Coinche'!P26</f>
        <v>Equipe 25</v>
      </c>
      <c r="D25" s="20"/>
      <c r="E25"/>
      <c r="H25"/>
      <c r="I25" s="19"/>
      <c r="J25" s="19"/>
    </row>
    <row r="26" spans="1:14" x14ac:dyDescent="0.4">
      <c r="A26" t="s">
        <v>74</v>
      </c>
      <c r="C26" s="2" t="e">
        <f>'Poule Coinche'!F18</f>
        <v>#N/A</v>
      </c>
      <c r="D26" s="20"/>
      <c r="E26"/>
      <c r="H26"/>
    </row>
    <row r="27" spans="1:14" x14ac:dyDescent="0.4">
      <c r="E27"/>
      <c r="F27" s="2" t="e">
        <f>IF(D25&gt;D26,C25,C26)</f>
        <v>#N/A</v>
      </c>
      <c r="G27" s="64"/>
      <c r="H27"/>
    </row>
    <row r="28" spans="1:14" x14ac:dyDescent="0.4">
      <c r="E28"/>
      <c r="F28" s="2" t="e">
        <f>IF(D29&gt;D30,C29,C30)</f>
        <v>#N/A</v>
      </c>
      <c r="G28" s="64"/>
      <c r="H28"/>
    </row>
    <row r="29" spans="1:14" x14ac:dyDescent="0.4">
      <c r="A29" t="s">
        <v>75</v>
      </c>
      <c r="C29" s="2" t="str">
        <f>'Poule Coinche'!P35</f>
        <v>Equipe 29</v>
      </c>
      <c r="D29" s="20"/>
      <c r="E29"/>
      <c r="H29"/>
    </row>
    <row r="30" spans="1:14" x14ac:dyDescent="0.4">
      <c r="A30" t="s">
        <v>76</v>
      </c>
      <c r="C30" s="2" t="e">
        <f>'Poule Coinche'!F9</f>
        <v>#N/A</v>
      </c>
      <c r="D30" s="20"/>
      <c r="E30"/>
      <c r="H30"/>
    </row>
    <row r="31" spans="1:14" x14ac:dyDescent="0.4">
      <c r="E31"/>
      <c r="H31"/>
    </row>
    <row r="32" spans="1:14" x14ac:dyDescent="0.4">
      <c r="E32"/>
      <c r="H32"/>
    </row>
    <row r="33" spans="5:19" x14ac:dyDescent="0.4">
      <c r="E33"/>
      <c r="H33"/>
    </row>
    <row r="34" spans="5:19" x14ac:dyDescent="0.4">
      <c r="E34"/>
      <c r="H34"/>
      <c r="P34" s="19"/>
      <c r="Q34" s="19"/>
      <c r="R34" s="19"/>
      <c r="S34" s="19"/>
    </row>
    <row r="35" spans="5:19" x14ac:dyDescent="0.4">
      <c r="E35"/>
      <c r="H35"/>
      <c r="K35" s="19"/>
      <c r="L35" s="19"/>
      <c r="M35" s="19"/>
      <c r="N35" s="19"/>
      <c r="O35" s="19"/>
      <c r="P35" s="19"/>
      <c r="Q35" s="19"/>
      <c r="R35" s="19"/>
      <c r="S35" s="19"/>
    </row>
    <row r="36" spans="5:19" x14ac:dyDescent="0.4">
      <c r="E36"/>
      <c r="H36"/>
    </row>
    <row r="37" spans="5:19" x14ac:dyDescent="0.4">
      <c r="E37"/>
      <c r="H37"/>
    </row>
    <row r="38" spans="5:19" x14ac:dyDescent="0.4">
      <c r="E38"/>
      <c r="H38"/>
    </row>
    <row r="39" spans="5:19" x14ac:dyDescent="0.4">
      <c r="E39"/>
      <c r="H39"/>
    </row>
    <row r="40" spans="5:19" x14ac:dyDescent="0.4">
      <c r="E40"/>
      <c r="H40"/>
    </row>
    <row r="41" spans="5:19" x14ac:dyDescent="0.4">
      <c r="E41"/>
      <c r="H41"/>
    </row>
    <row r="42" spans="5:19" x14ac:dyDescent="0.4">
      <c r="E42"/>
      <c r="H42"/>
    </row>
    <row r="43" spans="5:19" x14ac:dyDescent="0.4">
      <c r="E43"/>
      <c r="H43"/>
    </row>
    <row r="44" spans="5:19" x14ac:dyDescent="0.4">
      <c r="E44"/>
      <c r="H44"/>
    </row>
    <row r="45" spans="5:19" x14ac:dyDescent="0.4">
      <c r="E45"/>
      <c r="H45"/>
    </row>
    <row r="46" spans="5:19" x14ac:dyDescent="0.4">
      <c r="E46"/>
      <c r="H46"/>
    </row>
    <row r="47" spans="5:19" x14ac:dyDescent="0.4">
      <c r="E47"/>
      <c r="H47"/>
    </row>
    <row r="48" spans="5:19" x14ac:dyDescent="0.4">
      <c r="E48"/>
      <c r="H48"/>
    </row>
    <row r="49" spans="5:8" x14ac:dyDescent="0.4">
      <c r="E49"/>
      <c r="H49"/>
    </row>
  </sheetData>
  <mergeCells count="2">
    <mergeCell ref="L10:N11"/>
    <mergeCell ref="L18:N19"/>
  </mergeCells>
  <conditionalFormatting sqref="P5:R5">
    <cfRule type="cellIs" dxfId="8" priority="2" operator="equal">
      <formula>0</formula>
    </cfRule>
    <cfRule type="cellIs" dxfId="7" priority="3" operator="lessThan">
      <formula>500</formula>
    </cfRule>
    <cfRule type="cellIs" dxfId="6" priority="4" operator="greaterThan">
      <formula>499</formula>
    </cfRule>
  </conditionalFormatting>
  <conditionalFormatting sqref="U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54"/>
  <sheetViews>
    <sheetView zoomScale="86" zoomScaleNormal="90" workbookViewId="0">
      <selection activeCell="L25" sqref="L25"/>
    </sheetView>
  </sheetViews>
  <sheetFormatPr baseColWidth="10" defaultColWidth="11.3828125" defaultRowHeight="14.6" x14ac:dyDescent="0.4"/>
  <cols>
    <col min="1" max="1" width="17.15234375" customWidth="1"/>
    <col min="3" max="3" width="16.69140625" bestFit="1" customWidth="1"/>
    <col min="5" max="5" width="4.3828125" style="19" customWidth="1"/>
    <col min="6" max="6" width="25.15234375" bestFit="1" customWidth="1"/>
    <col min="7" max="7" width="12.53515625" customWidth="1"/>
    <col min="8" max="8" width="11.53515625" style="19"/>
    <col min="12" max="12" width="15.3828125" bestFit="1" customWidth="1"/>
    <col min="14" max="14" width="15.3828125" bestFit="1" customWidth="1"/>
  </cols>
  <sheetData>
    <row r="1" spans="1:15" x14ac:dyDescent="0.4">
      <c r="C1" s="24" t="s">
        <v>77</v>
      </c>
      <c r="D1" s="25"/>
      <c r="E1" s="22"/>
      <c r="F1" s="23" t="s">
        <v>54</v>
      </c>
      <c r="G1" s="23"/>
      <c r="H1"/>
      <c r="I1" s="23" t="s">
        <v>78</v>
      </c>
    </row>
    <row r="2" spans="1:15" x14ac:dyDescent="0.4">
      <c r="A2" t="s">
        <v>79</v>
      </c>
      <c r="C2" s="2" t="str">
        <f>'Poule Coinche'!I8</f>
        <v>Equipe 3</v>
      </c>
      <c r="D2" s="20">
        <v>0</v>
      </c>
      <c r="H2"/>
    </row>
    <row r="3" spans="1:15" x14ac:dyDescent="0.4">
      <c r="A3" t="s">
        <v>80</v>
      </c>
      <c r="C3" s="2" t="e">
        <f>'Poule Coinche'!S36</f>
        <v>#N/A</v>
      </c>
      <c r="D3" s="20"/>
      <c r="H3"/>
    </row>
    <row r="4" spans="1:15" x14ac:dyDescent="0.4">
      <c r="F4" s="2" t="e">
        <f>IF(D2&gt;D3,C2,C3)</f>
        <v>#N/A</v>
      </c>
      <c r="G4" s="20"/>
      <c r="H4"/>
    </row>
    <row r="5" spans="1:15" x14ac:dyDescent="0.4">
      <c r="F5" s="2" t="e">
        <f>IF(D6&gt;D7,C6,C7)</f>
        <v>#N/A</v>
      </c>
      <c r="G5" s="20"/>
      <c r="H5"/>
    </row>
    <row r="6" spans="1:15" x14ac:dyDescent="0.4">
      <c r="A6" t="s">
        <v>81</v>
      </c>
      <c r="C6" s="18" t="e">
        <f>'Poule Coinche'!I17</f>
        <v>#N/A</v>
      </c>
      <c r="D6" s="20"/>
      <c r="H6"/>
    </row>
    <row r="7" spans="1:15" x14ac:dyDescent="0.4">
      <c r="A7" t="s">
        <v>82</v>
      </c>
      <c r="C7" s="2" t="e">
        <f>'Poule Coinche'!S27</f>
        <v>#N/A</v>
      </c>
      <c r="D7" s="20"/>
      <c r="H7" s="65"/>
    </row>
    <row r="8" spans="1:15" x14ac:dyDescent="0.4">
      <c r="H8" s="65"/>
      <c r="I8" s="2" t="e">
        <f>IF(G4&gt;G5,F4,F5)</f>
        <v>#N/A</v>
      </c>
      <c r="J8" s="20"/>
    </row>
    <row r="9" spans="1:15" ht="15" thickBot="1" x14ac:dyDescent="0.45">
      <c r="H9" s="65"/>
      <c r="I9" s="2" t="e">
        <f>IF(G12&gt;G13,F12,F13)</f>
        <v>#N/A</v>
      </c>
      <c r="J9" s="20"/>
    </row>
    <row r="10" spans="1:15" ht="18" customHeight="1" x14ac:dyDescent="0.4">
      <c r="A10" t="s">
        <v>83</v>
      </c>
      <c r="C10" s="2" t="e">
        <f>'Poule Coinche'!I26</f>
        <v>#N/A</v>
      </c>
      <c r="D10" s="20"/>
      <c r="H10" s="65"/>
      <c r="L10" s="81" t="s">
        <v>84</v>
      </c>
      <c r="M10" s="82"/>
      <c r="N10" s="83"/>
    </row>
    <row r="11" spans="1:15" x14ac:dyDescent="0.4">
      <c r="A11" t="s">
        <v>85</v>
      </c>
      <c r="C11" s="2" t="e">
        <f>'Poule Coinche'!S18</f>
        <v>#N/A</v>
      </c>
      <c r="D11" s="20"/>
      <c r="H11"/>
      <c r="L11" s="84"/>
      <c r="M11" s="85"/>
      <c r="N11" s="86"/>
    </row>
    <row r="12" spans="1:15" ht="28.75" thickBot="1" x14ac:dyDescent="0.8">
      <c r="F12" s="2" t="e">
        <f>IF(D10&gt;D11,C10,C11)</f>
        <v>#N/A</v>
      </c>
      <c r="G12" s="20"/>
      <c r="H12"/>
      <c r="L12" s="67" t="e">
        <f>IF(J8&gt;J9,I8,I9)</f>
        <v>#N/A</v>
      </c>
      <c r="M12" s="68" t="s">
        <v>63</v>
      </c>
      <c r="N12" s="69" t="e">
        <f>IF(J24&gt;J25,I24,I25)</f>
        <v>#N/A</v>
      </c>
    </row>
    <row r="13" spans="1:15" x14ac:dyDescent="0.4">
      <c r="F13" s="2" t="e">
        <f>IF(D14&gt;D15,C14,C15)</f>
        <v>#N/A</v>
      </c>
      <c r="G13" s="20"/>
      <c r="H13"/>
      <c r="M13" t="s">
        <v>71</v>
      </c>
    </row>
    <row r="14" spans="1:15" x14ac:dyDescent="0.4">
      <c r="A14" t="s">
        <v>86</v>
      </c>
      <c r="C14" s="18" t="e">
        <f>'Poule Coinche'!I35</f>
        <v>#N/A</v>
      </c>
      <c r="D14" s="20"/>
      <c r="H14"/>
    </row>
    <row r="15" spans="1:15" x14ac:dyDescent="0.4">
      <c r="A15" t="s">
        <v>87</v>
      </c>
      <c r="C15" s="2" t="e">
        <f>'Poule Coinche'!S9</f>
        <v>#N/A</v>
      </c>
      <c r="D15" s="20"/>
      <c r="H15"/>
    </row>
    <row r="16" spans="1:15" s="56" customFormat="1" x14ac:dyDescent="0.4">
      <c r="K16"/>
      <c r="L16"/>
      <c r="M16"/>
      <c r="N16"/>
      <c r="O16"/>
    </row>
    <row r="17" spans="1:15" x14ac:dyDescent="0.4">
      <c r="A17" t="s">
        <v>88</v>
      </c>
      <c r="C17" s="2" t="e">
        <f>'Poule Coinche'!S8</f>
        <v>#N/A</v>
      </c>
      <c r="D17" s="20"/>
      <c r="H17"/>
    </row>
    <row r="18" spans="1:15" ht="15.65" customHeight="1" x14ac:dyDescent="0.4">
      <c r="A18" t="s">
        <v>89</v>
      </c>
      <c r="C18" s="2" t="e">
        <f>'Poule Coinche'!I36</f>
        <v>#N/A</v>
      </c>
      <c r="D18" s="20"/>
      <c r="H18"/>
      <c r="L18" s="73"/>
      <c r="M18" s="73"/>
      <c r="N18" s="73"/>
      <c r="O18" s="73"/>
    </row>
    <row r="19" spans="1:15" ht="15" customHeight="1" x14ac:dyDescent="0.4">
      <c r="F19" s="2" t="e">
        <f>IF(D17&gt;D18,C17,C18)</f>
        <v>#N/A</v>
      </c>
      <c r="G19" s="20"/>
      <c r="H19"/>
      <c r="L19" s="73"/>
      <c r="M19" s="73"/>
      <c r="N19" s="73"/>
      <c r="O19" s="73"/>
    </row>
    <row r="20" spans="1:15" ht="16.5" customHeight="1" x14ac:dyDescent="0.4">
      <c r="F20" s="2" t="e">
        <f>IF(D21&gt;D22,C21,C22)</f>
        <v>#N/A</v>
      </c>
      <c r="G20" s="20"/>
      <c r="H20"/>
      <c r="L20" s="71"/>
      <c r="M20" s="72"/>
      <c r="N20" s="71"/>
    </row>
    <row r="21" spans="1:15" x14ac:dyDescent="0.4">
      <c r="A21" t="s">
        <v>90</v>
      </c>
      <c r="C21" s="2" t="e">
        <f>'Poule Coinche'!S17</f>
        <v>#N/A</v>
      </c>
      <c r="D21" s="20"/>
      <c r="H21"/>
    </row>
    <row r="22" spans="1:15" x14ac:dyDescent="0.4">
      <c r="A22" t="s">
        <v>91</v>
      </c>
      <c r="C22" s="2" t="e">
        <f>'Poule Coinche'!I27</f>
        <v>#N/A</v>
      </c>
      <c r="D22" s="20"/>
      <c r="H22"/>
    </row>
    <row r="23" spans="1:15" x14ac:dyDescent="0.4">
      <c r="H23"/>
    </row>
    <row r="24" spans="1:15" x14ac:dyDescent="0.4">
      <c r="H24"/>
      <c r="I24" s="2" t="e">
        <f>IF(G19&gt;G20,F19,F20)</f>
        <v>#N/A</v>
      </c>
      <c r="J24" s="20"/>
    </row>
    <row r="25" spans="1:15" x14ac:dyDescent="0.4">
      <c r="A25" t="s">
        <v>92</v>
      </c>
      <c r="C25" s="21" t="e">
        <f>'Poule Coinche'!S26</f>
        <v>#N/A</v>
      </c>
      <c r="D25" s="20"/>
      <c r="H25"/>
      <c r="I25" s="2" t="e">
        <f>IF(G27&gt;G28,F27,F28)</f>
        <v>#N/A</v>
      </c>
      <c r="J25" s="20"/>
    </row>
    <row r="26" spans="1:15" x14ac:dyDescent="0.4">
      <c r="A26" t="s">
        <v>93</v>
      </c>
      <c r="C26" s="2" t="e">
        <f>'Poule Coinche'!I18</f>
        <v>#N/A</v>
      </c>
      <c r="D26" s="20"/>
      <c r="H26"/>
    </row>
    <row r="27" spans="1:15" x14ac:dyDescent="0.4">
      <c r="F27" s="2" t="e">
        <f>IF(D25&gt;D26,C25,C26)</f>
        <v>#N/A</v>
      </c>
      <c r="G27" s="20"/>
      <c r="H27"/>
    </row>
    <row r="28" spans="1:15" x14ac:dyDescent="0.4">
      <c r="F28" s="2" t="e">
        <f>IF(D29&gt;D30,C29,C30)</f>
        <v>#N/A</v>
      </c>
      <c r="G28" s="20"/>
      <c r="H28"/>
    </row>
    <row r="29" spans="1:15" x14ac:dyDescent="0.4">
      <c r="A29" t="s">
        <v>94</v>
      </c>
      <c r="C29" s="2" t="e">
        <f>'Poule Coinche'!S35</f>
        <v>#N/A</v>
      </c>
      <c r="D29" s="20"/>
      <c r="H29"/>
    </row>
    <row r="30" spans="1:15" x14ac:dyDescent="0.4">
      <c r="A30" t="s">
        <v>95</v>
      </c>
      <c r="C30" s="2" t="e">
        <f>'Poule Coinche'!I9</f>
        <v>#N/A</v>
      </c>
      <c r="D30" s="20"/>
      <c r="H30"/>
    </row>
    <row r="31" spans="1:15" x14ac:dyDescent="0.4">
      <c r="H31"/>
    </row>
    <row r="34" spans="8:8" x14ac:dyDescent="0.4">
      <c r="H34"/>
    </row>
    <row r="35" spans="8:8" x14ac:dyDescent="0.4">
      <c r="H35"/>
    </row>
    <row r="36" spans="8:8" x14ac:dyDescent="0.4">
      <c r="H36"/>
    </row>
    <row r="37" spans="8:8" x14ac:dyDescent="0.4">
      <c r="H37"/>
    </row>
    <row r="38" spans="8:8" x14ac:dyDescent="0.4">
      <c r="H38"/>
    </row>
    <row r="39" spans="8:8" x14ac:dyDescent="0.4">
      <c r="H39"/>
    </row>
    <row r="40" spans="8:8" x14ac:dyDescent="0.4">
      <c r="H40"/>
    </row>
    <row r="41" spans="8:8" x14ac:dyDescent="0.4">
      <c r="H41"/>
    </row>
    <row r="42" spans="8:8" x14ac:dyDescent="0.4">
      <c r="H42"/>
    </row>
    <row r="43" spans="8:8" x14ac:dyDescent="0.4">
      <c r="H43"/>
    </row>
    <row r="44" spans="8:8" x14ac:dyDescent="0.4">
      <c r="H44"/>
    </row>
    <row r="45" spans="8:8" x14ac:dyDescent="0.4">
      <c r="H45"/>
    </row>
    <row r="46" spans="8:8" x14ac:dyDescent="0.4">
      <c r="H46"/>
    </row>
    <row r="47" spans="8:8" x14ac:dyDescent="0.4">
      <c r="H47"/>
    </row>
    <row r="48" spans="8:8" x14ac:dyDescent="0.4">
      <c r="H48"/>
    </row>
    <row r="49" spans="8:8" x14ac:dyDescent="0.4">
      <c r="H49"/>
    </row>
    <row r="50" spans="8:8" x14ac:dyDescent="0.4">
      <c r="H50"/>
    </row>
    <row r="51" spans="8:8" x14ac:dyDescent="0.4">
      <c r="H51"/>
    </row>
    <row r="52" spans="8:8" x14ac:dyDescent="0.4">
      <c r="H52"/>
    </row>
    <row r="53" spans="8:8" x14ac:dyDescent="0.4">
      <c r="H53"/>
    </row>
    <row r="54" spans="8:8" x14ac:dyDescent="0.4">
      <c r="H54"/>
    </row>
  </sheetData>
  <mergeCells count="1">
    <mergeCell ref="L10:N1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4"/>
  <sheetViews>
    <sheetView workbookViewId="0">
      <selection activeCell="F24" sqref="E18:F24"/>
    </sheetView>
  </sheetViews>
  <sheetFormatPr baseColWidth="10" defaultColWidth="11.3828125" defaultRowHeight="14.6" x14ac:dyDescent="0.4"/>
  <cols>
    <col min="1" max="1" width="14" customWidth="1"/>
    <col min="3" max="3" width="14.15234375" bestFit="1" customWidth="1"/>
    <col min="7" max="7" width="24" customWidth="1"/>
    <col min="12" max="12" width="24" customWidth="1"/>
    <col min="14" max="14" width="9.69140625" customWidth="1"/>
    <col min="15" max="15" width="12.69140625" customWidth="1"/>
    <col min="17" max="17" width="24.15234375" customWidth="1"/>
  </cols>
  <sheetData>
    <row r="1" spans="1:17" x14ac:dyDescent="0.4">
      <c r="A1" s="5" t="s">
        <v>96</v>
      </c>
      <c r="B1" s="5" t="s">
        <v>97</v>
      </c>
      <c r="C1" s="5" t="s">
        <v>3</v>
      </c>
      <c r="E1" s="6" t="s">
        <v>98</v>
      </c>
    </row>
    <row r="2" spans="1:17" x14ac:dyDescent="0.4">
      <c r="C2" t="s">
        <v>99</v>
      </c>
    </row>
    <row r="5" spans="1:17" ht="15" thickBot="1" x14ac:dyDescent="0.45"/>
    <row r="6" spans="1:17" ht="15" thickBot="1" x14ac:dyDescent="0.45">
      <c r="A6" s="14"/>
      <c r="B6" s="15"/>
    </row>
    <row r="7" spans="1:17" ht="15" thickBot="1" x14ac:dyDescent="0.45">
      <c r="A7" s="12"/>
      <c r="B7" s="13"/>
    </row>
    <row r="8" spans="1:17" ht="15" thickBot="1" x14ac:dyDescent="0.45">
      <c r="A8" s="14"/>
      <c r="B8" s="15"/>
    </row>
    <row r="9" spans="1:17" ht="15" thickBot="1" x14ac:dyDescent="0.45">
      <c r="A9" s="16"/>
      <c r="B9" s="17"/>
    </row>
    <row r="10" spans="1:17" ht="15" thickBot="1" x14ac:dyDescent="0.45">
      <c r="A10" s="16"/>
      <c r="B10" s="17"/>
    </row>
    <row r="12" spans="1:17" ht="15" thickBot="1" x14ac:dyDescent="0.45"/>
    <row r="13" spans="1:17" ht="15" thickBot="1" x14ac:dyDescent="0.45">
      <c r="A13" s="14"/>
      <c r="B13" s="15"/>
    </row>
    <row r="14" spans="1:17" ht="15" thickBot="1" x14ac:dyDescent="0.45">
      <c r="A14" s="14"/>
      <c r="B14" s="58"/>
      <c r="C14" s="87" t="s">
        <v>99</v>
      </c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ht="15" thickBot="1" x14ac:dyDescent="0.45">
      <c r="A15" s="16"/>
      <c r="B15" s="54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spans="1:17" ht="15" thickBot="1" x14ac:dyDescent="0.45">
      <c r="A16" s="16"/>
      <c r="B16" s="54"/>
      <c r="C16" s="89" t="s">
        <v>100</v>
      </c>
      <c r="D16" s="89"/>
      <c r="E16" s="89"/>
      <c r="F16" s="89"/>
      <c r="G16" s="89"/>
      <c r="H16" s="89" t="s">
        <v>101</v>
      </c>
      <c r="I16" s="89"/>
      <c r="J16" s="89"/>
      <c r="K16" s="89"/>
      <c r="L16" s="89"/>
      <c r="M16" s="89" t="s">
        <v>102</v>
      </c>
      <c r="N16" s="89"/>
      <c r="O16" s="89"/>
      <c r="P16" s="89"/>
      <c r="Q16" s="89"/>
    </row>
    <row r="17" spans="1:17" ht="15" thickBot="1" x14ac:dyDescent="0.45">
      <c r="A17" s="16"/>
      <c r="B17" s="17"/>
      <c r="C17" s="56"/>
      <c r="D17" s="56" t="s">
        <v>103</v>
      </c>
      <c r="E17" s="53" t="s">
        <v>104</v>
      </c>
      <c r="F17" s="53" t="s">
        <v>105</v>
      </c>
      <c r="G17" s="53" t="s">
        <v>106</v>
      </c>
      <c r="H17" s="53"/>
      <c r="I17" s="53" t="s">
        <v>103</v>
      </c>
      <c r="J17" s="53" t="s">
        <v>96</v>
      </c>
      <c r="K17" s="53" t="s">
        <v>107</v>
      </c>
      <c r="L17" s="53" t="s">
        <v>108</v>
      </c>
      <c r="M17" s="53"/>
      <c r="N17" s="53" t="s">
        <v>103</v>
      </c>
      <c r="O17" s="53" t="s">
        <v>96</v>
      </c>
      <c r="P17" s="53" t="s">
        <v>107</v>
      </c>
      <c r="Q17" s="57" t="s">
        <v>109</v>
      </c>
    </row>
    <row r="18" spans="1:17" x14ac:dyDescent="0.4">
      <c r="C18" s="91"/>
      <c r="D18" s="2">
        <v>1</v>
      </c>
      <c r="E18" s="2"/>
      <c r="F18" s="21"/>
      <c r="G18" s="2"/>
      <c r="H18" s="90"/>
      <c r="I18" s="2"/>
      <c r="J18" s="2"/>
      <c r="K18" s="21"/>
      <c r="L18" s="2"/>
      <c r="M18" s="90"/>
      <c r="N18" s="2"/>
      <c r="O18" s="2"/>
      <c r="P18" s="21"/>
      <c r="Q18" s="2"/>
    </row>
    <row r="19" spans="1:17" x14ac:dyDescent="0.4">
      <c r="C19" s="92"/>
      <c r="D19" s="2">
        <v>2</v>
      </c>
      <c r="E19" s="2"/>
      <c r="F19" s="21"/>
      <c r="G19" s="2"/>
      <c r="H19" s="90"/>
      <c r="I19" s="2"/>
      <c r="J19" s="2"/>
      <c r="K19" s="21"/>
      <c r="L19" s="2"/>
      <c r="M19" s="90"/>
      <c r="N19" s="2"/>
      <c r="O19" s="2"/>
      <c r="P19" s="21"/>
      <c r="Q19" s="2"/>
    </row>
    <row r="20" spans="1:17" x14ac:dyDescent="0.4">
      <c r="C20" s="92"/>
      <c r="D20" s="2">
        <v>3</v>
      </c>
      <c r="E20" s="2"/>
      <c r="F20" s="21"/>
      <c r="G20" s="2"/>
      <c r="H20" s="90"/>
      <c r="I20" s="2"/>
      <c r="J20" s="2"/>
      <c r="K20" s="21"/>
      <c r="L20" s="2"/>
      <c r="M20" s="90"/>
      <c r="N20" s="2"/>
      <c r="O20" s="2"/>
      <c r="P20" s="21"/>
      <c r="Q20" s="2"/>
    </row>
    <row r="21" spans="1:17" x14ac:dyDescent="0.4">
      <c r="C21" s="92"/>
      <c r="D21" s="2">
        <v>4</v>
      </c>
      <c r="E21" s="2"/>
      <c r="F21" s="21"/>
      <c r="G21" s="2"/>
      <c r="H21" s="90"/>
      <c r="I21" s="2"/>
      <c r="J21" s="2"/>
      <c r="K21" s="21"/>
      <c r="L21" s="2"/>
      <c r="M21" s="90"/>
      <c r="N21" s="2"/>
      <c r="O21" s="2"/>
      <c r="P21" s="21"/>
      <c r="Q21" s="2"/>
    </row>
    <row r="22" spans="1:17" x14ac:dyDescent="0.4">
      <c r="C22" s="92"/>
      <c r="D22" s="2">
        <v>5</v>
      </c>
      <c r="E22" s="2"/>
      <c r="F22" s="21"/>
      <c r="G22" s="2"/>
      <c r="H22" s="90"/>
      <c r="I22" s="2"/>
      <c r="J22" s="2"/>
      <c r="K22" s="21"/>
      <c r="L22" s="2"/>
      <c r="M22" s="90"/>
      <c r="N22" s="2"/>
      <c r="O22" s="2"/>
      <c r="P22" s="21"/>
      <c r="Q22" s="2"/>
    </row>
    <row r="23" spans="1:17" x14ac:dyDescent="0.4">
      <c r="C23" s="92"/>
      <c r="D23" s="53">
        <v>6</v>
      </c>
      <c r="E23" s="53"/>
      <c r="F23" s="55"/>
      <c r="G23" s="53"/>
      <c r="H23" s="88"/>
      <c r="I23" s="53"/>
      <c r="J23" s="53"/>
      <c r="K23" s="55"/>
      <c r="L23" s="53"/>
      <c r="M23" s="88"/>
      <c r="N23" s="53"/>
      <c r="O23" s="53"/>
      <c r="P23" s="55"/>
      <c r="Q23" s="53"/>
    </row>
    <row r="24" spans="1:17" x14ac:dyDescent="0.4">
      <c r="C24" s="93"/>
      <c r="D24" s="53">
        <v>7</v>
      </c>
      <c r="E24" s="53"/>
      <c r="F24" s="55"/>
      <c r="G24" s="53"/>
      <c r="H24" s="88"/>
      <c r="I24" s="53"/>
      <c r="J24" s="53"/>
      <c r="K24" s="55"/>
      <c r="L24" s="53"/>
      <c r="M24" s="88"/>
      <c r="N24" s="53"/>
      <c r="O24" s="53"/>
      <c r="P24" s="55"/>
      <c r="Q24" s="53"/>
    </row>
  </sheetData>
  <mergeCells count="9">
    <mergeCell ref="C14:Q15"/>
    <mergeCell ref="H23:H24"/>
    <mergeCell ref="M16:Q16"/>
    <mergeCell ref="M18:M22"/>
    <mergeCell ref="M23:M24"/>
    <mergeCell ref="C16:G16"/>
    <mergeCell ref="H16:L16"/>
    <mergeCell ref="H18:H22"/>
    <mergeCell ref="C18:C2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K16"/>
  <sheetViews>
    <sheetView workbookViewId="0">
      <selection activeCell="F16" sqref="F16"/>
    </sheetView>
  </sheetViews>
  <sheetFormatPr baseColWidth="10" defaultColWidth="11.3828125" defaultRowHeight="14.6" x14ac:dyDescent="0.4"/>
  <sheetData>
    <row r="2" spans="1:11" ht="15" thickBot="1" x14ac:dyDescent="0.45">
      <c r="C2" t="s">
        <v>110</v>
      </c>
    </row>
    <row r="3" spans="1:11" ht="15" thickBot="1" x14ac:dyDescent="0.45">
      <c r="A3" s="33" t="s">
        <v>111</v>
      </c>
      <c r="B3" s="33" t="s">
        <v>112</v>
      </c>
      <c r="C3" s="94">
        <v>1</v>
      </c>
    </row>
    <row r="4" spans="1:11" ht="15" thickBot="1" x14ac:dyDescent="0.45">
      <c r="A4" s="34" t="s">
        <v>113</v>
      </c>
      <c r="B4" s="34" t="s">
        <v>114</v>
      </c>
      <c r="C4" s="95"/>
    </row>
    <row r="5" spans="1:11" ht="15" thickBot="1" x14ac:dyDescent="0.45">
      <c r="A5" s="35" t="s">
        <v>115</v>
      </c>
      <c r="B5" s="33" t="s">
        <v>116</v>
      </c>
      <c r="C5" s="96">
        <v>2</v>
      </c>
    </row>
    <row r="6" spans="1:11" ht="15" thickBot="1" x14ac:dyDescent="0.45">
      <c r="A6" s="36" t="s">
        <v>117</v>
      </c>
      <c r="B6" s="34" t="s">
        <v>118</v>
      </c>
      <c r="C6" s="97"/>
    </row>
    <row r="7" spans="1:11" ht="15" thickBot="1" x14ac:dyDescent="0.45">
      <c r="A7" s="35" t="s">
        <v>119</v>
      </c>
      <c r="B7" s="33" t="s">
        <v>120</v>
      </c>
      <c r="C7" s="94">
        <v>3</v>
      </c>
    </row>
    <row r="8" spans="1:11" ht="15" thickBot="1" x14ac:dyDescent="0.45">
      <c r="A8" s="36" t="s">
        <v>121</v>
      </c>
      <c r="B8" s="34" t="s">
        <v>122</v>
      </c>
      <c r="C8" s="95"/>
    </row>
    <row r="10" spans="1:11" x14ac:dyDescent="0.4">
      <c r="I10" t="s">
        <v>1</v>
      </c>
      <c r="J10" t="s">
        <v>2</v>
      </c>
      <c r="K10" t="s">
        <v>3</v>
      </c>
    </row>
    <row r="11" spans="1:11" ht="18.45" x14ac:dyDescent="0.5">
      <c r="D11" s="4" t="s">
        <v>5</v>
      </c>
      <c r="E11" s="2" t="s">
        <v>123</v>
      </c>
      <c r="F11" s="2" t="s">
        <v>124</v>
      </c>
      <c r="G11" s="2" t="s">
        <v>125</v>
      </c>
      <c r="H11" s="2"/>
    </row>
    <row r="12" spans="1:11" x14ac:dyDescent="0.4">
      <c r="D12" s="2" t="s">
        <v>123</v>
      </c>
      <c r="E12" s="3"/>
      <c r="F12" s="2">
        <v>1040</v>
      </c>
      <c r="G12" s="2">
        <v>1044</v>
      </c>
      <c r="H12" s="2"/>
      <c r="I12">
        <f>(IF(F12&gt;E13,1,0)+(IF(G12&gt;E14,1,0))+(IF(H12&gt;E15,1,0)))</f>
        <v>1</v>
      </c>
      <c r="J12">
        <f>RANK(I12,I12:I15)</f>
        <v>2</v>
      </c>
      <c r="K12">
        <f>SUM(E12:H12)</f>
        <v>2084</v>
      </c>
    </row>
    <row r="13" spans="1:11" x14ac:dyDescent="0.4">
      <c r="D13" s="2" t="s">
        <v>126</v>
      </c>
      <c r="E13" s="2">
        <v>1086</v>
      </c>
      <c r="F13" s="3"/>
      <c r="G13" s="2">
        <v>1040</v>
      </c>
      <c r="H13" s="2"/>
      <c r="I13">
        <f>(IF(E13&gt;F12,1,0)+(IF(G13&gt;F14,1,0))+(IF(H13&gt;F15,1,0)))</f>
        <v>2</v>
      </c>
      <c r="J13">
        <f>RANK(I13,I12:I15)</f>
        <v>1</v>
      </c>
      <c r="K13">
        <f>SUM(E13:H13)</f>
        <v>2126</v>
      </c>
    </row>
    <row r="14" spans="1:11" x14ac:dyDescent="0.4">
      <c r="D14" s="2" t="s">
        <v>127</v>
      </c>
      <c r="E14" s="2">
        <v>664</v>
      </c>
      <c r="F14" s="2">
        <v>778</v>
      </c>
      <c r="G14" s="3"/>
      <c r="H14" s="2"/>
      <c r="I14">
        <f>(IF(E14&gt;G12,1,0)+(IF(F14&gt;G13,1,0))+(IF(H14&gt;G15,1,0)))</f>
        <v>0</v>
      </c>
      <c r="J14">
        <f>RANK(I14,I12:I15)</f>
        <v>3</v>
      </c>
      <c r="K14">
        <f>SUM(E14:H14)</f>
        <v>1442</v>
      </c>
    </row>
    <row r="15" spans="1:11" x14ac:dyDescent="0.4">
      <c r="D15" s="2"/>
      <c r="E15" s="2"/>
      <c r="F15" s="2"/>
      <c r="G15" s="2"/>
      <c r="H15" s="3"/>
      <c r="I15">
        <f>(IF(E15&gt;H12,1,0)+(IF(F15&gt;H13,1,0))+(IF(G15&gt;H14,1,0)))</f>
        <v>0</v>
      </c>
      <c r="J15">
        <f>RANK(I15,I12:I15)</f>
        <v>3</v>
      </c>
      <c r="K15">
        <f>SUM(E15:H15)</f>
        <v>0</v>
      </c>
    </row>
    <row r="16" spans="1:11" x14ac:dyDescent="0.4">
      <c r="H16" t="s">
        <v>15</v>
      </c>
      <c r="I16">
        <f>6-(I12+I13+I14+I15)</f>
        <v>3</v>
      </c>
    </row>
  </sheetData>
  <mergeCells count="3">
    <mergeCell ref="C3:C4"/>
    <mergeCell ref="C5:C6"/>
    <mergeCell ref="C7:C8"/>
  </mergeCells>
  <conditionalFormatting sqref="E13">
    <cfRule type="cellIs" dxfId="5" priority="2" operator="equal">
      <formula>"."</formula>
    </cfRule>
  </conditionalFormatting>
  <conditionalFormatting sqref="E13:E15 F12 G12:G13 H12:H14 F14:F15 G15">
    <cfRule type="cellIs" dxfId="4" priority="3" operator="equal">
      <formula>0</formula>
    </cfRule>
    <cfRule type="cellIs" dxfId="3" priority="4" operator="lessThan">
      <formula>500</formula>
    </cfRule>
  </conditionalFormatting>
  <conditionalFormatting sqref="F12 G12:G13 H12:H14 E13:E15 F14:F15 G15">
    <cfRule type="cellIs" dxfId="2" priority="5" operator="greaterThan">
      <formula>499</formula>
    </cfRule>
  </conditionalFormatting>
  <conditionalFormatting sqref="F12">
    <cfRule type="cellIs" dxfId="1" priority="6" operator="greaterThan">
      <formula>699</formula>
    </cfRule>
    <cfRule type="cellIs" dxfId="0" priority="7" operator="greaterThan">
      <formula>$E$4&gt;$D$5</formula>
    </cfRule>
  </conditionalFormatting>
  <conditionalFormatting sqref="J12:J15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5"/>
  <sheetViews>
    <sheetView workbookViewId="0">
      <selection activeCell="C7" sqref="B2:C7"/>
    </sheetView>
  </sheetViews>
  <sheetFormatPr baseColWidth="10" defaultColWidth="11.3828125" defaultRowHeight="14.6" x14ac:dyDescent="0.4"/>
  <cols>
    <col min="2" max="2" width="14" customWidth="1"/>
    <col min="5" max="5" width="14" customWidth="1"/>
    <col min="12" max="12" width="12.84375" bestFit="1" customWidth="1"/>
    <col min="13" max="13" width="12.84375" customWidth="1"/>
    <col min="14" max="14" width="17.15234375" bestFit="1" customWidth="1"/>
    <col min="16" max="16" width="15.53515625" bestFit="1" customWidth="1"/>
  </cols>
  <sheetData>
    <row r="1" spans="1:20" ht="15" thickBot="1" x14ac:dyDescent="0.45"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20" ht="15.9" x14ac:dyDescent="0.45">
      <c r="A2" s="99" t="s">
        <v>6</v>
      </c>
      <c r="B2" s="7"/>
      <c r="C2" s="8"/>
      <c r="E2" s="11" t="s">
        <v>128</v>
      </c>
      <c r="F2" s="2" t="s">
        <v>129</v>
      </c>
      <c r="G2" s="2" t="s">
        <v>130</v>
      </c>
      <c r="H2" s="2" t="s">
        <v>131</v>
      </c>
      <c r="I2" s="2" t="s">
        <v>132</v>
      </c>
      <c r="J2" s="2" t="s">
        <v>133</v>
      </c>
      <c r="K2" s="2" t="s">
        <v>134</v>
      </c>
      <c r="L2" s="2" t="s">
        <v>135</v>
      </c>
      <c r="M2" s="2" t="s">
        <v>136</v>
      </c>
      <c r="N2" t="s">
        <v>137</v>
      </c>
      <c r="O2" t="s">
        <v>2</v>
      </c>
      <c r="S2" t="s">
        <v>96</v>
      </c>
      <c r="T2" t="s">
        <v>105</v>
      </c>
    </row>
    <row r="3" spans="1:20" x14ac:dyDescent="0.4">
      <c r="A3" s="100"/>
      <c r="B3" s="9"/>
      <c r="C3" s="10"/>
      <c r="E3" s="2" t="s">
        <v>129</v>
      </c>
      <c r="F3" s="3"/>
      <c r="G3" s="2"/>
      <c r="H3" s="2"/>
      <c r="I3" s="2"/>
      <c r="J3" s="2"/>
      <c r="K3" s="2"/>
      <c r="L3" s="2"/>
      <c r="M3" s="2"/>
      <c r="N3">
        <f>((IF($G3&gt;F$4,3,0))+(IF($H3&gt;F$5,3,0)+(IF($I3&gt;F$6,3,0)+(IF($J3&gt;F$7,3,0)+(IF($K3&gt;F$8,3,0)+(IF($L3&gt;F$9,3,0)))))))</f>
        <v>0</v>
      </c>
      <c r="O3">
        <f t="shared" ref="O3:O9" si="0">RANK(N3,$N$3:$N$9)</f>
        <v>1</v>
      </c>
      <c r="R3">
        <v>1</v>
      </c>
      <c r="S3" t="s">
        <v>138</v>
      </c>
      <c r="T3" t="s">
        <v>139</v>
      </c>
    </row>
    <row r="4" spans="1:20" x14ac:dyDescent="0.4">
      <c r="A4" s="99" t="s">
        <v>7</v>
      </c>
      <c r="B4" s="7"/>
      <c r="C4" s="8"/>
      <c r="E4" s="2" t="s">
        <v>130</v>
      </c>
      <c r="F4" s="2"/>
      <c r="G4" s="3"/>
      <c r="H4" s="2"/>
      <c r="I4" s="2"/>
      <c r="J4" s="2"/>
      <c r="K4" s="2"/>
      <c r="L4" s="2"/>
      <c r="M4" s="2"/>
      <c r="N4">
        <f>((IF(F4&gt;G$3,3,0))+(IF(H4&gt;G$5,3,0)+(IF($I4&gt;G$6,3,0)+(IF($J4&gt;G$7,3,0)+(IF($K4&gt;G$8,3,0)+(IF($L4&gt;G$9,3,0)))))))</f>
        <v>0</v>
      </c>
      <c r="O4">
        <f t="shared" si="0"/>
        <v>1</v>
      </c>
      <c r="R4">
        <v>2</v>
      </c>
      <c r="S4" t="s">
        <v>140</v>
      </c>
      <c r="T4" t="s">
        <v>141</v>
      </c>
    </row>
    <row r="5" spans="1:20" x14ac:dyDescent="0.4">
      <c r="A5" s="100"/>
      <c r="B5" s="9"/>
      <c r="C5" s="10"/>
      <c r="E5" s="2" t="s">
        <v>131</v>
      </c>
      <c r="F5" s="2"/>
      <c r="G5" s="2"/>
      <c r="H5" s="3"/>
      <c r="I5" s="2"/>
      <c r="J5" s="2"/>
      <c r="K5" s="2"/>
      <c r="L5" s="2"/>
      <c r="M5" s="2"/>
      <c r="N5">
        <f>((IF(F5&gt;H3,3,0))+(IF(G5&gt;H4,3,0)+(IF($I5&gt;H$6,3,0)+(IF($J5&gt;H$7,3,0)+(IF($K5&gt;H$8,3,0)+(IF($L5&gt;H$9,3,0)))))))</f>
        <v>0</v>
      </c>
      <c r="O5">
        <f t="shared" si="0"/>
        <v>1</v>
      </c>
      <c r="R5">
        <v>3</v>
      </c>
      <c r="S5" t="s">
        <v>142</v>
      </c>
      <c r="T5" t="s">
        <v>143</v>
      </c>
    </row>
    <row r="6" spans="1:20" x14ac:dyDescent="0.4">
      <c r="A6" s="99" t="s">
        <v>8</v>
      </c>
      <c r="B6" s="7"/>
      <c r="C6" s="8"/>
      <c r="E6" s="2" t="s">
        <v>132</v>
      </c>
      <c r="F6" s="2"/>
      <c r="G6" s="2"/>
      <c r="H6" s="2"/>
      <c r="I6" s="3"/>
      <c r="J6" s="2"/>
      <c r="K6" s="2"/>
      <c r="L6" s="2"/>
      <c r="M6" s="2"/>
      <c r="N6">
        <f>((IF(F6&gt;I$3,3,0))+(IF(G6&gt;I4,3,0)+(IF(H6&gt;I5,3,0)+(IF($J6&gt;I$7,3,0)+(IF($K6&gt;I$8,3,0)+(IF($L6&gt;I$9,3,0)))))))</f>
        <v>0</v>
      </c>
      <c r="O6">
        <f t="shared" si="0"/>
        <v>1</v>
      </c>
      <c r="R6">
        <v>4</v>
      </c>
      <c r="S6" t="s">
        <v>144</v>
      </c>
      <c r="T6" t="s">
        <v>145</v>
      </c>
    </row>
    <row r="7" spans="1:20" x14ac:dyDescent="0.4">
      <c r="A7" s="100"/>
      <c r="B7" s="9"/>
      <c r="C7" s="10"/>
      <c r="E7" s="2" t="s">
        <v>146</v>
      </c>
      <c r="F7" s="2"/>
      <c r="G7" s="2"/>
      <c r="H7" s="2"/>
      <c r="I7" s="2"/>
      <c r="J7" s="3"/>
      <c r="K7" s="2"/>
      <c r="L7" s="2"/>
      <c r="M7" s="2"/>
      <c r="N7">
        <f>((IF(F7&gt;J$3,3,0))+(IF(G7&gt;J$4,3,0)+(IF(H7&gt;J$5,3,0)+(IF(I7&gt;J6,3,0)+(IF(K7&gt;J$8,3,0)+(IF(L7&gt;J$9,3,0)))))))</f>
        <v>0</v>
      </c>
      <c r="O7">
        <f t="shared" si="0"/>
        <v>1</v>
      </c>
      <c r="R7">
        <v>5</v>
      </c>
      <c r="S7" t="s">
        <v>147</v>
      </c>
      <c r="T7" t="s">
        <v>148</v>
      </c>
    </row>
    <row r="8" spans="1:20" x14ac:dyDescent="0.4">
      <c r="A8" s="99" t="s">
        <v>9</v>
      </c>
      <c r="B8" s="7"/>
      <c r="C8" s="8"/>
      <c r="E8" s="2" t="s">
        <v>134</v>
      </c>
      <c r="F8" s="2"/>
      <c r="G8" s="2"/>
      <c r="H8" s="2"/>
      <c r="I8" s="2"/>
      <c r="J8" s="2"/>
      <c r="K8" s="3"/>
      <c r="L8" s="2"/>
      <c r="M8" s="2"/>
      <c r="N8">
        <f>((IF(F8&gt;K3,3,0))+(IF(G8&gt;K4,3,0)+(IF(H8&gt;K5,3,0)+(IF(I8&gt;K6,3,0)+(IF(J8&gt;K7,3,0)+(IF(L8&gt;K9,3,0)))))))</f>
        <v>0</v>
      </c>
      <c r="O8">
        <f t="shared" si="0"/>
        <v>1</v>
      </c>
      <c r="R8">
        <v>6</v>
      </c>
      <c r="S8" t="s">
        <v>149</v>
      </c>
      <c r="T8" t="s">
        <v>150</v>
      </c>
    </row>
    <row r="9" spans="1:20" ht="15" thickBot="1" x14ac:dyDescent="0.45">
      <c r="A9" s="100"/>
      <c r="B9" s="9"/>
      <c r="C9" s="10"/>
      <c r="E9" s="62" t="s">
        <v>135</v>
      </c>
      <c r="F9" s="62"/>
      <c r="G9" s="62"/>
      <c r="H9" s="62"/>
      <c r="I9" s="62"/>
      <c r="J9" s="62"/>
      <c r="K9" s="62"/>
      <c r="L9" s="63"/>
      <c r="M9" s="18"/>
      <c r="N9">
        <f>((IF(F9&gt;L$3,3,0))+(IF(G9&gt;L4,3,0)+(IF(H9&gt;L5,3,0)+(IF(I9&gt;L6,3,0)+(IF(J9&gt;L7,3,0)+(IF(K9&gt;L8,3,0)))))))</f>
        <v>0</v>
      </c>
      <c r="O9">
        <f t="shared" si="0"/>
        <v>1</v>
      </c>
      <c r="R9">
        <v>7</v>
      </c>
      <c r="S9" t="s">
        <v>151</v>
      </c>
      <c r="T9" t="s">
        <v>152</v>
      </c>
    </row>
    <row r="10" spans="1:20" x14ac:dyDescent="0.4">
      <c r="A10" s="99" t="s">
        <v>21</v>
      </c>
      <c r="B10" s="7"/>
      <c r="C10" s="8"/>
      <c r="E10" s="2" t="s">
        <v>136</v>
      </c>
      <c r="F10" s="2"/>
      <c r="G10" s="2"/>
      <c r="H10" s="2"/>
      <c r="I10" s="2"/>
      <c r="J10" s="2"/>
      <c r="K10" s="2"/>
      <c r="L10" s="2"/>
      <c r="M10" s="3"/>
      <c r="R10">
        <v>8</v>
      </c>
      <c r="S10" t="s">
        <v>153</v>
      </c>
      <c r="T10" t="s">
        <v>154</v>
      </c>
    </row>
    <row r="11" spans="1:20" ht="15" thickBot="1" x14ac:dyDescent="0.45">
      <c r="A11" s="100"/>
      <c r="B11" s="9"/>
      <c r="C11" s="10"/>
    </row>
    <row r="12" spans="1:20" x14ac:dyDescent="0.4">
      <c r="A12" s="99" t="s">
        <v>22</v>
      </c>
      <c r="B12" s="7"/>
      <c r="C12" s="8"/>
      <c r="E12" t="s">
        <v>155</v>
      </c>
    </row>
    <row r="13" spans="1:20" ht="15" thickBot="1" x14ac:dyDescent="0.45">
      <c r="A13" s="100"/>
      <c r="B13" s="9"/>
      <c r="C13" s="10"/>
      <c r="J13" s="98">
        <v>1</v>
      </c>
      <c r="K13" s="98"/>
    </row>
    <row r="14" spans="1:20" ht="15" thickBot="1" x14ac:dyDescent="0.45">
      <c r="A14" s="99" t="s">
        <v>23</v>
      </c>
      <c r="B14" s="7"/>
      <c r="C14" s="8"/>
      <c r="E14" s="26">
        <v>1</v>
      </c>
      <c r="F14" s="27"/>
      <c r="G14" s="27"/>
      <c r="H14">
        <v>6</v>
      </c>
      <c r="I14">
        <v>10</v>
      </c>
      <c r="J14" s="45"/>
      <c r="K14" s="45"/>
    </row>
    <row r="15" spans="1:20" ht="15" thickBot="1" x14ac:dyDescent="0.45">
      <c r="A15" s="100"/>
      <c r="B15" s="9"/>
      <c r="C15" s="10"/>
      <c r="E15" s="28">
        <v>2</v>
      </c>
      <c r="F15" s="29"/>
      <c r="G15" s="29"/>
      <c r="H15">
        <v>7</v>
      </c>
      <c r="I15">
        <v>10</v>
      </c>
      <c r="J15" s="45"/>
      <c r="K15" s="45"/>
    </row>
    <row r="16" spans="1:20" ht="15" thickBot="1" x14ac:dyDescent="0.45">
      <c r="E16" s="28">
        <v>3</v>
      </c>
    </row>
    <row r="17" spans="5:11" x14ac:dyDescent="0.4">
      <c r="E17" s="28">
        <v>4</v>
      </c>
    </row>
    <row r="21" spans="5:11" ht="15.9" x14ac:dyDescent="0.45">
      <c r="G21" s="11" t="s">
        <v>128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5:11" x14ac:dyDescent="0.4">
      <c r="G22" s="2" t="s">
        <v>156</v>
      </c>
      <c r="H22" s="3"/>
      <c r="I22" s="2"/>
      <c r="J22" s="2"/>
      <c r="K22" s="2"/>
    </row>
    <row r="23" spans="5:11" x14ac:dyDescent="0.4">
      <c r="G23" s="2" t="s">
        <v>157</v>
      </c>
      <c r="H23" s="2"/>
      <c r="I23" s="3"/>
      <c r="J23" s="2"/>
      <c r="K23" s="2"/>
    </row>
    <row r="24" spans="5:11" x14ac:dyDescent="0.4">
      <c r="G24" s="2" t="s">
        <v>158</v>
      </c>
      <c r="H24" s="2"/>
      <c r="I24" s="2"/>
      <c r="J24" s="3"/>
      <c r="K24" s="2"/>
    </row>
    <row r="25" spans="5:11" x14ac:dyDescent="0.4">
      <c r="G25" s="2" t="s">
        <v>159</v>
      </c>
      <c r="H25" s="2"/>
      <c r="I25" s="2"/>
      <c r="J25" s="2"/>
      <c r="K25" s="3"/>
    </row>
  </sheetData>
  <mergeCells count="8">
    <mergeCell ref="J13:K13"/>
    <mergeCell ref="A14:A15"/>
    <mergeCell ref="A2:A3"/>
    <mergeCell ref="A4:A5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37"/>
  <sheetViews>
    <sheetView topLeftCell="B9" workbookViewId="0">
      <selection activeCell="B9" sqref="B9:D12"/>
    </sheetView>
  </sheetViews>
  <sheetFormatPr baseColWidth="10" defaultColWidth="11.3828125" defaultRowHeight="14.6" x14ac:dyDescent="0.4"/>
  <cols>
    <col min="2" max="2" width="12.53515625" customWidth="1"/>
    <col min="11" max="11" width="15.53515625" customWidth="1"/>
    <col min="12" max="12" width="12.15234375" customWidth="1"/>
    <col min="13" max="13" width="17.15234375" customWidth="1"/>
    <col min="14" max="14" width="24.84375" customWidth="1"/>
    <col min="15" max="15" width="18" customWidth="1"/>
    <col min="16" max="16" width="6.53515625" bestFit="1" customWidth="1"/>
    <col min="17" max="17" width="8.69140625" bestFit="1" customWidth="1"/>
    <col min="20" max="20" width="20.15234375" customWidth="1"/>
    <col min="21" max="21" width="6.53515625" bestFit="1" customWidth="1"/>
    <col min="22" max="22" width="8.69140625" bestFit="1" customWidth="1"/>
    <col min="25" max="25" width="23.3046875" customWidth="1"/>
  </cols>
  <sheetData>
    <row r="1" spans="1:25" x14ac:dyDescent="0.4">
      <c r="D1" t="s">
        <v>160</v>
      </c>
      <c r="E1" t="s">
        <v>61</v>
      </c>
    </row>
    <row r="2" spans="1:25" x14ac:dyDescent="0.4">
      <c r="A2" s="40">
        <v>1</v>
      </c>
      <c r="B2" s="43"/>
      <c r="C2" s="43"/>
      <c r="D2" s="42"/>
      <c r="H2" t="s">
        <v>161</v>
      </c>
    </row>
    <row r="3" spans="1:25" x14ac:dyDescent="0.4">
      <c r="A3" s="40">
        <v>2</v>
      </c>
      <c r="B3" s="41"/>
      <c r="C3" s="41"/>
      <c r="D3" s="42"/>
      <c r="I3" t="s">
        <v>96</v>
      </c>
      <c r="J3" t="s">
        <v>105</v>
      </c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</row>
    <row r="4" spans="1:25" x14ac:dyDescent="0.4">
      <c r="A4" s="40">
        <v>3</v>
      </c>
      <c r="B4" s="41"/>
      <c r="C4" s="41"/>
      <c r="D4" s="42"/>
      <c r="H4">
        <v>1</v>
      </c>
      <c r="K4" s="56"/>
      <c r="L4" s="56" t="s">
        <v>103</v>
      </c>
      <c r="M4" s="60" t="s">
        <v>104</v>
      </c>
      <c r="N4" s="60" t="s">
        <v>105</v>
      </c>
      <c r="O4" s="53" t="s">
        <v>162</v>
      </c>
      <c r="P4" s="53" t="s">
        <v>163</v>
      </c>
      <c r="Q4" s="53" t="s">
        <v>103</v>
      </c>
      <c r="R4" s="53" t="s">
        <v>96</v>
      </c>
      <c r="S4" s="53" t="s">
        <v>107</v>
      </c>
      <c r="T4" s="53" t="s">
        <v>164</v>
      </c>
      <c r="U4" s="53" t="s">
        <v>165</v>
      </c>
      <c r="V4" s="53" t="s">
        <v>103</v>
      </c>
      <c r="W4" s="53" t="s">
        <v>96</v>
      </c>
      <c r="X4" s="53" t="s">
        <v>107</v>
      </c>
      <c r="Y4" s="57" t="s">
        <v>166</v>
      </c>
    </row>
    <row r="5" spans="1:25" x14ac:dyDescent="0.4">
      <c r="A5" s="40">
        <v>4</v>
      </c>
      <c r="B5" s="43"/>
      <c r="C5" s="43"/>
      <c r="D5" s="42"/>
      <c r="H5">
        <v>2</v>
      </c>
      <c r="K5" s="91" t="s">
        <v>167</v>
      </c>
      <c r="L5" s="2">
        <v>1</v>
      </c>
      <c r="M5" s="2"/>
      <c r="N5" s="2"/>
      <c r="O5" s="2"/>
      <c r="P5" s="90">
        <v>1</v>
      </c>
      <c r="Q5" s="2"/>
      <c r="R5" s="2"/>
      <c r="S5" s="21"/>
      <c r="T5" s="2"/>
      <c r="U5" s="90">
        <v>1</v>
      </c>
      <c r="V5" s="2"/>
      <c r="W5" s="2"/>
      <c r="X5" s="21"/>
      <c r="Y5" s="2"/>
    </row>
    <row r="6" spans="1:25" x14ac:dyDescent="0.4">
      <c r="A6" s="40">
        <v>5</v>
      </c>
      <c r="B6" s="43"/>
      <c r="C6" s="43"/>
      <c r="D6" s="42"/>
      <c r="H6">
        <v>3</v>
      </c>
      <c r="K6" s="92"/>
      <c r="L6" s="2">
        <v>2</v>
      </c>
      <c r="M6" s="2"/>
      <c r="N6" s="2"/>
      <c r="O6" s="2"/>
      <c r="P6" s="90"/>
      <c r="Q6" s="2"/>
      <c r="R6" s="2"/>
      <c r="S6" s="21"/>
      <c r="T6" s="2"/>
      <c r="U6" s="90"/>
      <c r="V6" s="2"/>
      <c r="W6" s="2"/>
      <c r="X6" s="21"/>
      <c r="Y6" s="2"/>
    </row>
    <row r="7" spans="1:25" x14ac:dyDescent="0.4">
      <c r="H7">
        <v>4</v>
      </c>
      <c r="K7" s="92"/>
      <c r="L7" s="2">
        <v>3</v>
      </c>
      <c r="M7" s="2"/>
      <c r="N7" s="2"/>
      <c r="O7" s="2"/>
      <c r="P7" s="90"/>
      <c r="Q7" s="2"/>
      <c r="R7" s="2"/>
      <c r="S7" s="21"/>
      <c r="T7" s="2"/>
      <c r="U7" s="90"/>
      <c r="V7" s="2"/>
      <c r="W7" s="2"/>
      <c r="X7" s="21"/>
      <c r="Y7" s="2"/>
    </row>
    <row r="8" spans="1:25" x14ac:dyDescent="0.4">
      <c r="H8">
        <v>5</v>
      </c>
      <c r="K8" s="92"/>
      <c r="L8" s="2">
        <v>4</v>
      </c>
      <c r="M8" s="2"/>
      <c r="N8" s="2"/>
      <c r="O8" s="2"/>
      <c r="P8" s="90"/>
      <c r="Q8" s="2"/>
      <c r="R8" s="2"/>
      <c r="S8" s="21"/>
      <c r="T8" s="2"/>
      <c r="U8" s="90"/>
      <c r="V8" s="2"/>
      <c r="W8" s="2"/>
      <c r="X8" s="21"/>
      <c r="Y8" s="2"/>
    </row>
    <row r="9" spans="1:25" x14ac:dyDescent="0.4">
      <c r="A9" s="30">
        <v>7</v>
      </c>
      <c r="B9" s="32"/>
      <c r="C9" s="32"/>
      <c r="H9">
        <v>6</v>
      </c>
      <c r="K9" s="61"/>
      <c r="L9" s="2">
        <v>5</v>
      </c>
      <c r="M9" s="2"/>
      <c r="N9" s="2"/>
      <c r="O9" s="2"/>
      <c r="P9" s="90"/>
      <c r="Q9" s="2"/>
      <c r="R9" s="2"/>
      <c r="S9" s="21"/>
      <c r="T9" s="2"/>
      <c r="U9" s="90"/>
      <c r="V9" s="2"/>
      <c r="W9" s="2"/>
      <c r="X9" s="21"/>
      <c r="Y9" s="2"/>
    </row>
    <row r="10" spans="1:25" x14ac:dyDescent="0.4">
      <c r="A10" s="30">
        <v>4</v>
      </c>
      <c r="B10" s="31"/>
      <c r="C10" s="31"/>
      <c r="H10">
        <v>7</v>
      </c>
      <c r="K10" s="88" t="s">
        <v>168</v>
      </c>
      <c r="L10" s="53">
        <v>6</v>
      </c>
      <c r="M10" s="53"/>
      <c r="N10" s="53"/>
      <c r="O10" s="53"/>
      <c r="P10" s="88">
        <v>2</v>
      </c>
      <c r="Q10" s="53"/>
      <c r="R10" s="53"/>
      <c r="S10" s="55"/>
      <c r="T10" s="53"/>
      <c r="U10" s="88">
        <v>2</v>
      </c>
      <c r="V10" s="53"/>
      <c r="W10" s="53"/>
      <c r="X10" s="55"/>
      <c r="Y10" s="53"/>
    </row>
    <row r="11" spans="1:25" x14ac:dyDescent="0.4">
      <c r="A11" s="30">
        <v>10</v>
      </c>
      <c r="B11" s="32"/>
      <c r="C11" s="32"/>
      <c r="H11">
        <v>8</v>
      </c>
      <c r="K11" s="88"/>
      <c r="L11" s="53">
        <v>7</v>
      </c>
      <c r="M11" s="53"/>
      <c r="N11" s="53"/>
      <c r="O11" s="53"/>
      <c r="P11" s="88"/>
      <c r="Q11" s="53"/>
      <c r="R11" s="53"/>
      <c r="S11" s="55"/>
      <c r="T11" s="53"/>
      <c r="U11" s="88"/>
      <c r="V11" s="53"/>
      <c r="W11" s="53"/>
      <c r="X11" s="55"/>
      <c r="Y11" s="53"/>
    </row>
    <row r="12" spans="1:25" x14ac:dyDescent="0.4">
      <c r="A12" s="30">
        <v>5</v>
      </c>
      <c r="B12" s="31"/>
      <c r="C12" s="31"/>
      <c r="H12">
        <v>9</v>
      </c>
      <c r="K12" s="88"/>
      <c r="L12" s="53">
        <v>8</v>
      </c>
      <c r="M12" s="53"/>
      <c r="N12" s="53"/>
      <c r="O12" s="53"/>
      <c r="P12" s="88"/>
      <c r="Q12" s="53"/>
      <c r="R12" s="53"/>
      <c r="S12" s="55"/>
      <c r="T12" s="53"/>
      <c r="U12" s="88"/>
      <c r="V12" s="53"/>
      <c r="W12" s="53"/>
      <c r="X12" s="55"/>
      <c r="Y12" s="53"/>
    </row>
    <row r="13" spans="1:25" x14ac:dyDescent="0.4">
      <c r="H13">
        <v>13</v>
      </c>
      <c r="K13" s="90" t="s">
        <v>169</v>
      </c>
      <c r="L13" s="2">
        <v>10</v>
      </c>
      <c r="M13" s="2"/>
      <c r="N13" s="2"/>
      <c r="O13" s="2"/>
      <c r="P13" s="90">
        <v>3</v>
      </c>
      <c r="Q13" s="2"/>
      <c r="R13" s="2"/>
      <c r="S13" s="21"/>
      <c r="T13" s="2"/>
      <c r="U13" s="90">
        <v>3</v>
      </c>
      <c r="V13" s="2"/>
      <c r="W13" s="2"/>
      <c r="X13" s="21"/>
      <c r="Y13" s="2"/>
    </row>
    <row r="14" spans="1:25" x14ac:dyDescent="0.4">
      <c r="K14" s="90"/>
      <c r="L14" s="2">
        <v>11</v>
      </c>
      <c r="M14" s="2"/>
      <c r="N14" s="2"/>
      <c r="O14" s="2"/>
      <c r="P14" s="90"/>
      <c r="Q14" s="2"/>
      <c r="R14" s="2"/>
      <c r="S14" s="21"/>
      <c r="T14" s="2"/>
      <c r="U14" s="90"/>
      <c r="V14" s="2"/>
      <c r="W14" s="2"/>
      <c r="X14" s="21"/>
      <c r="Y14" s="2"/>
    </row>
    <row r="15" spans="1:25" x14ac:dyDescent="0.4">
      <c r="K15" s="90"/>
      <c r="L15" s="2">
        <v>12</v>
      </c>
      <c r="M15" s="2"/>
      <c r="N15" s="2"/>
      <c r="O15" s="2"/>
      <c r="P15" s="90"/>
      <c r="Q15" s="2"/>
      <c r="R15" s="2"/>
      <c r="S15" s="21"/>
      <c r="T15" s="2"/>
      <c r="U15" s="90"/>
      <c r="V15" s="2"/>
      <c r="W15" s="2"/>
      <c r="X15" s="21"/>
      <c r="Y15" s="2"/>
    </row>
    <row r="16" spans="1:25" x14ac:dyDescent="0.4">
      <c r="K16" s="90"/>
      <c r="L16" s="2">
        <v>13</v>
      </c>
      <c r="M16" s="2"/>
      <c r="N16" s="2"/>
      <c r="O16" s="2"/>
      <c r="P16" s="90"/>
      <c r="Q16" s="2"/>
      <c r="R16" s="2"/>
      <c r="S16" s="21"/>
      <c r="T16" s="2"/>
      <c r="U16" s="90"/>
      <c r="V16" s="2"/>
      <c r="W16" s="2"/>
      <c r="X16" s="21"/>
      <c r="Y16" s="2"/>
    </row>
    <row r="25" spans="12:14" x14ac:dyDescent="0.4">
      <c r="L25" s="56" t="s">
        <v>103</v>
      </c>
      <c r="M25" s="60" t="s">
        <v>104</v>
      </c>
      <c r="N25" s="60" t="s">
        <v>105</v>
      </c>
    </row>
    <row r="26" spans="12:14" x14ac:dyDescent="0.4">
      <c r="L26" s="18">
        <v>1</v>
      </c>
      <c r="M26" s="18"/>
      <c r="N26" s="18"/>
    </row>
    <row r="27" spans="12:14" x14ac:dyDescent="0.4">
      <c r="L27" s="18">
        <v>2</v>
      </c>
      <c r="M27" s="18"/>
      <c r="N27" s="18"/>
    </row>
    <row r="28" spans="12:14" x14ac:dyDescent="0.4">
      <c r="L28" s="18">
        <v>3</v>
      </c>
      <c r="M28" s="18"/>
      <c r="N28" s="18"/>
    </row>
    <row r="29" spans="12:14" x14ac:dyDescent="0.4">
      <c r="L29" s="18">
        <v>4</v>
      </c>
      <c r="M29" s="18"/>
      <c r="N29" s="18"/>
    </row>
    <row r="30" spans="12:14" x14ac:dyDescent="0.4">
      <c r="L30" s="18">
        <v>5</v>
      </c>
      <c r="M30" s="18"/>
      <c r="N30" s="18"/>
    </row>
    <row r="31" spans="12:14" x14ac:dyDescent="0.4">
      <c r="L31" s="18">
        <v>6</v>
      </c>
      <c r="M31" s="18"/>
      <c r="N31" s="18"/>
    </row>
    <row r="32" spans="12:14" x14ac:dyDescent="0.4">
      <c r="L32" s="18">
        <v>7</v>
      </c>
      <c r="M32" s="18"/>
      <c r="N32" s="18"/>
    </row>
    <row r="33" spans="12:14" x14ac:dyDescent="0.4">
      <c r="L33" s="18">
        <v>8</v>
      </c>
      <c r="M33" s="18"/>
      <c r="N33" s="18"/>
    </row>
    <row r="34" spans="12:14" x14ac:dyDescent="0.4">
      <c r="L34" s="18">
        <v>10</v>
      </c>
      <c r="M34" s="18"/>
      <c r="N34" s="18"/>
    </row>
    <row r="35" spans="12:14" x14ac:dyDescent="0.4">
      <c r="L35" s="18">
        <v>11</v>
      </c>
      <c r="M35" s="18"/>
      <c r="N35" s="18"/>
    </row>
    <row r="36" spans="12:14" x14ac:dyDescent="0.4">
      <c r="L36" s="18">
        <v>12</v>
      </c>
      <c r="M36" s="18"/>
      <c r="N36" s="18"/>
    </row>
    <row r="37" spans="12:14" x14ac:dyDescent="0.4">
      <c r="L37" s="18">
        <v>13</v>
      </c>
      <c r="M37" s="18"/>
      <c r="N37" s="18"/>
    </row>
  </sheetData>
  <sortState xmlns:xlrd2="http://schemas.microsoft.com/office/spreadsheetml/2017/richdata2" ref="A1:E6">
    <sortCondition descending="1" ref="E6"/>
  </sortState>
  <mergeCells count="12">
    <mergeCell ref="K10:K12"/>
    <mergeCell ref="P10:P12"/>
    <mergeCell ref="U10:U12"/>
    <mergeCell ref="K13:K16"/>
    <mergeCell ref="P13:P16"/>
    <mergeCell ref="U13:U16"/>
    <mergeCell ref="K3:O3"/>
    <mergeCell ref="P3:T3"/>
    <mergeCell ref="U3:Y3"/>
    <mergeCell ref="P5:P9"/>
    <mergeCell ref="U5:U9"/>
    <mergeCell ref="K5:K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B56C200AF02D643B77C7257B1EFA371" ma:contentTypeVersion="15" ma:contentTypeDescription="Crée un document." ma:contentTypeScope="" ma:versionID="ae1cf11d4af4ae70d8f08f754669fe1f">
  <xsd:schema xmlns:xsd="http://www.w3.org/2001/XMLSchema" xmlns:xs="http://www.w3.org/2001/XMLSchema" xmlns:p="http://schemas.microsoft.com/office/2006/metadata/properties" xmlns:ns2="d66e9c33-253c-406b-a6c4-a65a9e59b0fa" xmlns:ns3="d73518a8-ca23-48d4-88f9-38006ed55b29" xmlns:ns4="dcaf4b36-44b4-4a9a-8dc8-c1b1fea66231" targetNamespace="http://schemas.microsoft.com/office/2006/metadata/properties" ma:root="true" ma:fieldsID="e430cd02f0ad550bc49058bdacb925e7" ns2:_="" ns3:_="" ns4:_="">
    <xsd:import namespace="d66e9c33-253c-406b-a6c4-a65a9e59b0fa"/>
    <xsd:import namespace="d73518a8-ca23-48d4-88f9-38006ed55b29"/>
    <xsd:import namespace="dcaf4b36-44b4-4a9a-8dc8-c1b1fea662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4:SharedWithUsers" minOccurs="0"/>
                <xsd:element ref="ns4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e9c33-253c-406b-a6c4-a65a9e59b0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0116fd42-287c-47a4-8cdb-6cfebd226f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518a8-ca23-48d4-88f9-38006ed55b29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2f9b7ae2-610e-4701-b2ca-39e769141b54}" ma:internalName="TaxCatchAll" ma:showField="CatchAllData" ma:web="dcaf4b36-44b4-4a9a-8dc8-c1b1fea662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f4b36-44b4-4a9a-8dc8-c1b1fea6623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6e9c33-253c-406b-a6c4-a65a9e59b0fa">
      <Terms xmlns="http://schemas.microsoft.com/office/infopath/2007/PartnerControls"/>
    </lcf76f155ced4ddcb4097134ff3c332f>
    <TaxCatchAll xmlns="d73518a8-ca23-48d4-88f9-38006ed55b29" xsi:nil="true"/>
  </documentManagement>
</p:properties>
</file>

<file path=customXml/itemProps1.xml><?xml version="1.0" encoding="utf-8"?>
<ds:datastoreItem xmlns:ds="http://schemas.openxmlformats.org/officeDocument/2006/customXml" ds:itemID="{B2D95A92-DF99-4DF2-9404-B8120C7DE3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C528CC-2F5B-492D-ADBE-80F1438183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6e9c33-253c-406b-a6c4-a65a9e59b0fa"/>
    <ds:schemaRef ds:uri="d73518a8-ca23-48d4-88f9-38006ed55b29"/>
    <ds:schemaRef ds:uri="dcaf4b36-44b4-4a9a-8dc8-c1b1fea662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4F10D7-3176-443A-AD2E-878172E95623}">
  <ds:schemaRefs>
    <ds:schemaRef ds:uri="http://schemas.microsoft.com/office/2006/metadata/properties"/>
    <ds:schemaRef ds:uri="http://schemas.microsoft.com/office/infopath/2007/PartnerControls"/>
    <ds:schemaRef ds:uri="d66e9c33-253c-406b-a6c4-a65a9e59b0fa"/>
    <ds:schemaRef ds:uri="d73518a8-ca23-48d4-88f9-38006ed55b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Poule Coinche</vt:lpstr>
      <vt:lpstr>Equipes</vt:lpstr>
      <vt:lpstr>Phase finale coinche</vt:lpstr>
      <vt:lpstr>Consolante</vt:lpstr>
      <vt:lpstr>Tarot</vt:lpstr>
      <vt:lpstr>Belote</vt:lpstr>
      <vt:lpstr>Baby</vt:lpstr>
      <vt:lpstr>Yams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</dc:creator>
  <cp:keywords/>
  <dc:description/>
  <cp:lastModifiedBy>THOMAS DE PANGE Philibert</cp:lastModifiedBy>
  <cp:revision/>
  <dcterms:created xsi:type="dcterms:W3CDTF">2017-10-24T12:40:12Z</dcterms:created>
  <dcterms:modified xsi:type="dcterms:W3CDTF">2024-08-05T09:02:12Z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0x010100AB56C200AF02D643B77C7257B1EFA371</vt:lpwstr>
  </property>
  <property fmtid="{D5CDD505-2E9C-101B-9397-08002B2CF9AE}" pid="3" name="MediaServiceImageTags">
    <vt:lpwstr/>
  </property>
</Properties>
</file>