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14" codeName="{873B2839-AC87-7CC4-5C0F-16DCB9831742}"/>
  <workbookPr codeName="ThisWorkbook"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/Users/aureliejousse/Library/Mobile Documents/com~apple~CloudDocs/Documents/DigitRE Académie/tableaux de bord/"/>
    </mc:Choice>
  </mc:AlternateContent>
  <xr:revisionPtr revIDLastSave="0" documentId="13_ncr:1_{CF608D55-E6A1-7C4F-9C40-3CB21330ABD2}" xr6:coauthVersionLast="47" xr6:coauthVersionMax="47" xr10:uidLastSave="{00000000-0000-0000-0000-000000000000}"/>
  <bookViews>
    <workbookView xWindow="0" yWindow="760" windowWidth="34560" windowHeight="19980" activeTab="4" xr2:uid="{00000000-000D-0000-FFFF-FFFF00000000}"/>
  </bookViews>
  <sheets>
    <sheet name="ACCUEIL" sheetId="3" r:id="rId1"/>
    <sheet name="export_session" sheetId="4" r:id="rId2"/>
    <sheet name="participants (Zoom)" sheetId="2" r:id="rId3"/>
    <sheet name="TABLEAU DES PRESENTS" sheetId="11" r:id="rId4"/>
    <sheet name="RELEVE DE CONNEXION" sheetId="1" r:id="rId5"/>
  </sheets>
  <definedNames>
    <definedName name="_Hlk31123019" localSheetId="4">'RELEVE DE CONNEXION'!$A$41</definedName>
    <definedName name="durees">#REF!</definedName>
    <definedName name="formateurs">#REF!</definedName>
    <definedName name="_xlnm.Print_Area" localSheetId="3">'TABLEAU DES PRESENTS'!$A$1:$G$31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10" i="1" l="1"/>
  <c r="D17" i="1"/>
  <c r="D11" i="1"/>
  <c r="F29" i="1"/>
  <c r="E29" i="1"/>
  <c r="D29" i="1"/>
  <c r="F28" i="1"/>
  <c r="E28" i="1"/>
  <c r="D28" i="1"/>
  <c r="F27" i="1"/>
  <c r="E27" i="1"/>
  <c r="D27" i="1"/>
  <c r="F26" i="1"/>
  <c r="E26" i="1"/>
  <c r="D26" i="1"/>
  <c r="F25" i="1"/>
  <c r="F24" i="11" s="1"/>
  <c r="E25" i="1"/>
  <c r="D25" i="1"/>
  <c r="F24" i="1"/>
  <c r="F23" i="11" s="1"/>
  <c r="E24" i="1"/>
  <c r="D24" i="1"/>
  <c r="F23" i="1"/>
  <c r="F22" i="11" s="1"/>
  <c r="E23" i="1"/>
  <c r="D23" i="1"/>
  <c r="F22" i="1"/>
  <c r="F21" i="11" s="1"/>
  <c r="E22" i="1"/>
  <c r="D22" i="1"/>
  <c r="F21" i="1"/>
  <c r="F20" i="11" s="1"/>
  <c r="E21" i="1"/>
  <c r="D21" i="1"/>
  <c r="F20" i="1"/>
  <c r="F19" i="11" s="1"/>
  <c r="E20" i="1"/>
  <c r="D20" i="1"/>
  <c r="F19" i="1"/>
  <c r="F18" i="11" s="1"/>
  <c r="E19" i="1"/>
  <c r="D19" i="1"/>
  <c r="F18" i="1"/>
  <c r="F17" i="11" s="1"/>
  <c r="E18" i="1"/>
  <c r="D18" i="1"/>
  <c r="F17" i="1"/>
  <c r="F16" i="11" s="1"/>
  <c r="E17" i="1"/>
  <c r="F16" i="1"/>
  <c r="F15" i="11" s="1"/>
  <c r="E16" i="1"/>
  <c r="D16" i="1"/>
  <c r="F15" i="1"/>
  <c r="F14" i="11" s="1"/>
  <c r="E15" i="1"/>
  <c r="D15" i="1"/>
  <c r="F14" i="1"/>
  <c r="F13" i="11" s="1"/>
  <c r="E14" i="1"/>
  <c r="D14" i="1"/>
  <c r="F13" i="1"/>
  <c r="F12" i="11" s="1"/>
  <c r="E13" i="1"/>
  <c r="D13" i="1"/>
  <c r="F12" i="1"/>
  <c r="F11" i="11" s="1"/>
  <c r="E12" i="1"/>
  <c r="D12" i="1"/>
  <c r="F11" i="1"/>
  <c r="F10" i="11" s="1"/>
  <c r="E11" i="1"/>
  <c r="F10" i="1"/>
  <c r="F9" i="11" s="1"/>
  <c r="E10" i="1"/>
  <c r="F6" i="1"/>
  <c r="E6" i="1"/>
  <c r="D6" i="1"/>
  <c r="E4" i="4"/>
  <c r="E5" i="4"/>
  <c r="E6" i="4"/>
  <c r="E7" i="4"/>
  <c r="E8" i="4"/>
  <c r="E9" i="4"/>
  <c r="E10" i="4"/>
  <c r="E11" i="4"/>
  <c r="E12" i="4"/>
  <c r="E13" i="4"/>
  <c r="E14" i="4"/>
  <c r="E15" i="4"/>
  <c r="E16" i="4"/>
  <c r="E17" i="4"/>
  <c r="E18" i="4"/>
  <c r="E19" i="4"/>
  <c r="E20" i="4"/>
  <c r="E21" i="4"/>
  <c r="E22" i="4"/>
  <c r="E3" i="4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F28" i="11"/>
  <c r="F27" i="11"/>
  <c r="F26" i="11"/>
  <c r="F25" i="1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E28" i="11" l="1"/>
  <c r="E27" i="11"/>
  <c r="E26" i="11"/>
  <c r="E25" i="11"/>
  <c r="E24" i="11"/>
  <c r="E23" i="11"/>
  <c r="E22" i="11"/>
  <c r="E21" i="11"/>
  <c r="E20" i="11"/>
  <c r="E19" i="11"/>
  <c r="E18" i="11"/>
  <c r="E17" i="11"/>
  <c r="E16" i="11"/>
  <c r="E15" i="11"/>
  <c r="E14" i="11"/>
  <c r="E13" i="11"/>
  <c r="E12" i="11"/>
  <c r="E11" i="11"/>
  <c r="E10" i="11"/>
  <c r="E9" i="11"/>
  <c r="G30" i="11" l="1"/>
  <c r="E30" i="11"/>
  <c r="B5" i="11" s="1"/>
  <c r="D31" i="11" l="1"/>
  <c r="D30" i="11"/>
  <c r="F30" i="11"/>
  <c r="G31" i="11" s="1"/>
</calcChain>
</file>

<file path=xl/sharedStrings.xml><?xml version="1.0" encoding="utf-8"?>
<sst xmlns="http://schemas.openxmlformats.org/spreadsheetml/2006/main" count="581" uniqueCount="226">
  <si>
    <t>Formation classe virtuelle</t>
  </si>
  <si>
    <t>Intitulé de la formation</t>
  </si>
  <si>
    <t xml:space="preserve">DigitRE ACADEMIE-Immeuble Diver’City-639, rue du Mas de Verchant-34170 CASTELNAU-LE-LEZ - Tel : 04 99 64 22 23 </t>
  </si>
  <si>
    <t xml:space="preserve">Email : contact@digitre-academie.com- Siret n° 493 364 665 000 56- Code APE 8559A – Référencé DATADOCK – N° Intracom. FR10-493364665 </t>
  </si>
  <si>
    <t>Déclaration d’activité enregistrée sous le numéro 91 34 06098 34 auprès du préfet de la région Languedoc-Roussillon-Midi-Pyrénées</t>
  </si>
  <si>
    <t>Adresse e-mail du stagiaire</t>
  </si>
  <si>
    <t>Adresse e-mail du formateur</t>
  </si>
  <si>
    <t>Nom du stagiaire</t>
  </si>
  <si>
    <t xml:space="preserve"> </t>
  </si>
  <si>
    <t>Fait à : Castelnau-le-Lez                                                                                                                                                          Le : XX/XX/XXXX</t>
  </si>
  <si>
    <t>Nom + prénom du formateur</t>
  </si>
  <si>
    <t>N° de réunion</t>
  </si>
  <si>
    <t xml:space="preserve">Signature et tampon
de l'organisme de formation </t>
  </si>
  <si>
    <t>Signature du stagiaire
Par ma signature, j'atteste sur l'honneur
quant à la réalité et aux conditions
de réalisation de la partie à distance.</t>
  </si>
  <si>
    <t>Fait à : Castelnau-le-Lez                                                                            Le : XX/XX/XXXX</t>
  </si>
  <si>
    <t>Version du 20/04/2022</t>
  </si>
  <si>
    <t>Aurélie JOUSSE</t>
  </si>
  <si>
    <t>- reporter le nom des conseillers</t>
  </si>
  <si>
    <t>- mettre en forme les données</t>
  </si>
  <si>
    <t xml:space="preserve">1. je colle les données : </t>
  </si>
  <si>
    <t>2. je clique sur ce bouton, cela aura pour action de…</t>
  </si>
  <si>
    <t>- renseigner les horaires de connexion du formateur</t>
  </si>
  <si>
    <t>- renseigner le nom de la formation</t>
  </si>
  <si>
    <t>3. je choisis dans la liste déroulante le nom du conseiller par rapport à Zoom</t>
  </si>
  <si>
    <t xml:space="preserve">Rapport de session </t>
  </si>
  <si>
    <t>Commence le :</t>
  </si>
  <si>
    <t>Termine le :</t>
  </si>
  <si>
    <t xml:space="preserve">Nbre d'enregistrements : </t>
  </si>
  <si>
    <t xml:space="preserve">Nom </t>
  </si>
  <si>
    <t xml:space="preserve">Prénom </t>
  </si>
  <si>
    <t>E-mail</t>
  </si>
  <si>
    <t>Statut de la formation</t>
  </si>
  <si>
    <t>Check FE</t>
  </si>
  <si>
    <t>Nombre de participants Capifrance :</t>
  </si>
  <si>
    <t>Nombre de participants Optimhome :</t>
  </si>
  <si>
    <t>BU</t>
  </si>
  <si>
    <t xml:space="preserve">   (et je peux supprimer MANUELLEMENT les lignes de connexion en salle d'attente pour une meilleure lecture)</t>
  </si>
  <si>
    <t>début</t>
  </si>
  <si>
    <t>fin</t>
  </si>
  <si>
    <t>Date et heure de connexion</t>
  </si>
  <si>
    <t>Durée
(minutes)</t>
  </si>
  <si>
    <t>Durée prévue
(minutes)</t>
  </si>
  <si>
    <t>TABLEAUX DE BORD</t>
  </si>
  <si>
    <t>Déontologie et lutte contre la discrimination</t>
  </si>
  <si>
    <t>BRESSON</t>
  </si>
  <si>
    <t>BUQUET</t>
  </si>
  <si>
    <t>Clement</t>
  </si>
  <si>
    <t>ESTOC</t>
  </si>
  <si>
    <t>PERSON</t>
  </si>
  <si>
    <t>POUR SESSION D'UNE 1/2 JOURNEE</t>
  </si>
  <si>
    <t>Présents</t>
  </si>
  <si>
    <t>- les données extraites du rapport Zoom</t>
  </si>
  <si>
    <t>Clement BUQUET</t>
  </si>
  <si>
    <t>Id de la session</t>
  </si>
  <si>
    <t>Civilité du conseiller</t>
  </si>
  <si>
    <t>Nom du conseiller</t>
  </si>
  <si>
    <t>Prénom du conseiller</t>
  </si>
  <si>
    <t>E-mail du conseiller</t>
  </si>
  <si>
    <t>BU du conseiller</t>
  </si>
  <si>
    <t>Nom de la formation</t>
  </si>
  <si>
    <t>Durée de la formation</t>
  </si>
  <si>
    <t>Coût HT réglé par le conseiller</t>
  </si>
  <si>
    <t>Coût TTC par réglé le conseiller</t>
  </si>
  <si>
    <t>Date de début</t>
  </si>
  <si>
    <t>Date de fin</t>
  </si>
  <si>
    <t>Mois</t>
  </si>
  <si>
    <t>Alur</t>
  </si>
  <si>
    <t>Code spécialité</t>
  </si>
  <si>
    <t>Taux individuel de satisfaction (note sur 20)</t>
  </si>
  <si>
    <t>Résultat QCM (%)</t>
  </si>
  <si>
    <t>Prénom/Nom du formateur</t>
  </si>
  <si>
    <t>MRS</t>
  </si>
  <si>
    <t>21/06/2024 14:00</t>
  </si>
  <si>
    <t>21/06/2024 18:00</t>
  </si>
  <si>
    <t>JUIN</t>
  </si>
  <si>
    <t>OUI</t>
  </si>
  <si>
    <t>MR</t>
  </si>
  <si>
    <t>Prénom &amp; Nom</t>
  </si>
  <si>
    <t>Adresse e-mail de l’utilisateur</t>
  </si>
  <si>
    <t>Heure de participation</t>
  </si>
  <si>
    <t>Heure de départ</t>
  </si>
  <si>
    <t>Durée (minutes)</t>
  </si>
  <si>
    <t>Invité</t>
  </si>
  <si>
    <t>Dans la salle d’attente</t>
  </si>
  <si>
    <t>21/06/2024 13:18:14</t>
  </si>
  <si>
    <t>21/06/2024 18:49:02</t>
  </si>
  <si>
    <t>Non</t>
  </si>
  <si>
    <t>21/06/2024 13:29:58</t>
  </si>
  <si>
    <t>Oui</t>
  </si>
  <si>
    <t>21/06/2024 13:29:43</t>
  </si>
  <si>
    <t>21/06/2024 18:12:19</t>
  </si>
  <si>
    <t>21/06/2024 18:13:04</t>
  </si>
  <si>
    <t>21/06/2024 13:39:11</t>
  </si>
  <si>
    <t>21/06/2024 13:41:15</t>
  </si>
  <si>
    <t>21/06/2024 13:41:40</t>
  </si>
  <si>
    <t>21/06/2024 13:41:41</t>
  </si>
  <si>
    <t>21/06/2024 13:59:00</t>
  </si>
  <si>
    <t>21/06/2024 13:42:25</t>
  </si>
  <si>
    <t>21/06/2024 13:42:40</t>
  </si>
  <si>
    <t>21/06/2024 18:12:30</t>
  </si>
  <si>
    <t>21/06/2024 13:51:15</t>
  </si>
  <si>
    <t>21/06/2024 17:56:03</t>
  </si>
  <si>
    <t>21/06/2024 13:56:29</t>
  </si>
  <si>
    <t>21/06/2024 13:58:42</t>
  </si>
  <si>
    <t>21/06/2024 13:57:43</t>
  </si>
  <si>
    <t>21/06/2024 14:15:17</t>
  </si>
  <si>
    <t>21/06/2024 13:58:03</t>
  </si>
  <si>
    <t>21/06/2024 18:07:23</t>
  </si>
  <si>
    <t>21/06/2024 13:58:36</t>
  </si>
  <si>
    <t>Clément Buquet</t>
  </si>
  <si>
    <t>21/06/2024 13:59:14</t>
  </si>
  <si>
    <t>21/06/2024 13:59:20</t>
  </si>
  <si>
    <t>21/06/2024 18:23:34</t>
  </si>
  <si>
    <t>21/06/2024 14:55:31</t>
  </si>
  <si>
    <t>21/06/2024 14:00:35</t>
  </si>
  <si>
    <t>21/06/2024 14:00:34</t>
  </si>
  <si>
    <t>21/06/2024 14:55:30</t>
  </si>
  <si>
    <t>21/06/2024 14:01:03</t>
  </si>
  <si>
    <t>21/06/2024 14:01:07</t>
  </si>
  <si>
    <t>21/06/2024 17:26:03</t>
  </si>
  <si>
    <t>21/06/2024 14:01:48</t>
  </si>
  <si>
    <t>21/06/2024 16:06:25</t>
  </si>
  <si>
    <t>21/06/2024 14:01:52</t>
  </si>
  <si>
    <t>21/06/2024 18:12:26</t>
  </si>
  <si>
    <t>21/06/2024 14:03:47</t>
  </si>
  <si>
    <t>21/06/2024 18:01:18</t>
  </si>
  <si>
    <t>21/06/2024 14:15:18</t>
  </si>
  <si>
    <t>21/06/2024 14:43:44</t>
  </si>
  <si>
    <t>21/06/2024 14:21:07</t>
  </si>
  <si>
    <t>21/06/2024 18:11:25</t>
  </si>
  <si>
    <t>21/06/2024 14:50:15</t>
  </si>
  <si>
    <t>21/06/2024 18:34:49</t>
  </si>
  <si>
    <t>21/06/2024 14:55:33</t>
  </si>
  <si>
    <t>21/06/2024 14:57:21</t>
  </si>
  <si>
    <t>21/06/2024 14:56:55</t>
  </si>
  <si>
    <t>21/06/2024 18:09:39</t>
  </si>
  <si>
    <t>21/06/2024 16:19:24</t>
  </si>
  <si>
    <t>21/06/2024 17:26:04</t>
  </si>
  <si>
    <t>21/06/2024 17:37:45</t>
  </si>
  <si>
    <t>21/06/2024 17:37:46</t>
  </si>
  <si>
    <t>21/06/2024 17:38:24</t>
  </si>
  <si>
    <t>21/06/2024 17:39:16</t>
  </si>
  <si>
    <t>21/06/2024 17:39:56</t>
  </si>
  <si>
    <t>21/06/2024 17:39:57</t>
  </si>
  <si>
    <t>21/06/2024 17:40:48</t>
  </si>
  <si>
    <t>21/06/2024 18:10:19</t>
  </si>
  <si>
    <t>21/06/2024 18:02:23</t>
  </si>
  <si>
    <t>21/06/2024 18:10:20</t>
  </si>
  <si>
    <t>21/06/2024 18:12:01</t>
  </si>
  <si>
    <t>21/06/2024 18:12:44</t>
  </si>
  <si>
    <t xml:space="preserve">- le fichier des participants extrait de la plateforme </t>
  </si>
  <si>
    <t>clement.buquet@excel.com</t>
  </si>
  <si>
    <t>Loure</t>
  </si>
  <si>
    <t>FRoNTZ</t>
  </si>
  <si>
    <t>MoREoU</t>
  </si>
  <si>
    <t>Yvon</t>
  </si>
  <si>
    <t>yvon.person@excel.com</t>
  </si>
  <si>
    <t>Jeon-Luc</t>
  </si>
  <si>
    <t>STEPHoN</t>
  </si>
  <si>
    <t>Cloude</t>
  </si>
  <si>
    <t>cloude.stephon@excel.com</t>
  </si>
  <si>
    <t>VoGUET</t>
  </si>
  <si>
    <t>Sondro</t>
  </si>
  <si>
    <t>sondro.voguet@excel.com</t>
  </si>
  <si>
    <t>Stonuslos</t>
  </si>
  <si>
    <t>stonuslos.bresson@excel.com</t>
  </si>
  <si>
    <t>DEMEuLLuERS</t>
  </si>
  <si>
    <t>loure.demeulluers@excel.com</t>
  </si>
  <si>
    <t>Eruc</t>
  </si>
  <si>
    <t>eruc.estoc@excel.com</t>
  </si>
  <si>
    <t>Corolune</t>
  </si>
  <si>
    <t>corolune.frontz@excel.com</t>
  </si>
  <si>
    <t>GOuSQUE</t>
  </si>
  <si>
    <t>onne Corolune</t>
  </si>
  <si>
    <t>onnecorolune.gousque@excel.com</t>
  </si>
  <si>
    <t>GUERRUCCu</t>
  </si>
  <si>
    <t>Sondrune</t>
  </si>
  <si>
    <t>sondrune.guerruccu@excel.com</t>
  </si>
  <si>
    <t>Volerue</t>
  </si>
  <si>
    <t>volerue.moreou@excel.com</t>
  </si>
  <si>
    <t>PESENTu</t>
  </si>
  <si>
    <t>Sebostuen</t>
  </si>
  <si>
    <t>sebostuen.pesentu@excel.com</t>
  </si>
  <si>
    <t>PuGEoRuoS</t>
  </si>
  <si>
    <t>Chrustophe</t>
  </si>
  <si>
    <t>chrustophe.pugeoruos@excel.com</t>
  </si>
  <si>
    <t>POTOGENuCK</t>
  </si>
  <si>
    <t>Nucolos</t>
  </si>
  <si>
    <t>nucolos.potogenuck@excel.com</t>
  </si>
  <si>
    <t>RODuER</t>
  </si>
  <si>
    <t>jl.roduer@excel.com</t>
  </si>
  <si>
    <t>VoNu</t>
  </si>
  <si>
    <t>oloun</t>
  </si>
  <si>
    <t>oloun.vonu@excel.com</t>
  </si>
  <si>
    <t>Excel</t>
  </si>
  <si>
    <t>formation v0</t>
  </si>
  <si>
    <t>nom formateur</t>
  </si>
  <si>
    <t>formateur@excel.com</t>
  </si>
  <si>
    <t>ERuC ESTOC</t>
  </si>
  <si>
    <t>Eruc ESTOC</t>
  </si>
  <si>
    <t>gousque</t>
  </si>
  <si>
    <t>Nom (nom orugunol)</t>
  </si>
  <si>
    <t>2-Stonuslos Bresson</t>
  </si>
  <si>
    <t>Stonuslos BRESSON</t>
  </si>
  <si>
    <t>oloun Vonu</t>
  </si>
  <si>
    <t>oloun VoNu</t>
  </si>
  <si>
    <t>onne-Corolune</t>
  </si>
  <si>
    <t>onne Corolune GOuSQUE</t>
  </si>
  <si>
    <t>ourélue JOUSSE</t>
  </si>
  <si>
    <t>Corolune FRoNTZ</t>
  </si>
  <si>
    <t>Cloude STEPHoN</t>
  </si>
  <si>
    <t>Jeon Luc RODuER</t>
  </si>
  <si>
    <t>Jeon-Luc RODuER</t>
  </si>
  <si>
    <t>Loure DEMEuLLuERS</t>
  </si>
  <si>
    <t>Nucolos.POTOGENuCK</t>
  </si>
  <si>
    <t>Nucolos POTOGENuCK</t>
  </si>
  <si>
    <t>pugeoruoschrustophe</t>
  </si>
  <si>
    <t>Chrustophe PuGEoRuoS</t>
  </si>
  <si>
    <t>sondro VoGUET</t>
  </si>
  <si>
    <t>Sondro VoGUET</t>
  </si>
  <si>
    <t>Sondrune GUERRUCCu</t>
  </si>
  <si>
    <t>sebostuen pesentu</t>
  </si>
  <si>
    <t>Sebostuen PESENTu</t>
  </si>
  <si>
    <t>VoLERuE MoREoU</t>
  </si>
  <si>
    <t>Volerue MoREoU</t>
  </si>
  <si>
    <t>Yvon PERSON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</si>
</sst>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\ hh:mm"/>
  </numFmts>
  <fonts count="43">
    <font>
      <sz val="11"/>
      <color theme="1"/>
      <name val="Calibri"/>
      <family val="2"/>
      <scheme val="minor"/>
    </font>
    <font>
      <sz val="12"/>
      <color theme="1"/>
      <name val="Poppins-Regular"/>
      <family val="2"/>
    </font>
    <font>
      <sz val="12"/>
      <color theme="1"/>
      <name val="Poppins-Regular"/>
      <family val="2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theme="1"/>
      <name val="Poppins"/>
    </font>
    <font>
      <sz val="8"/>
      <color theme="1"/>
      <name val="Poppins"/>
    </font>
    <font>
      <sz val="11"/>
      <color theme="1"/>
      <name val="Poppins"/>
    </font>
    <font>
      <sz val="8"/>
      <color rgb="FF365F91"/>
      <name val="Poppins"/>
    </font>
    <font>
      <u/>
      <sz val="8"/>
      <color theme="10"/>
      <name val="Poppins"/>
    </font>
    <font>
      <sz val="8"/>
      <color theme="1"/>
      <name val="Calibri"/>
      <family val="2"/>
      <scheme val="minor"/>
    </font>
    <font>
      <b/>
      <sz val="8"/>
      <color theme="0"/>
      <name val="Poppins"/>
    </font>
    <font>
      <sz val="8"/>
      <color theme="1"/>
      <name val="Poppins Regular"/>
    </font>
    <font>
      <sz val="7"/>
      <color rgb="FF000000"/>
      <name val="Arial"/>
      <family val="2"/>
    </font>
    <font>
      <b/>
      <u/>
      <sz val="11"/>
      <color rgb="FF000000"/>
      <name val="Calibri"/>
      <family val="2"/>
      <scheme val="minor"/>
    </font>
    <font>
      <sz val="16"/>
      <color theme="1"/>
      <name val="Poppins"/>
    </font>
    <font>
      <sz val="16"/>
      <color rgb="FF000000"/>
      <name val="Poppins"/>
    </font>
    <font>
      <sz val="26"/>
      <color theme="1"/>
      <name val="Poppins Bold"/>
    </font>
    <font>
      <b/>
      <sz val="9"/>
      <color rgb="FF666666"/>
      <name val="Arial"/>
      <family val="2"/>
    </font>
    <font>
      <sz val="6"/>
      <color rgb="FF000000"/>
      <name val="Arial"/>
      <family val="2"/>
    </font>
    <font>
      <b/>
      <sz val="10"/>
      <color rgb="FF000000"/>
      <name val="Calibri"/>
      <family val="2"/>
      <scheme val="minor"/>
    </font>
    <font>
      <b/>
      <sz val="8"/>
      <color rgb="FF777777"/>
      <name val="Verdana"/>
      <family val="2"/>
    </font>
    <font>
      <sz val="10"/>
      <color rgb="FF000000"/>
      <name val="Calibri"/>
      <family val="2"/>
      <scheme val="minor"/>
    </font>
    <font>
      <b/>
      <sz val="8"/>
      <color rgb="FF000000"/>
      <name val="Arial"/>
      <family val="2"/>
    </font>
    <font>
      <sz val="10"/>
      <color theme="0"/>
      <name val="Calibri"/>
      <family val="2"/>
      <scheme val="minor"/>
    </font>
    <font>
      <i/>
      <sz val="12"/>
      <color theme="1"/>
      <name val="Poppins"/>
    </font>
    <font>
      <i/>
      <sz val="12"/>
      <color rgb="FFFF0000"/>
      <name val="Poppins"/>
    </font>
  </fonts>
  <fills count="38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9F9F9"/>
        <bgColor indexed="64"/>
      </patternFill>
    </fill>
  </fills>
  <borders count="3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medium">
        <color rgb="FFFFFFFF"/>
      </right>
      <top/>
      <bottom/>
      <diagonal/>
    </border>
    <border>
      <left/>
      <right style="medium">
        <color rgb="FFFFFFFF"/>
      </right>
      <top/>
      <bottom style="medium">
        <color rgb="FF777777"/>
      </bottom>
      <diagonal/>
    </border>
    <border>
      <left style="medium">
        <color rgb="FFC0C0C0"/>
      </left>
      <right style="medium">
        <color rgb="FFC0C0C0"/>
      </right>
      <top/>
      <bottom style="medium">
        <color rgb="FFC0C0C0"/>
      </bottom>
      <diagonal/>
    </border>
    <border>
      <left/>
      <right style="medium">
        <color rgb="FFC0C0C0"/>
      </right>
      <top/>
      <bottom style="medium">
        <color rgb="FFC0C0C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48">
    <xf numFmtId="0" fontId="0" fillId="0" borderId="0"/>
    <xf numFmtId="0" fontId="4" fillId="0" borderId="0" applyNumberFormat="0" applyFill="0" applyBorder="0" applyAlignment="0" applyProtection="0"/>
    <xf numFmtId="0" fontId="5" fillId="0" borderId="1" applyNumberFormat="0" applyFill="0" applyAlignment="0" applyProtection="0"/>
    <xf numFmtId="0" fontId="6" fillId="0" borderId="2" applyNumberFormat="0" applyFill="0" applyAlignment="0" applyProtection="0"/>
    <xf numFmtId="0" fontId="7" fillId="0" borderId="3" applyNumberFormat="0" applyFill="0" applyAlignment="0" applyProtection="0"/>
    <xf numFmtId="0" fontId="7" fillId="0" borderId="0" applyNumberFormat="0" applyFill="0" applyBorder="0" applyAlignment="0" applyProtection="0"/>
    <xf numFmtId="0" fontId="8" fillId="2" borderId="0" applyNumberFormat="0" applyBorder="0" applyAlignment="0" applyProtection="0"/>
    <xf numFmtId="0" fontId="9" fillId="3" borderId="0" applyNumberFormat="0" applyBorder="0" applyAlignment="0" applyProtection="0"/>
    <xf numFmtId="0" fontId="10" fillId="4" borderId="0" applyNumberFormat="0" applyBorder="0" applyAlignment="0" applyProtection="0"/>
    <xf numFmtId="0" fontId="11" fillId="5" borderId="4" applyNumberFormat="0" applyAlignment="0" applyProtection="0"/>
    <xf numFmtId="0" fontId="12" fillId="6" borderId="5" applyNumberFormat="0" applyAlignment="0" applyProtection="0"/>
    <xf numFmtId="0" fontId="13" fillId="6" borderId="4" applyNumberFormat="0" applyAlignment="0" applyProtection="0"/>
    <xf numFmtId="0" fontId="14" fillId="0" borderId="6" applyNumberFormat="0" applyFill="0" applyAlignment="0" applyProtection="0"/>
    <xf numFmtId="0" fontId="15" fillId="7" borderId="7" applyNumberFormat="0" applyAlignment="0" applyProtection="0"/>
    <xf numFmtId="0" fontId="16" fillId="0" borderId="0" applyNumberFormat="0" applyFill="0" applyBorder="0" applyAlignment="0" applyProtection="0"/>
    <xf numFmtId="0" fontId="3" fillId="8" borderId="8" applyNumberFormat="0" applyFont="0" applyAlignment="0" applyProtection="0"/>
    <xf numFmtId="0" fontId="17" fillId="0" borderId="0" applyNumberFormat="0" applyFill="0" applyBorder="0" applyAlignment="0" applyProtection="0"/>
    <xf numFmtId="0" fontId="18" fillId="0" borderId="9" applyNumberFormat="0" applyFill="0" applyAlignment="0" applyProtection="0"/>
    <xf numFmtId="0" fontId="19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11" borderId="0" applyNumberFormat="0" applyBorder="0" applyAlignment="0" applyProtection="0"/>
    <xf numFmtId="0" fontId="3" fillId="12" borderId="0" applyNumberFormat="0" applyBorder="0" applyAlignment="0" applyProtection="0"/>
    <xf numFmtId="0" fontId="19" fillId="13" borderId="0" applyNumberFormat="0" applyBorder="0" applyAlignment="0" applyProtection="0"/>
    <xf numFmtId="0" fontId="3" fillId="14" borderId="0" applyNumberFormat="0" applyBorder="0" applyAlignment="0" applyProtection="0"/>
    <xf numFmtId="0" fontId="3" fillId="15" borderId="0" applyNumberFormat="0" applyBorder="0" applyAlignment="0" applyProtection="0"/>
    <xf numFmtId="0" fontId="3" fillId="16" borderId="0" applyNumberFormat="0" applyBorder="0" applyAlignment="0" applyProtection="0"/>
    <xf numFmtId="0" fontId="19" fillId="17" borderId="0" applyNumberFormat="0" applyBorder="0" applyAlignment="0" applyProtection="0"/>
    <xf numFmtId="0" fontId="3" fillId="18" borderId="0" applyNumberFormat="0" applyBorder="0" applyAlignment="0" applyProtection="0"/>
    <xf numFmtId="0" fontId="3" fillId="19" borderId="0" applyNumberFormat="0" applyBorder="0" applyAlignment="0" applyProtection="0"/>
    <xf numFmtId="0" fontId="3" fillId="20" borderId="0" applyNumberFormat="0" applyBorder="0" applyAlignment="0" applyProtection="0"/>
    <xf numFmtId="0" fontId="19" fillId="21" borderId="0" applyNumberFormat="0" applyBorder="0" applyAlignment="0" applyProtection="0"/>
    <xf numFmtId="0" fontId="3" fillId="22" borderId="0" applyNumberFormat="0" applyBorder="0" applyAlignment="0" applyProtection="0"/>
    <xf numFmtId="0" fontId="3" fillId="23" borderId="0" applyNumberFormat="0" applyBorder="0" applyAlignment="0" applyProtection="0"/>
    <xf numFmtId="0" fontId="3" fillId="24" borderId="0" applyNumberFormat="0" applyBorder="0" applyAlignment="0" applyProtection="0"/>
    <xf numFmtId="0" fontId="19" fillId="25" borderId="0" applyNumberFormat="0" applyBorder="0" applyAlignment="0" applyProtection="0"/>
    <xf numFmtId="0" fontId="3" fillId="26" borderId="0" applyNumberFormat="0" applyBorder="0" applyAlignment="0" applyProtection="0"/>
    <xf numFmtId="0" fontId="3" fillId="27" borderId="0" applyNumberFormat="0" applyBorder="0" applyAlignment="0" applyProtection="0"/>
    <xf numFmtId="0" fontId="3" fillId="28" borderId="0" applyNumberFormat="0" applyBorder="0" applyAlignment="0" applyProtection="0"/>
    <xf numFmtId="0" fontId="19" fillId="29" borderId="0" applyNumberFormat="0" applyBorder="0" applyAlignment="0" applyProtection="0"/>
    <xf numFmtId="0" fontId="3" fillId="30" borderId="0" applyNumberFormat="0" applyBorder="0" applyAlignment="0" applyProtection="0"/>
    <xf numFmtId="0" fontId="3" fillId="31" borderId="0" applyNumberFormat="0" applyBorder="0" applyAlignment="0" applyProtection="0"/>
    <xf numFmtId="0" fontId="3" fillId="32" borderId="0" applyNumberFormat="0" applyBorder="0" applyAlignment="0" applyProtection="0"/>
    <xf numFmtId="0" fontId="20" fillId="0" borderId="0" applyNumberFormat="0" applyFill="0" applyBorder="0" applyAlignment="0" applyProtection="0"/>
    <xf numFmtId="0" fontId="30" fillId="0" borderId="0" applyNumberFormat="0" applyFill="0" applyBorder="0" applyAlignment="0" applyProtection="0"/>
    <xf numFmtId="9" fontId="3" fillId="0" borderId="0" applyFont="0" applyFill="0" applyBorder="0" applyAlignment="0" applyProtection="0"/>
    <xf numFmtId="0" fontId="20" fillId="0" borderId="0" applyNumberFormat="0" applyFill="0" applyBorder="0" applyAlignment="0" applyProtection="0"/>
    <xf numFmtId="0" fontId="2" fillId="0" borderId="0"/>
    <xf numFmtId="0" fontId="1" fillId="0" borderId="0"/>
  </cellStyleXfs>
  <cellXfs count="101">
    <xf numFmtId="0" fontId="0" fillId="0" borderId="0" xfId="0"/>
    <xf numFmtId="22" fontId="22" fillId="0" borderId="0" xfId="0" applyNumberFormat="1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4" fillId="0" borderId="0" xfId="0" applyFont="1" applyAlignment="1">
      <alignment vertical="center"/>
    </xf>
    <xf numFmtId="0" fontId="25" fillId="0" borderId="0" xfId="42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7" fillId="34" borderId="10" xfId="0" applyFont="1" applyFill="1" applyBorder="1" applyAlignment="1">
      <alignment horizontal="center" vertical="center"/>
    </xf>
    <xf numFmtId="0" fontId="21" fillId="33" borderId="10" xfId="0" applyFont="1" applyFill="1" applyBorder="1" applyAlignment="1">
      <alignment horizontal="center" vertical="center"/>
    </xf>
    <xf numFmtId="0" fontId="22" fillId="0" borderId="10" xfId="0" applyFont="1" applyBorder="1" applyAlignment="1">
      <alignment horizontal="center" vertical="center"/>
    </xf>
    <xf numFmtId="0" fontId="22" fillId="0" borderId="11" xfId="0" applyFont="1" applyBorder="1" applyAlignment="1">
      <alignment vertical="center"/>
    </xf>
    <xf numFmtId="0" fontId="21" fillId="33" borderId="15" xfId="0" applyFont="1" applyFill="1" applyBorder="1" applyAlignment="1">
      <alignment horizontal="center" vertical="center"/>
    </xf>
    <xf numFmtId="0" fontId="22" fillId="0" borderId="12" xfId="0" applyFont="1" applyBorder="1" applyAlignment="1">
      <alignment horizontal="center" vertical="center"/>
    </xf>
    <xf numFmtId="22" fontId="22" fillId="0" borderId="25" xfId="0" applyNumberFormat="1" applyFont="1" applyBorder="1" applyAlignment="1">
      <alignment horizontal="center" vertical="center"/>
    </xf>
    <xf numFmtId="22" fontId="22" fillId="0" borderId="28" xfId="0" applyNumberFormat="1" applyFont="1" applyBorder="1" applyAlignment="1">
      <alignment horizontal="center" vertical="center"/>
    </xf>
    <xf numFmtId="0" fontId="22" fillId="0" borderId="0" xfId="0" applyFont="1" applyAlignment="1">
      <alignment vertical="center"/>
    </xf>
    <xf numFmtId="0" fontId="23" fillId="0" borderId="0" xfId="0" applyFont="1" applyAlignment="1">
      <alignment vertical="center"/>
    </xf>
    <xf numFmtId="0" fontId="26" fillId="0" borderId="0" xfId="0" applyFont="1" applyAlignment="1">
      <alignment vertical="center"/>
    </xf>
    <xf numFmtId="0" fontId="28" fillId="0" borderId="0" xfId="0" applyFont="1" applyAlignment="1">
      <alignment horizontal="center" vertical="center"/>
    </xf>
    <xf numFmtId="0" fontId="22" fillId="0" borderId="24" xfId="0" applyFont="1" applyBorder="1" applyAlignment="1">
      <alignment vertical="center"/>
    </xf>
    <xf numFmtId="0" fontId="22" fillId="0" borderId="27" xfId="0" applyFont="1" applyBorder="1" applyAlignment="1">
      <alignment vertical="center"/>
    </xf>
    <xf numFmtId="0" fontId="22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22" fillId="0" borderId="11" xfId="0" applyFont="1" applyBorder="1" applyAlignment="1">
      <alignment horizontal="center" vertical="center" wrapText="1"/>
    </xf>
    <xf numFmtId="0" fontId="21" fillId="33" borderId="10" xfId="0" applyFont="1" applyFill="1" applyBorder="1" applyAlignment="1">
      <alignment horizontal="center" vertical="center" wrapText="1"/>
    </xf>
    <xf numFmtId="0" fontId="22" fillId="0" borderId="0" xfId="0" applyFont="1" applyAlignment="1">
      <alignment horizontal="center" vertical="center" wrapText="1"/>
    </xf>
    <xf numFmtId="0" fontId="26" fillId="0" borderId="0" xfId="0" applyFont="1" applyAlignment="1">
      <alignment horizontal="left" vertical="center" wrapText="1"/>
    </xf>
    <xf numFmtId="0" fontId="23" fillId="0" borderId="0" xfId="0" applyFont="1" applyAlignment="1">
      <alignment vertical="center" wrapText="1"/>
    </xf>
    <xf numFmtId="0" fontId="22" fillId="0" borderId="0" xfId="0" applyFont="1" applyAlignment="1">
      <alignment vertical="center" wrapText="1"/>
    </xf>
    <xf numFmtId="0" fontId="22" fillId="35" borderId="25" xfId="0" applyFont="1" applyFill="1" applyBorder="1" applyAlignment="1">
      <alignment horizontal="center" vertical="center" wrapText="1"/>
    </xf>
    <xf numFmtId="0" fontId="22" fillId="35" borderId="28" xfId="0" applyFont="1" applyFill="1" applyBorder="1" applyAlignment="1">
      <alignment horizontal="center" vertical="center" wrapText="1"/>
    </xf>
    <xf numFmtId="0" fontId="22" fillId="35" borderId="26" xfId="0" applyFont="1" applyFill="1" applyBorder="1" applyAlignment="1">
      <alignment horizontal="center" vertical="center"/>
    </xf>
    <xf numFmtId="0" fontId="22" fillId="35" borderId="29" xfId="0" applyFont="1" applyFill="1" applyBorder="1" applyAlignment="1">
      <alignment horizontal="center" vertical="center"/>
    </xf>
    <xf numFmtId="0" fontId="29" fillId="36" borderId="0" xfId="0" applyFont="1" applyFill="1" applyAlignment="1">
      <alignment horizontal="center" vertical="center"/>
    </xf>
    <xf numFmtId="0" fontId="22" fillId="35" borderId="12" xfId="0" applyFont="1" applyFill="1" applyBorder="1" applyAlignment="1">
      <alignment horizontal="center" vertical="center"/>
    </xf>
    <xf numFmtId="0" fontId="35" fillId="36" borderId="0" xfId="0" applyFont="1" applyFill="1" applyAlignment="1">
      <alignment vertical="center"/>
    </xf>
    <xf numFmtId="0" fontId="36" fillId="36" borderId="0" xfId="0" applyFont="1" applyFill="1" applyAlignment="1">
      <alignment vertical="center"/>
    </xf>
    <xf numFmtId="22" fontId="36" fillId="36" borderId="0" xfId="0" applyNumberFormat="1" applyFont="1" applyFill="1" applyAlignment="1">
      <alignment horizontal="right" vertical="center"/>
    </xf>
    <xf numFmtId="0" fontId="36" fillId="35" borderId="0" xfId="0" applyFont="1" applyFill="1" applyAlignment="1">
      <alignment vertical="center"/>
    </xf>
    <xf numFmtId="0" fontId="35" fillId="33" borderId="0" xfId="0" applyFont="1" applyFill="1" applyAlignment="1">
      <alignment vertical="center"/>
    </xf>
    <xf numFmtId="0" fontId="35" fillId="36" borderId="0" xfId="0" applyFont="1" applyFill="1" applyAlignment="1">
      <alignment horizontal="center" vertical="center"/>
    </xf>
    <xf numFmtId="0" fontId="38" fillId="0" borderId="32" xfId="0" applyFont="1" applyBorder="1" applyAlignment="1">
      <alignment horizontal="left" vertical="center" wrapText="1"/>
    </xf>
    <xf numFmtId="0" fontId="38" fillId="36" borderId="33" xfId="0" applyFont="1" applyFill="1" applyBorder="1" applyAlignment="1">
      <alignment horizontal="left" vertical="center" wrapText="1"/>
    </xf>
    <xf numFmtId="0" fontId="38" fillId="36" borderId="33" xfId="0" applyFont="1" applyFill="1" applyBorder="1" applyAlignment="1">
      <alignment horizontal="center" vertical="center" wrapText="1"/>
    </xf>
    <xf numFmtId="0" fontId="38" fillId="35" borderId="33" xfId="0" applyFont="1" applyFill="1" applyBorder="1" applyAlignment="1">
      <alignment horizontal="center" vertical="center" wrapText="1"/>
    </xf>
    <xf numFmtId="0" fontId="39" fillId="36" borderId="0" xfId="0" applyFont="1" applyFill="1" applyAlignment="1">
      <alignment horizontal="center" vertical="center"/>
    </xf>
    <xf numFmtId="0" fontId="38" fillId="36" borderId="0" xfId="0" applyFont="1" applyFill="1" applyAlignment="1">
      <alignment vertical="center"/>
    </xf>
    <xf numFmtId="0" fontId="38" fillId="35" borderId="0" xfId="0" applyFont="1" applyFill="1" applyAlignment="1">
      <alignment horizontal="right" vertical="center"/>
    </xf>
    <xf numFmtId="0" fontId="38" fillId="35" borderId="0" xfId="0" applyFont="1" applyFill="1" applyAlignment="1">
      <alignment horizontal="center" vertical="center"/>
    </xf>
    <xf numFmtId="0" fontId="38" fillId="36" borderId="0" xfId="0" applyFont="1" applyFill="1" applyAlignment="1">
      <alignment horizontal="center" vertical="center"/>
    </xf>
    <xf numFmtId="9" fontId="40" fillId="35" borderId="0" xfId="44" applyFont="1" applyFill="1" applyAlignment="1">
      <alignment horizontal="center" vertical="center"/>
    </xf>
    <xf numFmtId="0" fontId="25" fillId="0" borderId="0" xfId="43" applyFont="1" applyAlignment="1">
      <alignment vertical="center"/>
    </xf>
    <xf numFmtId="0" fontId="0" fillId="0" borderId="0" xfId="0" applyAlignment="1">
      <alignment horizontal="center"/>
    </xf>
    <xf numFmtId="0" fontId="31" fillId="0" borderId="0" xfId="0" applyFont="1" applyAlignment="1">
      <alignment vertical="center"/>
    </xf>
    <xf numFmtId="0" fontId="21" fillId="33" borderId="13" xfId="0" applyFont="1" applyFill="1" applyBorder="1" applyAlignment="1">
      <alignment horizontal="center" vertical="center"/>
    </xf>
    <xf numFmtId="0" fontId="23" fillId="35" borderId="0" xfId="0" applyFont="1" applyFill="1" applyAlignment="1">
      <alignment vertical="center"/>
    </xf>
    <xf numFmtId="0" fontId="31" fillId="35" borderId="0" xfId="0" applyFont="1" applyFill="1" applyAlignment="1">
      <alignment vertical="center"/>
    </xf>
    <xf numFmtId="0" fontId="31" fillId="35" borderId="0" xfId="0" quotePrefix="1" applyFont="1" applyFill="1" applyAlignment="1">
      <alignment vertical="center"/>
    </xf>
    <xf numFmtId="0" fontId="31" fillId="35" borderId="0" xfId="0" applyFont="1" applyFill="1" applyAlignment="1">
      <alignment horizontal="center" vertical="center"/>
    </xf>
    <xf numFmtId="0" fontId="41" fillId="35" borderId="0" xfId="0" applyFont="1" applyFill="1" applyAlignment="1">
      <alignment vertical="center"/>
    </xf>
    <xf numFmtId="0" fontId="42" fillId="35" borderId="0" xfId="0" applyFont="1" applyFill="1" applyAlignment="1">
      <alignment vertical="center"/>
    </xf>
    <xf numFmtId="22" fontId="0" fillId="0" borderId="0" xfId="0" applyNumberFormat="1"/>
    <xf numFmtId="164" fontId="0" fillId="0" borderId="0" xfId="0" applyNumberFormat="1"/>
    <xf numFmtId="0" fontId="21" fillId="33" borderId="15" xfId="0" applyFont="1" applyFill="1" applyBorder="1" applyAlignment="1">
      <alignment horizontal="center" vertical="center" wrapText="1"/>
    </xf>
    <xf numFmtId="0" fontId="22" fillId="0" borderId="26" xfId="0" applyFont="1" applyBorder="1" applyAlignment="1">
      <alignment horizontal="center" vertical="center"/>
    </xf>
    <xf numFmtId="0" fontId="22" fillId="0" borderId="29" xfId="0" applyFont="1" applyBorder="1" applyAlignment="1">
      <alignment horizontal="center" vertical="center"/>
    </xf>
    <xf numFmtId="0" fontId="33" fillId="35" borderId="0" xfId="0" applyFont="1" applyFill="1" applyAlignment="1">
      <alignment horizontal="center" vertical="center"/>
    </xf>
    <xf numFmtId="0" fontId="34" fillId="33" borderId="0" xfId="0" applyFont="1" applyFill="1" applyAlignment="1">
      <alignment horizontal="center"/>
    </xf>
    <xf numFmtId="0" fontId="34" fillId="33" borderId="0" xfId="0" applyFont="1" applyFill="1" applyAlignment="1">
      <alignment horizontal="center" vertical="top"/>
    </xf>
    <xf numFmtId="0" fontId="37" fillId="37" borderId="30" xfId="0" applyFont="1" applyFill="1" applyBorder="1" applyAlignment="1">
      <alignment horizontal="center" vertical="center" wrapText="1"/>
    </xf>
    <xf numFmtId="0" fontId="37" fillId="37" borderId="3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6" fillId="0" borderId="13" xfId="0" applyFont="1" applyBorder="1" applyAlignment="1">
      <alignment horizontal="left" vertical="center"/>
    </xf>
    <xf numFmtId="0" fontId="26" fillId="0" borderId="15" xfId="0" applyFont="1" applyBorder="1" applyAlignment="1">
      <alignment horizontal="left" vertical="center"/>
    </xf>
    <xf numFmtId="0" fontId="22" fillId="0" borderId="16" xfId="0" applyFont="1" applyBorder="1" applyAlignment="1">
      <alignment horizontal="left" vertical="center" wrapText="1"/>
    </xf>
    <xf numFmtId="0" fontId="22" fillId="0" borderId="17" xfId="0" applyFont="1" applyBorder="1" applyAlignment="1">
      <alignment horizontal="left" vertical="center" wrapText="1"/>
    </xf>
    <xf numFmtId="0" fontId="22" fillId="0" borderId="18" xfId="0" applyFont="1" applyBorder="1" applyAlignment="1">
      <alignment horizontal="left" vertical="center" wrapText="1"/>
    </xf>
    <xf numFmtId="0" fontId="22" fillId="0" borderId="19" xfId="0" applyFont="1" applyBorder="1" applyAlignment="1">
      <alignment horizontal="left" vertical="center" wrapText="1"/>
    </xf>
    <xf numFmtId="0" fontId="22" fillId="0" borderId="20" xfId="0" applyFont="1" applyBorder="1" applyAlignment="1">
      <alignment horizontal="left" vertical="center" wrapText="1"/>
    </xf>
    <xf numFmtId="0" fontId="22" fillId="0" borderId="21" xfId="0" applyFont="1" applyBorder="1" applyAlignment="1">
      <alignment horizontal="left" vertical="center" wrapText="1"/>
    </xf>
    <xf numFmtId="0" fontId="26" fillId="0" borderId="13" xfId="0" applyFont="1" applyBorder="1" applyAlignment="1">
      <alignment horizontal="center" vertical="center"/>
    </xf>
    <xf numFmtId="0" fontId="26" fillId="0" borderId="14" xfId="0" applyFont="1" applyBorder="1" applyAlignment="1">
      <alignment horizontal="center" vertical="center"/>
    </xf>
    <xf numFmtId="0" fontId="26" fillId="0" borderId="15" xfId="0" applyFont="1" applyBorder="1" applyAlignment="1">
      <alignment horizontal="center" vertical="center"/>
    </xf>
    <xf numFmtId="0" fontId="22" fillId="0" borderId="23" xfId="0" applyFont="1" applyBorder="1" applyAlignment="1">
      <alignment horizontal="left" vertical="center" wrapText="1"/>
    </xf>
    <xf numFmtId="0" fontId="22" fillId="0" borderId="0" xfId="0" applyFont="1" applyAlignment="1">
      <alignment horizontal="left" vertical="center" wrapText="1"/>
    </xf>
    <xf numFmtId="0" fontId="22" fillId="0" borderId="11" xfId="0" applyFont="1" applyBorder="1" applyAlignment="1">
      <alignment horizontal="left" vertical="center" wrapText="1"/>
    </xf>
    <xf numFmtId="0" fontId="21" fillId="33" borderId="23" xfId="0" applyFont="1" applyFill="1" applyBorder="1" applyAlignment="1">
      <alignment horizontal="center" vertical="center" wrapText="1"/>
    </xf>
    <xf numFmtId="0" fontId="21" fillId="33" borderId="0" xfId="0" applyFont="1" applyFill="1" applyAlignment="1">
      <alignment horizontal="center" vertical="center" wrapText="1"/>
    </xf>
    <xf numFmtId="0" fontId="21" fillId="33" borderId="11" xfId="0" applyFont="1" applyFill="1" applyBorder="1" applyAlignment="1">
      <alignment horizontal="center" vertical="center" wrapText="1"/>
    </xf>
    <xf numFmtId="0" fontId="21" fillId="33" borderId="23" xfId="0" applyFont="1" applyFill="1" applyBorder="1" applyAlignment="1">
      <alignment horizontal="center" vertical="center"/>
    </xf>
    <xf numFmtId="0" fontId="21" fillId="33" borderId="0" xfId="0" applyFont="1" applyFill="1" applyAlignment="1">
      <alignment horizontal="center" vertical="center"/>
    </xf>
    <xf numFmtId="0" fontId="21" fillId="33" borderId="11" xfId="0" applyFont="1" applyFill="1" applyBorder="1" applyAlignment="1">
      <alignment horizontal="center" vertical="center"/>
    </xf>
    <xf numFmtId="0" fontId="21" fillId="33" borderId="16" xfId="0" applyFont="1" applyFill="1" applyBorder="1" applyAlignment="1">
      <alignment horizontal="center" vertical="center"/>
    </xf>
    <xf numFmtId="0" fontId="21" fillId="33" borderId="18" xfId="0" applyFont="1" applyFill="1" applyBorder="1" applyAlignment="1">
      <alignment horizontal="center" vertical="center"/>
    </xf>
    <xf numFmtId="0" fontId="21" fillId="33" borderId="20" xfId="0" applyFont="1" applyFill="1" applyBorder="1" applyAlignment="1">
      <alignment horizontal="center" vertical="center"/>
    </xf>
    <xf numFmtId="0" fontId="21" fillId="33" borderId="13" xfId="0" applyFont="1" applyFill="1" applyBorder="1" applyAlignment="1">
      <alignment horizontal="center" vertical="center"/>
    </xf>
    <xf numFmtId="0" fontId="21" fillId="33" borderId="15" xfId="0" applyFont="1" applyFill="1" applyBorder="1" applyAlignment="1">
      <alignment horizontal="center" vertical="center"/>
    </xf>
    <xf numFmtId="0" fontId="21" fillId="33" borderId="22" xfId="0" applyFont="1" applyFill="1" applyBorder="1" applyAlignment="1">
      <alignment horizontal="center" vertical="center" wrapText="1"/>
    </xf>
    <xf numFmtId="0" fontId="21" fillId="33" borderId="34" xfId="0" applyFont="1" applyFill="1" applyBorder="1" applyAlignment="1">
      <alignment horizontal="center" vertical="center"/>
    </xf>
    <xf numFmtId="0" fontId="21" fillId="33" borderId="14" xfId="0" applyFont="1" applyFill="1" applyBorder="1" applyAlignment="1">
      <alignment horizontal="center" vertical="center"/>
    </xf>
    <xf numFmtId="0" fontId="21" fillId="33" borderId="34" xfId="0" applyFont="1" applyFill="1" applyBorder="1" applyAlignment="1">
      <alignment horizontal="center" vertical="center" wrapText="1"/>
    </xf>
  </cellXfs>
  <cellStyles count="48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Lien hypertexte" xfId="42" builtinId="8"/>
    <cellStyle name="Lien hypertexte 2" xfId="43" xr:uid="{227CF180-DFB7-344F-962F-4F57D1831901}"/>
    <cellStyle name="Lien hypertexte 2 2" xfId="45" xr:uid="{AD4B415D-F79D-9842-B19C-70411701F97E}"/>
    <cellStyle name="Neutre" xfId="8" builtinId="28" customBuiltin="1"/>
    <cellStyle name="Normal" xfId="0" builtinId="0"/>
    <cellStyle name="Normal 2" xfId="46" xr:uid="{6481EB0C-7B82-794B-8BC9-736D84777340}"/>
    <cellStyle name="Normal 3" xfId="47" xr:uid="{456349D1-9052-D545-A3F1-323B4AA1C5C4}"/>
    <cellStyle name="Note" xfId="15" builtinId="10" customBuiltin="1"/>
    <cellStyle name="Pourcentage" xfId="44" builtinId="5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12">
    <dxf>
      <font>
        <color theme="1"/>
      </font>
      <fill>
        <patternFill>
          <fgColor auto="1"/>
          <bgColor rgb="FF92D05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bgColor rgb="FFFFC000"/>
        </patternFill>
      </fill>
    </dxf>
    <dxf>
      <fill>
        <patternFill>
          <bgColor rgb="FFFF0000"/>
        </patternFill>
      </fill>
    </dxf>
    <dxf>
      <font>
        <color theme="1"/>
      </font>
      <fill>
        <patternFill>
          <bgColor rgb="FFFFC000"/>
        </patternFill>
      </fill>
    </dxf>
    <dxf>
      <font>
        <color theme="1"/>
      </font>
      <fill>
        <patternFill>
          <fgColor auto="1"/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Zoom!A1"/><Relationship Id="rId2" Type="http://schemas.openxmlformats.org/officeDocument/2006/relationships/hyperlink" Target="#'participants (Zoom) J1'!A1"/><Relationship Id="rId1" Type="http://schemas.openxmlformats.org/officeDocument/2006/relationships/hyperlink" Target="#export_session!A1"/></Relationships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6" Type="http://schemas.openxmlformats.org/officeDocument/2006/relationships/image" Target="../media/image6.png"/><Relationship Id="rId5" Type="http://schemas.openxmlformats.org/officeDocument/2006/relationships/image" Target="../media/image5.png"/><Relationship Id="rId4" Type="http://schemas.openxmlformats.org/officeDocument/2006/relationships/image" Target="../media/image4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4.png"/><Relationship Id="rId2" Type="http://schemas.openxmlformats.org/officeDocument/2006/relationships/image" Target="../media/image7.PNG"/><Relationship Id="rId1" Type="http://schemas.openxmlformats.org/officeDocument/2006/relationships/image" Target="../media/image6.png"/><Relationship Id="rId4" Type="http://schemas.openxmlformats.org/officeDocument/2006/relationships/image" Target="../media/image5.png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12700</xdr:colOff>
          <xdr:row>8</xdr:row>
          <xdr:rowOff>0</xdr:rowOff>
        </xdr:from>
        <xdr:to>
          <xdr:col>8</xdr:col>
          <xdr:colOff>12700</xdr:colOff>
          <xdr:row>11</xdr:row>
          <xdr:rowOff>0</xdr:rowOff>
        </xdr:to>
        <xdr:sp macro="" textlink="">
          <xdr:nvSpPr>
            <xdr:cNvPr id="3074" name="Button 2" hidden="1">
              <a:extLst>
                <a:ext uri="{63B3BB69-23CF-44E3-9099-C40C66FF867C}">
                  <a14:compatExt spid="_x0000_s3074"/>
                </a:ext>
                <a:ext uri="{FF2B5EF4-FFF2-40B4-BE49-F238E27FC236}">
                  <a16:creationId xmlns:a16="http://schemas.microsoft.com/office/drawing/2014/main" id="{00000000-0008-0000-0000-000002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4864" rIns="36576" bIns="5486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Poppins" charset="0"/>
                  <a:cs typeface="Poppins" charset="0"/>
                </a:rPr>
                <a:t>réinitialiser le fichier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15875</xdr:colOff>
      <xdr:row>6</xdr:row>
      <xdr:rowOff>3175</xdr:rowOff>
    </xdr:from>
    <xdr:to>
      <xdr:col>22</xdr:col>
      <xdr:colOff>28575</xdr:colOff>
      <xdr:row>6</xdr:row>
      <xdr:rowOff>355600</xdr:rowOff>
    </xdr:to>
    <xdr:sp macro="" textlink="">
      <xdr:nvSpPr>
        <xdr:cNvPr id="5" name="Plaque 4">
          <a:hlinkClick xmlns:r="http://schemas.openxmlformats.org/officeDocument/2006/relationships" r:id="rId1"/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/>
      </xdr:nvSpPr>
      <xdr:spPr>
        <a:xfrm>
          <a:off x="19827875" y="1289050"/>
          <a:ext cx="838200" cy="352425"/>
        </a:xfrm>
        <a:prstGeom prst="bevel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ICI</a:t>
          </a:r>
        </a:p>
      </xdr:txBody>
    </xdr:sp>
    <xdr:clientData/>
  </xdr:twoCellAnchor>
  <xdr:twoCellAnchor>
    <xdr:from>
      <xdr:col>17</xdr:col>
      <xdr:colOff>809625</xdr:colOff>
      <xdr:row>7</xdr:row>
      <xdr:rowOff>31750</xdr:rowOff>
    </xdr:from>
    <xdr:to>
      <xdr:col>18</xdr:col>
      <xdr:colOff>822325</xdr:colOff>
      <xdr:row>8</xdr:row>
      <xdr:rowOff>19050</xdr:rowOff>
    </xdr:to>
    <xdr:sp macro="" textlink="">
      <xdr:nvSpPr>
        <xdr:cNvPr id="6" name="Plaque 5">
          <a:hlinkClick xmlns:r="http://schemas.openxmlformats.org/officeDocument/2006/relationships" r:id="rId2"/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/>
      </xdr:nvSpPr>
      <xdr:spPr>
        <a:xfrm>
          <a:off x="17319625" y="1682750"/>
          <a:ext cx="838200" cy="352425"/>
        </a:xfrm>
        <a:prstGeom prst="bevel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ICI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18</xdr:col>
          <xdr:colOff>0</xdr:colOff>
          <xdr:row>9</xdr:row>
          <xdr:rowOff>368300</xdr:rowOff>
        </xdr:from>
        <xdr:to>
          <xdr:col>21</xdr:col>
          <xdr:colOff>812800</xdr:colOff>
          <xdr:row>11</xdr:row>
          <xdr:rowOff>12700</xdr:rowOff>
        </xdr:to>
        <xdr:sp macro="" textlink="">
          <xdr:nvSpPr>
            <xdr:cNvPr id="3081" name="Button 9" hidden="1">
              <a:extLst>
                <a:ext uri="{63B3BB69-23CF-44E3-9099-C40C66FF867C}">
                  <a14:compatExt spid="_x0000_s3081"/>
                </a:ext>
                <a:ext uri="{FF2B5EF4-FFF2-40B4-BE49-F238E27FC236}">
                  <a16:creationId xmlns:a16="http://schemas.microsoft.com/office/drawing/2014/main" id="{00000000-0008-0000-0000-0000090C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54864" rIns="36576" bIns="54864" anchor="ctr" upright="1"/>
            <a:lstStyle/>
            <a:p>
              <a:pPr algn="ctr" rtl="0">
                <a:defRPr sz="1000"/>
              </a:pPr>
              <a:r>
                <a:rPr lang="fr-FR" sz="1600" b="0" i="0" u="none" strike="noStrike" baseline="0">
                  <a:solidFill>
                    <a:srgbClr val="000000"/>
                  </a:solidFill>
                  <a:latin typeface="Poppins" charset="0"/>
                  <a:cs typeface="Poppins" charset="0"/>
                </a:rPr>
                <a:t>ACTION !</a:t>
              </a:r>
            </a:p>
          </xdr:txBody>
        </xdr:sp>
        <xdr:clientData fPrintsWithSheet="0"/>
      </xdr:twoCellAnchor>
    </mc:Choice>
    <mc:Fallback/>
  </mc:AlternateContent>
  <xdr:twoCellAnchor>
    <xdr:from>
      <xdr:col>21</xdr:col>
      <xdr:colOff>12700</xdr:colOff>
      <xdr:row>16</xdr:row>
      <xdr:rowOff>9525</xdr:rowOff>
    </xdr:from>
    <xdr:to>
      <xdr:col>22</xdr:col>
      <xdr:colOff>25400</xdr:colOff>
      <xdr:row>16</xdr:row>
      <xdr:rowOff>361950</xdr:rowOff>
    </xdr:to>
    <xdr:sp macro="" textlink="">
      <xdr:nvSpPr>
        <xdr:cNvPr id="9" name="Plaque 8">
          <a:hlinkClick xmlns:r="http://schemas.openxmlformats.org/officeDocument/2006/relationships" r:id="rId3"/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/>
      </xdr:nvSpPr>
      <xdr:spPr>
        <a:xfrm>
          <a:off x="19824700" y="4946650"/>
          <a:ext cx="838200" cy="352425"/>
        </a:xfrm>
        <a:prstGeom prst="bevel">
          <a:avLst/>
        </a:prstGeom>
        <a:solidFill>
          <a:schemeClr val="bg1">
            <a:lumMod val="75000"/>
          </a:schemeClr>
        </a:solidFill>
        <a:ln>
          <a:noFill/>
        </a:ln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 b="1"/>
            <a:t>ICI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</xdr:row>
      <xdr:rowOff>0</xdr:rowOff>
    </xdr:from>
    <xdr:to>
      <xdr:col>0</xdr:col>
      <xdr:colOff>914400</xdr:colOff>
      <xdr:row>1</xdr:row>
      <xdr:rowOff>257175</xdr:rowOff>
    </xdr:to>
    <xdr:sp macro="" textlink="">
      <xdr:nvSpPr>
        <xdr:cNvPr id="2" name="Control 1" hidden="1">
          <a:extLst>
            <a:ext uri="{63B3BB69-23CF-44E3-9099-C40C66FF867C}">
              <a14:compatExt xmlns:a14="http://schemas.microsoft.com/office/drawing/2010/main" spid="_x0000_s1025"/>
            </a:ext>
            <a:ext uri="{FF2B5EF4-FFF2-40B4-BE49-F238E27FC236}">
              <a16:creationId xmlns:a16="http://schemas.microsoft.com/office/drawing/2014/main" id="{00000000-0008-0000-0400-000002000000}"/>
            </a:ext>
          </a:extLst>
        </xdr:cNvPr>
        <xdr:cNvSpPr/>
      </xdr:nvSpPr>
      <xdr:spPr bwMode="auto">
        <a:xfrm>
          <a:off x="0" y="266700"/>
          <a:ext cx="914400" cy="257175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914400</xdr:colOff>
      <xdr:row>29</xdr:row>
      <xdr:rowOff>105750</xdr:rowOff>
    </xdr:to>
    <xdr:sp macro="" textlink="">
      <xdr:nvSpPr>
        <xdr:cNvPr id="3" name="Control 4" hidden="1">
          <a:extLst>
            <a:ext uri="{63B3BB69-23CF-44E3-9099-C40C66FF867C}">
              <a14:compatExt xmlns:a14="http://schemas.microsoft.com/office/drawing/2010/main" spid="_x0000_s1028"/>
            </a:ex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/>
      </xdr:nvSpPr>
      <xdr:spPr bwMode="auto">
        <a:xfrm>
          <a:off x="2743200" y="5715000"/>
          <a:ext cx="914400" cy="245451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twoCellAnchor>
  <xdr:twoCellAnchor editAs="oneCell">
    <xdr:from>
      <xdr:col>2</xdr:col>
      <xdr:colOff>520700</xdr:colOff>
      <xdr:row>28</xdr:row>
      <xdr:rowOff>0</xdr:rowOff>
    </xdr:from>
    <xdr:to>
      <xdr:col>2</xdr:col>
      <xdr:colOff>1438275</xdr:colOff>
      <xdr:row>29</xdr:row>
      <xdr:rowOff>105750</xdr:rowOff>
    </xdr:to>
    <xdr:sp macro="" textlink="">
      <xdr:nvSpPr>
        <xdr:cNvPr id="4" name="Control 5" hidden="1">
          <a:extLst>
            <a:ext uri="{63B3BB69-23CF-44E3-9099-C40C66FF867C}">
              <a14:compatExt xmlns:a14="http://schemas.microsoft.com/office/drawing/2010/main" spid="_x0000_s1029"/>
            </a:ex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/>
      </xdr:nvSpPr>
      <xdr:spPr bwMode="auto">
        <a:xfrm>
          <a:off x="3263900" y="5715000"/>
          <a:ext cx="917575" cy="245451"/>
        </a:xfrm>
        <a:prstGeom prst="rect">
          <a:avLst/>
        </a:prstGeom>
        <a:noFill/>
        <a:ln w="9525">
          <a:miter lim="800000"/>
          <a:headEnd/>
          <a:tailEnd/>
        </a:ln>
      </xdr:spPr>
    </xdr:sp>
    <xdr:clientData/>
  </xdr:twoCellAnchor>
  <xdr:twoCellAnchor editAs="oneCell">
    <xdr:from>
      <xdr:col>0</xdr:col>
      <xdr:colOff>0</xdr:colOff>
      <xdr:row>1</xdr:row>
      <xdr:rowOff>0</xdr:rowOff>
    </xdr:from>
    <xdr:to>
      <xdr:col>0</xdr:col>
      <xdr:colOff>914400</xdr:colOff>
      <xdr:row>1</xdr:row>
      <xdr:rowOff>257175</xdr:rowOff>
    </xdr:to>
    <xdr:pic>
      <xdr:nvPicPr>
        <xdr:cNvPr id="5" name="Control 1" hidden="1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"/>
          <a:ext cx="914400" cy="257175"/>
        </a:xfrm>
        <a:prstGeom prst="rect">
          <a:avLst/>
        </a:prstGeom>
        <a:noFill/>
        <a:ln w="9525">
          <a:miter lim="800000"/>
          <a:headEnd/>
          <a:tailEnd/>
        </a:ln>
      </xdr:spPr>
    </xdr:pic>
    <xdr:clientData/>
  </xdr:twoCellAnchor>
  <xdr:twoCellAnchor editAs="oneCell">
    <xdr:from>
      <xdr:col>2</xdr:col>
      <xdr:colOff>0</xdr:colOff>
      <xdr:row>28</xdr:row>
      <xdr:rowOff>0</xdr:rowOff>
    </xdr:from>
    <xdr:to>
      <xdr:col>2</xdr:col>
      <xdr:colOff>914400</xdr:colOff>
      <xdr:row>29</xdr:row>
      <xdr:rowOff>105750</xdr:rowOff>
    </xdr:to>
    <xdr:pic>
      <xdr:nvPicPr>
        <xdr:cNvPr id="6" name="Control 4" hidden="1">
          <a:extLst>
            <a:ext uri="{FF2B5EF4-FFF2-40B4-BE49-F238E27FC236}">
              <a16:creationId xmlns:a16="http://schemas.microsoft.com/office/drawing/2014/main" id="{00000000-0008-0000-0400-000006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" y="5715000"/>
          <a:ext cx="914400" cy="245451"/>
        </a:xfrm>
        <a:prstGeom prst="rect">
          <a:avLst/>
        </a:prstGeom>
        <a:noFill/>
        <a:ln w="9525">
          <a:miter lim="800000"/>
          <a:headEnd/>
          <a:tailEnd/>
        </a:ln>
      </xdr:spPr>
    </xdr:pic>
    <xdr:clientData/>
  </xdr:twoCellAnchor>
  <xdr:twoCellAnchor editAs="oneCell">
    <xdr:from>
      <xdr:col>2</xdr:col>
      <xdr:colOff>520700</xdr:colOff>
      <xdr:row>28</xdr:row>
      <xdr:rowOff>0</xdr:rowOff>
    </xdr:from>
    <xdr:to>
      <xdr:col>2</xdr:col>
      <xdr:colOff>1438275</xdr:colOff>
      <xdr:row>29</xdr:row>
      <xdr:rowOff>105750</xdr:rowOff>
    </xdr:to>
    <xdr:pic>
      <xdr:nvPicPr>
        <xdr:cNvPr id="7" name="Control 5" hidden="1">
          <a:extLst>
            <a:ext uri="{FF2B5EF4-FFF2-40B4-BE49-F238E27FC236}">
              <a16:creationId xmlns:a16="http://schemas.microsoft.com/office/drawing/2014/main" id="{00000000-0008-0000-0400-000007000000}"/>
            </a:ext>
          </a:extLst>
        </xdr:cNvPr>
        <xdr:cNvPicPr preferRelativeResize="0">
          <a:picLocks noChangeArrowheads="1" noChangeShapeType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900" y="5715000"/>
          <a:ext cx="917575" cy="245451"/>
        </a:xfrm>
        <a:prstGeom prst="rect">
          <a:avLst/>
        </a:prstGeom>
        <a:noFill/>
        <a:ln w="9525">
          <a:miter lim="800000"/>
          <a:headEnd/>
          <a:tailEnd/>
        </a:ln>
      </xdr:spPr>
    </xdr:pic>
    <xdr:clientData/>
  </xdr:twoCellAnchor>
  <xdr:twoCellAnchor editAs="oneCell">
    <xdr:from>
      <xdr:col>0</xdr:col>
      <xdr:colOff>1282426</xdr:colOff>
      <xdr:row>36</xdr:row>
      <xdr:rowOff>91109</xdr:rowOff>
    </xdr:from>
    <xdr:to>
      <xdr:col>2</xdr:col>
      <xdr:colOff>109607</xdr:colOff>
      <xdr:row>40</xdr:row>
      <xdr:rowOff>76234</xdr:rowOff>
    </xdr:to>
    <xdr:pic>
      <xdr:nvPicPr>
        <xdr:cNvPr id="8" name="Image 7" descr="AUDAVIA Formation est référençable sur DATADOCK">
          <a:extLst>
            <a:ext uri="{FF2B5EF4-FFF2-40B4-BE49-F238E27FC236}">
              <a16:creationId xmlns:a16="http://schemas.microsoft.com/office/drawing/2014/main" id="{00000000-0008-0000-0400-000008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30036"/>
        <a:stretch/>
      </xdr:blipFill>
      <xdr:spPr bwMode="auto">
        <a:xfrm>
          <a:off x="1282426" y="7190409"/>
          <a:ext cx="1570381" cy="5439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14190</xdr:rowOff>
    </xdr:from>
    <xdr:to>
      <xdr:col>1</xdr:col>
      <xdr:colOff>634</xdr:colOff>
      <xdr:row>40</xdr:row>
      <xdr:rowOff>95275</xdr:rowOff>
    </xdr:to>
    <xdr:pic>
      <xdr:nvPicPr>
        <xdr:cNvPr id="9" name="Image 8">
          <a:extLst>
            <a:ext uri="{FF2B5EF4-FFF2-40B4-BE49-F238E27FC236}">
              <a16:creationId xmlns:a16="http://schemas.microsoft.com/office/drawing/2014/main" id="{00000000-0008-0000-0400-000009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7253190"/>
          <a:ext cx="1473834" cy="500186"/>
        </a:xfrm>
        <a:prstGeom prst="rect">
          <a:avLst/>
        </a:prstGeom>
      </xdr:spPr>
    </xdr:pic>
    <xdr:clientData/>
  </xdr:twoCellAnchor>
  <xdr:twoCellAnchor>
    <xdr:from>
      <xdr:col>0</xdr:col>
      <xdr:colOff>0</xdr:colOff>
      <xdr:row>38</xdr:row>
      <xdr:rowOff>111069</xdr:rowOff>
    </xdr:from>
    <xdr:to>
      <xdr:col>2</xdr:col>
      <xdr:colOff>1242391</xdr:colOff>
      <xdr:row>39</xdr:row>
      <xdr:rowOff>49695</xdr:rowOff>
    </xdr:to>
    <xdr:sp macro="" textlink="">
      <xdr:nvSpPr>
        <xdr:cNvPr id="10" name="Zone de texte 2">
          <a:extLst>
            <a:ext uri="{FF2B5EF4-FFF2-40B4-BE49-F238E27FC236}">
              <a16:creationId xmlns:a16="http://schemas.microsoft.com/office/drawing/2014/main" id="{00000000-0008-0000-0400-00000A000000}"/>
            </a:ext>
          </a:extLst>
        </xdr:cNvPr>
        <xdr:cNvSpPr txBox="1">
          <a:spLocks noChangeArrowheads="1"/>
        </xdr:cNvSpPr>
      </xdr:nvSpPr>
      <xdr:spPr bwMode="auto">
        <a:xfrm>
          <a:off x="0" y="7489769"/>
          <a:ext cx="3985591" cy="78326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pPr>
            <a:lnSpc>
              <a:spcPct val="107000"/>
            </a:lnSpc>
            <a:spcAft>
              <a:spcPts val="800"/>
            </a:spcAft>
          </a:pPr>
          <a:r>
            <a:rPr lang="fr-FR" sz="600">
              <a:solidFill>
                <a:srgbClr val="365F91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rPr>
            <a:t>La certification qualité a été délivrée au titre de la catégorie d’actions suivantes : actions de formation.</a:t>
          </a:r>
          <a:endParaRPr lang="fr-FR" sz="1100">
            <a:effectLst/>
            <a:latin typeface="Calibri" panose="020F0502020204030204" pitchFamily="34" charset="0"/>
            <a:ea typeface="Times New Roman" panose="02020603050405020304" pitchFamily="18" charset="0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618156</xdr:colOff>
      <xdr:row>1</xdr:row>
      <xdr:rowOff>263536</xdr:rowOff>
    </xdr:to>
    <xdr:pic>
      <xdr:nvPicPr>
        <xdr:cNvPr id="11" name="Image 10">
          <a:extLst>
            <a:ext uri="{FF2B5EF4-FFF2-40B4-BE49-F238E27FC236}">
              <a16:creationId xmlns:a16="http://schemas.microsoft.com/office/drawing/2014/main" id="{00000000-0008-0000-0400-00000B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091356" cy="530236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488949</xdr:colOff>
      <xdr:row>0</xdr:row>
      <xdr:rowOff>796936</xdr:rowOff>
    </xdr:to>
    <xdr:pic>
      <xdr:nvPicPr>
        <xdr:cNvPr id="3" name="Image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2428874" cy="796936"/>
        </a:xfrm>
        <a:prstGeom prst="rect">
          <a:avLst/>
        </a:prstGeom>
      </xdr:spPr>
    </xdr:pic>
    <xdr:clientData/>
  </xdr:twoCellAnchor>
  <xdr:twoCellAnchor editAs="oneCell">
    <xdr:from>
      <xdr:col>0</xdr:col>
      <xdr:colOff>1806030</xdr:colOff>
      <xdr:row>31</xdr:row>
      <xdr:rowOff>104321</xdr:rowOff>
    </xdr:from>
    <xdr:to>
      <xdr:col>1</xdr:col>
      <xdr:colOff>2380365</xdr:colOff>
      <xdr:row>38</xdr:row>
      <xdr:rowOff>135981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5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806030" y="7366412"/>
          <a:ext cx="2675608" cy="1440206"/>
        </a:xfrm>
        <a:prstGeom prst="rect">
          <a:avLst/>
        </a:prstGeom>
      </xdr:spPr>
    </xdr:pic>
    <xdr:clientData/>
  </xdr:twoCellAnchor>
  <xdr:twoCellAnchor editAs="oneCell">
    <xdr:from>
      <xdr:col>4</xdr:col>
      <xdr:colOff>1551341</xdr:colOff>
      <xdr:row>39</xdr:row>
      <xdr:rowOff>78441</xdr:rowOff>
    </xdr:from>
    <xdr:to>
      <xdr:col>6</xdr:col>
      <xdr:colOff>361165</xdr:colOff>
      <xdr:row>42</xdr:row>
      <xdr:rowOff>23883</xdr:rowOff>
    </xdr:to>
    <xdr:pic>
      <xdr:nvPicPr>
        <xdr:cNvPr id="7" name="Image 6" descr="AUDAVIA Formation est référençable sur DATADOCK">
          <a:extLst>
            <a:ext uri="{FF2B5EF4-FFF2-40B4-BE49-F238E27FC236}">
              <a16:creationId xmlns:a16="http://schemas.microsoft.com/office/drawing/2014/main" id="{00000000-0008-0000-05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2523" y="8945350"/>
          <a:ext cx="1604786" cy="64971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156882</xdr:colOff>
      <xdr:row>40</xdr:row>
      <xdr:rowOff>2114</xdr:rowOff>
    </xdr:from>
    <xdr:to>
      <xdr:col>4</xdr:col>
      <xdr:colOff>1541816</xdr:colOff>
      <xdr:row>41</xdr:row>
      <xdr:rowOff>164397</xdr:rowOff>
    </xdr:to>
    <xdr:pic>
      <xdr:nvPicPr>
        <xdr:cNvPr id="12" name="Image 11">
          <a:extLst>
            <a:ext uri="{FF2B5EF4-FFF2-40B4-BE49-F238E27FC236}">
              <a16:creationId xmlns:a16="http://schemas.microsoft.com/office/drawing/2014/main" id="{00000000-0008-0000-0500-00000C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9728064" y="9076841"/>
          <a:ext cx="1384934" cy="416283"/>
        </a:xfrm>
        <a:prstGeom prst="rect">
          <a:avLst/>
        </a:prstGeom>
      </xdr:spPr>
    </xdr:pic>
    <xdr:clientData/>
  </xdr:twoCellAnchor>
  <xdr:twoCellAnchor>
    <xdr:from>
      <xdr:col>4</xdr:col>
      <xdr:colOff>160690</xdr:colOff>
      <xdr:row>41</xdr:row>
      <xdr:rowOff>132245</xdr:rowOff>
    </xdr:from>
    <xdr:to>
      <xdr:col>7</xdr:col>
      <xdr:colOff>50312</xdr:colOff>
      <xdr:row>42</xdr:row>
      <xdr:rowOff>186444</xdr:rowOff>
    </xdr:to>
    <xdr:sp macro="" textlink="">
      <xdr:nvSpPr>
        <xdr:cNvPr id="13" name="Zone de texte 2">
          <a:extLst>
            <a:ext uri="{FF2B5EF4-FFF2-40B4-BE49-F238E27FC236}">
              <a16:creationId xmlns:a16="http://schemas.microsoft.com/office/drawing/2014/main" id="{00000000-0008-0000-0500-00000D000000}"/>
            </a:ext>
          </a:extLst>
        </xdr:cNvPr>
        <xdr:cNvSpPr txBox="1">
          <a:spLocks noChangeArrowheads="1"/>
        </xdr:cNvSpPr>
      </xdr:nvSpPr>
      <xdr:spPr bwMode="auto">
        <a:xfrm>
          <a:off x="9731872" y="9460972"/>
          <a:ext cx="4588622" cy="308199"/>
        </a:xfrm>
        <a:prstGeom prst="rect">
          <a:avLst/>
        </a:prstGeom>
        <a:solidFill>
          <a:srgbClr val="FFFFFF"/>
        </a:solidFill>
        <a:ln w="9525">
          <a:noFill/>
          <a:miter lim="800000"/>
          <a:headEnd/>
          <a:tailEnd/>
        </a:ln>
      </xdr:spPr>
      <xdr:txBody>
        <a:bodyPr rot="0" vert="horz" wrap="square" lIns="91440" tIns="45720" rIns="91440" bIns="45720" anchor="t" anchorCtr="0">
          <a:noAutofit/>
        </a:bodyPr>
        <a:lstStyle/>
        <a:p>
          <a:r>
            <a:rPr lang="fr-FR" sz="600">
              <a:solidFill>
                <a:srgbClr val="365F91"/>
              </a:solidFill>
              <a:effectLst/>
              <a:latin typeface="Calibri" panose="020F0502020204030204" pitchFamily="34" charset="0"/>
              <a:ea typeface="Calibri" panose="020F0502020204030204" pitchFamily="34" charset="0"/>
            </a:rPr>
            <a:t>La certification qualité a été délivrée au titre de la catégorie d’actions suivantes : actions de formation.</a:t>
          </a:r>
          <a:endParaRPr lang="fr-FR" sz="1100">
            <a:effectLst/>
            <a:latin typeface="Arial" panose="020B0604020202020204" pitchFamily="34" charset="0"/>
            <a:ea typeface="Arial" panose="020B06040202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trlProp" Target="../ctrlProps/ctrlProp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ctrlProp" Target="../ctrlProps/ctrlProp2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ontact@digitre-academie.com-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3.xml"/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contact@digitre-academie.com-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05FCE9-0B03-524B-997A-BDA01D693DD6}">
  <sheetPr codeName="Feuil2"/>
  <dimension ref="C2:Y24"/>
  <sheetViews>
    <sheetView showGridLines="0" zoomScale="80" zoomScaleNormal="80" workbookViewId="0">
      <selection activeCell="I13" sqref="I13"/>
    </sheetView>
  </sheetViews>
  <sheetFormatPr baseColWidth="10" defaultRowHeight="29" customHeight="1"/>
  <cols>
    <col min="1" max="1" width="5.83203125" style="16" customWidth="1"/>
    <col min="2" max="10" width="10.83203125" style="16"/>
    <col min="11" max="11" width="5.83203125" style="16" customWidth="1"/>
    <col min="12" max="22" width="10.83203125" style="16"/>
    <col min="23" max="23" width="10.83203125" style="16" customWidth="1"/>
    <col min="24" max="24" width="10.83203125" style="16"/>
    <col min="25" max="25" width="5.83203125" style="16" customWidth="1"/>
    <col min="26" max="16384" width="10.83203125" style="16"/>
  </cols>
  <sheetData>
    <row r="2" spans="3:25" ht="29" customHeight="1">
      <c r="K2" s="55"/>
      <c r="L2" s="55"/>
      <c r="M2" s="55"/>
      <c r="N2" s="55"/>
      <c r="O2" s="55"/>
      <c r="P2" s="55"/>
      <c r="Q2" s="55"/>
      <c r="R2" s="55"/>
      <c r="S2" s="55"/>
      <c r="T2" s="55"/>
      <c r="U2" s="55"/>
      <c r="V2" s="55"/>
      <c r="W2" s="55"/>
      <c r="X2" s="55"/>
      <c r="Y2" s="55"/>
    </row>
    <row r="3" spans="3:25" ht="47">
      <c r="K3" s="55"/>
      <c r="L3" s="66" t="s">
        <v>42</v>
      </c>
      <c r="M3" s="66"/>
      <c r="N3" s="66"/>
      <c r="O3" s="66"/>
      <c r="P3" s="66"/>
      <c r="Q3" s="66"/>
      <c r="R3" s="66"/>
      <c r="S3" s="66"/>
      <c r="T3" s="66"/>
      <c r="U3" s="66"/>
      <c r="V3" s="66"/>
      <c r="W3" s="66"/>
      <c r="X3" s="66"/>
      <c r="Y3" s="55"/>
    </row>
    <row r="4" spans="3:25" ht="47">
      <c r="K4" s="55"/>
      <c r="L4" s="66" t="s">
        <v>49</v>
      </c>
      <c r="M4" s="66"/>
      <c r="N4" s="66"/>
      <c r="O4" s="66"/>
      <c r="P4" s="66"/>
      <c r="Q4" s="66"/>
      <c r="R4" s="66"/>
      <c r="S4" s="66"/>
      <c r="T4" s="66"/>
      <c r="U4" s="66"/>
      <c r="V4" s="66"/>
      <c r="W4" s="66"/>
      <c r="X4" s="66"/>
      <c r="Y4" s="55"/>
    </row>
    <row r="5" spans="3:25" ht="29" customHeight="1">
      <c r="K5" s="55"/>
      <c r="L5" s="55"/>
      <c r="M5" s="55"/>
      <c r="N5" s="55"/>
      <c r="O5" s="55"/>
      <c r="P5" s="55"/>
      <c r="Q5" s="55"/>
      <c r="R5" s="55"/>
      <c r="S5" s="55"/>
      <c r="T5" s="55"/>
      <c r="U5" s="55"/>
      <c r="V5" s="55"/>
      <c r="W5" s="55"/>
      <c r="X5" s="55"/>
      <c r="Y5" s="55"/>
    </row>
    <row r="6" spans="3:25" ht="29" customHeight="1">
      <c r="K6" s="55"/>
      <c r="L6" s="56" t="s">
        <v>19</v>
      </c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</row>
    <row r="7" spans="3:25" ht="29" customHeight="1">
      <c r="K7" s="55"/>
      <c r="L7" s="56"/>
      <c r="M7" s="57" t="s">
        <v>150</v>
      </c>
      <c r="N7" s="55"/>
      <c r="O7" s="55"/>
      <c r="P7" s="55"/>
      <c r="Q7" s="55"/>
      <c r="R7" s="55"/>
      <c r="S7" s="55"/>
      <c r="T7" s="55"/>
      <c r="U7" s="55"/>
      <c r="V7" s="55"/>
      <c r="W7" s="55"/>
      <c r="X7" s="55"/>
      <c r="Y7" s="55"/>
    </row>
    <row r="8" spans="3:25" ht="29" customHeight="1">
      <c r="K8" s="55"/>
      <c r="L8" s="55"/>
      <c r="M8" s="57" t="s">
        <v>51</v>
      </c>
      <c r="N8" s="55"/>
      <c r="O8" s="55"/>
      <c r="P8" s="55"/>
      <c r="Q8" s="55"/>
      <c r="R8" s="55"/>
      <c r="S8" s="55"/>
      <c r="T8" s="55"/>
      <c r="U8" s="55"/>
      <c r="V8" s="55"/>
      <c r="W8" s="55"/>
      <c r="X8" s="55"/>
      <c r="Y8" s="55"/>
    </row>
    <row r="9" spans="3:25" ht="29" customHeight="1">
      <c r="K9" s="55"/>
      <c r="L9" s="55"/>
      <c r="M9" s="57"/>
      <c r="N9" s="55"/>
      <c r="O9" s="55"/>
      <c r="P9" s="55"/>
      <c r="Q9" s="55"/>
      <c r="R9" s="55"/>
      <c r="S9" s="55"/>
      <c r="T9" s="55"/>
      <c r="U9" s="55"/>
      <c r="V9" s="55"/>
      <c r="W9" s="55"/>
      <c r="X9" s="55"/>
      <c r="Y9" s="55"/>
    </row>
    <row r="10" spans="3:25" ht="29" customHeight="1">
      <c r="K10" s="55"/>
      <c r="L10" s="56"/>
      <c r="M10" s="55"/>
      <c r="N10" s="55"/>
      <c r="O10" s="55"/>
      <c r="P10" s="55"/>
      <c r="Q10" s="55"/>
      <c r="R10" s="55"/>
      <c r="S10" s="55"/>
      <c r="T10" s="55"/>
      <c r="U10" s="55"/>
      <c r="V10" s="55"/>
      <c r="W10" s="55"/>
      <c r="X10" s="55"/>
      <c r="Y10" s="55"/>
    </row>
    <row r="11" spans="3:25" ht="29" customHeight="1">
      <c r="K11" s="55"/>
      <c r="L11" s="56" t="s">
        <v>20</v>
      </c>
      <c r="M11" s="55"/>
      <c r="N11" s="55"/>
      <c r="O11" s="55"/>
      <c r="P11" s="55"/>
      <c r="Q11" s="55"/>
      <c r="R11" s="55"/>
      <c r="S11" s="55"/>
      <c r="T11" s="55"/>
      <c r="U11" s="55"/>
      <c r="V11" s="55"/>
      <c r="W11" s="55"/>
      <c r="X11" s="55"/>
      <c r="Y11" s="55"/>
    </row>
    <row r="12" spans="3:25" ht="29" customHeight="1">
      <c r="K12" s="56"/>
      <c r="L12" s="56"/>
      <c r="M12" s="57" t="s">
        <v>18</v>
      </c>
      <c r="N12" s="55"/>
      <c r="O12" s="55"/>
      <c r="P12" s="55"/>
      <c r="Q12" s="55"/>
      <c r="R12" s="55"/>
      <c r="S12" s="55"/>
      <c r="T12" s="55"/>
      <c r="U12" s="55"/>
      <c r="V12" s="55"/>
      <c r="W12" s="55"/>
      <c r="X12" s="55"/>
      <c r="Y12" s="55"/>
    </row>
    <row r="13" spans="3:25" ht="29" customHeight="1">
      <c r="K13" s="55"/>
      <c r="L13" s="56"/>
      <c r="M13" s="57" t="s">
        <v>17</v>
      </c>
      <c r="N13" s="55"/>
      <c r="O13" s="55"/>
      <c r="P13" s="55"/>
      <c r="Q13" s="55"/>
      <c r="R13" s="55"/>
      <c r="S13" s="55"/>
      <c r="T13" s="55"/>
      <c r="U13" s="55"/>
      <c r="V13" s="55"/>
      <c r="W13" s="55"/>
      <c r="X13" s="55"/>
      <c r="Y13" s="55"/>
    </row>
    <row r="14" spans="3:25" ht="29" customHeight="1">
      <c r="K14" s="55"/>
      <c r="L14" s="56"/>
      <c r="M14" s="57" t="s">
        <v>22</v>
      </c>
      <c r="N14" s="55"/>
      <c r="O14" s="55"/>
      <c r="P14" s="55"/>
      <c r="Q14" s="55"/>
      <c r="R14" s="55"/>
      <c r="S14" s="55"/>
      <c r="T14" s="55"/>
      <c r="U14" s="55"/>
      <c r="V14" s="55"/>
      <c r="W14" s="55"/>
      <c r="X14" s="55"/>
      <c r="Y14" s="55"/>
    </row>
    <row r="15" spans="3:25" ht="29" customHeight="1">
      <c r="C15" s="53"/>
      <c r="K15" s="55"/>
      <c r="L15" s="56"/>
      <c r="M15" s="57" t="s">
        <v>21</v>
      </c>
      <c r="N15" s="55"/>
      <c r="O15" s="55"/>
      <c r="P15" s="55"/>
      <c r="Q15" s="55"/>
      <c r="R15" s="55"/>
      <c r="S15" s="55"/>
      <c r="T15" s="55"/>
      <c r="U15" s="55"/>
      <c r="V15" s="55"/>
      <c r="W15" s="55"/>
      <c r="X15" s="55"/>
      <c r="Y15" s="55"/>
    </row>
    <row r="16" spans="3:25" ht="29" customHeight="1">
      <c r="K16" s="55"/>
      <c r="L16" s="56"/>
      <c r="M16" s="55"/>
      <c r="N16" s="55"/>
      <c r="O16" s="55"/>
      <c r="P16" s="55"/>
      <c r="Q16" s="55"/>
      <c r="R16" s="55"/>
      <c r="S16" s="55"/>
      <c r="T16" s="55"/>
      <c r="U16" s="55"/>
      <c r="V16" s="55"/>
      <c r="W16" s="55"/>
      <c r="X16" s="55"/>
      <c r="Y16" s="55"/>
    </row>
    <row r="17" spans="11:25" ht="29" customHeight="1">
      <c r="K17" s="55"/>
      <c r="L17" s="56" t="s">
        <v>23</v>
      </c>
      <c r="M17" s="55"/>
      <c r="N17" s="55"/>
      <c r="O17" s="55"/>
      <c r="P17" s="55"/>
      <c r="Q17" s="55"/>
      <c r="R17" s="55"/>
      <c r="S17" s="55"/>
      <c r="T17" s="55"/>
      <c r="U17" s="55"/>
      <c r="V17" s="55"/>
      <c r="W17" s="58"/>
      <c r="X17" s="55"/>
      <c r="Y17" s="55"/>
    </row>
    <row r="18" spans="11:25" ht="29" customHeight="1">
      <c r="K18" s="55"/>
      <c r="L18" s="60" t="s">
        <v>36</v>
      </c>
      <c r="M18" s="55"/>
      <c r="N18" s="55"/>
      <c r="O18" s="55"/>
      <c r="P18" s="55"/>
      <c r="Q18" s="55"/>
      <c r="R18" s="55"/>
      <c r="S18" s="55"/>
      <c r="T18" s="55"/>
      <c r="U18" s="55"/>
      <c r="V18" s="55"/>
      <c r="W18" s="55"/>
      <c r="X18" s="55"/>
      <c r="Y18" s="55"/>
    </row>
    <row r="19" spans="11:25" ht="29" customHeight="1">
      <c r="K19" s="55"/>
      <c r="L19" s="59"/>
      <c r="M19" s="55"/>
      <c r="N19" s="55"/>
      <c r="O19" s="55"/>
      <c r="P19" s="55"/>
      <c r="Q19" s="55"/>
      <c r="R19" s="55"/>
      <c r="S19" s="55"/>
      <c r="T19" s="55"/>
      <c r="U19" s="55"/>
      <c r="V19" s="55"/>
      <c r="W19" s="55"/>
      <c r="X19" s="55"/>
      <c r="Y19" s="55"/>
    </row>
    <row r="20" spans="11:25" ht="29" customHeight="1">
      <c r="L20" s="53"/>
    </row>
    <row r="21" spans="11:25" ht="29" customHeight="1">
      <c r="L21" s="53"/>
    </row>
    <row r="22" spans="11:25" ht="29" customHeight="1">
      <c r="L22" s="53"/>
    </row>
    <row r="24" spans="11:25" ht="29" customHeight="1">
      <c r="L24" s="53"/>
    </row>
  </sheetData>
  <mergeCells count="2">
    <mergeCell ref="L4:X4"/>
    <mergeCell ref="L3:X3"/>
  </mergeCells>
  <pageMargins left="0.7" right="0.7" top="0.75" bottom="0.75" header="0.3" footer="0.3"/>
  <pageSetup paperSize="9" orientation="portrait" horizontalDpi="0" verticalDpi="0"/>
  <drawing r:id="rId1"/>
  <legacyDrawing r:id="rId2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3074" r:id="rId3" name="Button 2">
              <controlPr defaultSize="0" print="0" autoFill="0" autoPict="0" macro="[0]!réinitilisation">
                <anchor moveWithCells="1" sizeWithCells="1">
                  <from>
                    <xdr:col>3</xdr:col>
                    <xdr:colOff>12700</xdr:colOff>
                    <xdr:row>8</xdr:row>
                    <xdr:rowOff>0</xdr:rowOff>
                  </from>
                  <to>
                    <xdr:col>8</xdr:col>
                    <xdr:colOff>12700</xdr:colOff>
                    <xdr:row>11</xdr:row>
                    <xdr:rowOff>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3081" r:id="rId4" name="Button 9">
              <controlPr defaultSize="0" print="0" autoFill="0" autoPict="0" macro="[0]!Action1">
                <anchor moveWithCells="1" sizeWithCells="1">
                  <from>
                    <xdr:col>18</xdr:col>
                    <xdr:colOff>0</xdr:colOff>
                    <xdr:row>9</xdr:row>
                    <xdr:rowOff>368300</xdr:rowOff>
                  </from>
                  <to>
                    <xdr:col>21</xdr:col>
                    <xdr:colOff>812800</xdr:colOff>
                    <xdr:row>11</xdr:row>
                    <xdr:rowOff>12700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CF4D60-F18D-9C49-AFAD-85E950F0331D}">
  <sheetPr codeName="Feuil4"/>
  <dimension ref="A1:X22"/>
  <sheetViews>
    <sheetView workbookViewId="0">
      <selection activeCell="Q24" sqref="Q24"/>
    </sheetView>
  </sheetViews>
  <sheetFormatPr baseColWidth="10" defaultRowHeight="15"/>
  <cols>
    <col min="1" max="1" width="12.1640625" bestFit="1" customWidth="1"/>
    <col min="2" max="2" width="16.33203125" bestFit="1" customWidth="1"/>
    <col min="3" max="3" width="14.83203125" bestFit="1" customWidth="1"/>
    <col min="4" max="4" width="17.1640625" bestFit="1" customWidth="1"/>
    <col min="5" max="5" width="19" bestFit="1" customWidth="1"/>
    <col min="6" max="6" width="32.5" bestFit="1" customWidth="1"/>
    <col min="7" max="7" width="13.33203125" bestFit="1" customWidth="1"/>
    <col min="8" max="8" width="34.83203125" bestFit="1" customWidth="1"/>
    <col min="9" max="9" width="17.83203125" bestFit="1" customWidth="1"/>
    <col min="10" max="10" width="23.83203125" bestFit="1" customWidth="1"/>
    <col min="11" max="11" width="24.5" bestFit="1" customWidth="1"/>
    <col min="12" max="13" width="15.33203125" bestFit="1" customWidth="1"/>
    <col min="14" max="14" width="4.83203125" style="61" bestFit="1" customWidth="1"/>
    <col min="15" max="15" width="4.33203125" style="61" bestFit="1" customWidth="1"/>
    <col min="16" max="16" width="15.33203125" style="61" bestFit="1" customWidth="1"/>
    <col min="17" max="17" width="34.33203125" bestFit="1" customWidth="1"/>
    <col min="18" max="18" width="14.33203125" bestFit="1" customWidth="1"/>
    <col min="19" max="19" width="22.1640625" bestFit="1" customWidth="1"/>
    <col min="20" max="21" width="10.83203125" style="61"/>
    <col min="22" max="23" width="10.83203125" style="62"/>
    <col min="24" max="24" width="10.83203125" style="61"/>
  </cols>
  <sheetData>
    <row r="1" spans="1:19">
      <c r="A1" t="s">
        <v>53</v>
      </c>
      <c r="B1" t="s">
        <v>54</v>
      </c>
      <c r="C1" t="s">
        <v>55</v>
      </c>
      <c r="D1" t="s">
        <v>56</v>
      </c>
      <c r="E1" t="s">
        <v>77</v>
      </c>
      <c r="F1" t="s">
        <v>57</v>
      </c>
      <c r="G1" t="s">
        <v>58</v>
      </c>
      <c r="H1" t="s">
        <v>59</v>
      </c>
      <c r="I1" t="s">
        <v>60</v>
      </c>
      <c r="J1" t="s">
        <v>61</v>
      </c>
      <c r="K1" t="s">
        <v>62</v>
      </c>
      <c r="L1" t="s">
        <v>63</v>
      </c>
      <c r="M1" t="s">
        <v>64</v>
      </c>
      <c r="N1" s="61" t="s">
        <v>65</v>
      </c>
      <c r="O1" s="61" t="s">
        <v>66</v>
      </c>
      <c r="P1" s="61" t="s">
        <v>67</v>
      </c>
      <c r="Q1" t="s">
        <v>68</v>
      </c>
      <c r="R1" t="s">
        <v>69</v>
      </c>
      <c r="S1" t="s">
        <v>70</v>
      </c>
    </row>
    <row r="2" spans="1:19">
      <c r="E2" t="s">
        <v>16</v>
      </c>
    </row>
    <row r="3" spans="1:19">
      <c r="A3">
        <v>3054</v>
      </c>
      <c r="B3" t="s">
        <v>76</v>
      </c>
      <c r="C3" t="s">
        <v>44</v>
      </c>
      <c r="D3" t="s">
        <v>164</v>
      </c>
      <c r="E3" t="str">
        <f>D3&amp;" "&amp;C3</f>
        <v>Stonuslos BRESSON</v>
      </c>
      <c r="F3" t="s">
        <v>165</v>
      </c>
      <c r="G3" t="s">
        <v>194</v>
      </c>
      <c r="H3" t="s">
        <v>195</v>
      </c>
      <c r="I3">
        <v>4</v>
      </c>
      <c r="J3">
        <v>52.5</v>
      </c>
      <c r="K3">
        <v>63</v>
      </c>
      <c r="L3" t="s">
        <v>72</v>
      </c>
      <c r="M3" t="s">
        <v>73</v>
      </c>
      <c r="N3" s="61" t="s">
        <v>74</v>
      </c>
      <c r="O3" s="61" t="s">
        <v>75</v>
      </c>
      <c r="P3" s="61">
        <v>312</v>
      </c>
      <c r="Q3">
        <v>20</v>
      </c>
      <c r="R3">
        <v>90</v>
      </c>
      <c r="S3" t="s">
        <v>196</v>
      </c>
    </row>
    <row r="4" spans="1:19">
      <c r="A4">
        <v>3054</v>
      </c>
      <c r="B4" t="s">
        <v>76</v>
      </c>
      <c r="C4" t="s">
        <v>45</v>
      </c>
      <c r="D4" t="s">
        <v>46</v>
      </c>
      <c r="E4" t="str">
        <f t="shared" ref="E4:E22" si="0">D4&amp;" "&amp;C4</f>
        <v>Clement BUQUET</v>
      </c>
      <c r="F4" t="s">
        <v>151</v>
      </c>
      <c r="G4" t="s">
        <v>194</v>
      </c>
      <c r="H4" t="s">
        <v>195</v>
      </c>
      <c r="I4">
        <v>4</v>
      </c>
      <c r="J4">
        <v>52.5</v>
      </c>
      <c r="K4">
        <v>63</v>
      </c>
      <c r="L4" t="s">
        <v>72</v>
      </c>
      <c r="M4" t="s">
        <v>73</v>
      </c>
      <c r="N4" s="61" t="s">
        <v>74</v>
      </c>
      <c r="O4" s="61" t="s">
        <v>75</v>
      </c>
      <c r="P4" s="61">
        <v>312</v>
      </c>
      <c r="Q4">
        <v>19</v>
      </c>
      <c r="R4">
        <v>80</v>
      </c>
      <c r="S4" t="s">
        <v>196</v>
      </c>
    </row>
    <row r="5" spans="1:19">
      <c r="A5">
        <v>3054</v>
      </c>
      <c r="B5" t="s">
        <v>71</v>
      </c>
      <c r="C5" t="s">
        <v>166</v>
      </c>
      <c r="D5" t="s">
        <v>152</v>
      </c>
      <c r="E5" t="str">
        <f t="shared" si="0"/>
        <v>Loure DEMEuLLuERS</v>
      </c>
      <c r="F5" t="s">
        <v>167</v>
      </c>
      <c r="G5" t="s">
        <v>194</v>
      </c>
      <c r="H5" t="s">
        <v>195</v>
      </c>
      <c r="I5">
        <v>4</v>
      </c>
      <c r="J5">
        <v>52.5</v>
      </c>
      <c r="K5">
        <v>63</v>
      </c>
      <c r="L5" t="s">
        <v>72</v>
      </c>
      <c r="M5" t="s">
        <v>73</v>
      </c>
      <c r="N5" s="61" t="s">
        <v>74</v>
      </c>
      <c r="O5" s="61" t="s">
        <v>75</v>
      </c>
      <c r="P5" s="61">
        <v>312</v>
      </c>
      <c r="Q5">
        <v>19</v>
      </c>
      <c r="R5">
        <v>80</v>
      </c>
      <c r="S5" t="s">
        <v>196</v>
      </c>
    </row>
    <row r="6" spans="1:19">
      <c r="A6">
        <v>3054</v>
      </c>
      <c r="B6" t="s">
        <v>76</v>
      </c>
      <c r="C6" t="s">
        <v>47</v>
      </c>
      <c r="D6" t="s">
        <v>168</v>
      </c>
      <c r="E6" t="str">
        <f t="shared" si="0"/>
        <v>Eruc ESTOC</v>
      </c>
      <c r="F6" t="s">
        <v>169</v>
      </c>
      <c r="G6" t="s">
        <v>194</v>
      </c>
      <c r="H6" t="s">
        <v>195</v>
      </c>
      <c r="I6">
        <v>4</v>
      </c>
      <c r="J6">
        <v>52.5</v>
      </c>
      <c r="K6">
        <v>63</v>
      </c>
      <c r="L6" t="s">
        <v>72</v>
      </c>
      <c r="M6" t="s">
        <v>73</v>
      </c>
      <c r="N6" s="61" t="s">
        <v>74</v>
      </c>
      <c r="O6" s="61" t="s">
        <v>75</v>
      </c>
      <c r="P6" s="61">
        <v>312</v>
      </c>
      <c r="Q6">
        <v>19</v>
      </c>
      <c r="R6">
        <v>85</v>
      </c>
      <c r="S6" t="s">
        <v>196</v>
      </c>
    </row>
    <row r="7" spans="1:19">
      <c r="A7">
        <v>3054</v>
      </c>
      <c r="B7" t="s">
        <v>71</v>
      </c>
      <c r="C7" t="s">
        <v>153</v>
      </c>
      <c r="D7" t="s">
        <v>170</v>
      </c>
      <c r="E7" t="str">
        <f t="shared" si="0"/>
        <v>Corolune FRoNTZ</v>
      </c>
      <c r="F7" t="s">
        <v>171</v>
      </c>
      <c r="G7" t="s">
        <v>194</v>
      </c>
      <c r="H7" t="s">
        <v>195</v>
      </c>
      <c r="I7">
        <v>4</v>
      </c>
      <c r="J7">
        <v>52.5</v>
      </c>
      <c r="K7">
        <v>63</v>
      </c>
      <c r="L7" t="s">
        <v>72</v>
      </c>
      <c r="M7" t="s">
        <v>73</v>
      </c>
      <c r="N7" s="61" t="s">
        <v>74</v>
      </c>
      <c r="O7" s="61" t="s">
        <v>75</v>
      </c>
      <c r="P7" s="61">
        <v>312</v>
      </c>
      <c r="Q7">
        <v>18</v>
      </c>
      <c r="R7">
        <v>80</v>
      </c>
      <c r="S7" t="s">
        <v>196</v>
      </c>
    </row>
    <row r="8" spans="1:19">
      <c r="A8">
        <v>3054</v>
      </c>
      <c r="B8" t="s">
        <v>71</v>
      </c>
      <c r="C8" t="s">
        <v>172</v>
      </c>
      <c r="D8" t="s">
        <v>173</v>
      </c>
      <c r="E8" t="str">
        <f t="shared" si="0"/>
        <v>onne Corolune GOuSQUE</v>
      </c>
      <c r="F8" t="s">
        <v>174</v>
      </c>
      <c r="G8" t="s">
        <v>194</v>
      </c>
      <c r="H8" t="s">
        <v>195</v>
      </c>
      <c r="I8">
        <v>4</v>
      </c>
      <c r="J8">
        <v>52.5</v>
      </c>
      <c r="K8">
        <v>63</v>
      </c>
      <c r="L8" t="s">
        <v>72</v>
      </c>
      <c r="M8" t="s">
        <v>73</v>
      </c>
      <c r="N8" s="61" t="s">
        <v>74</v>
      </c>
      <c r="O8" s="61" t="s">
        <v>75</v>
      </c>
      <c r="P8" s="61">
        <v>312</v>
      </c>
      <c r="Q8">
        <v>19</v>
      </c>
      <c r="R8">
        <v>65</v>
      </c>
      <c r="S8" t="s">
        <v>196</v>
      </c>
    </row>
    <row r="9" spans="1:19">
      <c r="A9">
        <v>3054</v>
      </c>
      <c r="B9" t="s">
        <v>71</v>
      </c>
      <c r="C9" t="s">
        <v>175</v>
      </c>
      <c r="D9" t="s">
        <v>176</v>
      </c>
      <c r="E9" t="str">
        <f t="shared" si="0"/>
        <v>Sondrune GUERRUCCu</v>
      </c>
      <c r="F9" t="s">
        <v>177</v>
      </c>
      <c r="G9" t="s">
        <v>194</v>
      </c>
      <c r="H9" t="s">
        <v>195</v>
      </c>
      <c r="I9">
        <v>4</v>
      </c>
      <c r="J9">
        <v>52.5</v>
      </c>
      <c r="K9">
        <v>63</v>
      </c>
      <c r="L9" t="s">
        <v>72</v>
      </c>
      <c r="M9" t="s">
        <v>73</v>
      </c>
      <c r="N9" s="61" t="s">
        <v>74</v>
      </c>
      <c r="O9" s="61" t="s">
        <v>75</v>
      </c>
      <c r="P9" s="61">
        <v>312</v>
      </c>
      <c r="S9" t="s">
        <v>196</v>
      </c>
    </row>
    <row r="10" spans="1:19">
      <c r="A10">
        <v>3054</v>
      </c>
      <c r="B10" t="s">
        <v>71</v>
      </c>
      <c r="C10" t="s">
        <v>154</v>
      </c>
      <c r="D10" t="s">
        <v>178</v>
      </c>
      <c r="E10" t="str">
        <f t="shared" si="0"/>
        <v>Volerue MoREoU</v>
      </c>
      <c r="F10" t="s">
        <v>179</v>
      </c>
      <c r="G10" t="s">
        <v>194</v>
      </c>
      <c r="H10" t="s">
        <v>195</v>
      </c>
      <c r="I10">
        <v>4</v>
      </c>
      <c r="J10">
        <v>52.5</v>
      </c>
      <c r="K10">
        <v>63</v>
      </c>
      <c r="L10" t="s">
        <v>72</v>
      </c>
      <c r="M10" t="s">
        <v>73</v>
      </c>
      <c r="N10" s="61" t="s">
        <v>74</v>
      </c>
      <c r="O10" s="61" t="s">
        <v>75</v>
      </c>
      <c r="P10" s="61">
        <v>312</v>
      </c>
      <c r="S10" t="s">
        <v>196</v>
      </c>
    </row>
    <row r="11" spans="1:19">
      <c r="A11">
        <v>3054</v>
      </c>
      <c r="B11" t="s">
        <v>76</v>
      </c>
      <c r="C11" t="s">
        <v>48</v>
      </c>
      <c r="D11" t="s">
        <v>155</v>
      </c>
      <c r="E11" t="str">
        <f t="shared" si="0"/>
        <v>Yvon PERSON</v>
      </c>
      <c r="F11" t="s">
        <v>156</v>
      </c>
      <c r="G11" t="s">
        <v>194</v>
      </c>
      <c r="H11" t="s">
        <v>195</v>
      </c>
      <c r="I11">
        <v>4</v>
      </c>
      <c r="J11">
        <v>52.5</v>
      </c>
      <c r="K11">
        <v>63</v>
      </c>
      <c r="L11" t="s">
        <v>72</v>
      </c>
      <c r="M11" t="s">
        <v>73</v>
      </c>
      <c r="N11" s="61" t="s">
        <v>74</v>
      </c>
      <c r="O11" s="61" t="s">
        <v>75</v>
      </c>
      <c r="P11" s="61">
        <v>312</v>
      </c>
      <c r="Q11">
        <v>20</v>
      </c>
      <c r="R11">
        <v>56</v>
      </c>
      <c r="S11" t="s">
        <v>196</v>
      </c>
    </row>
    <row r="12" spans="1:19">
      <c r="A12">
        <v>3054</v>
      </c>
      <c r="B12" t="s">
        <v>76</v>
      </c>
      <c r="C12" t="s">
        <v>180</v>
      </c>
      <c r="D12" t="s">
        <v>181</v>
      </c>
      <c r="E12" t="str">
        <f t="shared" si="0"/>
        <v>Sebostuen PESENTu</v>
      </c>
      <c r="F12" t="s">
        <v>182</v>
      </c>
      <c r="G12" t="s">
        <v>194</v>
      </c>
      <c r="H12" t="s">
        <v>195</v>
      </c>
      <c r="I12">
        <v>4</v>
      </c>
      <c r="J12">
        <v>52.5</v>
      </c>
      <c r="K12">
        <v>63</v>
      </c>
      <c r="L12" t="s">
        <v>72</v>
      </c>
      <c r="M12" t="s">
        <v>73</v>
      </c>
      <c r="N12" s="61" t="s">
        <v>74</v>
      </c>
      <c r="O12" s="61" t="s">
        <v>75</v>
      </c>
      <c r="P12" s="61">
        <v>312</v>
      </c>
      <c r="Q12">
        <v>19</v>
      </c>
      <c r="R12">
        <v>80</v>
      </c>
      <c r="S12" t="s">
        <v>196</v>
      </c>
    </row>
    <row r="13" spans="1:19">
      <c r="A13">
        <v>3054</v>
      </c>
      <c r="B13" t="s">
        <v>76</v>
      </c>
      <c r="C13" t="s">
        <v>183</v>
      </c>
      <c r="D13" t="s">
        <v>184</v>
      </c>
      <c r="E13" t="str">
        <f t="shared" si="0"/>
        <v>Chrustophe PuGEoRuoS</v>
      </c>
      <c r="F13" t="s">
        <v>185</v>
      </c>
      <c r="G13" t="s">
        <v>194</v>
      </c>
      <c r="H13" t="s">
        <v>195</v>
      </c>
      <c r="I13">
        <v>4</v>
      </c>
      <c r="J13">
        <v>52.5</v>
      </c>
      <c r="K13">
        <v>63</v>
      </c>
      <c r="L13" t="s">
        <v>72</v>
      </c>
      <c r="M13" t="s">
        <v>73</v>
      </c>
      <c r="N13" s="61" t="s">
        <v>74</v>
      </c>
      <c r="O13" s="61" t="s">
        <v>75</v>
      </c>
      <c r="P13" s="61">
        <v>312</v>
      </c>
      <c r="Q13">
        <v>18</v>
      </c>
      <c r="R13">
        <v>70</v>
      </c>
      <c r="S13" t="s">
        <v>196</v>
      </c>
    </row>
    <row r="14" spans="1:19">
      <c r="A14">
        <v>3054</v>
      </c>
      <c r="B14" t="s">
        <v>76</v>
      </c>
      <c r="C14" t="s">
        <v>186</v>
      </c>
      <c r="D14" t="s">
        <v>187</v>
      </c>
      <c r="E14" t="str">
        <f t="shared" si="0"/>
        <v>Nucolos POTOGENuCK</v>
      </c>
      <c r="F14" t="s">
        <v>188</v>
      </c>
      <c r="G14" t="s">
        <v>194</v>
      </c>
      <c r="H14" t="s">
        <v>195</v>
      </c>
      <c r="I14">
        <v>4</v>
      </c>
      <c r="J14">
        <v>52.5</v>
      </c>
      <c r="K14">
        <v>63</v>
      </c>
      <c r="L14" t="s">
        <v>72</v>
      </c>
      <c r="M14" t="s">
        <v>73</v>
      </c>
      <c r="N14" s="61" t="s">
        <v>74</v>
      </c>
      <c r="O14" s="61" t="s">
        <v>75</v>
      </c>
      <c r="P14" s="61">
        <v>312</v>
      </c>
      <c r="Q14">
        <v>20</v>
      </c>
      <c r="R14">
        <v>75</v>
      </c>
      <c r="S14" t="s">
        <v>196</v>
      </c>
    </row>
    <row r="15" spans="1:19">
      <c r="A15">
        <v>3054</v>
      </c>
      <c r="B15" t="s">
        <v>76</v>
      </c>
      <c r="C15" t="s">
        <v>189</v>
      </c>
      <c r="D15" t="s">
        <v>157</v>
      </c>
      <c r="E15" t="str">
        <f t="shared" si="0"/>
        <v>Jeon-Luc RODuER</v>
      </c>
      <c r="F15" t="s">
        <v>190</v>
      </c>
      <c r="G15" t="s">
        <v>194</v>
      </c>
      <c r="H15" t="s">
        <v>195</v>
      </c>
      <c r="I15">
        <v>4</v>
      </c>
      <c r="J15">
        <v>52.5</v>
      </c>
      <c r="K15">
        <v>63</v>
      </c>
      <c r="L15" t="s">
        <v>72</v>
      </c>
      <c r="M15" t="s">
        <v>73</v>
      </c>
      <c r="N15" s="61" t="s">
        <v>74</v>
      </c>
      <c r="O15" s="61" t="s">
        <v>75</v>
      </c>
      <c r="P15" s="61">
        <v>312</v>
      </c>
      <c r="Q15">
        <v>19</v>
      </c>
      <c r="R15">
        <v>75</v>
      </c>
      <c r="S15" t="s">
        <v>196</v>
      </c>
    </row>
    <row r="16" spans="1:19">
      <c r="A16">
        <v>3054</v>
      </c>
      <c r="B16" t="s">
        <v>71</v>
      </c>
      <c r="C16" t="s">
        <v>158</v>
      </c>
      <c r="D16" t="s">
        <v>159</v>
      </c>
      <c r="E16" t="str">
        <f t="shared" si="0"/>
        <v>Cloude STEPHoN</v>
      </c>
      <c r="F16" t="s">
        <v>160</v>
      </c>
      <c r="G16" t="s">
        <v>194</v>
      </c>
      <c r="H16" t="s">
        <v>195</v>
      </c>
      <c r="I16">
        <v>4</v>
      </c>
      <c r="J16">
        <v>52.5</v>
      </c>
      <c r="K16">
        <v>63</v>
      </c>
      <c r="L16" t="s">
        <v>72</v>
      </c>
      <c r="M16" t="s">
        <v>73</v>
      </c>
      <c r="N16" s="61" t="s">
        <v>74</v>
      </c>
      <c r="O16" s="61" t="s">
        <v>75</v>
      </c>
      <c r="P16" s="61">
        <v>312</v>
      </c>
      <c r="S16" t="s">
        <v>196</v>
      </c>
    </row>
    <row r="17" spans="1:19">
      <c r="A17">
        <v>3054</v>
      </c>
      <c r="B17" t="s">
        <v>71</v>
      </c>
      <c r="C17" t="s">
        <v>161</v>
      </c>
      <c r="D17" t="s">
        <v>162</v>
      </c>
      <c r="E17" t="str">
        <f t="shared" si="0"/>
        <v>Sondro VoGUET</v>
      </c>
      <c r="F17" t="s">
        <v>163</v>
      </c>
      <c r="G17" t="s">
        <v>194</v>
      </c>
      <c r="H17" t="s">
        <v>195</v>
      </c>
      <c r="I17">
        <v>4</v>
      </c>
      <c r="J17">
        <v>52.5</v>
      </c>
      <c r="K17">
        <v>63</v>
      </c>
      <c r="L17" t="s">
        <v>72</v>
      </c>
      <c r="M17" t="s">
        <v>73</v>
      </c>
      <c r="N17" s="61" t="s">
        <v>74</v>
      </c>
      <c r="O17" s="61" t="s">
        <v>75</v>
      </c>
      <c r="P17" s="61">
        <v>312</v>
      </c>
      <c r="Q17">
        <v>20</v>
      </c>
      <c r="R17">
        <v>65</v>
      </c>
      <c r="S17" t="s">
        <v>196</v>
      </c>
    </row>
    <row r="18" spans="1:19">
      <c r="A18">
        <v>3054</v>
      </c>
      <c r="B18" t="s">
        <v>76</v>
      </c>
      <c r="C18" t="s">
        <v>191</v>
      </c>
      <c r="D18" t="s">
        <v>192</v>
      </c>
      <c r="E18" t="str">
        <f t="shared" si="0"/>
        <v>oloun VoNu</v>
      </c>
      <c r="F18" t="s">
        <v>193</v>
      </c>
      <c r="G18" t="s">
        <v>194</v>
      </c>
      <c r="H18" t="s">
        <v>195</v>
      </c>
      <c r="I18">
        <v>4</v>
      </c>
      <c r="J18">
        <v>52.5</v>
      </c>
      <c r="K18">
        <v>63</v>
      </c>
      <c r="L18" t="s">
        <v>72</v>
      </c>
      <c r="M18" t="s">
        <v>73</v>
      </c>
      <c r="N18" s="61" t="s">
        <v>74</v>
      </c>
      <c r="O18" s="61" t="s">
        <v>75</v>
      </c>
      <c r="P18" s="61">
        <v>312</v>
      </c>
      <c r="S18" t="s">
        <v>196</v>
      </c>
    </row>
    <row r="19" spans="1:19">
      <c r="E19" t="str">
        <f t="shared" si="0"/>
        <v xml:space="preserve"> </v>
      </c>
    </row>
    <row r="20" spans="1:19">
      <c r="E20" t="str">
        <f t="shared" si="0"/>
        <v xml:space="preserve"> </v>
      </c>
    </row>
    <row r="21" spans="1:19">
      <c r="E21" t="str">
        <f t="shared" si="0"/>
        <v xml:space="preserve"> </v>
      </c>
    </row>
    <row r="22" spans="1:19">
      <c r="E22" t="str">
        <f t="shared" si="0"/>
        <v xml:space="preserve"> </v>
      </c>
    </row>
  </sheetData>
  <sortState xmlns:xlrd2="http://schemas.microsoft.com/office/spreadsheetml/2017/richdata2" ref="A2:W18">
    <sortCondition ref="C3:C23"/>
  </sortState>
  <pageMargins left="0.7" right="0.7" top="0.75" bottom="0.75" header="0.3" footer="0.3"/>
  <pageSetup paperSize="9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15B8D1F-2DC7-284B-9CDC-DF571349FE3C}">
  <sheetPr codeName="Feuil3"/>
  <dimension ref="A1:S37"/>
  <sheetViews>
    <sheetView workbookViewId="0">
      <selection sqref="A1:B1048576"/>
    </sheetView>
  </sheetViews>
  <sheetFormatPr baseColWidth="10" defaultRowHeight="15"/>
  <cols>
    <col min="1" max="1" width="17.1640625" bestFit="1" customWidth="1"/>
    <col min="2" max="2" width="17.1640625" customWidth="1"/>
    <col min="3" max="3" width="34.5" bestFit="1" customWidth="1"/>
    <col min="4" max="4" width="18.33203125" style="61" bestFit="1" customWidth="1"/>
    <col min="5" max="5" width="18" style="61" bestFit="1" customWidth="1"/>
    <col min="6" max="6" width="15.33203125" bestFit="1" customWidth="1"/>
    <col min="7" max="7" width="5.33203125" bestFit="1" customWidth="1"/>
    <col min="8" max="8" width="17.83203125" bestFit="1" customWidth="1"/>
    <col min="11" max="11" width="10.83203125" style="61"/>
    <col min="13" max="19" width="10.83203125" style="61"/>
  </cols>
  <sheetData>
    <row r="1" spans="1:8">
      <c r="A1" t="s">
        <v>201</v>
      </c>
      <c r="B1" t="s">
        <v>77</v>
      </c>
      <c r="C1" t="s">
        <v>78</v>
      </c>
      <c r="D1" s="61" t="s">
        <v>79</v>
      </c>
      <c r="E1" s="61" t="s">
        <v>80</v>
      </c>
      <c r="F1" t="s">
        <v>81</v>
      </c>
      <c r="G1" t="s">
        <v>82</v>
      </c>
      <c r="H1" t="s">
        <v>83</v>
      </c>
    </row>
    <row r="2" spans="1:8">
      <c r="A2" t="s">
        <v>202</v>
      </c>
      <c r="B2" t="s">
        <v>203</v>
      </c>
      <c r="D2" s="61" t="s">
        <v>104</v>
      </c>
      <c r="E2" s="61" t="s">
        <v>105</v>
      </c>
      <c r="F2">
        <v>18</v>
      </c>
      <c r="G2" t="s">
        <v>88</v>
      </c>
      <c r="H2" t="s">
        <v>86</v>
      </c>
    </row>
    <row r="3" spans="1:8">
      <c r="A3" t="s">
        <v>202</v>
      </c>
      <c r="B3" t="s">
        <v>203</v>
      </c>
      <c r="D3" s="61" t="s">
        <v>126</v>
      </c>
      <c r="E3" s="61" t="s">
        <v>127</v>
      </c>
      <c r="F3">
        <v>29</v>
      </c>
      <c r="G3" t="s">
        <v>88</v>
      </c>
      <c r="H3" t="s">
        <v>86</v>
      </c>
    </row>
    <row r="4" spans="1:8">
      <c r="A4" t="s">
        <v>202</v>
      </c>
      <c r="B4" t="s">
        <v>203</v>
      </c>
      <c r="D4" s="61" t="s">
        <v>130</v>
      </c>
      <c r="E4" s="61" t="s">
        <v>131</v>
      </c>
      <c r="F4">
        <v>225</v>
      </c>
      <c r="G4" t="s">
        <v>88</v>
      </c>
      <c r="H4" t="s">
        <v>86</v>
      </c>
    </row>
    <row r="5" spans="1:8">
      <c r="A5" t="s">
        <v>204</v>
      </c>
      <c r="B5" t="s">
        <v>205</v>
      </c>
      <c r="D5" s="61" t="s">
        <v>98</v>
      </c>
      <c r="E5" s="61" t="s">
        <v>99</v>
      </c>
      <c r="F5">
        <v>270</v>
      </c>
      <c r="G5" t="s">
        <v>88</v>
      </c>
      <c r="H5" t="s">
        <v>86</v>
      </c>
    </row>
    <row r="6" spans="1:8">
      <c r="A6" t="s">
        <v>206</v>
      </c>
      <c r="B6" t="s">
        <v>207</v>
      </c>
      <c r="D6" s="61" t="s">
        <v>102</v>
      </c>
      <c r="E6" s="61" t="s">
        <v>103</v>
      </c>
      <c r="F6">
        <v>3</v>
      </c>
      <c r="G6" t="s">
        <v>88</v>
      </c>
      <c r="H6" t="s">
        <v>86</v>
      </c>
    </row>
    <row r="7" spans="1:8">
      <c r="A7" t="s">
        <v>206</v>
      </c>
      <c r="B7" t="s">
        <v>207</v>
      </c>
      <c r="D7" s="61" t="s">
        <v>111</v>
      </c>
      <c r="E7" s="61" t="s">
        <v>113</v>
      </c>
      <c r="F7">
        <v>57</v>
      </c>
      <c r="G7" t="s">
        <v>88</v>
      </c>
      <c r="H7" t="s">
        <v>86</v>
      </c>
    </row>
    <row r="8" spans="1:8">
      <c r="A8" t="s">
        <v>206</v>
      </c>
      <c r="B8" t="s">
        <v>207</v>
      </c>
      <c r="D8" s="61" t="s">
        <v>132</v>
      </c>
      <c r="E8" s="61" t="s">
        <v>133</v>
      </c>
      <c r="F8">
        <v>2</v>
      </c>
      <c r="G8" t="s">
        <v>88</v>
      </c>
      <c r="H8" t="s">
        <v>86</v>
      </c>
    </row>
    <row r="9" spans="1:8">
      <c r="A9" t="s">
        <v>208</v>
      </c>
      <c r="B9" t="s">
        <v>208</v>
      </c>
      <c r="C9" t="s">
        <v>197</v>
      </c>
      <c r="D9" s="61" t="s">
        <v>84</v>
      </c>
      <c r="E9" s="61" t="s">
        <v>85</v>
      </c>
      <c r="F9">
        <v>331</v>
      </c>
      <c r="G9" t="s">
        <v>86</v>
      </c>
      <c r="H9" t="s">
        <v>86</v>
      </c>
    </row>
    <row r="10" spans="1:8">
      <c r="A10" t="s">
        <v>209</v>
      </c>
      <c r="B10" t="s">
        <v>209</v>
      </c>
      <c r="D10" s="61" t="s">
        <v>128</v>
      </c>
      <c r="E10" s="61" t="s">
        <v>129</v>
      </c>
      <c r="F10">
        <v>231</v>
      </c>
      <c r="G10" t="s">
        <v>88</v>
      </c>
      <c r="H10" t="s">
        <v>86</v>
      </c>
    </row>
    <row r="11" spans="1:8">
      <c r="A11" t="s">
        <v>210</v>
      </c>
      <c r="B11" t="s">
        <v>210</v>
      </c>
      <c r="D11" s="61" t="s">
        <v>87</v>
      </c>
      <c r="E11" s="61" t="s">
        <v>91</v>
      </c>
      <c r="F11">
        <v>284</v>
      </c>
      <c r="G11" t="s">
        <v>88</v>
      </c>
      <c r="H11" t="s">
        <v>86</v>
      </c>
    </row>
    <row r="12" spans="1:8">
      <c r="A12" t="s">
        <v>109</v>
      </c>
      <c r="B12" t="s">
        <v>52</v>
      </c>
      <c r="D12" s="61" t="s">
        <v>110</v>
      </c>
      <c r="E12" s="61" t="s">
        <v>112</v>
      </c>
      <c r="F12">
        <v>265</v>
      </c>
      <c r="G12" t="s">
        <v>88</v>
      </c>
      <c r="H12" t="s">
        <v>86</v>
      </c>
    </row>
    <row r="13" spans="1:8">
      <c r="A13" t="s">
        <v>198</v>
      </c>
      <c r="B13" t="s">
        <v>199</v>
      </c>
      <c r="D13" s="61" t="s">
        <v>108</v>
      </c>
      <c r="E13" s="61" t="s">
        <v>85</v>
      </c>
      <c r="F13">
        <v>291</v>
      </c>
      <c r="G13" t="s">
        <v>88</v>
      </c>
      <c r="H13" t="s">
        <v>86</v>
      </c>
    </row>
    <row r="14" spans="1:8">
      <c r="A14" t="s">
        <v>200</v>
      </c>
      <c r="B14" t="s">
        <v>207</v>
      </c>
      <c r="D14" s="61" t="s">
        <v>115</v>
      </c>
      <c r="E14" s="61" t="s">
        <v>116</v>
      </c>
      <c r="F14">
        <v>55</v>
      </c>
      <c r="G14" t="s">
        <v>88</v>
      </c>
      <c r="H14" t="s">
        <v>86</v>
      </c>
    </row>
    <row r="15" spans="1:8">
      <c r="A15" t="s">
        <v>200</v>
      </c>
      <c r="B15" t="s">
        <v>207</v>
      </c>
      <c r="D15" s="61" t="s">
        <v>134</v>
      </c>
      <c r="E15" s="61" t="s">
        <v>135</v>
      </c>
      <c r="F15">
        <v>193</v>
      </c>
      <c r="G15" t="s">
        <v>88</v>
      </c>
      <c r="H15" t="s">
        <v>86</v>
      </c>
    </row>
    <row r="16" spans="1:8">
      <c r="A16" t="s">
        <v>211</v>
      </c>
      <c r="B16" t="s">
        <v>212</v>
      </c>
      <c r="D16" s="61" t="s">
        <v>120</v>
      </c>
      <c r="E16" s="61" t="s">
        <v>121</v>
      </c>
      <c r="F16">
        <v>125</v>
      </c>
      <c r="G16" t="s">
        <v>88</v>
      </c>
      <c r="H16" t="s">
        <v>86</v>
      </c>
    </row>
    <row r="17" spans="1:8">
      <c r="A17" t="s">
        <v>211</v>
      </c>
      <c r="B17" t="s">
        <v>212</v>
      </c>
      <c r="D17" s="61" t="s">
        <v>136</v>
      </c>
      <c r="E17" s="61" t="s">
        <v>85</v>
      </c>
      <c r="F17">
        <v>150</v>
      </c>
      <c r="G17" t="s">
        <v>88</v>
      </c>
      <c r="H17" t="s">
        <v>86</v>
      </c>
    </row>
    <row r="18" spans="1:8">
      <c r="A18" t="s">
        <v>213</v>
      </c>
      <c r="B18" t="s">
        <v>213</v>
      </c>
      <c r="D18" s="61" t="s">
        <v>100</v>
      </c>
      <c r="E18" s="61" t="s">
        <v>101</v>
      </c>
      <c r="F18">
        <v>245</v>
      </c>
      <c r="G18" t="s">
        <v>88</v>
      </c>
      <c r="H18" t="s">
        <v>86</v>
      </c>
    </row>
    <row r="19" spans="1:8">
      <c r="A19" t="s">
        <v>214</v>
      </c>
      <c r="B19" t="s">
        <v>215</v>
      </c>
      <c r="D19" s="61" t="s">
        <v>97</v>
      </c>
      <c r="E19" s="61" t="s">
        <v>85</v>
      </c>
      <c r="F19">
        <v>307</v>
      </c>
      <c r="G19" t="s">
        <v>88</v>
      </c>
      <c r="H19" t="s">
        <v>86</v>
      </c>
    </row>
    <row r="20" spans="1:8">
      <c r="A20" t="s">
        <v>216</v>
      </c>
      <c r="B20" t="s">
        <v>217</v>
      </c>
      <c r="D20" s="61" t="s">
        <v>122</v>
      </c>
      <c r="E20" s="61" t="s">
        <v>123</v>
      </c>
      <c r="F20">
        <v>251</v>
      </c>
      <c r="G20" t="s">
        <v>88</v>
      </c>
      <c r="H20" t="s">
        <v>86</v>
      </c>
    </row>
    <row r="21" spans="1:8">
      <c r="A21" t="s">
        <v>218</v>
      </c>
      <c r="B21" t="s">
        <v>219</v>
      </c>
      <c r="D21" s="61" t="s">
        <v>92</v>
      </c>
      <c r="E21" s="61" t="s">
        <v>85</v>
      </c>
      <c r="F21">
        <v>310</v>
      </c>
      <c r="G21" t="s">
        <v>88</v>
      </c>
      <c r="H21" t="s">
        <v>86</v>
      </c>
    </row>
    <row r="22" spans="1:8">
      <c r="A22" t="s">
        <v>220</v>
      </c>
      <c r="B22" t="s">
        <v>220</v>
      </c>
      <c r="D22" s="61" t="s">
        <v>89</v>
      </c>
      <c r="E22" s="61" t="s">
        <v>90</v>
      </c>
      <c r="F22">
        <v>283</v>
      </c>
      <c r="G22" t="s">
        <v>88</v>
      </c>
      <c r="H22" t="s">
        <v>86</v>
      </c>
    </row>
    <row r="23" spans="1:8">
      <c r="A23" t="s">
        <v>221</v>
      </c>
      <c r="B23" t="s">
        <v>222</v>
      </c>
      <c r="D23" s="61" t="s">
        <v>106</v>
      </c>
      <c r="E23" s="61" t="s">
        <v>107</v>
      </c>
      <c r="F23">
        <v>250</v>
      </c>
      <c r="G23" t="s">
        <v>88</v>
      </c>
      <c r="H23" t="s">
        <v>86</v>
      </c>
    </row>
    <row r="24" spans="1:8">
      <c r="A24" t="s">
        <v>223</v>
      </c>
      <c r="B24" t="s">
        <v>224</v>
      </c>
      <c r="D24" s="61" t="s">
        <v>124</v>
      </c>
      <c r="E24" s="61" t="s">
        <v>125</v>
      </c>
      <c r="F24">
        <v>238</v>
      </c>
      <c r="G24" t="s">
        <v>88</v>
      </c>
      <c r="H24" t="s">
        <v>86</v>
      </c>
    </row>
    <row r="25" spans="1:8">
      <c r="A25" t="s">
        <v>223</v>
      </c>
      <c r="B25" t="s">
        <v>224</v>
      </c>
      <c r="D25" s="61" t="s">
        <v>146</v>
      </c>
      <c r="E25" s="61" t="s">
        <v>85</v>
      </c>
      <c r="F25">
        <v>47</v>
      </c>
      <c r="G25" t="s">
        <v>88</v>
      </c>
      <c r="H25" t="s">
        <v>86</v>
      </c>
    </row>
    <row r="26" spans="1:8">
      <c r="A26" t="s">
        <v>225</v>
      </c>
      <c r="B26" t="s">
        <v>225</v>
      </c>
      <c r="D26" s="61" t="s">
        <v>93</v>
      </c>
      <c r="E26" s="61" t="s">
        <v>94</v>
      </c>
      <c r="F26">
        <v>1</v>
      </c>
      <c r="G26" t="s">
        <v>88</v>
      </c>
      <c r="H26" t="s">
        <v>86</v>
      </c>
    </row>
    <row r="27" spans="1:8">
      <c r="A27" t="s">
        <v>225</v>
      </c>
      <c r="B27" t="s">
        <v>225</v>
      </c>
      <c r="D27" s="61" t="s">
        <v>95</v>
      </c>
      <c r="E27" s="61" t="s">
        <v>96</v>
      </c>
      <c r="F27">
        <v>18</v>
      </c>
      <c r="G27" t="s">
        <v>88</v>
      </c>
      <c r="H27" t="s">
        <v>86</v>
      </c>
    </row>
    <row r="28" spans="1:8">
      <c r="A28" t="s">
        <v>225</v>
      </c>
      <c r="B28" t="s">
        <v>225</v>
      </c>
      <c r="D28" s="61" t="s">
        <v>114</v>
      </c>
      <c r="E28" s="61" t="s">
        <v>117</v>
      </c>
      <c r="F28">
        <v>1</v>
      </c>
      <c r="G28" t="s">
        <v>88</v>
      </c>
      <c r="H28" t="s">
        <v>86</v>
      </c>
    </row>
    <row r="29" spans="1:8">
      <c r="A29" t="s">
        <v>225</v>
      </c>
      <c r="B29" t="s">
        <v>225</v>
      </c>
      <c r="D29" s="61" t="s">
        <v>118</v>
      </c>
      <c r="E29" s="61" t="s">
        <v>119</v>
      </c>
      <c r="F29">
        <v>205</v>
      </c>
      <c r="G29" t="s">
        <v>88</v>
      </c>
      <c r="H29" t="s">
        <v>86</v>
      </c>
    </row>
    <row r="30" spans="1:8">
      <c r="A30" t="s">
        <v>225</v>
      </c>
      <c r="B30" t="s">
        <v>225</v>
      </c>
      <c r="D30" s="61" t="s">
        <v>137</v>
      </c>
      <c r="E30" s="61" t="s">
        <v>138</v>
      </c>
      <c r="F30">
        <v>12</v>
      </c>
      <c r="G30" t="s">
        <v>88</v>
      </c>
      <c r="H30" t="s">
        <v>86</v>
      </c>
    </row>
    <row r="31" spans="1:8">
      <c r="A31" t="s">
        <v>225</v>
      </c>
      <c r="B31" t="s">
        <v>225</v>
      </c>
      <c r="D31" s="61" t="s">
        <v>139</v>
      </c>
      <c r="E31" s="61" t="s">
        <v>140</v>
      </c>
      <c r="F31">
        <v>1</v>
      </c>
      <c r="G31" t="s">
        <v>88</v>
      </c>
      <c r="H31" t="s">
        <v>86</v>
      </c>
    </row>
    <row r="32" spans="1:8">
      <c r="A32" t="s">
        <v>225</v>
      </c>
      <c r="B32" t="s">
        <v>225</v>
      </c>
      <c r="D32" s="61" t="s">
        <v>140</v>
      </c>
      <c r="E32" s="61" t="s">
        <v>141</v>
      </c>
      <c r="F32">
        <v>1</v>
      </c>
      <c r="G32" t="s">
        <v>88</v>
      </c>
      <c r="H32" t="s">
        <v>86</v>
      </c>
    </row>
    <row r="33" spans="1:8">
      <c r="A33" t="s">
        <v>225</v>
      </c>
      <c r="B33" t="s">
        <v>225</v>
      </c>
      <c r="D33" s="61" t="s">
        <v>141</v>
      </c>
      <c r="E33" s="61" t="s">
        <v>142</v>
      </c>
      <c r="F33">
        <v>1</v>
      </c>
      <c r="G33" t="s">
        <v>88</v>
      </c>
      <c r="H33" t="s">
        <v>86</v>
      </c>
    </row>
    <row r="34" spans="1:8">
      <c r="A34" t="s">
        <v>225</v>
      </c>
      <c r="B34" t="s">
        <v>225</v>
      </c>
      <c r="D34" s="61" t="s">
        <v>143</v>
      </c>
      <c r="E34" s="61" t="s">
        <v>144</v>
      </c>
      <c r="F34">
        <v>1</v>
      </c>
      <c r="G34" t="s">
        <v>88</v>
      </c>
      <c r="H34" t="s">
        <v>86</v>
      </c>
    </row>
    <row r="35" spans="1:8">
      <c r="A35" t="s">
        <v>225</v>
      </c>
      <c r="B35" t="s">
        <v>225</v>
      </c>
      <c r="D35" s="61" t="s">
        <v>144</v>
      </c>
      <c r="E35" s="61" t="s">
        <v>145</v>
      </c>
      <c r="F35">
        <v>30</v>
      </c>
      <c r="G35" t="s">
        <v>88</v>
      </c>
      <c r="H35" t="s">
        <v>86</v>
      </c>
    </row>
    <row r="36" spans="1:8">
      <c r="A36" t="s">
        <v>225</v>
      </c>
      <c r="B36" t="s">
        <v>225</v>
      </c>
      <c r="D36" s="61" t="s">
        <v>147</v>
      </c>
      <c r="E36" s="61" t="s">
        <v>148</v>
      </c>
      <c r="F36">
        <v>2</v>
      </c>
      <c r="G36" t="s">
        <v>88</v>
      </c>
      <c r="H36" t="s">
        <v>86</v>
      </c>
    </row>
    <row r="37" spans="1:8">
      <c r="A37" t="s">
        <v>225</v>
      </c>
      <c r="B37" t="s">
        <v>225</v>
      </c>
      <c r="D37" s="61" t="s">
        <v>148</v>
      </c>
      <c r="E37" s="61" t="s">
        <v>149</v>
      </c>
      <c r="F37">
        <v>1</v>
      </c>
      <c r="G37" t="s">
        <v>88</v>
      </c>
      <c r="H37" t="s">
        <v>86</v>
      </c>
    </row>
  </sheetData>
  <sortState xmlns:xlrd2="http://schemas.microsoft.com/office/spreadsheetml/2017/richdata2" ref="A2:R37">
    <sortCondition ref="H2:H37"/>
    <sortCondition ref="A2:A37"/>
  </sortState>
  <dataValidations count="1">
    <dataValidation allowBlank="1" showInputMessage="1" showErrorMessage="1" sqref="B1" xr:uid="{B7D8DE3F-F044-364E-8E3A-AF77BF0F53C9}"/>
  </dataValidations>
  <pageMargins left="0.7" right="0.7" top="0.75" bottom="0.75" header="0.3" footer="0.3"/>
  <pageSetup paperSize="9" orientation="portrait" horizontalDpi="0" verticalDpi="0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CD084F4-1426-3C42-B5B2-D5B564DDC169}">
          <x14:formula1>
            <xm:f>export_session!$E$2:$E$22</xm:f>
          </x14:formula1>
          <xm:sqref>B2:B1048576</xm:sqref>
        </x14:dataValidation>
      </x14:dataValidation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564981-24D7-474A-8BD4-C1E187133293}">
  <sheetPr codeName="Feuil10">
    <pageSetUpPr fitToPage="1"/>
  </sheetPr>
  <dimension ref="A1:G41"/>
  <sheetViews>
    <sheetView showGridLines="0" zoomScale="130" zoomScaleNormal="130" workbookViewId="0">
      <selection activeCell="J13" sqref="J13"/>
    </sheetView>
  </sheetViews>
  <sheetFormatPr baseColWidth="10" defaultColWidth="10.83203125" defaultRowHeight="10"/>
  <cols>
    <col min="1" max="1" width="19.33203125" style="35" customWidth="1"/>
    <col min="2" max="2" width="16.6640625" style="35" customWidth="1"/>
    <col min="3" max="3" width="35" style="35" customWidth="1"/>
    <col min="4" max="4" width="10.5" style="35" customWidth="1"/>
    <col min="5" max="5" width="18.1640625" style="35" customWidth="1"/>
    <col min="6" max="6" width="13.1640625" style="35" customWidth="1"/>
    <col min="7" max="7" width="10.83203125" style="35" customWidth="1"/>
    <col min="8" max="16384" width="10.83203125" style="35"/>
  </cols>
  <sheetData>
    <row r="1" spans="1:7" ht="21" customHeight="1">
      <c r="A1" s="67" t="s">
        <v>43</v>
      </c>
      <c r="B1" s="67"/>
      <c r="C1" s="67"/>
      <c r="D1" s="67"/>
      <c r="E1" s="67"/>
      <c r="F1" s="67"/>
      <c r="G1" s="67"/>
    </row>
    <row r="2" spans="1:7" ht="21" customHeight="1">
      <c r="A2" s="68" t="s">
        <v>24</v>
      </c>
      <c r="B2" s="68"/>
      <c r="C2" s="68"/>
      <c r="D2" s="68"/>
      <c r="E2" s="68"/>
      <c r="F2" s="68"/>
      <c r="G2" s="68"/>
    </row>
    <row r="3" spans="1:7" ht="14">
      <c r="A3" s="36" t="s">
        <v>25</v>
      </c>
      <c r="B3" s="37" t="s">
        <v>72</v>
      </c>
      <c r="C3" s="36"/>
      <c r="D3" s="36"/>
    </row>
    <row r="4" spans="1:7" ht="14">
      <c r="A4" s="36" t="s">
        <v>26</v>
      </c>
      <c r="B4" s="37" t="s">
        <v>73</v>
      </c>
      <c r="C4" s="36"/>
      <c r="D4" s="36"/>
    </row>
    <row r="5" spans="1:7" ht="14">
      <c r="A5" s="36" t="s">
        <v>27</v>
      </c>
      <c r="B5" s="38">
        <f>E30</f>
        <v>16</v>
      </c>
    </row>
    <row r="6" spans="1:7">
      <c r="A6" s="39"/>
      <c r="B6" s="39"/>
      <c r="C6" s="39"/>
      <c r="D6" s="39"/>
      <c r="E6" s="39"/>
      <c r="F6" s="39"/>
      <c r="G6" s="39"/>
    </row>
    <row r="7" spans="1:7" ht="25" customHeight="1">
      <c r="A7" s="69" t="s">
        <v>28</v>
      </c>
      <c r="B7" s="69" t="s">
        <v>29</v>
      </c>
      <c r="C7" s="69" t="s">
        <v>30</v>
      </c>
      <c r="D7" s="69" t="s">
        <v>35</v>
      </c>
      <c r="E7" s="69" t="s">
        <v>31</v>
      </c>
      <c r="F7" s="69" t="s">
        <v>50</v>
      </c>
      <c r="G7" s="69" t="s">
        <v>32</v>
      </c>
    </row>
    <row r="8" spans="1:7" s="40" customFormat="1" ht="16" customHeight="1" thickBot="1">
      <c r="A8" s="70"/>
      <c r="B8" s="70"/>
      <c r="C8" s="70"/>
      <c r="D8" s="70"/>
      <c r="E8" s="70"/>
      <c r="F8" s="70"/>
      <c r="G8" s="70"/>
    </row>
    <row r="9" spans="1:7" ht="16" customHeight="1" thickBot="1">
      <c r="A9" s="41" t="s">
        <v>44</v>
      </c>
      <c r="B9" s="42" t="s">
        <v>164</v>
      </c>
      <c r="C9" s="43" t="s">
        <v>165</v>
      </c>
      <c r="D9" s="43" t="s">
        <v>194</v>
      </c>
      <c r="E9" s="44" t="str">
        <f>IF(A9="","","Inscrit")</f>
        <v>Inscrit</v>
      </c>
      <c r="F9" s="43" t="str">
        <f>IF(A9="","",IF(OR('RELEVE DE CONNEXION'!F10=0,'RELEVE DE CONNEXION'!F10=""),"absent",IF('RELEVE DE CONNEXION'!F10&gt;('RELEVE DE CONNEXION'!G10-30),"x","incomplet")))</f>
        <v>x</v>
      </c>
      <c r="G9" s="43"/>
    </row>
    <row r="10" spans="1:7" ht="16" customHeight="1" thickBot="1">
      <c r="A10" s="41" t="s">
        <v>45</v>
      </c>
      <c r="B10" s="42" t="s">
        <v>46</v>
      </c>
      <c r="C10" s="43" t="s">
        <v>151</v>
      </c>
      <c r="D10" s="43" t="s">
        <v>194</v>
      </c>
      <c r="E10" s="44" t="str">
        <f t="shared" ref="E10:E28" si="0">IF(A10="","","Inscrit")</f>
        <v>Inscrit</v>
      </c>
      <c r="F10" s="43" t="str">
        <f>IF(A10="","",IF(OR('RELEVE DE CONNEXION'!F11=0,'RELEVE DE CONNEXION'!F11=""),"absent",IF('RELEVE DE CONNEXION'!F11&gt;('RELEVE DE CONNEXION'!G11-30),"x","incomplet")))</f>
        <v>x</v>
      </c>
      <c r="G10" s="43"/>
    </row>
    <row r="11" spans="1:7" ht="16" customHeight="1" thickBot="1">
      <c r="A11" s="41" t="s">
        <v>166</v>
      </c>
      <c r="B11" s="42" t="s">
        <v>152</v>
      </c>
      <c r="C11" s="43" t="s">
        <v>167</v>
      </c>
      <c r="D11" s="43" t="s">
        <v>194</v>
      </c>
      <c r="E11" s="44" t="str">
        <f t="shared" si="0"/>
        <v>Inscrit</v>
      </c>
      <c r="F11" s="43" t="str">
        <f>IF(A11="","",IF(OR('RELEVE DE CONNEXION'!F12=0,'RELEVE DE CONNEXION'!F12=""),"absent",IF('RELEVE DE CONNEXION'!F12&gt;('RELEVE DE CONNEXION'!G12-30),"x","incomplet")))</f>
        <v>x</v>
      </c>
      <c r="G11" s="43"/>
    </row>
    <row r="12" spans="1:7" ht="16" customHeight="1" thickBot="1">
      <c r="A12" s="41" t="s">
        <v>47</v>
      </c>
      <c r="B12" s="42" t="s">
        <v>168</v>
      </c>
      <c r="C12" s="43" t="s">
        <v>169</v>
      </c>
      <c r="D12" s="43" t="s">
        <v>194</v>
      </c>
      <c r="E12" s="44" t="str">
        <f t="shared" si="0"/>
        <v>Inscrit</v>
      </c>
      <c r="F12" s="43" t="str">
        <f>IF(A12="","",IF(OR('RELEVE DE CONNEXION'!F13=0,'RELEVE DE CONNEXION'!F13=""),"absent",IF('RELEVE DE CONNEXION'!F13&gt;('RELEVE DE CONNEXION'!G13-30),"x","incomplet")))</f>
        <v>x</v>
      </c>
      <c r="G12" s="43"/>
    </row>
    <row r="13" spans="1:7" ht="16" customHeight="1" thickBot="1">
      <c r="A13" s="41" t="s">
        <v>153</v>
      </c>
      <c r="B13" s="42" t="s">
        <v>170</v>
      </c>
      <c r="C13" s="43" t="s">
        <v>171</v>
      </c>
      <c r="D13" s="43" t="s">
        <v>194</v>
      </c>
      <c r="E13" s="44" t="str">
        <f t="shared" si="0"/>
        <v>Inscrit</v>
      </c>
      <c r="F13" s="43" t="str">
        <f>IF(A13="","",IF(OR('RELEVE DE CONNEXION'!F14=0,'RELEVE DE CONNEXION'!F14=""),"absent",IF('RELEVE DE CONNEXION'!F14&gt;('RELEVE DE CONNEXION'!G14-30),"x","incomplet")))</f>
        <v>x</v>
      </c>
      <c r="G13" s="43"/>
    </row>
    <row r="14" spans="1:7" ht="16" customHeight="1" thickBot="1">
      <c r="A14" s="41" t="s">
        <v>172</v>
      </c>
      <c r="B14" s="42" t="s">
        <v>173</v>
      </c>
      <c r="C14" s="43" t="s">
        <v>174</v>
      </c>
      <c r="D14" s="43" t="s">
        <v>194</v>
      </c>
      <c r="E14" s="44" t="str">
        <f t="shared" si="0"/>
        <v>Inscrit</v>
      </c>
      <c r="F14" s="43" t="str">
        <f>IF(A14="","",IF(OR('RELEVE DE CONNEXION'!F15=0,'RELEVE DE CONNEXION'!F15=""),"absent",IF('RELEVE DE CONNEXION'!F15&gt;('RELEVE DE CONNEXION'!G15-30),"x","incomplet")))</f>
        <v>x</v>
      </c>
      <c r="G14" s="43"/>
    </row>
    <row r="15" spans="1:7" ht="16" customHeight="1" thickBot="1">
      <c r="A15" s="41" t="s">
        <v>175</v>
      </c>
      <c r="B15" s="42" t="s">
        <v>176</v>
      </c>
      <c r="C15" s="43" t="s">
        <v>177</v>
      </c>
      <c r="D15" s="43" t="s">
        <v>194</v>
      </c>
      <c r="E15" s="44" t="str">
        <f t="shared" si="0"/>
        <v>Inscrit</v>
      </c>
      <c r="F15" s="43" t="str">
        <f>IF(A15="","",IF(OR('RELEVE DE CONNEXION'!F16=0,'RELEVE DE CONNEXION'!F16=""),"absent",IF('RELEVE DE CONNEXION'!F16&gt;('RELEVE DE CONNEXION'!G16-30),"x","incomplet")))</f>
        <v>x</v>
      </c>
      <c r="G15" s="43"/>
    </row>
    <row r="16" spans="1:7" ht="16" customHeight="1" thickBot="1">
      <c r="A16" s="41" t="s">
        <v>154</v>
      </c>
      <c r="B16" s="42" t="s">
        <v>178</v>
      </c>
      <c r="C16" s="43" t="s">
        <v>179</v>
      </c>
      <c r="D16" s="43" t="s">
        <v>194</v>
      </c>
      <c r="E16" s="44" t="str">
        <f t="shared" si="0"/>
        <v>Inscrit</v>
      </c>
      <c r="F16" s="43" t="str">
        <f>IF(A16="","",IF(OR('RELEVE DE CONNEXION'!F17=0,'RELEVE DE CONNEXION'!F17=""),"absent",IF('RELEVE DE CONNEXION'!F17&gt;('RELEVE DE CONNEXION'!G17-30),"x","incomplet")))</f>
        <v>x</v>
      </c>
      <c r="G16" s="43"/>
    </row>
    <row r="17" spans="1:7" ht="16" customHeight="1" thickBot="1">
      <c r="A17" s="41" t="s">
        <v>48</v>
      </c>
      <c r="B17" s="42" t="s">
        <v>155</v>
      </c>
      <c r="C17" s="43" t="s">
        <v>156</v>
      </c>
      <c r="D17" s="43" t="s">
        <v>194</v>
      </c>
      <c r="E17" s="44" t="str">
        <f t="shared" si="0"/>
        <v>Inscrit</v>
      </c>
      <c r="F17" s="43" t="str">
        <f>IF(A17="","",IF(OR('RELEVE DE CONNEXION'!F18=0,'RELEVE DE CONNEXION'!F18=""),"absent",IF('RELEVE DE CONNEXION'!F18&gt;('RELEVE DE CONNEXION'!G18-30),"x","incomplet")))</f>
        <v>x</v>
      </c>
      <c r="G17" s="43"/>
    </row>
    <row r="18" spans="1:7" ht="16" customHeight="1" thickBot="1">
      <c r="A18" s="41" t="s">
        <v>180</v>
      </c>
      <c r="B18" s="42" t="s">
        <v>181</v>
      </c>
      <c r="C18" s="43" t="s">
        <v>182</v>
      </c>
      <c r="D18" s="43" t="s">
        <v>194</v>
      </c>
      <c r="E18" s="44" t="str">
        <f t="shared" si="0"/>
        <v>Inscrit</v>
      </c>
      <c r="F18" s="43" t="str">
        <f>IF(A18="","",IF(OR('RELEVE DE CONNEXION'!F19=0,'RELEVE DE CONNEXION'!F19=""),"absent",IF('RELEVE DE CONNEXION'!F19&gt;('RELEVE DE CONNEXION'!G19-30),"x","incomplet")))</f>
        <v>x</v>
      </c>
      <c r="G18" s="43"/>
    </row>
    <row r="19" spans="1:7" ht="16" customHeight="1" thickBot="1">
      <c r="A19" s="41" t="s">
        <v>183</v>
      </c>
      <c r="B19" s="42" t="s">
        <v>184</v>
      </c>
      <c r="C19" s="43" t="s">
        <v>185</v>
      </c>
      <c r="D19" s="43" t="s">
        <v>194</v>
      </c>
      <c r="E19" s="44" t="str">
        <f t="shared" si="0"/>
        <v>Inscrit</v>
      </c>
      <c r="F19" s="43" t="str">
        <f>IF(A19="","",IF(OR('RELEVE DE CONNEXION'!F20=0,'RELEVE DE CONNEXION'!F20=""),"absent",IF('RELEVE DE CONNEXION'!F20&gt;('RELEVE DE CONNEXION'!G20-30),"x","incomplet")))</f>
        <v>x</v>
      </c>
      <c r="G19" s="43"/>
    </row>
    <row r="20" spans="1:7" ht="16" customHeight="1" thickBot="1">
      <c r="A20" s="41" t="s">
        <v>186</v>
      </c>
      <c r="B20" s="42" t="s">
        <v>187</v>
      </c>
      <c r="C20" s="43" t="s">
        <v>188</v>
      </c>
      <c r="D20" s="43" t="s">
        <v>194</v>
      </c>
      <c r="E20" s="44" t="str">
        <f t="shared" si="0"/>
        <v>Inscrit</v>
      </c>
      <c r="F20" s="43" t="str">
        <f>IF(A20="","",IF(OR('RELEVE DE CONNEXION'!F21=0,'RELEVE DE CONNEXION'!F21=""),"absent",IF('RELEVE DE CONNEXION'!F21&gt;('RELEVE DE CONNEXION'!G21-30),"x","incomplet")))</f>
        <v>x</v>
      </c>
      <c r="G20" s="43"/>
    </row>
    <row r="21" spans="1:7" ht="16" customHeight="1" thickBot="1">
      <c r="A21" s="41" t="s">
        <v>189</v>
      </c>
      <c r="B21" s="42" t="s">
        <v>157</v>
      </c>
      <c r="C21" s="43" t="s">
        <v>190</v>
      </c>
      <c r="D21" s="43" t="s">
        <v>194</v>
      </c>
      <c r="E21" s="44" t="str">
        <f t="shared" si="0"/>
        <v>Inscrit</v>
      </c>
      <c r="F21" s="43" t="str">
        <f>IF(A21="","",IF(OR('RELEVE DE CONNEXION'!F22=0,'RELEVE DE CONNEXION'!F22=""),"absent",IF('RELEVE DE CONNEXION'!F22&gt;('RELEVE DE CONNEXION'!G22-30),"x","incomplet")))</f>
        <v>x</v>
      </c>
      <c r="G21" s="43"/>
    </row>
    <row r="22" spans="1:7" ht="16" customHeight="1" thickBot="1">
      <c r="A22" s="41" t="s">
        <v>158</v>
      </c>
      <c r="B22" s="42" t="s">
        <v>159</v>
      </c>
      <c r="C22" s="43" t="s">
        <v>160</v>
      </c>
      <c r="D22" s="43" t="s">
        <v>194</v>
      </c>
      <c r="E22" s="44" t="str">
        <f t="shared" si="0"/>
        <v>Inscrit</v>
      </c>
      <c r="F22" s="43" t="str">
        <f>IF(A22="","",IF(OR('RELEVE DE CONNEXION'!F23=0,'RELEVE DE CONNEXION'!F23=""),"absent",IF('RELEVE DE CONNEXION'!F23&gt;('RELEVE DE CONNEXION'!G23-30),"x","incomplet")))</f>
        <v>x</v>
      </c>
      <c r="G22" s="43"/>
    </row>
    <row r="23" spans="1:7" ht="16" customHeight="1" thickBot="1">
      <c r="A23" s="41" t="s">
        <v>161</v>
      </c>
      <c r="B23" s="42" t="s">
        <v>162</v>
      </c>
      <c r="C23" s="43" t="s">
        <v>163</v>
      </c>
      <c r="D23" s="43" t="s">
        <v>194</v>
      </c>
      <c r="E23" s="44" t="str">
        <f t="shared" si="0"/>
        <v>Inscrit</v>
      </c>
      <c r="F23" s="43" t="str">
        <f>IF(A23="","",IF(OR('RELEVE DE CONNEXION'!F24=0,'RELEVE DE CONNEXION'!F24=""),"absent",IF('RELEVE DE CONNEXION'!F24&gt;('RELEVE DE CONNEXION'!G24-30),"x","incomplet")))</f>
        <v>x</v>
      </c>
      <c r="G23" s="43"/>
    </row>
    <row r="24" spans="1:7" ht="16" customHeight="1" thickBot="1">
      <c r="A24" s="41" t="s">
        <v>191</v>
      </c>
      <c r="B24" s="42" t="s">
        <v>192</v>
      </c>
      <c r="C24" s="43" t="s">
        <v>193</v>
      </c>
      <c r="D24" s="43" t="s">
        <v>194</v>
      </c>
      <c r="E24" s="44" t="str">
        <f t="shared" si="0"/>
        <v>Inscrit</v>
      </c>
      <c r="F24" s="43" t="str">
        <f>IF(A24="","",IF(OR('RELEVE DE CONNEXION'!F25=0,'RELEVE DE CONNEXION'!F25=""),"absent",IF('RELEVE DE CONNEXION'!F25&gt;('RELEVE DE CONNEXION'!G25-30),"x","incomplet")))</f>
        <v>x</v>
      </c>
      <c r="G24" s="43"/>
    </row>
    <row r="25" spans="1:7" ht="16" customHeight="1" thickBot="1">
      <c r="A25" s="41"/>
      <c r="B25" s="42"/>
      <c r="C25" s="43"/>
      <c r="D25" s="43"/>
      <c r="E25" s="44" t="str">
        <f t="shared" si="0"/>
        <v/>
      </c>
      <c r="F25" s="43" t="str">
        <f>IF(A25="","",IF(OR('RELEVE DE CONNEXION'!F26=0,'RELEVE DE CONNEXION'!F26=""),"absent",IF('RELEVE DE CONNEXION'!F26&gt;('RELEVE DE CONNEXION'!G26-30),"x","incomplet")))</f>
        <v/>
      </c>
      <c r="G25" s="43"/>
    </row>
    <row r="26" spans="1:7" ht="16" customHeight="1" thickBot="1">
      <c r="A26" s="41"/>
      <c r="B26" s="42"/>
      <c r="C26" s="43"/>
      <c r="D26" s="43"/>
      <c r="E26" s="44" t="str">
        <f t="shared" si="0"/>
        <v/>
      </c>
      <c r="F26" s="43" t="str">
        <f>IF(A26="","",IF(OR('RELEVE DE CONNEXION'!F27=0,'RELEVE DE CONNEXION'!F27=""),"absent",IF('RELEVE DE CONNEXION'!F27&gt;('RELEVE DE CONNEXION'!G27-30),"x","incomplet")))</f>
        <v/>
      </c>
      <c r="G26" s="43"/>
    </row>
    <row r="27" spans="1:7" ht="16" customHeight="1" thickBot="1">
      <c r="A27" s="41"/>
      <c r="B27" s="42"/>
      <c r="C27" s="43"/>
      <c r="D27" s="43"/>
      <c r="E27" s="44" t="str">
        <f t="shared" si="0"/>
        <v/>
      </c>
      <c r="F27" s="43" t="str">
        <f>IF(A27="","",IF(OR('RELEVE DE CONNEXION'!F28=0,'RELEVE DE CONNEXION'!F28=""),"absent",IF('RELEVE DE CONNEXION'!F28&gt;('RELEVE DE CONNEXION'!G28-30),"x","incomplet")))</f>
        <v/>
      </c>
      <c r="G27" s="43"/>
    </row>
    <row r="28" spans="1:7" ht="16" customHeight="1" thickBot="1">
      <c r="A28" s="41"/>
      <c r="B28" s="42"/>
      <c r="C28" s="43"/>
      <c r="D28" s="43"/>
      <c r="E28" s="44" t="str">
        <f t="shared" si="0"/>
        <v/>
      </c>
      <c r="F28" s="43" t="str">
        <f>IF(A28="","",IF(OR('RELEVE DE CONNEXION'!F29=0,'RELEVE DE CONNEXION'!F29=""),"absent",IF('RELEVE DE CONNEXION'!F29&gt;('RELEVE DE CONNEXION'!G29-30),"x","incomplet")))</f>
        <v/>
      </c>
      <c r="G28" s="43"/>
    </row>
    <row r="29" spans="1:7" ht="11">
      <c r="A29" s="45"/>
      <c r="B29" s="45"/>
      <c r="D29" s="45"/>
      <c r="E29" s="45"/>
      <c r="F29" s="45"/>
      <c r="G29" s="45"/>
    </row>
    <row r="30" spans="1:7" s="46" customFormat="1" ht="14">
      <c r="B30" s="45"/>
      <c r="C30" s="47" t="s">
        <v>33</v>
      </c>
      <c r="D30" s="48">
        <f>COUNTIFS(D9:D28,"Capifrance",F9:F28,"x")+COUNTIFS(D9:D28,"Capifrance",F9:F28,"incomplet")</f>
        <v>0</v>
      </c>
      <c r="E30" s="48">
        <f>COUNTIF(E9:E28,"Inscrit")</f>
        <v>16</v>
      </c>
      <c r="F30" s="48">
        <f>COUNTIF(F9:F28,"x")+COUNTIF(F9:F28,"incomplet")</f>
        <v>16</v>
      </c>
      <c r="G30" s="48">
        <f>COUNTIF(G9:G28,"x")</f>
        <v>0</v>
      </c>
    </row>
    <row r="31" spans="1:7" s="46" customFormat="1" ht="14">
      <c r="B31" s="49"/>
      <c r="C31" s="47" t="s">
        <v>34</v>
      </c>
      <c r="D31" s="48">
        <f>COUNTIFS(D9:D28,"Optimhome",F9:F28,"x")+COUNTIFS(D9:D28,"Optimhome",F9:F28,"incomplet")</f>
        <v>0</v>
      </c>
      <c r="E31" s="48"/>
      <c r="F31" s="48"/>
      <c r="G31" s="50">
        <f>G30/F30</f>
        <v>0</v>
      </c>
    </row>
    <row r="32" spans="1:7" ht="14">
      <c r="A32" s="45"/>
      <c r="B32" s="49"/>
      <c r="C32" s="45"/>
      <c r="D32" s="45"/>
      <c r="E32" s="45"/>
      <c r="F32" s="45"/>
      <c r="G32" s="45"/>
    </row>
    <row r="33" spans="1:7" ht="11">
      <c r="A33" s="45"/>
      <c r="B33" s="45"/>
      <c r="C33" s="45"/>
      <c r="D33" s="45"/>
      <c r="E33" s="45"/>
      <c r="F33" s="45"/>
      <c r="G33" s="45"/>
    </row>
    <row r="34" spans="1:7" ht="15">
      <c r="A34" s="3" t="s">
        <v>2</v>
      </c>
      <c r="B34" s="45"/>
      <c r="C34" s="45"/>
      <c r="D34" s="45"/>
      <c r="E34" s="45"/>
      <c r="F34" s="45"/>
      <c r="G34" s="45"/>
    </row>
    <row r="35" spans="1:7" ht="15">
      <c r="A35" s="51" t="s">
        <v>3</v>
      </c>
      <c r="B35" s="45"/>
      <c r="C35" s="45"/>
      <c r="D35" s="45"/>
      <c r="E35" s="45"/>
      <c r="F35" s="45"/>
      <c r="G35" s="45"/>
    </row>
    <row r="36" spans="1:7" ht="15">
      <c r="A36" s="3" t="s">
        <v>4</v>
      </c>
      <c r="B36" s="45"/>
      <c r="C36" s="45"/>
      <c r="D36" s="45"/>
      <c r="E36" s="45"/>
      <c r="F36" s="45"/>
      <c r="G36" s="45"/>
    </row>
    <row r="37" spans="1:7" ht="11">
      <c r="A37" s="45"/>
      <c r="B37" s="45"/>
      <c r="C37" s="45"/>
      <c r="D37" s="45"/>
      <c r="E37" s="45"/>
      <c r="F37" s="45"/>
      <c r="G37" s="45"/>
    </row>
    <row r="38" spans="1:7" ht="11">
      <c r="A38" s="45"/>
      <c r="B38" s="45"/>
      <c r="C38" s="45"/>
      <c r="D38" s="45"/>
      <c r="E38" s="45"/>
      <c r="F38" s="45"/>
    </row>
    <row r="39" spans="1:7" ht="11">
      <c r="A39" s="45"/>
      <c r="B39" s="45"/>
      <c r="C39" s="45"/>
      <c r="D39" s="45"/>
      <c r="E39" s="45"/>
      <c r="G39" s="33" t="s">
        <v>15</v>
      </c>
    </row>
    <row r="40" spans="1:7" ht="11">
      <c r="A40" s="45"/>
      <c r="B40" s="45"/>
      <c r="C40" s="45"/>
      <c r="D40" s="45"/>
      <c r="E40" s="45"/>
      <c r="F40" s="45"/>
      <c r="G40" s="45"/>
    </row>
    <row r="41" spans="1:7" ht="11">
      <c r="B41" s="45"/>
    </row>
  </sheetData>
  <mergeCells count="9">
    <mergeCell ref="A1:G1"/>
    <mergeCell ref="A2:G2"/>
    <mergeCell ref="A7:A8"/>
    <mergeCell ref="B7:B8"/>
    <mergeCell ref="C7:C8"/>
    <mergeCell ref="D7:D8"/>
    <mergeCell ref="E7:E8"/>
    <mergeCell ref="F7:F8"/>
    <mergeCell ref="G7:G8"/>
  </mergeCells>
  <conditionalFormatting sqref="F9:F28">
    <cfRule type="expression" dxfId="11" priority="7">
      <formula>F9="x"</formula>
    </cfRule>
    <cfRule type="expression" dxfId="10" priority="8">
      <formula>F9="INCOMPLET"</formula>
    </cfRule>
    <cfRule type="expression" dxfId="9" priority="9">
      <formula>F9="ABSENT"</formula>
    </cfRule>
  </conditionalFormatting>
  <conditionalFormatting sqref="A9:A28">
    <cfRule type="expression" dxfId="8" priority="13">
      <formula>AND(F9="incomplet",#REF!="absent")</formula>
    </cfRule>
    <cfRule type="expression" dxfId="7" priority="14" stopIfTrue="1">
      <formula>AND(F9="absent",#REF!="incomplet")</formula>
    </cfRule>
    <cfRule type="expression" dxfId="6" priority="15">
      <formula>AND(F9="x",#REF!="incomplet")</formula>
    </cfRule>
    <cfRule type="expression" dxfId="5" priority="16" stopIfTrue="1">
      <formula>AND(F9="incomplet",#REF!="x")</formula>
    </cfRule>
    <cfRule type="expression" dxfId="4" priority="17">
      <formula>AND(F9="absent",#REF!="x")</formula>
    </cfRule>
    <cfRule type="expression" dxfId="3" priority="18">
      <formula>AND(F9="x",#REF!="absent")</formula>
    </cfRule>
    <cfRule type="expression" dxfId="2" priority="19" stopIfTrue="1">
      <formula>AND(F9="absent",#REF!="absent")</formula>
    </cfRule>
    <cfRule type="expression" dxfId="1" priority="20" stopIfTrue="1">
      <formula>AND(F9="INCOMPLET",#REF!="incomplet")</formula>
    </cfRule>
    <cfRule type="expression" dxfId="0" priority="21">
      <formula>AND(F9="x",#REF!="x")</formula>
    </cfRule>
  </conditionalFormatting>
  <hyperlinks>
    <hyperlink ref="A35" r:id="rId1" display="mailto:contact@digitre-academie.com-" xr:uid="{DEC1E0D1-6B2D-3F4B-8A0A-A5949917E5DC}"/>
  </hyperlinks>
  <printOptions horizontalCentered="1"/>
  <pageMargins left="0.75" right="0.75" top="0.75" bottom="0.75" header="0" footer="0"/>
  <pageSetup paperSize="9" scale="98" orientation="landscape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>
    <pageSetUpPr fitToPage="1"/>
  </sheetPr>
  <dimension ref="A1:H43"/>
  <sheetViews>
    <sheetView tabSelected="1" zoomScale="120" zoomScaleNormal="120" workbookViewId="0">
      <selection activeCell="E15" sqref="E15"/>
    </sheetView>
  </sheetViews>
  <sheetFormatPr baseColWidth="10" defaultColWidth="10.83203125" defaultRowHeight="15"/>
  <cols>
    <col min="1" max="1" width="27.5" style="5" customWidth="1"/>
    <col min="2" max="2" width="38.6640625" style="5" bestFit="1" customWidth="1"/>
    <col min="3" max="3" width="40.83203125" style="22" customWidth="1"/>
    <col min="4" max="5" width="20.83203125" style="5" customWidth="1"/>
    <col min="6" max="7" width="15.83203125" style="5" customWidth="1"/>
    <col min="8" max="16384" width="10.83203125" style="5"/>
  </cols>
  <sheetData>
    <row r="1" spans="1:7" ht="65" customHeight="1">
      <c r="A1" s="71"/>
      <c r="B1" s="71"/>
      <c r="C1" s="71"/>
      <c r="D1" s="71"/>
      <c r="E1" s="71"/>
      <c r="F1" s="71"/>
      <c r="G1" s="71"/>
    </row>
    <row r="2" spans="1:7" ht="27" customHeight="1" thickBot="1">
      <c r="A2" s="6"/>
      <c r="B2" s="6"/>
      <c r="D2" s="6"/>
      <c r="E2" s="6"/>
      <c r="F2" s="6"/>
      <c r="G2" s="6"/>
    </row>
    <row r="3" spans="1:7" ht="27" customHeight="1" thickBot="1">
      <c r="A3" s="7" t="s">
        <v>0</v>
      </c>
      <c r="B3" s="6"/>
      <c r="D3" s="6"/>
      <c r="E3" s="6"/>
      <c r="F3" s="6"/>
      <c r="G3" s="6"/>
    </row>
    <row r="4" spans="1:7" ht="16" thickBot="1">
      <c r="A4" s="8" t="s">
        <v>10</v>
      </c>
      <c r="B4" s="9" t="s">
        <v>196</v>
      </c>
      <c r="C4" s="23"/>
      <c r="D4" s="10"/>
      <c r="E4" s="10"/>
      <c r="F4" s="10"/>
      <c r="G4" s="10"/>
    </row>
    <row r="5" spans="1:7" ht="33" thickBot="1">
      <c r="A5" s="8" t="s">
        <v>11</v>
      </c>
      <c r="B5" s="8" t="s">
        <v>6</v>
      </c>
      <c r="C5" s="24" t="s">
        <v>1</v>
      </c>
      <c r="D5" s="54" t="s">
        <v>37</v>
      </c>
      <c r="E5" s="11" t="s">
        <v>38</v>
      </c>
      <c r="F5" s="63" t="s">
        <v>40</v>
      </c>
      <c r="G5" s="24" t="s">
        <v>41</v>
      </c>
    </row>
    <row r="6" spans="1:7" ht="16" thickBot="1">
      <c r="A6" s="12"/>
      <c r="B6" s="18" t="s">
        <v>197</v>
      </c>
      <c r="C6" s="52" t="s">
        <v>43</v>
      </c>
      <c r="D6" s="14" t="str">
        <f>IF(COUNTIF('participants (Zoom)'!B:B,B4) &gt; 0,_xlfn.MINIFS('participants (Zoom)'!D:D,'participants (Zoom)'!B:B,B4),"")</f>
        <v/>
      </c>
      <c r="E6" s="14" t="str">
        <f>IF(COUNTIF('participants (Zoom)'!B:B,B4) &gt; 0,_xlfn.MAXIFS('participants (Zoom)'!E:E,'participants (Zoom)'!B:B,B4),"")</f>
        <v/>
      </c>
      <c r="F6" s="12" t="str">
        <f>IF(SUMIF('participants (Zoom)'!B:B,'RELEVE DE CONNEXION'!B4,'participants (Zoom)'!F:F) = 0,"",SUMIF('participants (Zoom)'!B:B,'RELEVE DE CONNEXION'!B4,'participants (Zoom)'!F:F))</f>
        <v/>
      </c>
      <c r="G6" s="34">
        <v>210</v>
      </c>
    </row>
    <row r="7" spans="1:7" ht="17" customHeight="1" thickBot="1">
      <c r="A7" s="92" t="s">
        <v>7</v>
      </c>
      <c r="B7" s="89" t="s">
        <v>5</v>
      </c>
      <c r="C7" s="86" t="s">
        <v>1</v>
      </c>
      <c r="D7" s="95"/>
      <c r="E7" s="99"/>
      <c r="F7" s="99"/>
      <c r="G7" s="96"/>
    </row>
    <row r="8" spans="1:7" ht="17" customHeight="1" thickBot="1">
      <c r="A8" s="93"/>
      <c r="B8" s="90"/>
      <c r="C8" s="87"/>
      <c r="D8" s="95" t="s">
        <v>39</v>
      </c>
      <c r="E8" s="96"/>
      <c r="F8" s="97" t="s">
        <v>40</v>
      </c>
      <c r="G8" s="97" t="s">
        <v>41</v>
      </c>
    </row>
    <row r="9" spans="1:7" ht="16" thickBot="1">
      <c r="A9" s="94"/>
      <c r="B9" s="91"/>
      <c r="C9" s="88"/>
      <c r="D9" s="54" t="s">
        <v>37</v>
      </c>
      <c r="E9" s="11" t="s">
        <v>38</v>
      </c>
      <c r="F9" s="98"/>
      <c r="G9" s="100"/>
    </row>
    <row r="10" spans="1:7" ht="16">
      <c r="A10" s="19" t="s">
        <v>203</v>
      </c>
      <c r="B10" s="13" t="s">
        <v>165</v>
      </c>
      <c r="C10" s="29" t="str">
        <f>IF(B10="","",IF($C$6="","",$C$6))</f>
        <v>Déontologie et lutte contre la discrimination</v>
      </c>
      <c r="D10" s="13">
        <f>IF(COUNTIF('participants (Zoom)'!B:B,A10) &gt; 0,_xlfn.MINIFS('participants (Zoom)'!D:D,'participants (Zoom)'!B:B,A10),"")</f>
        <v>0</v>
      </c>
      <c r="E10" s="13">
        <f>IF(COUNTIF('participants (Zoom)'!B:B,A10) &gt; 0,_xlfn.MAXIFS('participants (Zoom)'!E:E,'participants (Zoom)'!B:B,A10),"")</f>
        <v>0</v>
      </c>
      <c r="F10" s="64">
        <f>IF(SUMIF('participants (Zoom)'!B:B,'RELEVE DE CONNEXION'!A10,'participants (Zoom)'!F:F) = 0,"",SUMIF('participants (Zoom)'!B:B,'RELEVE DE CONNEXION'!A10,'participants (Zoom)'!F:F))</f>
        <v>272</v>
      </c>
      <c r="G10" s="31">
        <f>$G$6</f>
        <v>210</v>
      </c>
    </row>
    <row r="11" spans="1:7" ht="16">
      <c r="A11" s="20" t="s">
        <v>52</v>
      </c>
      <c r="B11" s="14" t="s">
        <v>151</v>
      </c>
      <c r="C11" s="30" t="str">
        <f t="shared" ref="C11:C29" si="0">IF(B11="","",IF($C$6="","",$C$6))</f>
        <v>Déontologie et lutte contre la discrimination</v>
      </c>
      <c r="D11" s="14">
        <f>IF(COUNTIF('participants (Zoom)'!B:B,A11) &gt; 0,_xlfn.MINIFS('participants (Zoom)'!D:D,'participants (Zoom)'!B:B,A11),"")</f>
        <v>0</v>
      </c>
      <c r="E11" s="14">
        <f>IF(COUNTIF('participants (Zoom)'!B:B,A11) &gt; 0,_xlfn.MAXIFS('participants (Zoom)'!E:E,'participants (Zoom)'!B:B,A11),"")</f>
        <v>0</v>
      </c>
      <c r="F11" s="65">
        <f>IF(SUMIF('participants (Zoom)'!B:B,'RELEVE DE CONNEXION'!A11,'participants (Zoom)'!F:F) = 0,"",SUMIF('participants (Zoom)'!B:B,'RELEVE DE CONNEXION'!A11,'participants (Zoom)'!F:F))</f>
        <v>265</v>
      </c>
      <c r="G11" s="32">
        <f t="shared" ref="G11:G29" si="1">$G$6</f>
        <v>210</v>
      </c>
    </row>
    <row r="12" spans="1:7" ht="16">
      <c r="A12" s="20" t="s">
        <v>213</v>
      </c>
      <c r="B12" s="14" t="s">
        <v>167</v>
      </c>
      <c r="C12" s="30" t="str">
        <f t="shared" si="0"/>
        <v>Déontologie et lutte contre la discrimination</v>
      </c>
      <c r="D12" s="14">
        <f>IF(COUNTIF('participants (Zoom)'!B:B,A12) &gt; 0,_xlfn.MINIFS('participants (Zoom)'!D:D,'participants (Zoom)'!B:B,A12),"")</f>
        <v>0</v>
      </c>
      <c r="E12" s="14">
        <f>IF(COUNTIF('participants (Zoom)'!B:B,A12) &gt; 0,_xlfn.MAXIFS('participants (Zoom)'!E:E,'participants (Zoom)'!B:B,A12),"")</f>
        <v>0</v>
      </c>
      <c r="F12" s="65">
        <f>IF(SUMIF('participants (Zoom)'!B:B,'RELEVE DE CONNEXION'!A12,'participants (Zoom)'!F:F) = 0,"",SUMIF('participants (Zoom)'!B:B,'RELEVE DE CONNEXION'!A12,'participants (Zoom)'!F:F))</f>
        <v>245</v>
      </c>
      <c r="G12" s="32">
        <f t="shared" si="1"/>
        <v>210</v>
      </c>
    </row>
    <row r="13" spans="1:7" ht="16">
      <c r="A13" s="20" t="s">
        <v>199</v>
      </c>
      <c r="B13" s="14" t="s">
        <v>169</v>
      </c>
      <c r="C13" s="30" t="str">
        <f t="shared" si="0"/>
        <v>Déontologie et lutte contre la discrimination</v>
      </c>
      <c r="D13" s="14">
        <f>IF(COUNTIF('participants (Zoom)'!B:B,A13) &gt; 0,_xlfn.MINIFS('participants (Zoom)'!D:D,'participants (Zoom)'!B:B,A13),"")</f>
        <v>0</v>
      </c>
      <c r="E13" s="14">
        <f>IF(COUNTIF('participants (Zoom)'!B:B,A13) &gt; 0,_xlfn.MAXIFS('participants (Zoom)'!E:E,'participants (Zoom)'!B:B,A13),"")</f>
        <v>0</v>
      </c>
      <c r="F13" s="65">
        <f>IF(SUMIF('participants (Zoom)'!B:B,'RELEVE DE CONNEXION'!A13,'participants (Zoom)'!F:F) = 0,"",SUMIF('participants (Zoom)'!B:B,'RELEVE DE CONNEXION'!A13,'participants (Zoom)'!F:F))</f>
        <v>291</v>
      </c>
      <c r="G13" s="32">
        <f t="shared" si="1"/>
        <v>210</v>
      </c>
    </row>
    <row r="14" spans="1:7" ht="16">
      <c r="A14" s="20" t="s">
        <v>209</v>
      </c>
      <c r="B14" s="14" t="s">
        <v>171</v>
      </c>
      <c r="C14" s="30" t="str">
        <f t="shared" si="0"/>
        <v>Déontologie et lutte contre la discrimination</v>
      </c>
      <c r="D14" s="14">
        <f>IF(COUNTIF('participants (Zoom)'!B:B,A14) &gt; 0,_xlfn.MINIFS('participants (Zoom)'!D:D,'participants (Zoom)'!B:B,A14),"")</f>
        <v>0</v>
      </c>
      <c r="E14" s="14">
        <f>IF(COUNTIF('participants (Zoom)'!B:B,A14) &gt; 0,_xlfn.MAXIFS('participants (Zoom)'!E:E,'participants (Zoom)'!B:B,A14),"")</f>
        <v>0</v>
      </c>
      <c r="F14" s="65">
        <f>IF(SUMIF('participants (Zoom)'!B:B,'RELEVE DE CONNEXION'!A14,'participants (Zoom)'!F:F) = 0,"",SUMIF('participants (Zoom)'!B:B,'RELEVE DE CONNEXION'!A14,'participants (Zoom)'!F:F))</f>
        <v>231</v>
      </c>
      <c r="G14" s="32">
        <f t="shared" si="1"/>
        <v>210</v>
      </c>
    </row>
    <row r="15" spans="1:7" ht="16">
      <c r="A15" s="20" t="s">
        <v>207</v>
      </c>
      <c r="B15" s="14" t="s">
        <v>174</v>
      </c>
      <c r="C15" s="30" t="str">
        <f t="shared" si="0"/>
        <v>Déontologie et lutte contre la discrimination</v>
      </c>
      <c r="D15" s="14">
        <f>IF(COUNTIF('participants (Zoom)'!B:B,A15) &gt; 0,_xlfn.MINIFS('participants (Zoom)'!D:D,'participants (Zoom)'!B:B,A15),"")</f>
        <v>0</v>
      </c>
      <c r="E15" s="14">
        <f>IF(COUNTIF('participants (Zoom)'!B:B,A15) &gt; 0,_xlfn.MAXIFS('participants (Zoom)'!E:E,'participants (Zoom)'!B:B,A15),"")</f>
        <v>0</v>
      </c>
      <c r="F15" s="65">
        <f>IF(SUMIF('participants (Zoom)'!B:B,'RELEVE DE CONNEXION'!A15,'participants (Zoom)'!F:F) = 0,"",SUMIF('participants (Zoom)'!B:B,'RELEVE DE CONNEXION'!A15,'participants (Zoom)'!F:F))</f>
        <v>310</v>
      </c>
      <c r="G15" s="32">
        <f t="shared" si="1"/>
        <v>210</v>
      </c>
    </row>
    <row r="16" spans="1:7" ht="16">
      <c r="A16" s="20" t="s">
        <v>220</v>
      </c>
      <c r="B16" s="14" t="s">
        <v>177</v>
      </c>
      <c r="C16" s="30" t="str">
        <f t="shared" si="0"/>
        <v>Déontologie et lutte contre la discrimination</v>
      </c>
      <c r="D16" s="14">
        <f>IF(COUNTIF('participants (Zoom)'!B:B,A16) &gt; 0,_xlfn.MINIFS('participants (Zoom)'!D:D,'participants (Zoom)'!B:B,A16),"")</f>
        <v>0</v>
      </c>
      <c r="E16" s="14">
        <f>IF(COUNTIF('participants (Zoom)'!B:B,A16) &gt; 0,_xlfn.MAXIFS('participants (Zoom)'!E:E,'participants (Zoom)'!B:B,A16),"")</f>
        <v>0</v>
      </c>
      <c r="F16" s="65">
        <f>IF(SUMIF('participants (Zoom)'!B:B,'RELEVE DE CONNEXION'!A16,'participants (Zoom)'!F:F) = 0,"",SUMIF('participants (Zoom)'!B:B,'RELEVE DE CONNEXION'!A16,'participants (Zoom)'!F:F))</f>
        <v>283</v>
      </c>
      <c r="G16" s="32">
        <f t="shared" si="1"/>
        <v>210</v>
      </c>
    </row>
    <row r="17" spans="1:8" ht="16">
      <c r="A17" s="20" t="s">
        <v>224</v>
      </c>
      <c r="B17" s="14" t="s">
        <v>179</v>
      </c>
      <c r="C17" s="30" t="str">
        <f t="shared" si="0"/>
        <v>Déontologie et lutte contre la discrimination</v>
      </c>
      <c r="D17" s="14">
        <f>IF(COUNTIF('participants (Zoom)'!B:B,A17) &gt; 0,_xlfn.MINIFS('participants (Zoom)'!D:D,'participants (Zoom)'!B:B,A17),"")</f>
        <v>0</v>
      </c>
      <c r="E17" s="14">
        <f>IF(COUNTIF('participants (Zoom)'!B:B,A17) &gt; 0,_xlfn.MAXIFS('participants (Zoom)'!E:E,'participants (Zoom)'!B:B,A17),"")</f>
        <v>0</v>
      </c>
      <c r="F17" s="65">
        <f>IF(SUMIF('participants (Zoom)'!B:B,'RELEVE DE CONNEXION'!A17,'participants (Zoom)'!F:F) = 0,"",SUMIF('participants (Zoom)'!B:B,'RELEVE DE CONNEXION'!A17,'participants (Zoom)'!F:F))</f>
        <v>285</v>
      </c>
      <c r="G17" s="32">
        <f t="shared" si="1"/>
        <v>210</v>
      </c>
    </row>
    <row r="18" spans="1:8" ht="16">
      <c r="A18" s="20" t="s">
        <v>225</v>
      </c>
      <c r="B18" s="14" t="s">
        <v>156</v>
      </c>
      <c r="C18" s="30" t="str">
        <f t="shared" si="0"/>
        <v>Déontologie et lutte contre la discrimination</v>
      </c>
      <c r="D18" s="14">
        <f>IF(COUNTIF('participants (Zoom)'!B:B,A18) &gt; 0,_xlfn.MINIFS('participants (Zoom)'!D:D,'participants (Zoom)'!B:B,A18),"")</f>
        <v>0</v>
      </c>
      <c r="E18" s="14">
        <f>IF(COUNTIF('participants (Zoom)'!B:B,A18) &gt; 0,_xlfn.MAXIFS('participants (Zoom)'!E:E,'participants (Zoom)'!B:B,A18),"")</f>
        <v>0</v>
      </c>
      <c r="F18" s="65">
        <f>IF(SUMIF('participants (Zoom)'!B:B,'RELEVE DE CONNEXION'!A18,'participants (Zoom)'!F:F) = 0,"",SUMIF('participants (Zoom)'!B:B,'RELEVE DE CONNEXION'!A18,'participants (Zoom)'!F:F))</f>
        <v>274</v>
      </c>
      <c r="G18" s="32">
        <f t="shared" si="1"/>
        <v>210</v>
      </c>
    </row>
    <row r="19" spans="1:8" ht="16">
      <c r="A19" s="20" t="s">
        <v>222</v>
      </c>
      <c r="B19" s="14" t="s">
        <v>182</v>
      </c>
      <c r="C19" s="30" t="str">
        <f t="shared" si="0"/>
        <v>Déontologie et lutte contre la discrimination</v>
      </c>
      <c r="D19" s="14">
        <f>IF(COUNTIF('participants (Zoom)'!B:B,A19) &gt; 0,_xlfn.MINIFS('participants (Zoom)'!D:D,'participants (Zoom)'!B:B,A19),"")</f>
        <v>0</v>
      </c>
      <c r="E19" s="14">
        <f>IF(COUNTIF('participants (Zoom)'!B:B,A19) &gt; 0,_xlfn.MAXIFS('participants (Zoom)'!E:E,'participants (Zoom)'!B:B,A19),"")</f>
        <v>0</v>
      </c>
      <c r="F19" s="65">
        <f>IF(SUMIF('participants (Zoom)'!B:B,'RELEVE DE CONNEXION'!A19,'participants (Zoom)'!F:F) = 0,"",SUMIF('participants (Zoom)'!B:B,'RELEVE DE CONNEXION'!A19,'participants (Zoom)'!F:F))</f>
        <v>250</v>
      </c>
      <c r="G19" s="32">
        <f t="shared" si="1"/>
        <v>210</v>
      </c>
    </row>
    <row r="20" spans="1:8" ht="16">
      <c r="A20" s="20" t="s">
        <v>217</v>
      </c>
      <c r="B20" s="14" t="s">
        <v>185</v>
      </c>
      <c r="C20" s="30" t="str">
        <f t="shared" si="0"/>
        <v>Déontologie et lutte contre la discrimination</v>
      </c>
      <c r="D20" s="14">
        <f>IF(COUNTIF('participants (Zoom)'!B:B,A20) &gt; 0,_xlfn.MINIFS('participants (Zoom)'!D:D,'participants (Zoom)'!B:B,A20),"")</f>
        <v>0</v>
      </c>
      <c r="E20" s="14">
        <f>IF(COUNTIF('participants (Zoom)'!B:B,A20) &gt; 0,_xlfn.MAXIFS('participants (Zoom)'!E:E,'participants (Zoom)'!B:B,A20),"")</f>
        <v>0</v>
      </c>
      <c r="F20" s="65">
        <f>IF(SUMIF('participants (Zoom)'!B:B,'RELEVE DE CONNEXION'!A20,'participants (Zoom)'!F:F) = 0,"",SUMIF('participants (Zoom)'!B:B,'RELEVE DE CONNEXION'!A20,'participants (Zoom)'!F:F))</f>
        <v>251</v>
      </c>
      <c r="G20" s="32">
        <f t="shared" si="1"/>
        <v>210</v>
      </c>
    </row>
    <row r="21" spans="1:8" ht="16">
      <c r="A21" s="20" t="s">
        <v>215</v>
      </c>
      <c r="B21" s="14" t="s">
        <v>188</v>
      </c>
      <c r="C21" s="30" t="str">
        <f t="shared" si="0"/>
        <v>Déontologie et lutte contre la discrimination</v>
      </c>
      <c r="D21" s="14">
        <f>IF(COUNTIF('participants (Zoom)'!B:B,A21) &gt; 0,_xlfn.MINIFS('participants (Zoom)'!D:D,'participants (Zoom)'!B:B,A21),"")</f>
        <v>0</v>
      </c>
      <c r="E21" s="14">
        <f>IF(COUNTIF('participants (Zoom)'!B:B,A21) &gt; 0,_xlfn.MAXIFS('participants (Zoom)'!E:E,'participants (Zoom)'!B:B,A21),"")</f>
        <v>0</v>
      </c>
      <c r="F21" s="65">
        <f>IF(SUMIF('participants (Zoom)'!B:B,'RELEVE DE CONNEXION'!A21,'participants (Zoom)'!F:F) = 0,"",SUMIF('participants (Zoom)'!B:B,'RELEVE DE CONNEXION'!A21,'participants (Zoom)'!F:F))</f>
        <v>307</v>
      </c>
      <c r="G21" s="32">
        <f t="shared" si="1"/>
        <v>210</v>
      </c>
    </row>
    <row r="22" spans="1:8" ht="16">
      <c r="A22" s="20" t="s">
        <v>212</v>
      </c>
      <c r="B22" s="14" t="s">
        <v>190</v>
      </c>
      <c r="C22" s="30" t="str">
        <f t="shared" si="0"/>
        <v>Déontologie et lutte contre la discrimination</v>
      </c>
      <c r="D22" s="14">
        <f>IF(COUNTIF('participants (Zoom)'!B:B,A22) &gt; 0,_xlfn.MINIFS('participants (Zoom)'!D:D,'participants (Zoom)'!B:B,A22),"")</f>
        <v>0</v>
      </c>
      <c r="E22" s="14">
        <f>IF(COUNTIF('participants (Zoom)'!B:B,A22) &gt; 0,_xlfn.MAXIFS('participants (Zoom)'!E:E,'participants (Zoom)'!B:B,A22),"")</f>
        <v>0</v>
      </c>
      <c r="F22" s="65">
        <f>IF(SUMIF('participants (Zoom)'!B:B,'RELEVE DE CONNEXION'!A22,'participants (Zoom)'!F:F) = 0,"",SUMIF('participants (Zoom)'!B:B,'RELEVE DE CONNEXION'!A22,'participants (Zoom)'!F:F))</f>
        <v>275</v>
      </c>
      <c r="G22" s="32">
        <f t="shared" si="1"/>
        <v>210</v>
      </c>
    </row>
    <row r="23" spans="1:8" ht="16">
      <c r="A23" s="20" t="s">
        <v>210</v>
      </c>
      <c r="B23" s="14" t="s">
        <v>160</v>
      </c>
      <c r="C23" s="30" t="str">
        <f t="shared" si="0"/>
        <v>Déontologie et lutte contre la discrimination</v>
      </c>
      <c r="D23" s="14">
        <f>IF(COUNTIF('participants (Zoom)'!B:B,A23) &gt; 0,_xlfn.MINIFS('participants (Zoom)'!D:D,'participants (Zoom)'!B:B,A23),"")</f>
        <v>0</v>
      </c>
      <c r="E23" s="14">
        <f>IF(COUNTIF('participants (Zoom)'!B:B,A23) &gt; 0,_xlfn.MAXIFS('participants (Zoom)'!E:E,'participants (Zoom)'!B:B,A23),"")</f>
        <v>0</v>
      </c>
      <c r="F23" s="65">
        <f>IF(SUMIF('participants (Zoom)'!B:B,'RELEVE DE CONNEXION'!A23,'participants (Zoom)'!F:F) = 0,"",SUMIF('participants (Zoom)'!B:B,'RELEVE DE CONNEXION'!A23,'participants (Zoom)'!F:F))</f>
        <v>284</v>
      </c>
      <c r="G23" s="32">
        <f t="shared" si="1"/>
        <v>210</v>
      </c>
    </row>
    <row r="24" spans="1:8" ht="16">
      <c r="A24" s="20" t="s">
        <v>219</v>
      </c>
      <c r="B24" s="14" t="s">
        <v>163</v>
      </c>
      <c r="C24" s="30" t="str">
        <f t="shared" si="0"/>
        <v>Déontologie et lutte contre la discrimination</v>
      </c>
      <c r="D24" s="14">
        <f>IF(COUNTIF('participants (Zoom)'!B:B,A24) &gt; 0,_xlfn.MINIFS('participants (Zoom)'!D:D,'participants (Zoom)'!B:B,A24),"")</f>
        <v>0</v>
      </c>
      <c r="E24" s="14">
        <f>IF(COUNTIF('participants (Zoom)'!B:B,A24) &gt; 0,_xlfn.MAXIFS('participants (Zoom)'!E:E,'participants (Zoom)'!B:B,A24),"")</f>
        <v>0</v>
      </c>
      <c r="F24" s="65">
        <f>IF(SUMIF('participants (Zoom)'!B:B,'RELEVE DE CONNEXION'!A24,'participants (Zoom)'!F:F) = 0,"",SUMIF('participants (Zoom)'!B:B,'RELEVE DE CONNEXION'!A24,'participants (Zoom)'!F:F))</f>
        <v>310</v>
      </c>
      <c r="G24" s="32">
        <f t="shared" si="1"/>
        <v>210</v>
      </c>
    </row>
    <row r="25" spans="1:8" ht="16">
      <c r="A25" s="20" t="s">
        <v>205</v>
      </c>
      <c r="B25" s="14" t="s">
        <v>193</v>
      </c>
      <c r="C25" s="30" t="str">
        <f t="shared" si="0"/>
        <v>Déontologie et lutte contre la discrimination</v>
      </c>
      <c r="D25" s="14">
        <f>IF(COUNTIF('participants (Zoom)'!B:B,A25) &gt; 0,_xlfn.MINIFS('participants (Zoom)'!D:D,'participants (Zoom)'!B:B,A25),"")</f>
        <v>0</v>
      </c>
      <c r="E25" s="14">
        <f>IF(COUNTIF('participants (Zoom)'!B:B,A25) &gt; 0,_xlfn.MAXIFS('participants (Zoom)'!E:E,'participants (Zoom)'!B:B,A25),"")</f>
        <v>0</v>
      </c>
      <c r="F25" s="65">
        <f>IF(SUMIF('participants (Zoom)'!B:B,'RELEVE DE CONNEXION'!A25,'participants (Zoom)'!F:F) = 0,"",SUMIF('participants (Zoom)'!B:B,'RELEVE DE CONNEXION'!A25,'participants (Zoom)'!F:F))</f>
        <v>270</v>
      </c>
      <c r="G25" s="32">
        <f t="shared" si="1"/>
        <v>210</v>
      </c>
    </row>
    <row r="26" spans="1:8" ht="16">
      <c r="A26" s="20" t="s">
        <v>8</v>
      </c>
      <c r="B26" s="14"/>
      <c r="C26" s="30" t="str">
        <f t="shared" si="0"/>
        <v/>
      </c>
      <c r="D26" s="14" t="str">
        <f>IF(COUNTIF('participants (Zoom)'!B:B,A26) &gt; 0,_xlfn.MINIFS('participants (Zoom)'!D:D,'participants (Zoom)'!B:B,A26),"")</f>
        <v/>
      </c>
      <c r="E26" s="14" t="str">
        <f>IF(COUNTIF('participants (Zoom)'!B:B,A26) &gt; 0,_xlfn.MAXIFS('participants (Zoom)'!E:E,'participants (Zoom)'!B:B,A26),"")</f>
        <v/>
      </c>
      <c r="F26" s="65" t="str">
        <f>IF(SUMIF('participants (Zoom)'!B:B,'RELEVE DE CONNEXION'!A26,'participants (Zoom)'!F:F) = 0,"",SUMIF('participants (Zoom)'!B:B,'RELEVE DE CONNEXION'!A26,'participants (Zoom)'!F:F))</f>
        <v/>
      </c>
      <c r="G26" s="32">
        <f t="shared" si="1"/>
        <v>210</v>
      </c>
    </row>
    <row r="27" spans="1:8" ht="16">
      <c r="A27" s="20" t="s">
        <v>8</v>
      </c>
      <c r="B27" s="14"/>
      <c r="C27" s="30" t="str">
        <f t="shared" si="0"/>
        <v/>
      </c>
      <c r="D27" s="14" t="str">
        <f>IF(COUNTIF('participants (Zoom)'!B:B,A27) &gt; 0,_xlfn.MINIFS('participants (Zoom)'!D:D,'participants (Zoom)'!B:B,A27),"")</f>
        <v/>
      </c>
      <c r="E27" s="14" t="str">
        <f>IF(COUNTIF('participants (Zoom)'!B:B,A27) &gt; 0,_xlfn.MAXIFS('participants (Zoom)'!E:E,'participants (Zoom)'!B:B,A27),"")</f>
        <v/>
      </c>
      <c r="F27" s="65" t="str">
        <f>IF(SUMIF('participants (Zoom)'!B:B,'RELEVE DE CONNEXION'!A27,'participants (Zoom)'!F:F) = 0,"",SUMIF('participants (Zoom)'!B:B,'RELEVE DE CONNEXION'!A27,'participants (Zoom)'!F:F))</f>
        <v/>
      </c>
      <c r="G27" s="32">
        <f t="shared" si="1"/>
        <v>210</v>
      </c>
    </row>
    <row r="28" spans="1:8" ht="16">
      <c r="A28" s="20" t="s">
        <v>8</v>
      </c>
      <c r="B28" s="14"/>
      <c r="C28" s="30" t="str">
        <f t="shared" si="0"/>
        <v/>
      </c>
      <c r="D28" s="14" t="str">
        <f>IF(COUNTIF('participants (Zoom)'!B:B,A28) &gt; 0,_xlfn.MINIFS('participants (Zoom)'!D:D,'participants (Zoom)'!B:B,A28),"")</f>
        <v/>
      </c>
      <c r="E28" s="14" t="str">
        <f>IF(COUNTIF('participants (Zoom)'!B:B,A28) &gt; 0,_xlfn.MAXIFS('participants (Zoom)'!E:E,'participants (Zoom)'!B:B,A28),"")</f>
        <v/>
      </c>
      <c r="F28" s="65" t="str">
        <f>IF(SUMIF('participants (Zoom)'!B:B,'RELEVE DE CONNEXION'!A28,'participants (Zoom)'!F:F) = 0,"",SUMIF('participants (Zoom)'!B:B,'RELEVE DE CONNEXION'!A28,'participants (Zoom)'!F:F))</f>
        <v/>
      </c>
      <c r="G28" s="32">
        <f t="shared" si="1"/>
        <v>210</v>
      </c>
    </row>
    <row r="29" spans="1:8" ht="16">
      <c r="A29" s="20" t="s">
        <v>8</v>
      </c>
      <c r="B29" s="14"/>
      <c r="C29" s="30" t="str">
        <f t="shared" si="0"/>
        <v/>
      </c>
      <c r="D29" s="14" t="str">
        <f>IF(COUNTIF('participants (Zoom)'!B:B,A29) &gt; 0,_xlfn.MINIFS('participants (Zoom)'!D:D,'participants (Zoom)'!B:B,A29),"")</f>
        <v/>
      </c>
      <c r="E29" s="14" t="str">
        <f>IF(COUNTIF('participants (Zoom)'!B:B,A29) &gt; 0,_xlfn.MAXIFS('participants (Zoom)'!E:E,'participants (Zoom)'!B:B,A29),"")</f>
        <v/>
      </c>
      <c r="F29" s="65" t="str">
        <f>IF(SUMIF('participants (Zoom)'!B:B,'RELEVE DE CONNEXION'!A29,'participants (Zoom)'!F:F) = 0,"",SUMIF('participants (Zoom)'!B:B,'RELEVE DE CONNEXION'!A29,'participants (Zoom)'!F:F))</f>
        <v/>
      </c>
      <c r="G29" s="32">
        <f t="shared" si="1"/>
        <v>210</v>
      </c>
    </row>
    <row r="30" spans="1:8" ht="12" customHeight="1" thickBot="1">
      <c r="A30" s="15"/>
      <c r="B30" s="2"/>
      <c r="C30" s="25"/>
      <c r="D30" s="1"/>
      <c r="E30" s="1"/>
      <c r="F30" s="15"/>
      <c r="G30" s="15"/>
    </row>
    <row r="31" spans="1:8" ht="15.75" customHeight="1" thickBot="1">
      <c r="A31" s="72" t="s">
        <v>14</v>
      </c>
      <c r="B31" s="73"/>
      <c r="C31" s="26"/>
      <c r="D31" s="80" t="s">
        <v>9</v>
      </c>
      <c r="E31" s="81"/>
      <c r="F31" s="81"/>
      <c r="G31" s="82"/>
      <c r="H31" s="5" t="s">
        <v>8</v>
      </c>
    </row>
    <row r="32" spans="1:8" ht="18" customHeight="1">
      <c r="A32" s="74" t="s">
        <v>12</v>
      </c>
      <c r="B32" s="75"/>
      <c r="C32" s="21"/>
      <c r="D32" s="74" t="s">
        <v>13</v>
      </c>
      <c r="E32" s="83"/>
      <c r="F32" s="83"/>
      <c r="G32" s="75"/>
    </row>
    <row r="33" spans="1:7">
      <c r="A33" s="76"/>
      <c r="B33" s="77"/>
      <c r="C33" s="21"/>
      <c r="D33" s="76"/>
      <c r="E33" s="84"/>
      <c r="F33" s="84"/>
      <c r="G33" s="77"/>
    </row>
    <row r="34" spans="1:7">
      <c r="A34" s="76"/>
      <c r="B34" s="77"/>
      <c r="C34" s="21"/>
      <c r="D34" s="76"/>
      <c r="E34" s="84"/>
      <c r="F34" s="84"/>
      <c r="G34" s="77"/>
    </row>
    <row r="35" spans="1:7">
      <c r="A35" s="76"/>
      <c r="B35" s="77"/>
      <c r="C35" s="21"/>
      <c r="D35" s="76"/>
      <c r="E35" s="84"/>
      <c r="F35" s="84"/>
      <c r="G35" s="77"/>
    </row>
    <row r="36" spans="1:7">
      <c r="A36" s="76"/>
      <c r="B36" s="77"/>
      <c r="C36" s="21"/>
      <c r="D36" s="76"/>
      <c r="E36" s="84"/>
      <c r="F36" s="84"/>
      <c r="G36" s="77"/>
    </row>
    <row r="37" spans="1:7">
      <c r="A37" s="76"/>
      <c r="B37" s="77"/>
      <c r="C37" s="21"/>
      <c r="D37" s="76"/>
      <c r="E37" s="84"/>
      <c r="F37" s="84"/>
      <c r="G37" s="77"/>
    </row>
    <row r="38" spans="1:7">
      <c r="A38" s="76"/>
      <c r="B38" s="77"/>
      <c r="C38" s="21"/>
      <c r="D38" s="76"/>
      <c r="E38" s="84"/>
      <c r="F38" s="84"/>
      <c r="G38" s="77"/>
    </row>
    <row r="39" spans="1:7" ht="16" thickBot="1">
      <c r="A39" s="78"/>
      <c r="B39" s="79"/>
      <c r="C39" s="21"/>
      <c r="D39" s="78"/>
      <c r="E39" s="85"/>
      <c r="F39" s="85"/>
      <c r="G39" s="79"/>
    </row>
    <row r="40" spans="1:7" ht="20">
      <c r="A40" s="16"/>
      <c r="B40" s="16"/>
      <c r="C40" s="27"/>
      <c r="D40" s="16"/>
      <c r="E40" s="16"/>
      <c r="F40" s="16"/>
      <c r="G40" s="16"/>
    </row>
    <row r="41" spans="1:7" ht="20">
      <c r="A41" s="3" t="s">
        <v>2</v>
      </c>
      <c r="B41" s="16"/>
      <c r="C41" s="27"/>
      <c r="D41" s="16"/>
      <c r="E41" s="16"/>
      <c r="F41" s="16"/>
      <c r="G41" s="16"/>
    </row>
    <row r="42" spans="1:7" s="17" customFormat="1">
      <c r="A42" s="4" t="s">
        <v>3</v>
      </c>
      <c r="B42" s="15"/>
      <c r="C42" s="28"/>
      <c r="D42" s="15"/>
      <c r="E42" s="15"/>
      <c r="F42" s="15"/>
      <c r="G42" s="15"/>
    </row>
    <row r="43" spans="1:7" ht="20">
      <c r="A43" s="3" t="s">
        <v>4</v>
      </c>
      <c r="B43" s="16"/>
      <c r="C43" s="27"/>
      <c r="D43" s="16"/>
      <c r="E43" s="16"/>
      <c r="F43" s="16"/>
      <c r="G43" s="16"/>
    </row>
  </sheetData>
  <sortState xmlns:xlrd2="http://schemas.microsoft.com/office/spreadsheetml/2017/richdata2" ref="A10:B29">
    <sortCondition ref="A10:A29"/>
  </sortState>
  <mergeCells count="12">
    <mergeCell ref="A1:G1"/>
    <mergeCell ref="A31:B31"/>
    <mergeCell ref="A32:B39"/>
    <mergeCell ref="D31:G31"/>
    <mergeCell ref="D32:G39"/>
    <mergeCell ref="C7:C9"/>
    <mergeCell ref="B7:B9"/>
    <mergeCell ref="A7:A9"/>
    <mergeCell ref="D8:E8"/>
    <mergeCell ref="F8:F9"/>
    <mergeCell ref="D7:G7"/>
    <mergeCell ref="G8:G9"/>
  </mergeCells>
  <hyperlinks>
    <hyperlink ref="A42" r:id="rId1" display="mailto:contact@digitre-academie.com-" xr:uid="{53D45564-B7BF-4A74-8BCF-54C39AFB500B}"/>
  </hyperlinks>
  <printOptions horizontalCentered="1"/>
  <pageMargins left="0.75" right="0.75" top="0.75" bottom="0.75" header="0" footer="0"/>
  <pageSetup paperSize="9" scale="58" orientation="landscape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ACCUEIL</vt:lpstr>
      <vt:lpstr>export_session</vt:lpstr>
      <vt:lpstr>participants (Zoom)</vt:lpstr>
      <vt:lpstr>TABLEAU DES PRESENTS</vt:lpstr>
      <vt:lpstr>RELEVE DE CONNEXION</vt:lpstr>
      <vt:lpstr>'RELEVE DE CONNEXION'!_Hlk31123019</vt:lpstr>
      <vt:lpstr>'TABLEAU DES PRESENTS'!Zone_d_impression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Marc TOURNAUX</dc:creator>
  <cp:lastModifiedBy>Aurélie JOUSSE</cp:lastModifiedBy>
  <cp:lastPrinted>2020-07-20T13:26:45Z</cp:lastPrinted>
  <dcterms:created xsi:type="dcterms:W3CDTF">2020-06-16T16:48:01Z</dcterms:created>
  <dcterms:modified xsi:type="dcterms:W3CDTF">2024-07-22T09:22:04Z</dcterms:modified>
</cp:coreProperties>
</file>