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oulin Nicolas\Desktop\"/>
    </mc:Choice>
  </mc:AlternateContent>
  <bookViews>
    <workbookView xWindow="0" yWindow="0" windowWidth="23040" windowHeight="8616" tabRatio="491" activeTab="2"/>
  </bookViews>
  <sheets>
    <sheet name="SUIVI DOSSIERS" sheetId="1" r:id="rId1"/>
    <sheet name="Facturation 2024" sheetId="6" r:id="rId2"/>
    <sheet name="Calendrier 2024" sheetId="10" r:id="rId3"/>
    <sheet name="BASE DE DONNÉES POUR FILTRES" sheetId="8" r:id="rId4"/>
  </sheets>
  <functionGroups builtInGroupCount="18"/>
  <definedNames>
    <definedName name="_xlnm._FilterDatabase" localSheetId="1" hidden="1">'Facturation 2024'!$F$6:$F$6</definedName>
    <definedName name="Liste">"SUIVI DOSSIERS'!$M$22:$M$400"</definedName>
    <definedName name="Planning" localSheetId="2">'Calendrier 2024'!$A$3:$DD$33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I13" i="10" l="1"/>
  <c r="DH13" i="10" s="1"/>
  <c r="DI12" i="10"/>
  <c r="DH12" i="10" s="1"/>
  <c r="DI11" i="10"/>
  <c r="DH11" i="10" s="1"/>
  <c r="DI10" i="10"/>
  <c r="DH10" i="10" s="1"/>
  <c r="DI9" i="10"/>
  <c r="DH9" i="10" s="1"/>
  <c r="DI6" i="10"/>
  <c r="DH6" i="10" s="1"/>
  <c r="DI5" i="10"/>
  <c r="DH5" i="10" s="1"/>
  <c r="DI4" i="10"/>
  <c r="DI7" i="10" s="1"/>
  <c r="DH7" i="10" s="1"/>
  <c r="DI3" i="10"/>
  <c r="DH3" i="10" s="1"/>
  <c r="A3" i="10"/>
  <c r="B3" i="10" s="1"/>
  <c r="J3" i="10" l="1"/>
  <c r="DH4" i="10"/>
  <c r="DI8" i="10"/>
  <c r="DH8" i="10" s="1"/>
  <c r="A4" i="10"/>
  <c r="A5" i="10" s="1"/>
  <c r="A6" i="10" s="1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J7" i="6"/>
  <c r="N2" i="6" s="1"/>
  <c r="I7" i="6"/>
  <c r="H7" i="6"/>
  <c r="N1" i="6" s="1"/>
  <c r="L7" i="6"/>
  <c r="S3" i="10" l="1"/>
  <c r="J4" i="10"/>
  <c r="K3" i="10"/>
  <c r="B4" i="10"/>
  <c r="F2" i="6"/>
  <c r="G7" i="6"/>
  <c r="J5" i="10" l="1"/>
  <c r="J6" i="10" s="1"/>
  <c r="J7" i="10" s="1"/>
  <c r="J8" i="10" s="1"/>
  <c r="J9" i="10" s="1"/>
  <c r="J10" i="10" s="1"/>
  <c r="J11" i="10" s="1"/>
  <c r="J12" i="10" s="1"/>
  <c r="J13" i="10" s="1"/>
  <c r="J14" i="10" s="1"/>
  <c r="J15" i="10" s="1"/>
  <c r="J16" i="10" s="1"/>
  <c r="J17" i="10" s="1"/>
  <c r="J18" i="10" s="1"/>
  <c r="J19" i="10" s="1"/>
  <c r="J20" i="10" s="1"/>
  <c r="J21" i="10" s="1"/>
  <c r="J22" i="10" s="1"/>
  <c r="J23" i="10" s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K4" i="10"/>
  <c r="S4" i="10"/>
  <c r="AB3" i="10"/>
  <c r="T3" i="10"/>
  <c r="K5" i="10"/>
  <c r="B5" i="10"/>
  <c r="G2" i="6"/>
  <c r="H2" i="6" s="1"/>
  <c r="AC3" i="10" l="1"/>
  <c r="AK3" i="10"/>
  <c r="AB4" i="10"/>
  <c r="T4" i="10"/>
  <c r="S5" i="10"/>
  <c r="K6" i="10"/>
  <c r="B6" i="10"/>
  <c r="I2" i="6"/>
  <c r="AB5" i="10" l="1"/>
  <c r="AC4" i="10"/>
  <c r="AL3" i="10"/>
  <c r="AT3" i="10"/>
  <c r="AK4" i="10"/>
  <c r="S6" i="10"/>
  <c r="T5" i="10"/>
  <c r="K7" i="10"/>
  <c r="B7" i="10"/>
  <c r="S7" i="10" l="1"/>
  <c r="T6" i="10"/>
  <c r="AU3" i="10"/>
  <c r="BC3" i="10"/>
  <c r="AT4" i="10"/>
  <c r="AK5" i="10"/>
  <c r="AL4" i="10"/>
  <c r="AB6" i="10"/>
  <c r="AC5" i="10"/>
  <c r="K8" i="10"/>
  <c r="B8" i="10"/>
  <c r="AC6" i="10" l="1"/>
  <c r="AB7" i="10"/>
  <c r="BD3" i="10"/>
  <c r="BL3" i="10"/>
  <c r="BC4" i="10"/>
  <c r="AL5" i="10"/>
  <c r="AK6" i="10"/>
  <c r="AT5" i="10"/>
  <c r="AU4" i="10"/>
  <c r="S8" i="10"/>
  <c r="T7" i="10"/>
  <c r="K9" i="10"/>
  <c r="B9" i="10"/>
  <c r="AL6" i="10" l="1"/>
  <c r="AK7" i="10"/>
  <c r="AT6" i="10"/>
  <c r="AU5" i="10"/>
  <c r="AC7" i="10"/>
  <c r="AB8" i="10"/>
  <c r="BL4" i="10"/>
  <c r="BU3" i="10"/>
  <c r="BM3" i="10"/>
  <c r="S9" i="10"/>
  <c r="T8" i="10"/>
  <c r="BD4" i="10"/>
  <c r="BC5" i="10"/>
  <c r="K10" i="10"/>
  <c r="B10" i="10"/>
  <c r="BM4" i="10" l="1"/>
  <c r="BL5" i="10"/>
  <c r="AU6" i="10"/>
  <c r="AT7" i="10"/>
  <c r="S10" i="10"/>
  <c r="T9" i="10"/>
  <c r="AB9" i="10"/>
  <c r="AC8" i="10"/>
  <c r="AK8" i="10"/>
  <c r="AL7" i="10"/>
  <c r="BV3" i="10"/>
  <c r="CD3" i="10"/>
  <c r="BU4" i="10"/>
  <c r="BD5" i="10"/>
  <c r="BC6" i="10"/>
  <c r="K11" i="10"/>
  <c r="B11" i="10"/>
  <c r="AT8" i="10" l="1"/>
  <c r="AU7" i="10"/>
  <c r="BD6" i="10"/>
  <c r="BC7" i="10"/>
  <c r="BM5" i="10"/>
  <c r="BL6" i="10"/>
  <c r="CE3" i="10"/>
  <c r="CM3" i="10"/>
  <c r="CD4" i="10"/>
  <c r="AB10" i="10"/>
  <c r="AC9" i="10"/>
  <c r="BU5" i="10"/>
  <c r="BV4" i="10"/>
  <c r="AK9" i="10"/>
  <c r="AL8" i="10"/>
  <c r="S11" i="10"/>
  <c r="T10" i="10"/>
  <c r="K12" i="10"/>
  <c r="B12" i="10"/>
  <c r="S12" i="10" l="1"/>
  <c r="T11" i="10"/>
  <c r="CN3" i="10"/>
  <c r="CV3" i="10"/>
  <c r="CM4" i="10"/>
  <c r="BD7" i="10"/>
  <c r="BC8" i="10"/>
  <c r="BV5" i="10"/>
  <c r="BU6" i="10"/>
  <c r="AL9" i="10"/>
  <c r="AK10" i="10"/>
  <c r="AC10" i="10"/>
  <c r="AB11" i="10"/>
  <c r="BL7" i="10"/>
  <c r="BM6" i="10"/>
  <c r="CE4" i="10"/>
  <c r="CD5" i="10"/>
  <c r="AT9" i="10"/>
  <c r="AU8" i="10"/>
  <c r="K13" i="10"/>
  <c r="B13" i="10"/>
  <c r="CW3" i="10" l="1"/>
  <c r="CV4" i="10"/>
  <c r="CE5" i="10"/>
  <c r="CD6" i="10"/>
  <c r="AL10" i="10"/>
  <c r="AK11" i="10"/>
  <c r="BD8" i="10"/>
  <c r="BC9" i="10"/>
  <c r="AU9" i="10"/>
  <c r="AT10" i="10"/>
  <c r="BL8" i="10"/>
  <c r="BM7" i="10"/>
  <c r="AB12" i="10"/>
  <c r="AC11" i="10"/>
  <c r="BV6" i="10"/>
  <c r="BU7" i="10"/>
  <c r="CM5" i="10"/>
  <c r="CN4" i="10"/>
  <c r="S13" i="10"/>
  <c r="T12" i="10"/>
  <c r="K14" i="10"/>
  <c r="B14" i="10"/>
  <c r="S14" i="10" l="1"/>
  <c r="T13" i="10"/>
  <c r="BV7" i="10"/>
  <c r="BU8" i="10"/>
  <c r="BC10" i="10"/>
  <c r="BD9" i="10"/>
  <c r="AT11" i="10"/>
  <c r="AU10" i="10"/>
  <c r="AL11" i="10"/>
  <c r="AK12" i="10"/>
  <c r="CW4" i="10"/>
  <c r="CV5" i="10"/>
  <c r="CD7" i="10"/>
  <c r="CE6" i="10"/>
  <c r="BM8" i="10"/>
  <c r="BL9" i="10"/>
  <c r="CN5" i="10"/>
  <c r="CM6" i="10"/>
  <c r="AB13" i="10"/>
  <c r="AC12" i="10"/>
  <c r="K15" i="10"/>
  <c r="B15" i="10"/>
  <c r="BL10" i="10" l="1"/>
  <c r="BM9" i="10"/>
  <c r="AB14" i="10"/>
  <c r="AC13" i="10"/>
  <c r="AT12" i="10"/>
  <c r="AU11" i="10"/>
  <c r="BU9" i="10"/>
  <c r="BV8" i="10"/>
  <c r="CN6" i="10"/>
  <c r="CM7" i="10"/>
  <c r="AK13" i="10"/>
  <c r="AL12" i="10"/>
  <c r="CW5" i="10"/>
  <c r="CV6" i="10"/>
  <c r="CD8" i="10"/>
  <c r="CE7" i="10"/>
  <c r="BD10" i="10"/>
  <c r="BC11" i="10"/>
  <c r="S15" i="10"/>
  <c r="T14" i="10"/>
  <c r="K16" i="10"/>
  <c r="B16" i="10"/>
  <c r="AL13" i="10" l="1"/>
  <c r="AK14" i="10"/>
  <c r="BU10" i="10"/>
  <c r="BV9" i="10"/>
  <c r="AB15" i="10"/>
  <c r="AC14" i="10"/>
  <c r="S16" i="10"/>
  <c r="T15" i="10"/>
  <c r="BD11" i="10"/>
  <c r="BC12" i="10"/>
  <c r="CV7" i="10"/>
  <c r="CW6" i="10"/>
  <c r="CN7" i="10"/>
  <c r="CM8" i="10"/>
  <c r="CD9" i="10"/>
  <c r="CE8" i="10"/>
  <c r="AT13" i="10"/>
  <c r="AU12" i="10"/>
  <c r="BM10" i="10"/>
  <c r="BL11" i="10"/>
  <c r="K17" i="10"/>
  <c r="B17" i="10"/>
  <c r="CV8" i="10" l="1"/>
  <c r="CW7" i="10"/>
  <c r="S17" i="10"/>
  <c r="T16" i="10"/>
  <c r="BV10" i="10"/>
  <c r="BU11" i="10"/>
  <c r="CN8" i="10"/>
  <c r="CM9" i="10"/>
  <c r="BD12" i="10"/>
  <c r="BC13" i="10"/>
  <c r="AK15" i="10"/>
  <c r="AL14" i="10"/>
  <c r="BL12" i="10"/>
  <c r="BM11" i="10"/>
  <c r="CD10" i="10"/>
  <c r="CE9" i="10"/>
  <c r="AU13" i="10"/>
  <c r="AT14" i="10"/>
  <c r="AC15" i="10"/>
  <c r="AB16" i="10"/>
  <c r="K18" i="10"/>
  <c r="B18" i="10"/>
  <c r="CN9" i="10" l="1"/>
  <c r="CM10" i="10"/>
  <c r="AB17" i="10"/>
  <c r="AC16" i="10"/>
  <c r="CD11" i="10"/>
  <c r="CE10" i="10"/>
  <c r="AK16" i="10"/>
  <c r="AL15" i="10"/>
  <c r="S18" i="10"/>
  <c r="T17" i="10"/>
  <c r="AT15" i="10"/>
  <c r="AU14" i="10"/>
  <c r="BD13" i="10"/>
  <c r="BC14" i="10"/>
  <c r="BU12" i="10"/>
  <c r="BV11" i="10"/>
  <c r="BM12" i="10"/>
  <c r="BL13" i="10"/>
  <c r="CV9" i="10"/>
  <c r="CW8" i="10"/>
  <c r="K19" i="10"/>
  <c r="B19" i="10"/>
  <c r="BV12" i="10" l="1"/>
  <c r="BU13" i="10"/>
  <c r="AU15" i="10"/>
  <c r="AT16" i="10"/>
  <c r="AK17" i="10"/>
  <c r="AL16" i="10"/>
  <c r="AC17" i="10"/>
  <c r="AB18" i="10"/>
  <c r="CV10" i="10"/>
  <c r="CW9" i="10"/>
  <c r="BL14" i="10"/>
  <c r="BM13" i="10"/>
  <c r="BD14" i="10"/>
  <c r="BC15" i="10"/>
  <c r="CN10" i="10"/>
  <c r="CM11" i="10"/>
  <c r="S19" i="10"/>
  <c r="T18" i="10"/>
  <c r="CD12" i="10"/>
  <c r="CE11" i="10"/>
  <c r="K20" i="10"/>
  <c r="B20" i="10"/>
  <c r="AC18" i="10" l="1"/>
  <c r="AB19" i="10"/>
  <c r="CD13" i="10"/>
  <c r="CE12" i="10"/>
  <c r="BM14" i="10"/>
  <c r="BL15" i="10"/>
  <c r="AT17" i="10"/>
  <c r="AU16" i="10"/>
  <c r="BD15" i="10"/>
  <c r="BC16" i="10"/>
  <c r="BV13" i="10"/>
  <c r="BU14" i="10"/>
  <c r="CN11" i="10"/>
  <c r="CM12" i="10"/>
  <c r="S20" i="10"/>
  <c r="T19" i="10"/>
  <c r="CV11" i="10"/>
  <c r="CW10" i="10"/>
  <c r="AL17" i="10"/>
  <c r="AK18" i="10"/>
  <c r="K21" i="10"/>
  <c r="B21" i="10"/>
  <c r="AK19" i="10" l="1"/>
  <c r="AL18" i="10"/>
  <c r="S21" i="10"/>
  <c r="T20" i="10"/>
  <c r="AT18" i="10"/>
  <c r="AU17" i="10"/>
  <c r="CE13" i="10"/>
  <c r="CD14" i="10"/>
  <c r="BD16" i="10"/>
  <c r="BC17" i="10"/>
  <c r="BL16" i="10"/>
  <c r="BM15" i="10"/>
  <c r="AC19" i="10"/>
  <c r="AB20" i="10"/>
  <c r="BV14" i="10"/>
  <c r="BU15" i="10"/>
  <c r="CN12" i="10"/>
  <c r="CM13" i="10"/>
  <c r="CV12" i="10"/>
  <c r="CW11" i="10"/>
  <c r="K22" i="10"/>
  <c r="B22" i="10"/>
  <c r="CD15" i="10" l="1"/>
  <c r="CE14" i="10"/>
  <c r="CV13" i="10"/>
  <c r="CW12" i="10"/>
  <c r="BL17" i="10"/>
  <c r="BM16" i="10"/>
  <c r="S22" i="10"/>
  <c r="T21" i="10"/>
  <c r="BV15" i="10"/>
  <c r="BU16" i="10"/>
  <c r="CN13" i="10"/>
  <c r="CM14" i="10"/>
  <c r="AB21" i="10"/>
  <c r="AC20" i="10"/>
  <c r="BD17" i="10"/>
  <c r="BC18" i="10"/>
  <c r="AT19" i="10"/>
  <c r="AU18" i="10"/>
  <c r="AL19" i="10"/>
  <c r="AK20" i="10"/>
  <c r="K23" i="10"/>
  <c r="B23" i="10"/>
  <c r="AL20" i="10" l="1"/>
  <c r="AK21" i="10"/>
  <c r="S23" i="10"/>
  <c r="T22" i="10"/>
  <c r="CV14" i="10"/>
  <c r="CW13" i="10"/>
  <c r="BC19" i="10"/>
  <c r="BD18" i="10"/>
  <c r="BU17" i="10"/>
  <c r="BV16" i="10"/>
  <c r="CM15" i="10"/>
  <c r="CN14" i="10"/>
  <c r="AU19" i="10"/>
  <c r="AT20" i="10"/>
  <c r="AC21" i="10"/>
  <c r="AB22" i="10"/>
  <c r="BL18" i="10"/>
  <c r="BM17" i="10"/>
  <c r="CE15" i="10"/>
  <c r="CD16" i="10"/>
  <c r="K24" i="10"/>
  <c r="B24" i="10"/>
  <c r="CD17" i="10" l="1"/>
  <c r="CE16" i="10"/>
  <c r="AC22" i="10"/>
  <c r="AB23" i="10"/>
  <c r="CN15" i="10"/>
  <c r="CM16" i="10"/>
  <c r="BC20" i="10"/>
  <c r="BD19" i="10"/>
  <c r="S24" i="10"/>
  <c r="T23" i="10"/>
  <c r="AT21" i="10"/>
  <c r="AU20" i="10"/>
  <c r="AL21" i="10"/>
  <c r="AK22" i="10"/>
  <c r="BL19" i="10"/>
  <c r="BM18" i="10"/>
  <c r="BV17" i="10"/>
  <c r="BU18" i="10"/>
  <c r="CV15" i="10"/>
  <c r="CW14" i="10"/>
  <c r="K25" i="10"/>
  <c r="B25" i="10"/>
  <c r="AC23" i="10" l="1"/>
  <c r="AB24" i="10"/>
  <c r="CW15" i="10"/>
  <c r="CV16" i="10"/>
  <c r="BL20" i="10"/>
  <c r="BM19" i="10"/>
  <c r="AU21" i="10"/>
  <c r="AT22" i="10"/>
  <c r="BC21" i="10"/>
  <c r="BD20" i="10"/>
  <c r="BU19" i="10"/>
  <c r="BV18" i="10"/>
  <c r="AL22" i="10"/>
  <c r="AK23" i="10"/>
  <c r="CN16" i="10"/>
  <c r="CM17" i="10"/>
  <c r="S25" i="10"/>
  <c r="T24" i="10"/>
  <c r="CE17" i="10"/>
  <c r="CD18" i="10"/>
  <c r="K26" i="10"/>
  <c r="B26" i="10"/>
  <c r="CN17" i="10" l="1"/>
  <c r="CM18" i="10"/>
  <c r="CV17" i="10"/>
  <c r="CW16" i="10"/>
  <c r="BV19" i="10"/>
  <c r="BU20" i="10"/>
  <c r="AL23" i="10"/>
  <c r="AK24" i="10"/>
  <c r="AB25" i="10"/>
  <c r="AC24" i="10"/>
  <c r="CD19" i="10"/>
  <c r="CE18" i="10"/>
  <c r="AT23" i="10"/>
  <c r="AU22" i="10"/>
  <c r="S26" i="10"/>
  <c r="T25" i="10"/>
  <c r="BD21" i="10"/>
  <c r="BC22" i="10"/>
  <c r="BL21" i="10"/>
  <c r="BM20" i="10"/>
  <c r="K27" i="10"/>
  <c r="B27" i="10"/>
  <c r="BL22" i="10" l="1"/>
  <c r="BM21" i="10"/>
  <c r="CE19" i="10"/>
  <c r="CD20" i="10"/>
  <c r="BU21" i="10"/>
  <c r="BV20" i="10"/>
  <c r="CN18" i="10"/>
  <c r="CM19" i="10"/>
  <c r="AK25" i="10"/>
  <c r="AL24" i="10"/>
  <c r="S27" i="10"/>
  <c r="T26" i="10"/>
  <c r="CW17" i="10"/>
  <c r="CV18" i="10"/>
  <c r="BC23" i="10"/>
  <c r="BD22" i="10"/>
  <c r="AU23" i="10"/>
  <c r="AT24" i="10"/>
  <c r="AC25" i="10"/>
  <c r="AB26" i="10"/>
  <c r="K28" i="10"/>
  <c r="B28" i="10"/>
  <c r="CD21" i="10" l="1"/>
  <c r="CE20" i="10"/>
  <c r="S28" i="10"/>
  <c r="T27" i="10"/>
  <c r="CM20" i="10"/>
  <c r="CN19" i="10"/>
  <c r="BC24" i="10"/>
  <c r="BD23" i="10"/>
  <c r="AT25" i="10"/>
  <c r="AU24" i="10"/>
  <c r="CV19" i="10"/>
  <c r="CW18" i="10"/>
  <c r="AC26" i="10"/>
  <c r="AB27" i="10"/>
  <c r="AL25" i="10"/>
  <c r="AK26" i="10"/>
  <c r="BV21" i="10"/>
  <c r="BU22" i="10"/>
  <c r="BL23" i="10"/>
  <c r="BM22" i="10"/>
  <c r="K29" i="10"/>
  <c r="B29" i="10"/>
  <c r="BL24" i="10" l="1"/>
  <c r="BM23" i="10"/>
  <c r="BC25" i="10"/>
  <c r="BD24" i="10"/>
  <c r="S29" i="10"/>
  <c r="T28" i="10"/>
  <c r="BU23" i="10"/>
  <c r="BV22" i="10"/>
  <c r="AC27" i="10"/>
  <c r="AB28" i="10"/>
  <c r="AL26" i="10"/>
  <c r="AK27" i="10"/>
  <c r="CW19" i="10"/>
  <c r="CV20" i="10"/>
  <c r="AU25" i="10"/>
  <c r="AT26" i="10"/>
  <c r="CM21" i="10"/>
  <c r="CN20" i="10"/>
  <c r="CE21" i="10"/>
  <c r="CD22" i="10"/>
  <c r="K30" i="10"/>
  <c r="B30" i="10"/>
  <c r="CD23" i="10" l="1"/>
  <c r="CE22" i="10"/>
  <c r="AL27" i="10"/>
  <c r="AK28" i="10"/>
  <c r="AT27" i="10"/>
  <c r="AU26" i="10"/>
  <c r="BV23" i="10"/>
  <c r="BU24" i="10"/>
  <c r="BD25" i="10"/>
  <c r="BC26" i="10"/>
  <c r="CV21" i="10"/>
  <c r="CW20" i="10"/>
  <c r="AC28" i="10"/>
  <c r="AB29" i="10"/>
  <c r="CN21" i="10"/>
  <c r="CM22" i="10"/>
  <c r="S30" i="10"/>
  <c r="T29" i="10"/>
  <c r="BL25" i="10"/>
  <c r="BM24" i="10"/>
  <c r="K31" i="10"/>
  <c r="B31" i="10"/>
  <c r="BU25" i="10" l="1"/>
  <c r="BV24" i="10"/>
  <c r="AK29" i="10"/>
  <c r="AL28" i="10"/>
  <c r="CW21" i="10"/>
  <c r="CV22" i="10"/>
  <c r="AC29" i="10"/>
  <c r="AB30" i="10"/>
  <c r="BC27" i="10"/>
  <c r="BD26" i="10"/>
  <c r="CN22" i="10"/>
  <c r="CM23" i="10"/>
  <c r="BL26" i="10"/>
  <c r="BM25" i="10"/>
  <c r="S31" i="10"/>
  <c r="T30" i="10"/>
  <c r="AU27" i="10"/>
  <c r="AT28" i="10"/>
  <c r="CE23" i="10"/>
  <c r="CD24" i="10"/>
  <c r="K32" i="10"/>
  <c r="B33" i="10"/>
  <c r="B32" i="10"/>
  <c r="S32" i="10" l="1"/>
  <c r="T31" i="10"/>
  <c r="AT29" i="10"/>
  <c r="AU28" i="10"/>
  <c r="CV23" i="10"/>
  <c r="CW22" i="10"/>
  <c r="CD25" i="10"/>
  <c r="CE24" i="10"/>
  <c r="CN23" i="10"/>
  <c r="CM24" i="10"/>
  <c r="AC30" i="10"/>
  <c r="AB31" i="10"/>
  <c r="AL29" i="10"/>
  <c r="AK30" i="10"/>
  <c r="BL27" i="10"/>
  <c r="BM26" i="10"/>
  <c r="BD27" i="10"/>
  <c r="BC28" i="10"/>
  <c r="BV25" i="10"/>
  <c r="BU26" i="10"/>
  <c r="K33" i="10"/>
  <c r="BU27" i="10" l="1"/>
  <c r="BV26" i="10"/>
  <c r="BL28" i="10"/>
  <c r="BM27" i="10"/>
  <c r="AU29" i="10"/>
  <c r="AT30" i="10"/>
  <c r="AL30" i="10"/>
  <c r="AK31" i="10"/>
  <c r="CM25" i="10"/>
  <c r="CN24" i="10"/>
  <c r="AC31" i="10"/>
  <c r="AB32" i="10"/>
  <c r="CE25" i="10"/>
  <c r="CD26" i="10"/>
  <c r="BC29" i="10"/>
  <c r="BD28" i="10"/>
  <c r="CW23" i="10"/>
  <c r="CV24" i="10"/>
  <c r="S33" i="10"/>
  <c r="T33" i="10" s="1"/>
  <c r="T32" i="10"/>
  <c r="AL31" i="10" l="1"/>
  <c r="AK32" i="10"/>
  <c r="BD29" i="10"/>
  <c r="BC30" i="10"/>
  <c r="CD27" i="10"/>
  <c r="CE26" i="10"/>
  <c r="AC32" i="10"/>
  <c r="AB33" i="10"/>
  <c r="AC33" i="10" s="1"/>
  <c r="BL29" i="10"/>
  <c r="BM28" i="10"/>
  <c r="CV25" i="10"/>
  <c r="CW24" i="10"/>
  <c r="AT31" i="10"/>
  <c r="AU30" i="10"/>
  <c r="CM26" i="10"/>
  <c r="CN25" i="10"/>
  <c r="BV27" i="10"/>
  <c r="BU28" i="10"/>
  <c r="CM27" i="10" l="1"/>
  <c r="CN26" i="10"/>
  <c r="AK33" i="10"/>
  <c r="AL33" i="10" s="1"/>
  <c r="AL32" i="10"/>
  <c r="BD30" i="10"/>
  <c r="BC31" i="10"/>
  <c r="CW25" i="10"/>
  <c r="CV26" i="10"/>
  <c r="BU29" i="10"/>
  <c r="BV28" i="10"/>
  <c r="AU31" i="10"/>
  <c r="AT32" i="10"/>
  <c r="BL30" i="10"/>
  <c r="BM29" i="10"/>
  <c r="CE27" i="10"/>
  <c r="CD28" i="10"/>
  <c r="CD29" i="10" l="1"/>
  <c r="CE28" i="10"/>
  <c r="AT33" i="10"/>
  <c r="AU33" i="10" s="1"/>
  <c r="AU32" i="10"/>
  <c r="CV27" i="10"/>
  <c r="CW26" i="10"/>
  <c r="BD31" i="10"/>
  <c r="BC32" i="10"/>
  <c r="BL31" i="10"/>
  <c r="BM30" i="10"/>
  <c r="BV29" i="10"/>
  <c r="BU30" i="10"/>
  <c r="CN27" i="10"/>
  <c r="CM28" i="10"/>
  <c r="BU31" i="10" l="1"/>
  <c r="BV30" i="10"/>
  <c r="BC33" i="10"/>
  <c r="BD33" i="10" s="1"/>
  <c r="BD32" i="10"/>
  <c r="CM29" i="10"/>
  <c r="CN28" i="10"/>
  <c r="BL32" i="10"/>
  <c r="BM31" i="10"/>
  <c r="CW27" i="10"/>
  <c r="CV28" i="10"/>
  <c r="CE29" i="10"/>
  <c r="CD30" i="10"/>
  <c r="BL33" i="10" l="1"/>
  <c r="BM33" i="10" s="1"/>
  <c r="BM32" i="10"/>
  <c r="CD31" i="10"/>
  <c r="CE30" i="10"/>
  <c r="CV29" i="10"/>
  <c r="CW28" i="10"/>
  <c r="CN29" i="10"/>
  <c r="CM30" i="10"/>
  <c r="BV31" i="10"/>
  <c r="BU32" i="10"/>
  <c r="CM31" i="10" l="1"/>
  <c r="CN30" i="10"/>
  <c r="CD32" i="10"/>
  <c r="CE31" i="10"/>
  <c r="BU33" i="10"/>
  <c r="BV33" i="10" s="1"/>
  <c r="BV32" i="10"/>
  <c r="CW29" i="10"/>
  <c r="CV30" i="10"/>
  <c r="CV31" i="10" l="1"/>
  <c r="CW30" i="10"/>
  <c r="CD33" i="10"/>
  <c r="CE33" i="10" s="1"/>
  <c r="CE32" i="10"/>
  <c r="CN31" i="10"/>
  <c r="CM32" i="10"/>
  <c r="CN32" i="10" l="1"/>
  <c r="CM33" i="10"/>
  <c r="CN33" i="10" s="1"/>
  <c r="CW31" i="10"/>
  <c r="CV32" i="10"/>
  <c r="CV33" i="10" l="1"/>
  <c r="CW33" i="10" s="1"/>
  <c r="CW32" i="10"/>
</calcChain>
</file>

<file path=xl/sharedStrings.xml><?xml version="1.0" encoding="utf-8"?>
<sst xmlns="http://schemas.openxmlformats.org/spreadsheetml/2006/main" count="156" uniqueCount="116">
  <si>
    <t>ETAT DU DOSSIER</t>
  </si>
  <si>
    <t>VISITE SUR SITE OU DATE DE DEMANDE</t>
  </si>
  <si>
    <t>DATE DE RETOUR SOUHAITÉ (au + tard)</t>
  </si>
  <si>
    <t>DATE D'ENVOI AU CLIENT</t>
  </si>
  <si>
    <t>DPTS</t>
  </si>
  <si>
    <t>CIVILITÉ</t>
  </si>
  <si>
    <t>NOM DU CLIENT/PROSPECT</t>
  </si>
  <si>
    <t>DESCRIPTION PROJET</t>
  </si>
  <si>
    <t>INTERLOCUTEUR (client)</t>
  </si>
  <si>
    <t>N° DEVIS</t>
  </si>
  <si>
    <t>MONTANT H.T</t>
  </si>
  <si>
    <t>ASSISTANTE</t>
  </si>
  <si>
    <t>COMMENTAIRES</t>
  </si>
  <si>
    <t>DOSSIER ENVOYÉ AU CLIENT</t>
  </si>
  <si>
    <t>ENTREPRISE</t>
  </si>
  <si>
    <t>COMMANDE REÇUE</t>
  </si>
  <si>
    <t>ECOLE PRIVEE</t>
  </si>
  <si>
    <t>OUI</t>
  </si>
  <si>
    <t>ECOLE PUBLIQUE</t>
  </si>
  <si>
    <t>AUTRE</t>
  </si>
  <si>
    <t>NON</t>
  </si>
  <si>
    <t>MAIRIE</t>
  </si>
  <si>
    <t>PAYSAGISTE</t>
  </si>
  <si>
    <t>COM COM</t>
  </si>
  <si>
    <t>PROJET A TRAVAILLER</t>
  </si>
  <si>
    <t>ATT RETOUR PRIX FOURNISSEURS</t>
  </si>
  <si>
    <t>IME</t>
  </si>
  <si>
    <t xml:space="preserve">ANNEE 2024 </t>
  </si>
  <si>
    <t>COM ANNUEL</t>
  </si>
  <si>
    <t>COM OBJ</t>
  </si>
  <si>
    <t>COM MARGE</t>
  </si>
  <si>
    <t>TOTAL COM</t>
  </si>
  <si>
    <t>MARGE MOYENNE</t>
  </si>
  <si>
    <t>0% com sur obj si CA &lt; 90%</t>
  </si>
  <si>
    <t>20% com si marge &gt;29%</t>
  </si>
  <si>
    <t>FACTURE</t>
  </si>
  <si>
    <t>20% com sur obj si CA 90&lt;100%</t>
  </si>
  <si>
    <t>10% marge si marge entre 28 et 29%</t>
  </si>
  <si>
    <t>DEVIS</t>
  </si>
  <si>
    <t>35% com sur obj si CA 100&lt;105%</t>
  </si>
  <si>
    <t>0 si marge &lt;28%</t>
  </si>
  <si>
    <t>OBJECTIF</t>
  </si>
  <si>
    <t>45% com sur obj si CA 105&lt;110%</t>
  </si>
  <si>
    <t>LIEU</t>
  </si>
  <si>
    <t xml:space="preserve"> CLIENT</t>
  </si>
  <si>
    <t>DPT</t>
  </si>
  <si>
    <t>PROJETS</t>
  </si>
  <si>
    <t>MONTANT HT</t>
  </si>
  <si>
    <t>MARGE EN %</t>
  </si>
  <si>
    <t>MARGE EN €</t>
  </si>
  <si>
    <t xml:space="preserve"> FACTURES</t>
  </si>
  <si>
    <t>MOIS FACTURATION</t>
  </si>
  <si>
    <t>N° FACTURE</t>
  </si>
  <si>
    <t>55% com sur obj si CA &gt;110%</t>
  </si>
  <si>
    <t>ARCHITECTE</t>
  </si>
  <si>
    <t>CRECHE</t>
  </si>
  <si>
    <t>COMMANDE</t>
  </si>
  <si>
    <t>DEPARTEMENTS</t>
  </si>
  <si>
    <t>ATT RETOUR PRIX POSEURS</t>
  </si>
  <si>
    <t>ATT RETOUR PRIX VIOLAINE</t>
  </si>
  <si>
    <t>COMMERCIAL</t>
  </si>
  <si>
    <t>Anthony</t>
  </si>
  <si>
    <t xml:space="preserve">Nicolas </t>
  </si>
  <si>
    <t>Thomas</t>
  </si>
  <si>
    <t>OFFRE DE PRIX REÇUE &gt; DOSSIER ENVOYÉ ASSCO</t>
  </si>
  <si>
    <t>Céline</t>
  </si>
  <si>
    <t>Mylène</t>
  </si>
  <si>
    <t>Karine</t>
  </si>
  <si>
    <t/>
  </si>
  <si>
    <t>Pâques</t>
  </si>
  <si>
    <t>Noël</t>
  </si>
  <si>
    <t>Pentecôte</t>
  </si>
  <si>
    <t>Assomption</t>
  </si>
  <si>
    <t>Armistice</t>
  </si>
  <si>
    <t>Ascension</t>
  </si>
  <si>
    <t>Toussaint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</si>
  <si>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</si>
  <si>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</si>
  <si>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</si>
  <si>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</si>
  <si>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</si>
  <si>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</si>
  <si>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</si>
  <si>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</si>
  <si>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</si>
  <si>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</si>
  <si>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</si>
  <si>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</si>
  <si>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DATE DE CHANTIER</t>
  </si>
  <si>
    <t>Colonne1</t>
  </si>
  <si>
    <t>Total</t>
  </si>
  <si>
    <t>Nom</t>
  </si>
  <si>
    <t>Jour</t>
  </si>
  <si>
    <t>Date</t>
  </si>
  <si>
    <t>jour de l'an</t>
  </si>
  <si>
    <t>fête du travail</t>
  </si>
  <si>
    <t>victoire 45</t>
  </si>
  <si>
    <t>fête nationale</t>
  </si>
  <si>
    <t>EQUIPE DE POSE</t>
  </si>
  <si>
    <t>CAMPING</t>
  </si>
  <si>
    <t>PREPA CHANTIER</t>
  </si>
  <si>
    <t>JOUR DE CHANTIER</t>
  </si>
  <si>
    <t>JOURS DE PREPA</t>
  </si>
  <si>
    <t>FOURNITURE SEULE  DATE LIVRAISON</t>
  </si>
  <si>
    <t>CDE</t>
  </si>
  <si>
    <t>REFUS</t>
  </si>
  <si>
    <t>RELANCE</t>
  </si>
  <si>
    <t>SMVD</t>
  </si>
  <si>
    <t>LB1</t>
  </si>
  <si>
    <t>LB2</t>
  </si>
  <si>
    <t>LB3</t>
  </si>
  <si>
    <t>Violaine</t>
  </si>
  <si>
    <t>Commercial</t>
  </si>
  <si>
    <t>SSTT</t>
  </si>
  <si>
    <t>CHOLET</t>
  </si>
  <si>
    <t>TOUR DANS BAC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</si>
</sst>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#,##0.00\ &quot;€&quot;"/>
    <numFmt numFmtId="165" formatCode="0.0%"/>
    <numFmt numFmtId="166" formatCode="dd/mm/yy;@"/>
    <numFmt numFmtId="167" formatCode="ddd"/>
    <numFmt numFmtId="168" formatCode="d"/>
    <numFmt numFmtId="169" formatCode="mmmm"/>
    <numFmt numFmtId="170" formatCode="&quot;Calendrier &quot;#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1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7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36"/>
      <name val="Calibri"/>
      <family val="2"/>
      <scheme val="minor"/>
    </font>
    <font>
      <sz val="10"/>
      <name val="Arial"/>
      <family val="2"/>
      <charset val="1"/>
    </font>
    <font>
      <sz val="11"/>
      <color rgb="FF00000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21C7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 tint="-0.14996795556505021"/>
      </bottom>
      <diagonal/>
    </border>
    <border>
      <left style="thin">
        <color rgb="FF92D050"/>
      </left>
      <right style="thin">
        <color theme="0"/>
      </right>
      <top/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1" fillId="5" borderId="4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4" xfId="0" applyNumberFormat="1" applyBorder="1" applyAlignment="1">
      <alignment horizontal="center"/>
    </xf>
    <xf numFmtId="0" fontId="1" fillId="4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0" borderId="0" xfId="0" applyFont="1"/>
    <xf numFmtId="0" fontId="1" fillId="9" borderId="0" xfId="0" applyFont="1" applyFill="1"/>
    <xf numFmtId="0" fontId="1" fillId="2" borderId="0" xfId="0" applyFont="1" applyFill="1"/>
    <xf numFmtId="0" fontId="1" fillId="10" borderId="0" xfId="0" applyFont="1" applyFill="1"/>
    <xf numFmtId="0" fontId="4" fillId="11" borderId="0" xfId="0" applyFont="1" applyFill="1"/>
    <xf numFmtId="0" fontId="1" fillId="7" borderId="4" xfId="0" applyFont="1" applyFill="1" applyBorder="1" applyAlignment="1">
      <alignment horizontal="center" vertical="center"/>
    </xf>
    <xf numFmtId="164" fontId="1" fillId="13" borderId="5" xfId="0" applyNumberFormat="1" applyFont="1" applyFill="1" applyBorder="1" applyAlignment="1">
      <alignment horizontal="center" vertical="center"/>
    </xf>
    <xf numFmtId="10" fontId="1" fillId="10" borderId="5" xfId="0" applyNumberFormat="1" applyFont="1" applyFill="1" applyBorder="1" applyAlignment="1">
      <alignment horizontal="center" vertical="center"/>
    </xf>
    <xf numFmtId="164" fontId="1" fillId="12" borderId="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3" borderId="5" xfId="0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8" borderId="0" xfId="0" applyFont="1" applyFill="1"/>
    <xf numFmtId="0" fontId="0" fillId="10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5" fillId="0" borderId="0" xfId="0" applyFont="1"/>
    <xf numFmtId="0" fontId="10" fillId="0" borderId="0" xfId="0" applyFont="1"/>
    <xf numFmtId="0" fontId="12" fillId="0" borderId="0" xfId="0" applyFont="1"/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/>
    <xf numFmtId="0" fontId="6" fillId="0" borderId="1" xfId="0" applyFont="1" applyFill="1" applyBorder="1" applyAlignment="1">
      <alignment horizontal="center"/>
    </xf>
    <xf numFmtId="166" fontId="5" fillId="0" borderId="2" xfId="0" applyNumberFormat="1" applyFont="1" applyFill="1" applyBorder="1" applyAlignment="1">
      <alignment horizontal="center"/>
    </xf>
    <xf numFmtId="166" fontId="5" fillId="0" borderId="1" xfId="0" applyNumberFormat="1" applyFont="1" applyFill="1" applyBorder="1" applyAlignment="1">
      <alignment horizontal="center"/>
    </xf>
    <xf numFmtId="166" fontId="5" fillId="0" borderId="3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4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164" fontId="1" fillId="6" borderId="6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65" fontId="6" fillId="0" borderId="0" xfId="1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14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8" fillId="17" borderId="10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vertical="center" wrapText="1"/>
    </xf>
    <xf numFmtId="167" fontId="9" fillId="0" borderId="10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14" fontId="0" fillId="17" borderId="8" xfId="0" applyNumberFormat="1" applyFill="1" applyBorder="1" applyAlignment="1">
      <alignment horizontal="center"/>
    </xf>
    <xf numFmtId="14" fontId="0" fillId="17" borderId="7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18" borderId="3" xfId="0" applyNumberFormat="1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14" fontId="0" fillId="18" borderId="16" xfId="0" applyNumberFormat="1" applyFill="1" applyBorder="1" applyAlignment="1">
      <alignment horizontal="center"/>
    </xf>
    <xf numFmtId="168" fontId="9" fillId="0" borderId="11" xfId="0" applyNumberFormat="1" applyFont="1" applyFill="1" applyBorder="1" applyAlignment="1">
      <alignment horizontal="center" vertical="center"/>
    </xf>
    <xf numFmtId="168" fontId="9" fillId="19" borderId="11" xfId="0" applyNumberFormat="1" applyFont="1" applyFill="1" applyBorder="1" applyAlignment="1">
      <alignment horizontal="center" vertical="center"/>
    </xf>
    <xf numFmtId="167" fontId="9" fillId="17" borderId="1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 vertical="center"/>
    </xf>
    <xf numFmtId="10" fontId="6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center" vertical="center"/>
    </xf>
    <xf numFmtId="10" fontId="5" fillId="0" borderId="0" xfId="0" applyNumberFormat="1" applyFont="1" applyFill="1" applyBorder="1" applyAlignment="1">
      <alignment horizontal="center" vertical="center"/>
    </xf>
    <xf numFmtId="0" fontId="0" fillId="7" borderId="0" xfId="0" applyFill="1"/>
    <xf numFmtId="0" fontId="6" fillId="4" borderId="1" xfId="0" applyFont="1" applyFill="1" applyBorder="1" applyAlignment="1">
      <alignment horizontal="center" vertical="center" wrapText="1"/>
    </xf>
    <xf numFmtId="0" fontId="6" fillId="20" borderId="1" xfId="0" applyFont="1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 wrapText="1"/>
    </xf>
    <xf numFmtId="0" fontId="6" fillId="17" borderId="1" xfId="0" applyFont="1" applyFill="1" applyBorder="1" applyAlignment="1">
      <alignment horizontal="center" vertical="center" wrapText="1"/>
    </xf>
    <xf numFmtId="0" fontId="0" fillId="17" borderId="0" xfId="0" applyFill="1"/>
    <xf numFmtId="0" fontId="0" fillId="21" borderId="0" xfId="0" applyFill="1"/>
    <xf numFmtId="0" fontId="0" fillId="8" borderId="0" xfId="0" applyFill="1"/>
    <xf numFmtId="0" fontId="0" fillId="11" borderId="0" xfId="0" applyFill="1" applyAlignment="1">
      <alignment horizontal="center"/>
    </xf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8" fillId="17" borderId="9" xfId="0" applyFont="1" applyFill="1" applyBorder="1" applyAlignment="1">
      <alignment horizontal="center" vertical="center"/>
    </xf>
    <xf numFmtId="168" fontId="9" fillId="17" borderId="1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0" fillId="22" borderId="0" xfId="0" applyFill="1"/>
    <xf numFmtId="169" fontId="11" fillId="16" borderId="13" xfId="0" applyNumberFormat="1" applyFont="1" applyFill="1" applyBorder="1" applyAlignment="1">
      <alignment horizontal="center" vertical="center"/>
    </xf>
    <xf numFmtId="170" fontId="13" fillId="0" borderId="0" xfId="0" applyNumberFormat="1" applyFont="1" applyAlignment="1">
      <alignment horizontal="center" vertical="center"/>
    </xf>
    <xf numFmtId="169" fontId="11" fillId="16" borderId="15" xfId="0" applyNumberFormat="1" applyFont="1" applyFill="1" applyBorder="1" applyAlignment="1">
      <alignment horizontal="center" vertical="center"/>
    </xf>
    <xf numFmtId="169" fontId="11" fillId="16" borderId="14" xfId="0" applyNumberFormat="1" applyFont="1" applyFill="1" applyBorder="1" applyAlignment="1">
      <alignment horizontal="center" vertical="center"/>
    </xf>
    <xf numFmtId="169" fontId="11" fillId="16" borderId="12" xfId="0" applyNumberFormat="1" applyFont="1" applyFill="1" applyBorder="1" applyAlignment="1">
      <alignment horizontal="center" vertical="center"/>
    </xf>
  </cellXfs>
  <cellStyles count="3">
    <cellStyle name="Hyperlink" xfId="2"/>
    <cellStyle name="Normal" xfId="0" builtinId="0"/>
    <cellStyle name="Pourcentage" xfId="1" builtinId="5"/>
  </cellStyles>
  <dxfs count="13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ont>
        <color theme="9" tint="0.39997558519241921"/>
      </font>
      <fill>
        <patternFill patternType="solid"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  <fill>
        <patternFill patternType="solid">
          <fgColor indexed="64"/>
          <bgColor indexed="10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border outline="0">
        <left style="medium">
          <color indexed="64"/>
        </left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21C700"/>
      <color rgb="FFFFCCCC"/>
      <color rgb="FFC58FFF"/>
      <color rgb="FFFCB6E0"/>
      <color rgb="FFF70285"/>
      <color rgb="FFF7EDF3"/>
      <color rgb="FFFFA6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1074420</xdr:colOff>
          <xdr:row>0</xdr:row>
          <xdr:rowOff>68580</xdr:rowOff>
        </xdr:from>
        <xdr:to>
          <xdr:col>1</xdr:col>
          <xdr:colOff>1836420</xdr:colOff>
          <xdr:row>2</xdr:row>
          <xdr:rowOff>99060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t_Suivi" displayName="t_Suivi" ref="A4:U5" headerRowDxfId="133" dataDxfId="131" totalsRowDxfId="129" headerRowBorderDxfId="132" tableBorderDxfId="130" totalsRowBorderDxfId="128">
  <autoFilter ref="A4:U5"/>
  <tableColumns count="21">
    <tableColumn id="5" name="ETAT DU DOSSIER" totalsRowLabel="Total" dataDxfId="127" totalsRowDxfId="126"/>
    <tableColumn id="12" name="NOM DU CLIENT/PROSPECT" dataDxfId="125" totalsRowDxfId="124"/>
    <tableColumn id="3" name="DESCRIPTION PROJET" dataDxfId="123" totalsRowDxfId="122"/>
    <tableColumn id="15" name="VISITE SUR SITE OU DATE DE DEMANDE" dataDxfId="121" totalsRowDxfId="120"/>
    <tableColumn id="13" name="DATE DE RETOUR SOUHAITÉ (au + tard)" dataDxfId="119" totalsRowDxfId="118"/>
    <tableColumn id="8" name="DATE D'ENVOI AU CLIENT" dataDxfId="117" totalsRowDxfId="116"/>
    <tableColumn id="1" name="DPTS" dataDxfId="115" totalsRowDxfId="114"/>
    <tableColumn id="2" name="CIVILITÉ" dataDxfId="113" totalsRowDxfId="112"/>
    <tableColumn id="4" name="INTERLOCUTEUR (client)" dataDxfId="111" totalsRowDxfId="110"/>
    <tableColumn id="6" name="N° DEVIS" dataDxfId="109" totalsRowDxfId="108"/>
    <tableColumn id="9" name="MONTANT H.T" dataDxfId="107" totalsRowDxfId="106"/>
    <tableColumn id="7" name="ASSISTANTE" dataDxfId="105" totalsRowDxfId="104"/>
    <tableColumn id="14" name="COMMANDE" dataDxfId="103" totalsRowDxfId="102"/>
    <tableColumn id="16" name="COMMERCIAL" dataDxfId="101" totalsRowDxfId="100"/>
    <tableColumn id="10" name="DATE DE CHANTIER" dataDxfId="99" totalsRowDxfId="98"/>
    <tableColumn id="17" name="JOUR DE CHANTIER" dataDxfId="97" totalsRowDxfId="96"/>
    <tableColumn id="19" name="PREPA CHANTIER" dataDxfId="95" totalsRowDxfId="94"/>
    <tableColumn id="21" name="JOURS DE PREPA" dataDxfId="93" totalsRowDxfId="92"/>
    <tableColumn id="22" name="EQUIPE DE POSE" dataDxfId="91" totalsRowDxfId="90"/>
    <tableColumn id="18" name="FOURNITURE SEULE  DATE LIVRAISON" dataDxfId="89" totalsRowDxfId="88"/>
    <tableColumn id="11" name="COMMENTAIRES" totalsRowFunction="count" dataDxfId="87" totalsRowDxfId="86"/>
  </tableColumns>
  <tableStyleInfo name="TableStyleMedium2" showFirstColumn="1" showLastColumn="0" showRowStripes="1" showColumnStripes="0"/>
</table>
</file>

<file path=xl/tables/table2.xml><?xml version="1.0" encoding="utf-8"?>
<table xmlns="http://schemas.openxmlformats.org/spreadsheetml/2006/main" id="1" name="t_Facturation" displayName="t_Facturation" ref="A5:L7" totalsRowCount="1" headerRowDxfId="85" dataDxfId="84" totalsRowDxfId="82" tableBorderDxfId="83">
  <autoFilter ref="A5:L6"/>
  <tableColumns count="12">
    <tableColumn id="1" name="Colonne1" totalsRowLabel="Total" dataDxfId="81" totalsRowDxfId="11"/>
    <tableColumn id="2" name="Commercial" dataDxfId="80" totalsRowDxfId="10"/>
    <tableColumn id="3" name="LIEU" dataDxfId="79" totalsRowDxfId="9"/>
    <tableColumn id="4" name=" CLIENT" dataDxfId="78" totalsRowDxfId="8"/>
    <tableColumn id="5" name="DPT" dataDxfId="77" totalsRowDxfId="7"/>
    <tableColumn id="6" name="PROJETS" dataDxfId="76" totalsRowDxfId="6"/>
    <tableColumn id="7" name="MONTANT HT" totalsRowFunction="sum" dataDxfId="75" totalsRowDxfId="5"/>
    <tableColumn id="8" name="MARGE EN %" totalsRowFunction="average" dataDxfId="74" totalsRowDxfId="4"/>
    <tableColumn id="9" name="MARGE EN €" totalsRowFunction="sum" dataDxfId="73" totalsRowDxfId="3"/>
    <tableColumn id="10" name=" FACTURES" totalsRowFunction="sum" dataDxfId="72" totalsRowDxfId="2"/>
    <tableColumn id="11" name="MOIS FACTURATION" dataDxfId="71" totalsRowDxfId="1"/>
    <tableColumn id="12" name="N° FACTURE" totalsRowFunction="count" dataDxfId="70" totalsRow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_Fériés" displayName="t_Fériés" ref="DG2:DI13" totalsRowShown="0" headerRowBorderDxfId="69" tableBorderDxfId="68">
  <tableColumns count="3">
    <tableColumn id="1" name="Nom" dataDxfId="67"/>
    <tableColumn id="2" name="Jour" dataDxfId="66">
      <calculatedColumnFormula>TEXT(t_Fériés[[#This Row],[Date]],"jjj")</calculatedColumnFormula>
    </tableColumn>
    <tableColumn id="3" name="Date" dataDxfId="65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id="2" name="t_Etat" displayName="t_Etat" ref="E1:E8" totalsRowShown="0" headerRowDxfId="64">
  <autoFilter ref="E1:E8"/>
  <tableColumns count="1">
    <tableColumn id="1" name="ETAT DU DOSSIER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_OuiNon" displayName="t_OuiNon" ref="I1:I5" totalsRowShown="0" headerRowDxfId="63" dataDxfId="62">
  <autoFilter ref="I1:I5"/>
  <tableColumns count="1">
    <tableColumn id="1" name="COMMANDE" dataDxfId="6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_Commercial" displayName="t_Commercial" ref="K1:K5" totalsRowShown="0" headerRowDxfId="60">
  <autoFilter ref="K1:K5"/>
  <tableColumns count="1">
    <tableColumn id="1" name="COMMERCIAL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_Assistante" displayName="t_Assistante" ref="G1:G4" totalsRowShown="0" headerRowDxfId="59">
  <autoFilter ref="G1:G4"/>
  <tableColumns count="1">
    <tableColumn id="1" name="ASSISTANT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_Civilité" displayName="t_Civilité" ref="C1:C12" totalsRowShown="0" headerRowDxfId="58" dataDxfId="57">
  <autoFilter ref="C1:C12"/>
  <tableColumns count="1">
    <tableColumn id="1" name="CIVILITÉ" dataDxfId="5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_Départements" displayName="t_Départements" ref="A1:A2" totalsRowShown="0" headerRowDxfId="55" dataDxfId="54">
  <autoFilter ref="A1:A2"/>
  <tableColumns count="1">
    <tableColumn id="1" name="DEPARTEMENTS" dataDxfId="53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_Equipe" displayName="t_Equipe" ref="M1:M6" totalsRowShown="0" headerRowDxfId="52" headerRowBorderDxfId="51" tableBorderDxfId="50">
  <autoFilter ref="M1:M6"/>
  <tableColumns count="1">
    <tableColumn id="1" name="EQUIPE DE POS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2" name="t_Prépa" displayName="t_Prépa" ref="O1:O3" totalsRowShown="0" headerRowDxfId="49" headerRowBorderDxfId="48" tableBorderDxfId="47">
  <autoFilter ref="O1:O3"/>
  <tableColumns count="1">
    <tableColumn id="1" name="PREPA CHANT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U5"/>
  <sheetViews>
    <sheetView showGridLines="0" zoomScale="85" zoomScaleNormal="85" workbookViewId="0">
      <pane ySplit="4" topLeftCell="A5" activePane="bottomLeft" state="frozenSplit"/>
      <selection pane="bottomLeft" activeCell="S5" sqref="S5"/>
    </sheetView>
  </sheetViews>
  <sheetFormatPr baseColWidth="10" defaultColWidth="11.44140625" defaultRowHeight="15" customHeight="1"/>
  <cols>
    <col min="1" max="1" width="22.33203125" style="36" bestFit="1" customWidth="1"/>
    <col min="2" max="2" width="30.44140625" style="36" bestFit="1" customWidth="1"/>
    <col min="3" max="3" width="25" style="36" bestFit="1" customWidth="1"/>
    <col min="4" max="4" width="23.6640625" style="36" bestFit="1" customWidth="1"/>
    <col min="5" max="5" width="25" style="36" bestFit="1" customWidth="1"/>
    <col min="6" max="6" width="19" style="36" bestFit="1" customWidth="1"/>
    <col min="7" max="7" width="11" style="36" bestFit="1" customWidth="1"/>
    <col min="8" max="8" width="13.33203125" style="36" bestFit="1" customWidth="1"/>
    <col min="11" max="11" width="15" style="36" customWidth="1"/>
    <col min="12" max="12" width="14.33203125" style="45" bestFit="1" customWidth="1"/>
    <col min="13" max="13" width="15.5546875" style="46" bestFit="1" customWidth="1"/>
    <col min="14" max="14" width="17" style="36" bestFit="1" customWidth="1"/>
    <col min="17" max="19" width="17" style="36" customWidth="1"/>
    <col min="20" max="20" width="22.33203125" bestFit="1" customWidth="1"/>
    <col min="21" max="21" width="18.109375" style="36" bestFit="1" customWidth="1"/>
    <col min="22" max="23" width="17" style="36" customWidth="1"/>
    <col min="24" max="24" width="15.33203125" style="36" bestFit="1" customWidth="1"/>
    <col min="25" max="25" width="19.5546875" style="36" bestFit="1" customWidth="1"/>
    <col min="26" max="26" width="20.6640625" style="36" bestFit="1" customWidth="1"/>
    <col min="27" max="27" width="20.6640625" style="36" customWidth="1"/>
    <col min="28" max="28" width="25.5546875" style="36" customWidth="1"/>
    <col min="29" max="29" width="46" style="36" customWidth="1"/>
    <col min="30" max="16384" width="11.44140625" style="36"/>
  </cols>
  <sheetData>
    <row r="4" spans="1:21" ht="43.2">
      <c r="A4" s="35" t="s">
        <v>0</v>
      </c>
      <c r="B4" s="81" t="s">
        <v>6</v>
      </c>
      <c r="C4" s="81" t="s">
        <v>7</v>
      </c>
      <c r="D4" s="81" t="s">
        <v>1</v>
      </c>
      <c r="E4" s="81" t="s">
        <v>2</v>
      </c>
      <c r="F4" s="81" t="s">
        <v>3</v>
      </c>
      <c r="G4" s="81" t="s">
        <v>4</v>
      </c>
      <c r="H4" s="81" t="s">
        <v>5</v>
      </c>
      <c r="I4" s="81" t="s">
        <v>8</v>
      </c>
      <c r="J4" s="81" t="s">
        <v>9</v>
      </c>
      <c r="K4" s="81" t="s">
        <v>10</v>
      </c>
      <c r="L4" s="82" t="s">
        <v>11</v>
      </c>
      <c r="M4" s="82" t="s">
        <v>56</v>
      </c>
      <c r="N4" s="82" t="s">
        <v>60</v>
      </c>
      <c r="O4" s="83" t="s">
        <v>88</v>
      </c>
      <c r="P4" s="83" t="s">
        <v>101</v>
      </c>
      <c r="Q4" s="83" t="s">
        <v>100</v>
      </c>
      <c r="R4" s="83" t="s">
        <v>102</v>
      </c>
      <c r="S4" s="83" t="s">
        <v>98</v>
      </c>
      <c r="T4" s="83" t="s">
        <v>103</v>
      </c>
      <c r="U4" s="84" t="s">
        <v>12</v>
      </c>
    </row>
    <row r="5" spans="1:21" s="45" customFormat="1" ht="14.4">
      <c r="A5" s="37" t="s">
        <v>15</v>
      </c>
      <c r="B5" s="37" t="s">
        <v>114</v>
      </c>
      <c r="C5" s="42" t="s">
        <v>115</v>
      </c>
      <c r="D5" s="38">
        <v>45538</v>
      </c>
      <c r="E5" s="39"/>
      <c r="F5" s="40"/>
      <c r="G5" s="41"/>
      <c r="H5" s="42"/>
      <c r="I5" s="42"/>
      <c r="J5" s="42"/>
      <c r="K5" s="43">
        <v>145678</v>
      </c>
      <c r="L5" s="42" t="s">
        <v>65</v>
      </c>
      <c r="M5" s="42" t="s">
        <v>104</v>
      </c>
      <c r="N5" s="42" t="s">
        <v>61</v>
      </c>
      <c r="O5" s="47">
        <v>30999</v>
      </c>
      <c r="P5" s="44">
        <v>7</v>
      </c>
      <c r="Q5" s="42"/>
      <c r="R5" s="42"/>
      <c r="S5" s="42" t="s">
        <v>107</v>
      </c>
      <c r="T5" s="42"/>
      <c r="U5" s="44"/>
    </row>
  </sheetData>
  <conditionalFormatting sqref="A5">
    <cfRule type="containsText" dxfId="46" priority="51" operator="containsText" text="PROJET A TRAVAILLER">
      <formula>NOT(ISERROR(SEARCH("PROJET A TRAVAILLER",A5)))</formula>
    </cfRule>
    <cfRule type="containsText" dxfId="45" priority="413" operator="containsText" text="ATT RETOUR PRIX VIOLAINE">
      <formula>NOT(ISERROR(SEARCH("ATT RETOUR PRIX VIOLAINE",A5)))</formula>
    </cfRule>
  </conditionalFormatting>
  <dataValidations count="6">
    <dataValidation allowBlank="1" showDropDown="1" showInputMessage="1" showErrorMessage="1" sqref="E5"/>
    <dataValidation type="list" allowBlank="1" showInputMessage="1" showErrorMessage="1" sqref="A5">
      <formula1>INDIRECT("t_Etat")</formula1>
    </dataValidation>
    <dataValidation allowBlank="1" showInputMessage="1" showErrorMessage="1" sqref="M4"/>
    <dataValidation showInputMessage="1" showErrorMessage="1" sqref="S4"/>
    <dataValidation type="list" allowBlank="1" showInputMessage="1" showErrorMessage="1" sqref="S5">
      <formula1>INDIRECT("t_Equipe")</formula1>
    </dataValidation>
    <dataValidation type="list" allowBlank="1" showInputMessage="1" showErrorMessage="1" sqref="Q5">
      <formula1>INDIRECT("t_Prépa")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TransfererCommandeReçue">
                <anchor moveWithCells="1" sizeWithCells="1">
                  <from>
                    <xdr:col>0</xdr:col>
                    <xdr:colOff>1074420</xdr:colOff>
                    <xdr:row>0</xdr:row>
                    <xdr:rowOff>68580</xdr:rowOff>
                  </from>
                  <to>
                    <xdr:col>1</xdr:col>
                    <xdr:colOff>1836420</xdr:colOff>
                    <xdr:row>2</xdr:row>
                    <xdr:rowOff>99060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operator="containsText" id="{B1F611E5-1B5B-48DD-9F89-CCCFDE862CC9}">
            <xm:f>NOT(ISERROR(SEARCH('BASE DE DONNÉES POUR FILTRES'!$E$3,A5)))</xm:f>
            <xm:f>'BASE DE DONNÉES POUR FILTRES'!$E$3</xm:f>
            <x14:dxf>
              <font>
                <color auto="1"/>
              </font>
              <fill>
                <patternFill>
                  <bgColor theme="4" tint="0.59996337778862885"/>
                </patternFill>
              </fill>
            </x14:dxf>
          </x14:cfRule>
          <x14:cfRule type="containsText" priority="410" operator="containsText" id="{5277C9A2-943F-4F0D-8280-8C0C685205A9}">
            <xm:f>NOT(ISERROR(SEARCH(#REF!,A5)))</xm:f>
            <xm:f>#REF!</xm:f>
            <x14:dxf>
              <fill>
                <patternFill>
                  <bgColor theme="0"/>
                </patternFill>
              </fill>
            </x14:dxf>
          </x14:cfRule>
          <x14:cfRule type="containsText" priority="411" operator="containsText" id="{706A0BA1-C7DD-463D-B9BA-E61BA4CC5D88}">
            <xm:f>NOT(ISERROR(SEARCH('BASE DE DONNÉES POUR FILTRES'!$E$6,A5)))</xm:f>
            <xm:f>'BASE DE DONNÉES POUR FILTRES'!$E$6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412" operator="containsText" id="{22596FCB-C2FE-41F0-AB47-5E0746121ED3}">
            <xm:f>NOT(ISERROR(SEARCH('BASE DE DONNÉES POUR FILTRES'!$E$5,A5)))</xm:f>
            <xm:f>'BASE DE DONNÉES POUR FILTRES'!$E$5</xm:f>
            <x14:dxf>
              <fill>
                <patternFill>
                  <bgColor theme="9" tint="0.59996337778862885"/>
                </patternFill>
              </fill>
            </x14:dxf>
          </x14:cfRule>
          <x14:cfRule type="containsText" priority="414" operator="containsText" id="{C8BED7AA-5A6C-4C1A-9A60-89ADEC467835}">
            <xm:f>NOT(ISERROR(SEARCH('BASE DE DONNÉES POUR FILTRES'!$E$8,A5)))</xm:f>
            <xm:f>'BASE DE DONNÉES POUR FILTRES'!$E$8</xm:f>
            <x14:dxf>
              <font>
                <color theme="9" tint="0.39997558519241921"/>
              </font>
              <fill>
                <patternFill patternType="solid">
                  <bgColor rgb="FF00B0F0"/>
                </patternFill>
              </fill>
            </x14:dxf>
          </x14:cfRule>
          <xm:sqref>A5</xm:sqref>
        </x14:conditionalFormatting>
        <x14:conditionalFormatting xmlns:xm="http://schemas.microsoft.com/office/excel/2006/main">
          <x14:cfRule type="cellIs" priority="40" operator="equal" id="{0CF02A1B-60E2-4BA5-AF24-E27FDD157A6C}">
            <xm:f>'BASE DE DONNÉES POUR FILTRES'!$K$4</xm:f>
            <x14:dxf>
              <fill>
                <patternFill>
                  <bgColor rgb="FFFFC000"/>
                </patternFill>
              </fill>
            </x14:dxf>
          </x14:cfRule>
          <x14:cfRule type="cellIs" priority="41" operator="equal" id="{A018518F-D98E-4B00-AE14-5666ED7B6F4D}">
            <xm:f>'BASE DE DONNÉES POUR FILTRES'!$K$3</xm:f>
            <x14:dxf>
              <fill>
                <patternFill>
                  <bgColor theme="9"/>
                </patternFill>
              </fill>
            </x14:dxf>
          </x14:cfRule>
          <x14:cfRule type="cellIs" priority="42" operator="equal" id="{576D063C-88AF-44A6-A14B-4469D83746ED}">
            <xm:f>'BASE DE DONNÉES POUR FILTRES'!$K$2</xm:f>
            <x14:dxf>
              <fill>
                <patternFill>
                  <bgColor rgb="FFFFFF00"/>
                </patternFill>
              </fill>
            </x14:dxf>
          </x14:cfRule>
          <xm:sqref>N5 Q5:T5</xm:sqref>
        </x14:conditionalFormatting>
        <x14:conditionalFormatting xmlns:xm="http://schemas.microsoft.com/office/excel/2006/main">
          <x14:cfRule type="cellIs" priority="426" operator="equal" id="{4DFF7E04-3D9F-45DF-B9BE-A5A6B6F493F5}">
            <xm:f>'BASE DE DONNÉES POUR FILTRES'!$G$3</xm:f>
            <x14:dxf>
              <fill>
                <patternFill>
                  <bgColor theme="5" tint="0.59996337778862885"/>
                </patternFill>
              </fill>
            </x14:dxf>
          </x14:cfRule>
          <x14:cfRule type="cellIs" priority="427" operator="equal" id="{87B5D038-BDC2-4A19-914B-128697E4B27C}">
            <xm:f>'BASE DE DONNÉES POUR FILTRES'!$G$2</xm:f>
            <x14:dxf>
              <fill>
                <patternFill>
                  <bgColor theme="4" tint="0.59996337778862885"/>
                </patternFill>
              </fill>
            </x14:dxf>
          </x14:cfRule>
          <xm:sqref>L5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'BASE DE DONNÉES POUR FILTRES'!$C$2:$C$11</xm:f>
          </x14:formula1>
          <xm:sqref>H5</xm:sqref>
        </x14:dataValidation>
        <x14:dataValidation type="list" allowBlank="1" showInputMessage="1" showErrorMessage="1">
          <x14:formula1>
            <xm:f>'BASE DE DONNÉES POUR FILTRES'!$I$2:$I$6</xm:f>
          </x14:formula1>
          <xm:sqref>M5</xm:sqref>
        </x14:dataValidation>
        <x14:dataValidation type="list" showInputMessage="1" showErrorMessage="1">
          <x14:formula1>
            <xm:f>'BASE DE DONNÉES POUR FILTRES'!$G$2:$G$4</xm:f>
          </x14:formula1>
          <xm:sqref>L5</xm:sqref>
        </x14:dataValidation>
        <x14:dataValidation type="list" allowBlank="1" showInputMessage="1" showErrorMessage="1">
          <x14:formula1>
            <xm:f>'BASE DE DONNÉES POUR FILTRES'!$K$2:$K$5</xm:f>
          </x14:formula1>
          <xm:sqref>N5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7"/>
  <sheetViews>
    <sheetView showGridLines="0" zoomScale="85" zoomScaleNormal="85" workbookViewId="0">
      <selection activeCell="A6" sqref="A6:XFD10"/>
    </sheetView>
  </sheetViews>
  <sheetFormatPr baseColWidth="10" defaultColWidth="11.44140625" defaultRowHeight="15" customHeight="1"/>
  <cols>
    <col min="1" max="2" width="11.5546875" customWidth="1"/>
    <col min="3" max="3" width="55.33203125" customWidth="1"/>
    <col min="4" max="4" width="42.44140625" customWidth="1"/>
    <col min="5" max="5" width="6.5546875" customWidth="1"/>
    <col min="6" max="6" width="57.44140625" customWidth="1"/>
    <col min="7" max="7" width="15.33203125" style="24" customWidth="1"/>
    <col min="8" max="8" width="14.6640625" customWidth="1"/>
    <col min="9" max="9" width="14.109375" customWidth="1"/>
    <col min="10" max="10" width="12.5546875" customWidth="1"/>
    <col min="11" max="11" width="21.109375" customWidth="1"/>
    <col min="12" max="12" width="13.6640625" style="19" customWidth="1"/>
    <col min="13" max="13" width="17.5546875" customWidth="1"/>
    <col min="14" max="14" width="16.33203125" customWidth="1"/>
    <col min="15" max="15" width="15" customWidth="1"/>
    <col min="16" max="16" width="8.5546875" customWidth="1"/>
  </cols>
  <sheetData>
    <row r="1" spans="1:19" ht="14.4">
      <c r="C1" s="9" t="s">
        <v>27</v>
      </c>
      <c r="F1" s="15" t="s">
        <v>28</v>
      </c>
      <c r="G1" s="8" t="s">
        <v>29</v>
      </c>
      <c r="H1" s="7" t="s">
        <v>30</v>
      </c>
      <c r="I1" s="3" t="s">
        <v>31</v>
      </c>
      <c r="J1" s="4"/>
      <c r="M1" s="20" t="s">
        <v>32</v>
      </c>
      <c r="N1" s="17" t="e">
        <f>t_Facturation[[#Totals],[MARGE EN %]]</f>
        <v>#DIV/0!</v>
      </c>
      <c r="P1" s="2" t="s">
        <v>33</v>
      </c>
      <c r="Q1" s="2" t="s">
        <v>34</v>
      </c>
      <c r="R1" s="2"/>
      <c r="S1" s="2"/>
    </row>
    <row r="2" spans="1:19" ht="14.4">
      <c r="F2" s="6">
        <f>0.012*N2</f>
        <v>0</v>
      </c>
      <c r="G2" s="23">
        <f>0.55*F2</f>
        <v>0</v>
      </c>
      <c r="H2" s="6">
        <f>0.1*(G2+F2)</f>
        <v>0</v>
      </c>
      <c r="I2" s="6">
        <f>F2+G2+H2</f>
        <v>0</v>
      </c>
      <c r="J2" s="5"/>
      <c r="M2" s="21" t="s">
        <v>35</v>
      </c>
      <c r="N2" s="18">
        <f>t_Facturation[[#Totals],[ FACTURES]]</f>
        <v>0</v>
      </c>
      <c r="P2" s="2" t="s">
        <v>36</v>
      </c>
      <c r="Q2" s="2" t="s">
        <v>37</v>
      </c>
      <c r="R2" s="2"/>
      <c r="S2" s="2"/>
    </row>
    <row r="3" spans="1:19" ht="14.4">
      <c r="K3" s="4"/>
      <c r="M3" s="22" t="s">
        <v>38</v>
      </c>
      <c r="N3" s="16"/>
      <c r="P3" s="2" t="s">
        <v>39</v>
      </c>
      <c r="Q3" s="2" t="s">
        <v>40</v>
      </c>
      <c r="R3" s="2"/>
      <c r="S3" s="2"/>
    </row>
    <row r="4" spans="1:19" ht="14.4">
      <c r="D4" s="9">
        <v>2024</v>
      </c>
      <c r="M4" s="48" t="s">
        <v>41</v>
      </c>
      <c r="N4" s="49">
        <v>400000</v>
      </c>
      <c r="P4" s="2" t="s">
        <v>42</v>
      </c>
      <c r="Q4" s="2"/>
      <c r="R4" s="2"/>
      <c r="S4" s="2"/>
    </row>
    <row r="5" spans="1:19" s="52" customFormat="1" ht="40.5" customHeight="1">
      <c r="A5" s="72" t="s">
        <v>89</v>
      </c>
      <c r="B5" s="72" t="s">
        <v>112</v>
      </c>
      <c r="C5" s="73" t="s">
        <v>43</v>
      </c>
      <c r="D5" s="73" t="s">
        <v>44</v>
      </c>
      <c r="E5" s="73" t="s">
        <v>45</v>
      </c>
      <c r="F5" s="73" t="s">
        <v>46</v>
      </c>
      <c r="G5" s="73" t="s">
        <v>47</v>
      </c>
      <c r="H5" s="73" t="s">
        <v>48</v>
      </c>
      <c r="I5" s="73" t="s">
        <v>49</v>
      </c>
      <c r="J5" s="73" t="s">
        <v>50</v>
      </c>
      <c r="K5" s="72" t="s">
        <v>51</v>
      </c>
      <c r="L5" s="72" t="s">
        <v>52</v>
      </c>
      <c r="M5" s="50"/>
      <c r="N5" s="51"/>
      <c r="P5" s="53" t="s">
        <v>53</v>
      </c>
      <c r="Q5" s="53"/>
      <c r="R5" s="53"/>
      <c r="S5" s="53"/>
    </row>
    <row r="6" spans="1:19" s="52" customFormat="1" ht="14.4">
      <c r="A6" s="72"/>
      <c r="B6" s="72"/>
      <c r="C6" s="74" t="s">
        <v>115</v>
      </c>
      <c r="D6" s="75" t="s">
        <v>114</v>
      </c>
      <c r="E6" s="73"/>
      <c r="F6" s="73" t="s">
        <v>115</v>
      </c>
      <c r="G6" s="50">
        <v>145678</v>
      </c>
      <c r="H6" s="76"/>
      <c r="I6" s="50"/>
      <c r="J6" s="77"/>
      <c r="K6" s="73"/>
      <c r="L6" s="74"/>
      <c r="M6" s="54"/>
      <c r="N6" s="55"/>
    </row>
    <row r="7" spans="1:19" ht="15" customHeight="1">
      <c r="A7" s="52" t="s">
        <v>90</v>
      </c>
      <c r="B7" s="52"/>
      <c r="C7" s="56"/>
      <c r="D7" s="78"/>
      <c r="E7" s="54"/>
      <c r="F7" s="54"/>
      <c r="G7" s="55">
        <f>SUBTOTAL(109,t_Facturation[MONTANT HT])</f>
        <v>145678</v>
      </c>
      <c r="H7" s="79" t="e">
        <f>SUBTOTAL(101,t_Facturation[MARGE EN %])</f>
        <v>#DIV/0!</v>
      </c>
      <c r="I7" s="55">
        <f>SUBTOTAL(109,t_Facturation[MARGE EN €])</f>
        <v>0</v>
      </c>
      <c r="J7" s="77">
        <f>SUBTOTAL(109,t_Facturation[[ FACTURES]])</f>
        <v>0</v>
      </c>
      <c r="K7" s="73"/>
      <c r="L7" s="74">
        <f>SUBTOTAL(103,t_Facturation[N° FACTURE])</f>
        <v>0</v>
      </c>
    </row>
  </sheetData>
  <phoneticPr fontId="9" type="noConversion"/>
  <dataValidations count="1">
    <dataValidation type="list" allowBlank="1" showInputMessage="1" showErrorMessage="1" sqref="B6">
      <formula1>INDIRECT("t_Commercial[Commercial]")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DI35"/>
  <sheetViews>
    <sheetView showGridLines="0" tabSelected="1" topLeftCell="AJ1" zoomScale="70" zoomScaleNormal="70" workbookViewId="0">
      <selection activeCell="CS9" sqref="CS9"/>
    </sheetView>
  </sheetViews>
  <sheetFormatPr baseColWidth="10" defaultRowHeight="14.4"/>
  <cols>
    <col min="1" max="1" width="2.6640625" bestFit="1" customWidth="1"/>
    <col min="2" max="2" width="3.88671875" bestFit="1" customWidth="1"/>
    <col min="3" max="7" width="3.88671875" customWidth="1"/>
    <col min="8" max="8" width="8" bestFit="1" customWidth="1"/>
    <col min="9" max="9" width="1.6640625" bestFit="1" customWidth="1"/>
    <col min="10" max="10" width="2.6640625" bestFit="1" customWidth="1"/>
    <col min="11" max="11" width="3.88671875" bestFit="1" customWidth="1"/>
    <col min="12" max="17" width="3.88671875" customWidth="1"/>
    <col min="18" max="18" width="1.6640625" bestFit="1" customWidth="1"/>
    <col min="19" max="19" width="2.6640625" bestFit="1" customWidth="1"/>
    <col min="20" max="20" width="7" customWidth="1"/>
    <col min="21" max="25" width="3.88671875" customWidth="1"/>
    <col min="26" max="26" width="5.5546875" bestFit="1" customWidth="1"/>
    <col min="27" max="27" width="2.44140625" customWidth="1"/>
    <col min="28" max="28" width="2.6640625" bestFit="1" customWidth="1"/>
    <col min="29" max="29" width="3.88671875" bestFit="1" customWidth="1"/>
    <col min="30" max="34" width="3.88671875" customWidth="1"/>
    <col min="35" max="35" width="5.88671875" bestFit="1" customWidth="1"/>
    <col min="36" max="36" width="2.44140625" customWidth="1"/>
    <col min="37" max="37" width="2.6640625" bestFit="1" customWidth="1"/>
    <col min="38" max="38" width="3.88671875" bestFit="1" customWidth="1"/>
    <col min="39" max="43" width="3.88671875" customWidth="1"/>
    <col min="44" max="44" width="7.44140625" bestFit="1" customWidth="1"/>
    <col min="45" max="45" width="2.44140625" customWidth="1"/>
    <col min="46" max="46" width="2.6640625" bestFit="1" customWidth="1"/>
    <col min="47" max="47" width="3.88671875" bestFit="1" customWidth="1"/>
    <col min="48" max="52" width="3.88671875" customWidth="1"/>
    <col min="53" max="53" width="8.33203125" customWidth="1"/>
    <col min="54" max="54" width="2.44140625" customWidth="1"/>
    <col min="55" max="55" width="2.6640625" bestFit="1" customWidth="1"/>
    <col min="56" max="56" width="3.88671875" bestFit="1" customWidth="1"/>
    <col min="57" max="61" width="3.88671875" customWidth="1"/>
    <col min="62" max="62" width="6.44140625" bestFit="1" customWidth="1"/>
    <col min="63" max="63" width="2.44140625" customWidth="1"/>
    <col min="64" max="64" width="2.6640625" bestFit="1" customWidth="1"/>
    <col min="65" max="65" width="3.88671875" bestFit="1" customWidth="1"/>
    <col min="66" max="70" width="3.88671875" customWidth="1"/>
    <col min="71" max="71" width="9" customWidth="1"/>
    <col min="72" max="72" width="2.44140625" customWidth="1"/>
    <col min="73" max="73" width="2.6640625" bestFit="1" customWidth="1"/>
    <col min="74" max="74" width="3.88671875" bestFit="1" customWidth="1"/>
    <col min="75" max="79" width="3.88671875" customWidth="1"/>
    <col min="80" max="80" width="8.33203125" customWidth="1"/>
    <col min="81" max="81" width="2.44140625" customWidth="1"/>
    <col min="82" max="82" width="2.6640625" bestFit="1" customWidth="1"/>
    <col min="83" max="83" width="3.88671875" bestFit="1" customWidth="1"/>
    <col min="84" max="88" width="3.88671875" customWidth="1"/>
    <col min="89" max="89" width="8.33203125" customWidth="1"/>
    <col min="90" max="90" width="2.44140625" customWidth="1"/>
    <col min="91" max="91" width="2.6640625" bestFit="1" customWidth="1"/>
    <col min="92" max="92" width="3.88671875" bestFit="1" customWidth="1"/>
    <col min="93" max="97" width="3.88671875" customWidth="1"/>
    <col min="98" max="98" width="7" bestFit="1" customWidth="1"/>
    <col min="99" max="99" width="2.44140625" customWidth="1"/>
    <col min="100" max="100" width="2.6640625" bestFit="1" customWidth="1"/>
    <col min="101" max="101" width="3.88671875" bestFit="1" customWidth="1"/>
    <col min="102" max="106" width="3.88671875" customWidth="1"/>
    <col min="107" max="107" width="3.88671875" bestFit="1" customWidth="1"/>
    <col min="108" max="108" width="4.109375" customWidth="1"/>
    <col min="111" max="111" width="13.5546875" bestFit="1" customWidth="1"/>
  </cols>
  <sheetData>
    <row r="1" spans="1:113" ht="69.75" customHeight="1">
      <c r="A1" s="96">
        <v>2024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  <c r="CP1" s="34"/>
      <c r="CQ1" s="34"/>
      <c r="CR1" s="34"/>
      <c r="CS1" s="34"/>
      <c r="CT1" s="34"/>
      <c r="CU1" s="34"/>
      <c r="CV1" s="34"/>
      <c r="CW1" s="34"/>
      <c r="CX1" s="34"/>
      <c r="CY1" s="34"/>
      <c r="CZ1" s="34"/>
      <c r="DA1" s="34"/>
      <c r="DB1" s="34"/>
      <c r="DC1" s="34"/>
      <c r="DD1" s="34"/>
    </row>
    <row r="2" spans="1:113" s="33" customFormat="1" ht="25.5" customHeight="1">
      <c r="A2" s="97" t="s">
        <v>87</v>
      </c>
      <c r="B2" s="98"/>
      <c r="C2" s="98"/>
      <c r="D2" s="98"/>
      <c r="E2" s="98"/>
      <c r="F2" s="98"/>
      <c r="G2" s="98"/>
      <c r="H2" s="98"/>
      <c r="I2" s="98"/>
      <c r="J2" s="95" t="s">
        <v>86</v>
      </c>
      <c r="K2" s="95"/>
      <c r="L2" s="95"/>
      <c r="M2" s="95"/>
      <c r="N2" s="95"/>
      <c r="O2" s="95"/>
      <c r="P2" s="95"/>
      <c r="Q2" s="95"/>
      <c r="R2" s="95"/>
      <c r="S2" s="95" t="s">
        <v>85</v>
      </c>
      <c r="T2" s="95"/>
      <c r="U2" s="95"/>
      <c r="V2" s="95"/>
      <c r="W2" s="95"/>
      <c r="X2" s="95"/>
      <c r="Y2" s="95"/>
      <c r="Z2" s="95"/>
      <c r="AA2" s="95"/>
      <c r="AB2" s="95" t="s">
        <v>84</v>
      </c>
      <c r="AC2" s="95"/>
      <c r="AD2" s="95"/>
      <c r="AE2" s="95"/>
      <c r="AF2" s="95"/>
      <c r="AG2" s="95"/>
      <c r="AH2" s="95"/>
      <c r="AI2" s="95"/>
      <c r="AJ2" s="95"/>
      <c r="AK2" s="95" t="s">
        <v>83</v>
      </c>
      <c r="AL2" s="95"/>
      <c r="AM2" s="95"/>
      <c r="AN2" s="95"/>
      <c r="AO2" s="95"/>
      <c r="AP2" s="95"/>
      <c r="AQ2" s="95"/>
      <c r="AR2" s="95"/>
      <c r="AS2" s="95"/>
      <c r="AT2" s="95" t="s">
        <v>82</v>
      </c>
      <c r="AU2" s="95"/>
      <c r="AV2" s="95"/>
      <c r="AW2" s="95"/>
      <c r="AX2" s="95"/>
      <c r="AY2" s="95"/>
      <c r="AZ2" s="95"/>
      <c r="BA2" s="95"/>
      <c r="BB2" s="95"/>
      <c r="BC2" s="95" t="s">
        <v>81</v>
      </c>
      <c r="BD2" s="95"/>
      <c r="BE2" s="95"/>
      <c r="BF2" s="95"/>
      <c r="BG2" s="95"/>
      <c r="BH2" s="95"/>
      <c r="BI2" s="95"/>
      <c r="BJ2" s="95"/>
      <c r="BK2" s="95"/>
      <c r="BL2" s="95" t="s">
        <v>80</v>
      </c>
      <c r="BM2" s="95"/>
      <c r="BN2" s="95"/>
      <c r="BO2" s="95"/>
      <c r="BP2" s="95"/>
      <c r="BQ2" s="95"/>
      <c r="BR2" s="95"/>
      <c r="BS2" s="95"/>
      <c r="BT2" s="95"/>
      <c r="BU2" s="95" t="s">
        <v>79</v>
      </c>
      <c r="BV2" s="95"/>
      <c r="BW2" s="95"/>
      <c r="BX2" s="95"/>
      <c r="BY2" s="95"/>
      <c r="BZ2" s="95"/>
      <c r="CA2" s="95"/>
      <c r="CB2" s="95"/>
      <c r="CC2" s="95"/>
      <c r="CD2" s="95" t="s">
        <v>78</v>
      </c>
      <c r="CE2" s="95"/>
      <c r="CF2" s="95"/>
      <c r="CG2" s="95"/>
      <c r="CH2" s="95"/>
      <c r="CI2" s="95"/>
      <c r="CJ2" s="95"/>
      <c r="CK2" s="95"/>
      <c r="CL2" s="95"/>
      <c r="CM2" s="95" t="s">
        <v>77</v>
      </c>
      <c r="CN2" s="95"/>
      <c r="CO2" s="95"/>
      <c r="CP2" s="95"/>
      <c r="CQ2" s="95"/>
      <c r="CR2" s="95"/>
      <c r="CS2" s="95"/>
      <c r="CT2" s="95"/>
      <c r="CU2" s="95"/>
      <c r="CV2" s="95" t="s">
        <v>76</v>
      </c>
      <c r="CW2" s="95"/>
      <c r="CX2" s="95"/>
      <c r="CY2" s="95"/>
      <c r="CZ2" s="95"/>
      <c r="DA2" s="95"/>
      <c r="DB2" s="95"/>
      <c r="DC2" s="95"/>
      <c r="DD2" s="99"/>
      <c r="DG2" s="61" t="s">
        <v>91</v>
      </c>
      <c r="DH2" s="62" t="s">
        <v>92</v>
      </c>
      <c r="DI2" s="63" t="s">
        <v>93</v>
      </c>
    </row>
    <row r="3" spans="1:113" ht="21.75" customHeight="1">
      <c r="A3" s="70">
        <f>DATE(A1,1,1)</f>
        <v>45292</v>
      </c>
      <c r="B3" s="71">
        <f>A3</f>
        <v>45292</v>
      </c>
      <c r="C3" s="71" t="s">
        <v>94</v>
      </c>
      <c r="D3" s="71"/>
      <c r="E3" s="71"/>
      <c r="F3" s="71"/>
      <c r="G3" s="71"/>
      <c r="H3" s="57"/>
      <c r="I3" s="91"/>
      <c r="J3" s="70">
        <f>EDATE(A3,1)</f>
        <v>45323</v>
      </c>
      <c r="K3" s="59">
        <f>J3</f>
        <v>45323</v>
      </c>
      <c r="L3" s="59"/>
      <c r="M3" s="59"/>
      <c r="N3" s="59"/>
      <c r="O3" s="59"/>
      <c r="P3" s="59"/>
      <c r="Q3" s="59"/>
      <c r="R3" s="60"/>
      <c r="S3" s="70">
        <f>EDATE(J3,1)</f>
        <v>45352</v>
      </c>
      <c r="T3" s="59">
        <f>S3</f>
        <v>45352</v>
      </c>
      <c r="U3" s="59"/>
      <c r="V3" s="59"/>
      <c r="W3" s="59"/>
      <c r="X3" s="59"/>
      <c r="Y3" s="59"/>
      <c r="Z3" s="58"/>
      <c r="AA3" s="60"/>
      <c r="AB3" s="70">
        <f>EDATE(S3,1)</f>
        <v>45383</v>
      </c>
      <c r="AC3" s="71">
        <f>AB3</f>
        <v>45383</v>
      </c>
      <c r="AD3" s="71" t="s">
        <v>69</v>
      </c>
      <c r="AE3" s="71"/>
      <c r="AF3" s="71"/>
      <c r="AG3" s="71"/>
      <c r="AH3" s="71"/>
      <c r="AI3" s="57"/>
      <c r="AJ3" s="91"/>
      <c r="AK3" s="70">
        <f>EDATE(AB3,1)</f>
        <v>45413</v>
      </c>
      <c r="AL3" s="71">
        <f>AK3</f>
        <v>45413</v>
      </c>
      <c r="AM3" s="71" t="s">
        <v>95</v>
      </c>
      <c r="AN3" s="71"/>
      <c r="AO3" s="71"/>
      <c r="AP3" s="71"/>
      <c r="AQ3" s="71"/>
      <c r="AR3" s="57"/>
      <c r="AS3" s="91"/>
      <c r="AT3" s="70">
        <f>EDATE(AK3,1)</f>
        <v>45444</v>
      </c>
      <c r="AU3" s="59">
        <f>AT3</f>
        <v>45444</v>
      </c>
      <c r="AV3" s="59"/>
      <c r="AW3" s="59"/>
      <c r="AX3" s="59"/>
      <c r="AY3" s="59"/>
      <c r="AZ3" s="59"/>
      <c r="BA3" s="58"/>
      <c r="BB3" s="60"/>
      <c r="BC3" s="70">
        <f>EDATE(AT3,1)</f>
        <v>45474</v>
      </c>
      <c r="BD3" s="59">
        <f>BC3</f>
        <v>45474</v>
      </c>
      <c r="BE3" s="59"/>
      <c r="BF3" s="59"/>
      <c r="BG3" s="59"/>
      <c r="BH3" s="59"/>
      <c r="BI3" s="59"/>
      <c r="BJ3" s="58"/>
      <c r="BK3" s="60"/>
      <c r="BL3" s="70">
        <f>EDATE(BC3,1)</f>
        <v>45505</v>
      </c>
      <c r="BM3" s="59">
        <f>BL3</f>
        <v>45505</v>
      </c>
      <c r="BN3" s="59"/>
      <c r="BO3" s="59"/>
      <c r="BP3" s="59"/>
      <c r="BQ3" s="59"/>
      <c r="BR3" s="59"/>
      <c r="BS3" s="58"/>
      <c r="BT3" s="60"/>
      <c r="BU3" s="70">
        <f>EDATE(BL3,1)</f>
        <v>45536</v>
      </c>
      <c r="BV3" s="59">
        <f>BU3</f>
        <v>45536</v>
      </c>
      <c r="BW3" s="59"/>
      <c r="BX3" s="59"/>
      <c r="BY3" s="59"/>
      <c r="BZ3" s="59"/>
      <c r="CA3" s="59"/>
      <c r="CB3" s="58"/>
      <c r="CC3" s="60"/>
      <c r="CD3" s="70">
        <f>EDATE(BU3,1)</f>
        <v>45566</v>
      </c>
      <c r="CE3" s="59">
        <f>CD3</f>
        <v>45566</v>
      </c>
      <c r="CF3" s="59"/>
      <c r="CG3" s="59"/>
      <c r="CH3" s="59"/>
      <c r="CI3" s="59"/>
      <c r="CJ3" s="59"/>
      <c r="CK3" s="58"/>
      <c r="CL3" s="60"/>
      <c r="CM3" s="70">
        <f>EDATE(CD3,1)</f>
        <v>45597</v>
      </c>
      <c r="CN3" s="71">
        <f>CM3</f>
        <v>45597</v>
      </c>
      <c r="CO3" s="71" t="s">
        <v>75</v>
      </c>
      <c r="CP3" s="71"/>
      <c r="CQ3" s="71"/>
      <c r="CR3" s="71"/>
      <c r="CS3" s="71"/>
      <c r="CT3" s="57"/>
      <c r="CU3" s="91"/>
      <c r="CV3" s="70">
        <f>EDATE(CM3,1)</f>
        <v>45627</v>
      </c>
      <c r="CW3" s="59">
        <f>CV3</f>
        <v>45627</v>
      </c>
      <c r="CX3" s="59"/>
      <c r="CY3" s="59"/>
      <c r="CZ3" s="59"/>
      <c r="DA3" s="59"/>
      <c r="DB3" s="59"/>
      <c r="DC3" s="58"/>
      <c r="DD3" s="69"/>
      <c r="DE3" s="32"/>
      <c r="DG3" s="61" t="s">
        <v>94</v>
      </c>
      <c r="DH3" s="62" t="str">
        <f>TEXT(t_Fériés[[#This Row],[Date]],"jjj")</f>
        <v>lun</v>
      </c>
      <c r="DI3" s="63">
        <f>DATE(A1,1,1)</f>
        <v>45292</v>
      </c>
    </row>
    <row r="4" spans="1:113" ht="21.75" customHeight="1">
      <c r="A4" s="70">
        <f>IFERROR(IF(MONTH(A3+1)=MONTH(A3),A3+1,""),"")</f>
        <v>45293</v>
      </c>
      <c r="B4" s="59">
        <f t="shared" ref="B4:B33" si="0">A4</f>
        <v>45293</v>
      </c>
      <c r="C4" s="59"/>
      <c r="D4" s="59"/>
      <c r="E4" s="59"/>
      <c r="F4" s="59"/>
      <c r="G4" s="59"/>
      <c r="H4" s="58"/>
      <c r="I4" s="60"/>
      <c r="J4" s="70">
        <f>IFERROR(IF(MONTH(J3+1)=MONTH(J3),J3+1,""),"")</f>
        <v>45324</v>
      </c>
      <c r="K4" s="59">
        <f t="shared" ref="K4:K33" si="1">J4</f>
        <v>45324</v>
      </c>
      <c r="L4" s="59"/>
      <c r="M4" s="59"/>
      <c r="N4" s="59"/>
      <c r="O4" s="59"/>
      <c r="P4" s="59"/>
      <c r="Q4" s="59"/>
      <c r="R4" s="60"/>
      <c r="S4" s="70">
        <f>IFERROR(IF(MONTH(S3+1)=MONTH(S3),S3+1,""),"")</f>
        <v>45353</v>
      </c>
      <c r="T4" s="59">
        <f t="shared" ref="T4:T33" si="2">S4</f>
        <v>45353</v>
      </c>
      <c r="U4" s="59"/>
      <c r="V4" s="59"/>
      <c r="W4" s="59"/>
      <c r="X4" s="59"/>
      <c r="Y4" s="59"/>
      <c r="Z4" s="58"/>
      <c r="AA4" s="60"/>
      <c r="AB4" s="70">
        <f>IFERROR(IF(MONTH(AB3+1)=MONTH(AB3),AB3+1,""),"")</f>
        <v>45384</v>
      </c>
      <c r="AC4" s="59">
        <f t="shared" ref="AC4:AC33" si="3">AB4</f>
        <v>45384</v>
      </c>
      <c r="AD4" s="59"/>
      <c r="AE4" s="59"/>
      <c r="AF4" s="59"/>
      <c r="AG4" s="59"/>
      <c r="AH4" s="59"/>
      <c r="AI4" s="58"/>
      <c r="AJ4" s="60"/>
      <c r="AK4" s="70">
        <f>IFERROR(IF(MONTH(AK3+1)=MONTH(AK3),AK3+1,""),"")</f>
        <v>45414</v>
      </c>
      <c r="AL4" s="59">
        <f t="shared" ref="AL4:AL33" si="4">AK4</f>
        <v>45414</v>
      </c>
      <c r="AM4" s="59"/>
      <c r="AN4" s="59"/>
      <c r="AO4" s="59"/>
      <c r="AP4" s="59"/>
      <c r="AQ4" s="59"/>
      <c r="AR4" s="58"/>
      <c r="AS4" s="60"/>
      <c r="AT4" s="70">
        <f>IFERROR(IF(MONTH(AT3+1)=MONTH(AT3),AT3+1,""),"")</f>
        <v>45445</v>
      </c>
      <c r="AU4" s="59">
        <f t="shared" ref="AU4:AU33" si="5">AT4</f>
        <v>45445</v>
      </c>
      <c r="AV4" s="59"/>
      <c r="AW4" s="59"/>
      <c r="AX4" s="59"/>
      <c r="AY4" s="59"/>
      <c r="AZ4" s="59"/>
      <c r="BA4" s="58"/>
      <c r="BB4" s="60"/>
      <c r="BC4" s="70">
        <f>IFERROR(IF(MONTH(BC3+1)=MONTH(BC3),BC3+1,""),"")</f>
        <v>45475</v>
      </c>
      <c r="BD4" s="59">
        <f t="shared" ref="BD4:BD33" si="6">BC4</f>
        <v>45475</v>
      </c>
      <c r="BE4" s="59"/>
      <c r="BF4" s="59"/>
      <c r="BG4" s="59"/>
      <c r="BH4" s="59"/>
      <c r="BI4" s="59"/>
      <c r="BJ4" s="58"/>
      <c r="BK4" s="60"/>
      <c r="BL4" s="70">
        <f>IFERROR(IF(MONTH(BL3+1)=MONTH(BL3),BL3+1,""),"")</f>
        <v>45506</v>
      </c>
      <c r="BM4" s="59">
        <f t="shared" ref="BM4:BM33" si="7">BL4</f>
        <v>45506</v>
      </c>
      <c r="BN4" s="59"/>
      <c r="BO4" s="59"/>
      <c r="BP4" s="59"/>
      <c r="BQ4" s="59"/>
      <c r="BR4" s="59"/>
      <c r="BS4" s="58"/>
      <c r="BT4" s="60"/>
      <c r="BU4" s="70">
        <f>IFERROR(IF(MONTH(BU3+1)=MONTH(BU3),BU3+1,""),"")</f>
        <v>45537</v>
      </c>
      <c r="BV4" s="59">
        <f t="shared" ref="BV4:BV33" si="8">BU4</f>
        <v>45537</v>
      </c>
      <c r="BW4" s="59"/>
      <c r="BX4" s="59"/>
      <c r="BY4" s="59"/>
      <c r="BZ4" s="59"/>
      <c r="CA4" s="59"/>
      <c r="CB4" s="58"/>
      <c r="CC4" s="60"/>
      <c r="CD4" s="70">
        <f>IFERROR(IF(MONTH(CD3+1)=MONTH(CD3),CD3+1,""),"")</f>
        <v>45567</v>
      </c>
      <c r="CE4" s="59">
        <f t="shared" ref="CE4:CE33" si="9">CD4</f>
        <v>45567</v>
      </c>
      <c r="CF4" s="59"/>
      <c r="CG4" s="59"/>
      <c r="CH4" s="59"/>
      <c r="CI4" s="59"/>
      <c r="CJ4" s="59"/>
      <c r="CK4" s="58"/>
      <c r="CL4" s="60"/>
      <c r="CM4" s="70">
        <f>IFERROR(IF(MONTH(CM3+1)=MONTH(CM3),CM3+1,""),"")</f>
        <v>45598</v>
      </c>
      <c r="CN4" s="59">
        <f t="shared" ref="CN4:CN33" si="10">CM4</f>
        <v>45598</v>
      </c>
      <c r="CO4" s="59"/>
      <c r="CP4" s="59"/>
      <c r="CQ4" s="59"/>
      <c r="CR4" s="59"/>
      <c r="CS4" s="59"/>
      <c r="CT4" s="58"/>
      <c r="CU4" s="60"/>
      <c r="CV4" s="70">
        <f>IFERROR(IF(MONTH(CV3+1)=MONTH(CV3),CV3+1,""),"")</f>
        <v>45628</v>
      </c>
      <c r="CW4" s="59">
        <f t="shared" ref="CW4:CW33" si="11">CV4</f>
        <v>45628</v>
      </c>
      <c r="CX4" s="59"/>
      <c r="CY4" s="59"/>
      <c r="CZ4" s="59"/>
      <c r="DA4" s="59"/>
      <c r="DB4" s="59"/>
      <c r="DC4" s="58"/>
      <c r="DD4" s="69"/>
      <c r="DE4" s="32"/>
      <c r="DG4" s="67" t="s">
        <v>69</v>
      </c>
      <c r="DH4" s="62" t="str">
        <f>TEXT(t_Fériés[[#This Row],[Date]],"jjj")</f>
        <v>lun</v>
      </c>
      <c r="DI4" s="64">
        <f>FLOOR(DAY(MINUTE($A$1/38)/2+56)&amp;"/5/"&amp;$A$1,7)-"34"+1</f>
        <v>45383</v>
      </c>
    </row>
    <row r="5" spans="1:113" ht="21.75" customHeight="1">
      <c r="A5" s="70">
        <f t="shared" ref="A5:A33" si="12">IFERROR(IF(MONTH(A4+1)=MONTH(A4),A4+1,""),"")</f>
        <v>45294</v>
      </c>
      <c r="B5" s="59">
        <f t="shared" si="0"/>
        <v>45294</v>
      </c>
      <c r="C5" s="59"/>
      <c r="D5" s="59"/>
      <c r="E5" s="59"/>
      <c r="F5" s="59"/>
      <c r="G5" s="59"/>
      <c r="H5" s="58"/>
      <c r="I5" s="60"/>
      <c r="J5" s="70">
        <f t="shared" ref="J5:J33" si="13">IFERROR(IF(MONTH(J4+1)=MONTH(J4),J4+1,""),"")</f>
        <v>45325</v>
      </c>
      <c r="K5" s="59">
        <f t="shared" si="1"/>
        <v>45325</v>
      </c>
      <c r="L5" s="59"/>
      <c r="M5" s="59"/>
      <c r="N5" s="59"/>
      <c r="O5" s="59"/>
      <c r="P5" s="59"/>
      <c r="Q5" s="59"/>
      <c r="R5" s="60"/>
      <c r="S5" s="70">
        <f t="shared" ref="S5:S33" si="14">IFERROR(IF(MONTH(S4+1)=MONTH(S4),S4+1,""),"")</f>
        <v>45354</v>
      </c>
      <c r="T5" s="59">
        <f t="shared" si="2"/>
        <v>45354</v>
      </c>
      <c r="U5" s="59"/>
      <c r="V5" s="59"/>
      <c r="W5" s="59"/>
      <c r="X5" s="59"/>
      <c r="Y5" s="59"/>
      <c r="Z5" s="58"/>
      <c r="AA5" s="60"/>
      <c r="AB5" s="70">
        <f t="shared" ref="AB5:AB33" si="15">IFERROR(IF(MONTH(AB4+1)=MONTH(AB4),AB4+1,""),"")</f>
        <v>45385</v>
      </c>
      <c r="AC5" s="59">
        <f t="shared" si="3"/>
        <v>45385</v>
      </c>
      <c r="AD5" s="59"/>
      <c r="AE5" s="59"/>
      <c r="AF5" s="59"/>
      <c r="AG5" s="59"/>
      <c r="AH5" s="59"/>
      <c r="AI5" s="58"/>
      <c r="AJ5" s="60"/>
      <c r="AK5" s="70">
        <f t="shared" ref="AK5:AK33" si="16">IFERROR(IF(MONTH(AK4+1)=MONTH(AK4),AK4+1,""),"")</f>
        <v>45415</v>
      </c>
      <c r="AL5" s="59">
        <f t="shared" si="4"/>
        <v>45415</v>
      </c>
      <c r="AM5" s="59"/>
      <c r="AN5" s="59"/>
      <c r="AO5" s="59"/>
      <c r="AP5" s="59"/>
      <c r="AQ5" s="59"/>
      <c r="AR5" s="58"/>
      <c r="AS5" s="60"/>
      <c r="AT5" s="70">
        <f t="shared" ref="AT5:AT33" si="17">IFERROR(IF(MONTH(AT4+1)=MONTH(AT4),AT4+1,""),"")</f>
        <v>45446</v>
      </c>
      <c r="AU5" s="59">
        <f t="shared" si="5"/>
        <v>45446</v>
      </c>
      <c r="AV5" s="59"/>
      <c r="AW5" s="59"/>
      <c r="AX5" s="59"/>
      <c r="AY5" s="59"/>
      <c r="AZ5" s="59"/>
      <c r="BA5" s="58"/>
      <c r="BB5" s="60"/>
      <c r="BC5" s="70">
        <f t="shared" ref="BC5:BC33" si="18">IFERROR(IF(MONTH(BC4+1)=MONTH(BC4),BC4+1,""),"")</f>
        <v>45476</v>
      </c>
      <c r="BD5" s="59">
        <f t="shared" si="6"/>
        <v>45476</v>
      </c>
      <c r="BE5" s="59"/>
      <c r="BF5" s="59"/>
      <c r="BG5" s="59"/>
      <c r="BH5" s="59"/>
      <c r="BI5" s="59"/>
      <c r="BJ5" s="58"/>
      <c r="BK5" s="60"/>
      <c r="BL5" s="70">
        <f t="shared" ref="BL5:BL33" si="19">IFERROR(IF(MONTH(BL4+1)=MONTH(BL4),BL4+1,""),"")</f>
        <v>45507</v>
      </c>
      <c r="BM5" s="59">
        <f t="shared" si="7"/>
        <v>45507</v>
      </c>
      <c r="BN5" s="59"/>
      <c r="BO5" s="59"/>
      <c r="BP5" s="59"/>
      <c r="BQ5" s="59"/>
      <c r="BR5" s="59"/>
      <c r="BS5" s="58"/>
      <c r="BT5" s="60"/>
      <c r="BU5" s="70">
        <f t="shared" ref="BU5:BU33" si="20">IFERROR(IF(MONTH(BU4+1)=MONTH(BU4),BU4+1,""),"")</f>
        <v>45538</v>
      </c>
      <c r="BV5" s="59">
        <f t="shared" si="8"/>
        <v>45538</v>
      </c>
      <c r="BW5" s="59"/>
      <c r="BX5" s="59"/>
      <c r="BY5" s="59"/>
      <c r="BZ5" s="59"/>
      <c r="CA5" s="59"/>
      <c r="CB5" s="58"/>
      <c r="CC5" s="60"/>
      <c r="CD5" s="70">
        <f t="shared" ref="CD5:CD33" si="21">IFERROR(IF(MONTH(CD4+1)=MONTH(CD4),CD4+1,""),"")</f>
        <v>45568</v>
      </c>
      <c r="CE5" s="59">
        <f t="shared" si="9"/>
        <v>45568</v>
      </c>
      <c r="CF5" s="59"/>
      <c r="CG5" s="59"/>
      <c r="CH5" s="59"/>
      <c r="CI5" s="59"/>
      <c r="CJ5" s="59"/>
      <c r="CK5" s="58"/>
      <c r="CL5" s="60"/>
      <c r="CM5" s="70">
        <f t="shared" ref="CM5:CM33" si="22">IFERROR(IF(MONTH(CM4+1)=MONTH(CM4),CM4+1,""),"")</f>
        <v>45599</v>
      </c>
      <c r="CN5" s="59">
        <f t="shared" si="10"/>
        <v>45599</v>
      </c>
      <c r="CO5" s="59"/>
      <c r="CP5" s="59"/>
      <c r="CQ5" s="59"/>
      <c r="CR5" s="59"/>
      <c r="CS5" s="59"/>
      <c r="CT5" s="58"/>
      <c r="CU5" s="60"/>
      <c r="CV5" s="70">
        <f t="shared" ref="CV5:CV33" si="23">IFERROR(IF(MONTH(CV4+1)=MONTH(CV4),CV4+1,""),"")</f>
        <v>45629</v>
      </c>
      <c r="CW5" s="59">
        <f t="shared" si="11"/>
        <v>45629</v>
      </c>
      <c r="CX5" s="59"/>
      <c r="CY5" s="59"/>
      <c r="CZ5" s="59"/>
      <c r="DA5" s="59"/>
      <c r="DB5" s="59"/>
      <c r="DC5" s="58"/>
      <c r="DD5" s="69"/>
      <c r="DE5" s="32"/>
      <c r="DG5" s="65" t="s">
        <v>95</v>
      </c>
      <c r="DH5" s="62" t="str">
        <f>TEXT(t_Fériés[[#This Row],[Date]],"jjj")</f>
        <v>mer</v>
      </c>
      <c r="DI5" s="66">
        <f>DATE(A1,5,1)</f>
        <v>45413</v>
      </c>
    </row>
    <row r="6" spans="1:113" ht="21.75" customHeight="1">
      <c r="A6" s="70">
        <f t="shared" si="12"/>
        <v>45295</v>
      </c>
      <c r="B6" s="59">
        <f t="shared" si="0"/>
        <v>45295</v>
      </c>
      <c r="C6" s="59"/>
      <c r="D6" s="59"/>
      <c r="E6" s="59"/>
      <c r="F6" s="59"/>
      <c r="G6" s="59"/>
      <c r="H6" s="58"/>
      <c r="I6" s="60"/>
      <c r="J6" s="70">
        <f t="shared" si="13"/>
        <v>45326</v>
      </c>
      <c r="K6" s="59">
        <f t="shared" si="1"/>
        <v>45326</v>
      </c>
      <c r="L6" s="59"/>
      <c r="M6" s="59"/>
      <c r="N6" s="59"/>
      <c r="O6" s="59"/>
      <c r="P6" s="59"/>
      <c r="Q6" s="59"/>
      <c r="R6" s="60"/>
      <c r="S6" s="70">
        <f t="shared" si="14"/>
        <v>45355</v>
      </c>
      <c r="T6" s="59">
        <f t="shared" si="2"/>
        <v>45355</v>
      </c>
      <c r="U6" s="59"/>
      <c r="V6" s="59"/>
      <c r="W6" s="59"/>
      <c r="X6" s="59"/>
      <c r="Y6" s="59"/>
      <c r="Z6" s="58"/>
      <c r="AA6" s="60"/>
      <c r="AB6" s="70">
        <f t="shared" si="15"/>
        <v>45386</v>
      </c>
      <c r="AC6" s="59">
        <f t="shared" si="3"/>
        <v>45386</v>
      </c>
      <c r="AD6" s="59"/>
      <c r="AE6" s="59"/>
      <c r="AF6" s="59"/>
      <c r="AG6" s="59"/>
      <c r="AH6" s="59"/>
      <c r="AI6" s="58"/>
      <c r="AJ6" s="60"/>
      <c r="AK6" s="70">
        <f t="shared" si="16"/>
        <v>45416</v>
      </c>
      <c r="AL6" s="59">
        <f t="shared" si="4"/>
        <v>45416</v>
      </c>
      <c r="AM6" s="59"/>
      <c r="AN6" s="59"/>
      <c r="AO6" s="59"/>
      <c r="AP6" s="59"/>
      <c r="AQ6" s="59"/>
      <c r="AR6" s="58"/>
      <c r="AS6" s="60"/>
      <c r="AT6" s="70">
        <f t="shared" si="17"/>
        <v>45447</v>
      </c>
      <c r="AU6" s="59">
        <f t="shared" si="5"/>
        <v>45447</v>
      </c>
      <c r="AV6" s="59"/>
      <c r="AW6" s="59"/>
      <c r="AX6" s="59"/>
      <c r="AY6" s="59"/>
      <c r="AZ6" s="59"/>
      <c r="BA6" s="58"/>
      <c r="BB6" s="60"/>
      <c r="BC6" s="70">
        <f t="shared" si="18"/>
        <v>45477</v>
      </c>
      <c r="BD6" s="59">
        <f t="shared" si="6"/>
        <v>45477</v>
      </c>
      <c r="BE6" s="59"/>
      <c r="BF6" s="59"/>
      <c r="BG6" s="59"/>
      <c r="BH6" s="59"/>
      <c r="BI6" s="59"/>
      <c r="BJ6" s="58"/>
      <c r="BK6" s="60"/>
      <c r="BL6" s="70">
        <f t="shared" si="19"/>
        <v>45508</v>
      </c>
      <c r="BM6" s="59">
        <f t="shared" si="7"/>
        <v>45508</v>
      </c>
      <c r="BN6" s="59"/>
      <c r="BO6" s="59"/>
      <c r="BP6" s="59"/>
      <c r="BQ6" s="59"/>
      <c r="BR6" s="59"/>
      <c r="BS6" s="58"/>
      <c r="BT6" s="60"/>
      <c r="BU6" s="70">
        <f t="shared" si="20"/>
        <v>45539</v>
      </c>
      <c r="BV6" s="59">
        <f t="shared" si="8"/>
        <v>45539</v>
      </c>
      <c r="BW6" s="59"/>
      <c r="BX6" s="59"/>
      <c r="BY6" s="59"/>
      <c r="BZ6" s="59"/>
      <c r="CA6" s="59"/>
      <c r="CB6" s="58"/>
      <c r="CC6" s="60"/>
      <c r="CD6" s="70">
        <f t="shared" si="21"/>
        <v>45569</v>
      </c>
      <c r="CE6" s="59">
        <f t="shared" si="9"/>
        <v>45569</v>
      </c>
      <c r="CF6" s="59"/>
      <c r="CG6" s="59"/>
      <c r="CH6" s="59"/>
      <c r="CI6" s="59"/>
      <c r="CJ6" s="59"/>
      <c r="CK6" s="58"/>
      <c r="CL6" s="60"/>
      <c r="CM6" s="70">
        <f t="shared" si="22"/>
        <v>45600</v>
      </c>
      <c r="CN6" s="59">
        <f t="shared" si="10"/>
        <v>45600</v>
      </c>
      <c r="CO6" s="59"/>
      <c r="CP6" s="59"/>
      <c r="CQ6" s="59"/>
      <c r="CR6" s="59"/>
      <c r="CS6" s="59"/>
      <c r="CT6" s="58"/>
      <c r="CU6" s="60"/>
      <c r="CV6" s="70">
        <f t="shared" si="23"/>
        <v>45630</v>
      </c>
      <c r="CW6" s="59">
        <f t="shared" si="11"/>
        <v>45630</v>
      </c>
      <c r="CX6" s="59"/>
      <c r="CY6" s="59"/>
      <c r="CZ6" s="59"/>
      <c r="DA6" s="59"/>
      <c r="DB6" s="59"/>
      <c r="DC6" s="58"/>
      <c r="DD6" s="69"/>
      <c r="DE6" s="32"/>
      <c r="DG6" s="65" t="s">
        <v>96</v>
      </c>
      <c r="DH6" s="62" t="str">
        <f>TEXT(t_Fériés[[#This Row],[Date]],"jjj")</f>
        <v>mer</v>
      </c>
      <c r="DI6" s="66">
        <f>DATE(A1,5,8)</f>
        <v>45420</v>
      </c>
    </row>
    <row r="7" spans="1:113" ht="21.75" customHeight="1">
      <c r="A7" s="70">
        <f t="shared" si="12"/>
        <v>45296</v>
      </c>
      <c r="B7" s="59">
        <f t="shared" si="0"/>
        <v>45296</v>
      </c>
      <c r="C7" s="59"/>
      <c r="D7" s="59"/>
      <c r="E7" s="59"/>
      <c r="F7" s="59"/>
      <c r="G7" s="59"/>
      <c r="H7" s="58"/>
      <c r="I7" s="60"/>
      <c r="J7" s="70">
        <f t="shared" si="13"/>
        <v>45327</v>
      </c>
      <c r="K7" s="59">
        <f t="shared" si="1"/>
        <v>45327</v>
      </c>
      <c r="L7" s="59"/>
      <c r="M7" s="59"/>
      <c r="N7" s="59"/>
      <c r="O7" s="59"/>
      <c r="P7" s="59"/>
      <c r="Q7" s="59"/>
      <c r="R7" s="60"/>
      <c r="S7" s="70">
        <f t="shared" si="14"/>
        <v>45356</v>
      </c>
      <c r="T7" s="59">
        <f t="shared" si="2"/>
        <v>45356</v>
      </c>
      <c r="U7" s="59"/>
      <c r="V7" s="59"/>
      <c r="W7" s="59"/>
      <c r="X7" s="59"/>
      <c r="Y7" s="59"/>
      <c r="Z7" s="58"/>
      <c r="AA7" s="60"/>
      <c r="AB7" s="70">
        <f t="shared" si="15"/>
        <v>45387</v>
      </c>
      <c r="AC7" s="59">
        <f t="shared" si="3"/>
        <v>45387</v>
      </c>
      <c r="AD7" s="59"/>
      <c r="AE7" s="59"/>
      <c r="AF7" s="59"/>
      <c r="AG7" s="59"/>
      <c r="AH7" s="59"/>
      <c r="AI7" s="58"/>
      <c r="AJ7" s="60"/>
      <c r="AK7" s="70">
        <f t="shared" si="16"/>
        <v>45417</v>
      </c>
      <c r="AL7" s="59">
        <f t="shared" si="4"/>
        <v>45417</v>
      </c>
      <c r="AM7" s="59"/>
      <c r="AN7" s="59"/>
      <c r="AO7" s="59"/>
      <c r="AP7" s="59"/>
      <c r="AQ7" s="59"/>
      <c r="AR7" s="58"/>
      <c r="AS7" s="60"/>
      <c r="AT7" s="70">
        <f t="shared" si="17"/>
        <v>45448</v>
      </c>
      <c r="AU7" s="59">
        <f t="shared" si="5"/>
        <v>45448</v>
      </c>
      <c r="AV7" s="59"/>
      <c r="AW7" s="59"/>
      <c r="AX7" s="59"/>
      <c r="AY7" s="59"/>
      <c r="AZ7" s="59"/>
      <c r="BA7" s="58"/>
      <c r="BB7" s="60"/>
      <c r="BC7" s="70">
        <f t="shared" si="18"/>
        <v>45478</v>
      </c>
      <c r="BD7" s="59">
        <f t="shared" si="6"/>
        <v>45478</v>
      </c>
      <c r="BE7" s="59"/>
      <c r="BF7" s="59"/>
      <c r="BG7" s="59"/>
      <c r="BH7" s="59"/>
      <c r="BI7" s="59"/>
      <c r="BJ7" s="58"/>
      <c r="BK7" s="60"/>
      <c r="BL7" s="70">
        <f t="shared" si="19"/>
        <v>45509</v>
      </c>
      <c r="BM7" s="59">
        <f t="shared" si="7"/>
        <v>45509</v>
      </c>
      <c r="BN7" s="59"/>
      <c r="BO7" s="59"/>
      <c r="BP7" s="59"/>
      <c r="BQ7" s="59"/>
      <c r="BR7" s="59"/>
      <c r="BS7" s="58"/>
      <c r="BT7" s="60"/>
      <c r="BU7" s="70">
        <f t="shared" si="20"/>
        <v>45540</v>
      </c>
      <c r="BV7" s="59">
        <f t="shared" si="8"/>
        <v>45540</v>
      </c>
      <c r="BW7" s="59"/>
      <c r="BX7" s="59"/>
      <c r="BY7" s="59"/>
      <c r="BZ7" s="59"/>
      <c r="CA7" s="59"/>
      <c r="CB7" s="58"/>
      <c r="CC7" s="60"/>
      <c r="CD7" s="70">
        <f t="shared" si="21"/>
        <v>45570</v>
      </c>
      <c r="CE7" s="59">
        <f t="shared" si="9"/>
        <v>45570</v>
      </c>
      <c r="CF7" s="59"/>
      <c r="CG7" s="59"/>
      <c r="CH7" s="59"/>
      <c r="CI7" s="59"/>
      <c r="CJ7" s="59"/>
      <c r="CK7" s="58"/>
      <c r="CL7" s="60"/>
      <c r="CM7" s="70">
        <f t="shared" si="22"/>
        <v>45601</v>
      </c>
      <c r="CN7" s="59">
        <f t="shared" si="10"/>
        <v>45601</v>
      </c>
      <c r="CO7" s="59"/>
      <c r="CP7" s="59"/>
      <c r="CQ7" s="59"/>
      <c r="CR7" s="59"/>
      <c r="CS7" s="59"/>
      <c r="CT7" s="58"/>
      <c r="CU7" s="60"/>
      <c r="CV7" s="70">
        <f t="shared" si="23"/>
        <v>45631</v>
      </c>
      <c r="CW7" s="59">
        <f t="shared" si="11"/>
        <v>45631</v>
      </c>
      <c r="CX7" s="59"/>
      <c r="CY7" s="59"/>
      <c r="CZ7" s="59"/>
      <c r="DA7" s="59"/>
      <c r="DB7" s="59"/>
      <c r="DC7" s="58"/>
      <c r="DD7" s="69"/>
      <c r="DE7" s="32"/>
      <c r="DG7" s="65" t="s">
        <v>74</v>
      </c>
      <c r="DH7" s="62" t="str">
        <f>TEXT(t_Fériés[[#This Row],[Date]],"jjj")</f>
        <v>jeu</v>
      </c>
      <c r="DI7" s="66">
        <f>DI4+38</f>
        <v>45421</v>
      </c>
    </row>
    <row r="8" spans="1:113" ht="21.75" customHeight="1">
      <c r="A8" s="70">
        <f t="shared" si="12"/>
        <v>45297</v>
      </c>
      <c r="B8" s="59">
        <f t="shared" si="0"/>
        <v>45297</v>
      </c>
      <c r="C8" s="59"/>
      <c r="D8" s="59"/>
      <c r="E8" s="59"/>
      <c r="F8" s="59"/>
      <c r="G8" s="59"/>
      <c r="H8" s="58"/>
      <c r="I8" s="60"/>
      <c r="J8" s="70">
        <f t="shared" si="13"/>
        <v>45328</v>
      </c>
      <c r="K8" s="59">
        <f t="shared" si="1"/>
        <v>45328</v>
      </c>
      <c r="L8" s="59"/>
      <c r="M8" s="59"/>
      <c r="N8" s="59"/>
      <c r="O8" s="59"/>
      <c r="P8" s="59"/>
      <c r="Q8" s="59"/>
      <c r="R8" s="60"/>
      <c r="S8" s="70">
        <f t="shared" si="14"/>
        <v>45357</v>
      </c>
      <c r="T8" s="59">
        <f t="shared" si="2"/>
        <v>45357</v>
      </c>
      <c r="U8" s="59"/>
      <c r="V8" s="59"/>
      <c r="W8" s="59"/>
      <c r="X8" s="59"/>
      <c r="Y8" s="59"/>
      <c r="Z8" s="58"/>
      <c r="AA8" s="60"/>
      <c r="AB8" s="70">
        <f t="shared" si="15"/>
        <v>45388</v>
      </c>
      <c r="AC8" s="59">
        <f t="shared" si="3"/>
        <v>45388</v>
      </c>
      <c r="AD8" s="59"/>
      <c r="AE8" s="59"/>
      <c r="AF8" s="59"/>
      <c r="AG8" s="59"/>
      <c r="AH8" s="59"/>
      <c r="AI8" s="58"/>
      <c r="AJ8" s="60"/>
      <c r="AK8" s="70">
        <f t="shared" si="16"/>
        <v>45418</v>
      </c>
      <c r="AL8" s="59">
        <f t="shared" si="4"/>
        <v>45418</v>
      </c>
      <c r="AM8" s="59"/>
      <c r="AN8" s="59"/>
      <c r="AO8" s="59"/>
      <c r="AP8" s="59"/>
      <c r="AQ8" s="59"/>
      <c r="AR8" s="58"/>
      <c r="AS8" s="60"/>
      <c r="AT8" s="70">
        <f t="shared" si="17"/>
        <v>45449</v>
      </c>
      <c r="AU8" s="59">
        <f t="shared" si="5"/>
        <v>45449</v>
      </c>
      <c r="AV8" s="59"/>
      <c r="AW8" s="59"/>
      <c r="AX8" s="59"/>
      <c r="AY8" s="59"/>
      <c r="AZ8" s="59"/>
      <c r="BA8" s="58"/>
      <c r="BB8" s="60"/>
      <c r="BC8" s="70">
        <f t="shared" si="18"/>
        <v>45479</v>
      </c>
      <c r="BD8" s="59">
        <f t="shared" si="6"/>
        <v>45479</v>
      </c>
      <c r="BE8" s="59"/>
      <c r="BF8" s="59"/>
      <c r="BG8" s="59"/>
      <c r="BH8" s="59"/>
      <c r="BI8" s="59"/>
      <c r="BJ8" s="58"/>
      <c r="BK8" s="60"/>
      <c r="BL8" s="70">
        <f t="shared" si="19"/>
        <v>45510</v>
      </c>
      <c r="BM8" s="59">
        <f t="shared" si="7"/>
        <v>45510</v>
      </c>
      <c r="BN8" s="59"/>
      <c r="BO8" s="59"/>
      <c r="BP8" s="59"/>
      <c r="BQ8" s="59"/>
      <c r="BR8" s="59"/>
      <c r="BS8" s="58"/>
      <c r="BT8" s="60"/>
      <c r="BU8" s="70">
        <f t="shared" si="20"/>
        <v>45541</v>
      </c>
      <c r="BV8" s="59">
        <f t="shared" si="8"/>
        <v>45541</v>
      </c>
      <c r="BW8" s="59"/>
      <c r="BX8" s="59"/>
      <c r="BY8" s="59"/>
      <c r="BZ8" s="59"/>
      <c r="CA8" s="59"/>
      <c r="CB8" s="58"/>
      <c r="CC8" s="60"/>
      <c r="CD8" s="70">
        <f t="shared" si="21"/>
        <v>45571</v>
      </c>
      <c r="CE8" s="59">
        <f t="shared" si="9"/>
        <v>45571</v>
      </c>
      <c r="CF8" s="59"/>
      <c r="CG8" s="59"/>
      <c r="CH8" s="59"/>
      <c r="CI8" s="59"/>
      <c r="CJ8" s="59"/>
      <c r="CK8" s="58"/>
      <c r="CL8" s="60"/>
      <c r="CM8" s="70">
        <f t="shared" si="22"/>
        <v>45602</v>
      </c>
      <c r="CN8" s="59">
        <f t="shared" si="10"/>
        <v>45602</v>
      </c>
      <c r="CO8" s="59"/>
      <c r="CP8" s="59"/>
      <c r="CQ8" s="59"/>
      <c r="CR8" s="59"/>
      <c r="CS8" s="59"/>
      <c r="CT8" s="58"/>
      <c r="CU8" s="60"/>
      <c r="CV8" s="70">
        <f t="shared" si="23"/>
        <v>45632</v>
      </c>
      <c r="CW8" s="59">
        <f t="shared" si="11"/>
        <v>45632</v>
      </c>
      <c r="CX8" s="59"/>
      <c r="CY8" s="59"/>
      <c r="CZ8" s="59"/>
      <c r="DA8" s="59"/>
      <c r="DB8" s="59"/>
      <c r="DC8" s="58"/>
      <c r="DD8" s="69"/>
      <c r="DE8" s="32"/>
      <c r="DG8" s="67" t="s">
        <v>71</v>
      </c>
      <c r="DH8" s="62" t="str">
        <f>TEXT(t_Fériés[[#This Row],[Date]],"jjj")</f>
        <v>lun</v>
      </c>
      <c r="DI8" s="66">
        <f>DI4+49</f>
        <v>45432</v>
      </c>
    </row>
    <row r="9" spans="1:113" ht="21.75" customHeight="1">
      <c r="A9" s="70">
        <f t="shared" si="12"/>
        <v>45298</v>
      </c>
      <c r="B9" s="59">
        <f t="shared" si="0"/>
        <v>45298</v>
      </c>
      <c r="C9" s="59"/>
      <c r="D9" s="59"/>
      <c r="E9" s="59"/>
      <c r="F9" s="59"/>
      <c r="G9" s="59"/>
      <c r="H9" s="58"/>
      <c r="I9" s="60"/>
      <c r="J9" s="70">
        <f t="shared" si="13"/>
        <v>45329</v>
      </c>
      <c r="K9" s="59">
        <f t="shared" si="1"/>
        <v>45329</v>
      </c>
      <c r="L9" s="59"/>
      <c r="M9" s="59"/>
      <c r="N9" s="59"/>
      <c r="O9" s="59"/>
      <c r="P9" s="59"/>
      <c r="Q9" s="59"/>
      <c r="R9" s="60"/>
      <c r="S9" s="70">
        <f t="shared" si="14"/>
        <v>45358</v>
      </c>
      <c r="T9" s="59">
        <f t="shared" si="2"/>
        <v>45358</v>
      </c>
      <c r="U9" s="59"/>
      <c r="V9" s="59"/>
      <c r="W9" s="59"/>
      <c r="X9" s="59"/>
      <c r="Y9" s="59"/>
      <c r="Z9" s="58"/>
      <c r="AA9" s="60"/>
      <c r="AB9" s="70">
        <f t="shared" si="15"/>
        <v>45389</v>
      </c>
      <c r="AC9" s="59">
        <f t="shared" si="3"/>
        <v>45389</v>
      </c>
      <c r="AD9" s="59"/>
      <c r="AE9" s="59"/>
      <c r="AF9" s="59"/>
      <c r="AG9" s="59"/>
      <c r="AH9" s="59"/>
      <c r="AI9" s="58"/>
      <c r="AJ9" s="60"/>
      <c r="AK9" s="70">
        <f t="shared" si="16"/>
        <v>45419</v>
      </c>
      <c r="AL9" s="59">
        <f t="shared" si="4"/>
        <v>45419</v>
      </c>
      <c r="AM9" s="59"/>
      <c r="AN9" s="59"/>
      <c r="AO9" s="59"/>
      <c r="AP9" s="59"/>
      <c r="AQ9" s="59"/>
      <c r="AR9" s="58"/>
      <c r="AS9" s="60"/>
      <c r="AT9" s="70">
        <f t="shared" si="17"/>
        <v>45450</v>
      </c>
      <c r="AU9" s="59">
        <f t="shared" si="5"/>
        <v>45450</v>
      </c>
      <c r="AV9" s="59"/>
      <c r="AW9" s="59"/>
      <c r="AX9" s="59"/>
      <c r="AY9" s="59"/>
      <c r="AZ9" s="59"/>
      <c r="BA9" s="58"/>
      <c r="BB9" s="60"/>
      <c r="BC9" s="70">
        <f t="shared" si="18"/>
        <v>45480</v>
      </c>
      <c r="BD9" s="59">
        <f t="shared" si="6"/>
        <v>45480</v>
      </c>
      <c r="BE9" s="59"/>
      <c r="BF9" s="59"/>
      <c r="BG9" s="59"/>
      <c r="BH9" s="59"/>
      <c r="BI9" s="59"/>
      <c r="BJ9" s="58"/>
      <c r="BK9" s="60"/>
      <c r="BL9" s="70">
        <f t="shared" si="19"/>
        <v>45511</v>
      </c>
      <c r="BM9" s="59">
        <f t="shared" si="7"/>
        <v>45511</v>
      </c>
      <c r="BN9" s="59"/>
      <c r="BO9" s="59"/>
      <c r="BP9" s="59"/>
      <c r="BQ9" s="59"/>
      <c r="BR9" s="59"/>
      <c r="BS9" s="58"/>
      <c r="BT9" s="60"/>
      <c r="BU9" s="70">
        <f t="shared" si="20"/>
        <v>45542</v>
      </c>
      <c r="BV9" s="59">
        <f t="shared" si="8"/>
        <v>45542</v>
      </c>
      <c r="BW9" s="59"/>
      <c r="BX9" s="59"/>
      <c r="BY9" s="59"/>
      <c r="BZ9" s="59"/>
      <c r="CA9" s="59"/>
      <c r="CB9" s="58"/>
      <c r="CC9" s="60"/>
      <c r="CD9" s="70">
        <f t="shared" si="21"/>
        <v>45572</v>
      </c>
      <c r="CE9" s="59">
        <f t="shared" si="9"/>
        <v>45572</v>
      </c>
      <c r="CF9" s="59"/>
      <c r="CG9" s="59"/>
      <c r="CH9" s="59"/>
      <c r="CI9" s="59"/>
      <c r="CJ9" s="59"/>
      <c r="CK9" s="58"/>
      <c r="CL9" s="60"/>
      <c r="CM9" s="70">
        <f t="shared" si="22"/>
        <v>45603</v>
      </c>
      <c r="CN9" s="59">
        <f t="shared" si="10"/>
        <v>45603</v>
      </c>
      <c r="CO9" s="59"/>
      <c r="CP9" s="59"/>
      <c r="CQ9" s="59"/>
      <c r="CR9" s="59"/>
      <c r="CS9" s="59"/>
      <c r="CT9" s="58"/>
      <c r="CU9" s="60"/>
      <c r="CV9" s="70">
        <f t="shared" si="23"/>
        <v>45633</v>
      </c>
      <c r="CW9" s="59">
        <f t="shared" si="11"/>
        <v>45633</v>
      </c>
      <c r="CX9" s="59"/>
      <c r="CY9" s="59"/>
      <c r="CZ9" s="59"/>
      <c r="DA9" s="59"/>
      <c r="DB9" s="59"/>
      <c r="DC9" s="58"/>
      <c r="DD9" s="69"/>
      <c r="DE9" s="32"/>
      <c r="DG9" s="65" t="s">
        <v>97</v>
      </c>
      <c r="DH9" s="62" t="str">
        <f>TEXT(t_Fériés[[#This Row],[Date]],"jjj")</f>
        <v>dim</v>
      </c>
      <c r="DI9" s="66">
        <f>DATE(A1,7,14)</f>
        <v>45487</v>
      </c>
    </row>
    <row r="10" spans="1:113" ht="21.75" customHeight="1">
      <c r="A10" s="70">
        <f t="shared" si="12"/>
        <v>45299</v>
      </c>
      <c r="B10" s="59">
        <f t="shared" si="0"/>
        <v>45299</v>
      </c>
      <c r="C10" s="59"/>
      <c r="D10" s="59"/>
      <c r="E10" s="59"/>
      <c r="F10" s="59"/>
      <c r="G10" s="59"/>
      <c r="H10" s="58"/>
      <c r="I10" s="60"/>
      <c r="J10" s="70">
        <f t="shared" si="13"/>
        <v>45330</v>
      </c>
      <c r="K10" s="59">
        <f t="shared" si="1"/>
        <v>45330</v>
      </c>
      <c r="L10" s="59"/>
      <c r="M10" s="59"/>
      <c r="N10" s="59"/>
      <c r="O10" s="59"/>
      <c r="P10" s="59"/>
      <c r="Q10" s="59"/>
      <c r="R10" s="60"/>
      <c r="S10" s="70">
        <f t="shared" si="14"/>
        <v>45359</v>
      </c>
      <c r="T10" s="59">
        <f t="shared" si="2"/>
        <v>45359</v>
      </c>
      <c r="U10" s="59"/>
      <c r="V10" s="59"/>
      <c r="W10" s="59"/>
      <c r="X10" s="59"/>
      <c r="Y10" s="59"/>
      <c r="Z10" s="58"/>
      <c r="AA10" s="60"/>
      <c r="AB10" s="70">
        <f t="shared" si="15"/>
        <v>45390</v>
      </c>
      <c r="AC10" s="59">
        <f t="shared" si="3"/>
        <v>45390</v>
      </c>
      <c r="AD10" s="59"/>
      <c r="AE10" s="59"/>
      <c r="AF10" s="59"/>
      <c r="AG10" s="59"/>
      <c r="AH10" s="59"/>
      <c r="AI10" s="58"/>
      <c r="AJ10" s="60"/>
      <c r="AK10" s="70">
        <f t="shared" si="16"/>
        <v>45420</v>
      </c>
      <c r="AL10" s="71">
        <f t="shared" si="4"/>
        <v>45420</v>
      </c>
      <c r="AM10" s="71" t="s">
        <v>96</v>
      </c>
      <c r="AN10" s="71"/>
      <c r="AO10" s="71"/>
      <c r="AP10" s="71"/>
      <c r="AQ10" s="71"/>
      <c r="AR10" s="57"/>
      <c r="AS10" s="91"/>
      <c r="AT10" s="70">
        <f t="shared" si="17"/>
        <v>45451</v>
      </c>
      <c r="AU10" s="59">
        <f t="shared" si="5"/>
        <v>45451</v>
      </c>
      <c r="AV10" s="59"/>
      <c r="AW10" s="59"/>
      <c r="AX10" s="59"/>
      <c r="AY10" s="59"/>
      <c r="AZ10" s="59"/>
      <c r="BA10" s="58"/>
      <c r="BB10" s="60"/>
      <c r="BC10" s="70">
        <f t="shared" si="18"/>
        <v>45481</v>
      </c>
      <c r="BD10" s="59">
        <f t="shared" si="6"/>
        <v>45481</v>
      </c>
      <c r="BE10" s="59"/>
      <c r="BF10" s="59"/>
      <c r="BG10" s="59"/>
      <c r="BH10" s="59"/>
      <c r="BI10" s="59"/>
      <c r="BJ10" s="58"/>
      <c r="BK10" s="60"/>
      <c r="BL10" s="70">
        <f t="shared" si="19"/>
        <v>45512</v>
      </c>
      <c r="BM10" s="59">
        <f t="shared" si="7"/>
        <v>45512</v>
      </c>
      <c r="BN10" s="59"/>
      <c r="BO10" s="59"/>
      <c r="BP10" s="59"/>
      <c r="BQ10" s="59"/>
      <c r="BR10" s="59"/>
      <c r="BS10" s="58"/>
      <c r="BT10" s="60"/>
      <c r="BU10" s="70">
        <f t="shared" si="20"/>
        <v>45543</v>
      </c>
      <c r="BV10" s="59">
        <f t="shared" si="8"/>
        <v>45543</v>
      </c>
      <c r="BW10" s="59"/>
      <c r="BX10" s="59"/>
      <c r="BY10" s="59"/>
      <c r="BZ10" s="59"/>
      <c r="CA10" s="59"/>
      <c r="CB10" s="58"/>
      <c r="CC10" s="60"/>
      <c r="CD10" s="70">
        <f t="shared" si="21"/>
        <v>45573</v>
      </c>
      <c r="CE10" s="59">
        <f t="shared" si="9"/>
        <v>45573</v>
      </c>
      <c r="CF10" s="59"/>
      <c r="CG10" s="59"/>
      <c r="CH10" s="59"/>
      <c r="CI10" s="59"/>
      <c r="CJ10" s="59"/>
      <c r="CK10" s="58"/>
      <c r="CL10" s="60"/>
      <c r="CM10" s="70">
        <f t="shared" si="22"/>
        <v>45604</v>
      </c>
      <c r="CN10" s="59">
        <f t="shared" si="10"/>
        <v>45604</v>
      </c>
      <c r="CO10" s="59"/>
      <c r="CP10" s="59"/>
      <c r="CQ10" s="59"/>
      <c r="CR10" s="59"/>
      <c r="CS10" s="59"/>
      <c r="CT10" s="58"/>
      <c r="CU10" s="60"/>
      <c r="CV10" s="70">
        <f t="shared" si="23"/>
        <v>45634</v>
      </c>
      <c r="CW10" s="59">
        <f t="shared" si="11"/>
        <v>45634</v>
      </c>
      <c r="CX10" s="59"/>
      <c r="CY10" s="59"/>
      <c r="CZ10" s="59"/>
      <c r="DA10" s="59"/>
      <c r="DB10" s="59"/>
      <c r="DC10" s="58"/>
      <c r="DD10" s="69"/>
      <c r="DE10" s="32"/>
      <c r="DG10" s="65" t="s">
        <v>72</v>
      </c>
      <c r="DH10" s="62" t="str">
        <f>TEXT(t_Fériés[[#This Row],[Date]],"jjj")</f>
        <v>jeu</v>
      </c>
      <c r="DI10" s="66">
        <f>DATE(A1,8,15)</f>
        <v>45519</v>
      </c>
    </row>
    <row r="11" spans="1:113" ht="21.75" customHeight="1">
      <c r="A11" s="70">
        <f t="shared" si="12"/>
        <v>45300</v>
      </c>
      <c r="B11" s="59">
        <f t="shared" si="0"/>
        <v>45300</v>
      </c>
      <c r="C11" s="59"/>
      <c r="D11" s="59"/>
      <c r="E11" s="59"/>
      <c r="F11" s="59"/>
      <c r="G11" s="59"/>
      <c r="H11" s="58"/>
      <c r="I11" s="60"/>
      <c r="J11" s="70">
        <f t="shared" si="13"/>
        <v>45331</v>
      </c>
      <c r="K11" s="59">
        <f t="shared" si="1"/>
        <v>45331</v>
      </c>
      <c r="L11" s="59"/>
      <c r="M11" s="59"/>
      <c r="N11" s="59"/>
      <c r="O11" s="59"/>
      <c r="P11" s="59"/>
      <c r="Q11" s="59"/>
      <c r="R11" s="60"/>
      <c r="S11" s="70">
        <f t="shared" si="14"/>
        <v>45360</v>
      </c>
      <c r="T11" s="59">
        <f t="shared" si="2"/>
        <v>45360</v>
      </c>
      <c r="U11" s="59"/>
      <c r="V11" s="59"/>
      <c r="W11" s="59"/>
      <c r="X11" s="59"/>
      <c r="Y11" s="59"/>
      <c r="Z11" s="58"/>
      <c r="AA11" s="60"/>
      <c r="AB11" s="70">
        <f t="shared" si="15"/>
        <v>45391</v>
      </c>
      <c r="AC11" s="59">
        <f t="shared" si="3"/>
        <v>45391</v>
      </c>
      <c r="AD11" s="59"/>
      <c r="AE11" s="59"/>
      <c r="AF11" s="59"/>
      <c r="AG11" s="59"/>
      <c r="AH11" s="59"/>
      <c r="AI11" s="58"/>
      <c r="AJ11" s="60"/>
      <c r="AK11" s="70">
        <f t="shared" si="16"/>
        <v>45421</v>
      </c>
      <c r="AL11" s="71">
        <f t="shared" si="4"/>
        <v>45421</v>
      </c>
      <c r="AM11" s="71" t="s">
        <v>74</v>
      </c>
      <c r="AN11" s="71"/>
      <c r="AO11" s="71"/>
      <c r="AP11" s="71"/>
      <c r="AQ11" s="71"/>
      <c r="AR11" s="57"/>
      <c r="AS11" s="91"/>
      <c r="AT11" s="70">
        <f t="shared" si="17"/>
        <v>45452</v>
      </c>
      <c r="AU11" s="59">
        <f t="shared" si="5"/>
        <v>45452</v>
      </c>
      <c r="AV11" s="59"/>
      <c r="AW11" s="59"/>
      <c r="AX11" s="59"/>
      <c r="AY11" s="59"/>
      <c r="AZ11" s="59"/>
      <c r="BA11" s="58"/>
      <c r="BB11" s="60"/>
      <c r="BC11" s="70">
        <f t="shared" si="18"/>
        <v>45482</v>
      </c>
      <c r="BD11" s="59">
        <f t="shared" si="6"/>
        <v>45482</v>
      </c>
      <c r="BE11" s="59"/>
      <c r="BF11" s="59"/>
      <c r="BG11" s="59"/>
      <c r="BH11" s="59"/>
      <c r="BI11" s="59"/>
      <c r="BJ11" s="58"/>
      <c r="BK11" s="60"/>
      <c r="BL11" s="70">
        <f t="shared" si="19"/>
        <v>45513</v>
      </c>
      <c r="BM11" s="59">
        <f t="shared" si="7"/>
        <v>45513</v>
      </c>
      <c r="BN11" s="59"/>
      <c r="BO11" s="59"/>
      <c r="BP11" s="59"/>
      <c r="BQ11" s="59"/>
      <c r="BR11" s="59"/>
      <c r="BS11" s="58"/>
      <c r="BT11" s="60"/>
      <c r="BU11" s="70">
        <f t="shared" si="20"/>
        <v>45544</v>
      </c>
      <c r="BV11" s="59">
        <f t="shared" si="8"/>
        <v>45544</v>
      </c>
      <c r="BW11" s="59"/>
      <c r="BX11" s="59"/>
      <c r="BY11" s="59"/>
      <c r="BZ11" s="59"/>
      <c r="CA11" s="59"/>
      <c r="CB11" s="58"/>
      <c r="CC11" s="60"/>
      <c r="CD11" s="70">
        <f t="shared" si="21"/>
        <v>45574</v>
      </c>
      <c r="CE11" s="59">
        <f t="shared" si="9"/>
        <v>45574</v>
      </c>
      <c r="CF11" s="59"/>
      <c r="CG11" s="59"/>
      <c r="CH11" s="59"/>
      <c r="CI11" s="59"/>
      <c r="CJ11" s="59"/>
      <c r="CK11" s="58"/>
      <c r="CL11" s="60"/>
      <c r="CM11" s="70">
        <f t="shared" si="22"/>
        <v>45605</v>
      </c>
      <c r="CN11" s="59">
        <f t="shared" si="10"/>
        <v>45605</v>
      </c>
      <c r="CO11" s="59"/>
      <c r="CP11" s="59"/>
      <c r="CQ11" s="59"/>
      <c r="CR11" s="59"/>
      <c r="CS11" s="59"/>
      <c r="CT11" s="58"/>
      <c r="CU11" s="60"/>
      <c r="CV11" s="70">
        <f t="shared" si="23"/>
        <v>45635</v>
      </c>
      <c r="CW11" s="59">
        <f t="shared" si="11"/>
        <v>45635</v>
      </c>
      <c r="CX11" s="59"/>
      <c r="CY11" s="59"/>
      <c r="CZ11" s="59"/>
      <c r="DA11" s="59"/>
      <c r="DB11" s="59"/>
      <c r="DC11" s="58"/>
      <c r="DD11" s="69"/>
      <c r="DE11" s="32"/>
      <c r="DG11" s="65" t="s">
        <v>75</v>
      </c>
      <c r="DH11" s="62" t="str">
        <f>TEXT(t_Fériés[[#This Row],[Date]],"jjj")</f>
        <v>ven</v>
      </c>
      <c r="DI11" s="66">
        <f>DATE(A1,11,1)</f>
        <v>45597</v>
      </c>
    </row>
    <row r="12" spans="1:113" ht="21.75" customHeight="1">
      <c r="A12" s="70">
        <f t="shared" si="12"/>
        <v>45301</v>
      </c>
      <c r="B12" s="59">
        <f t="shared" si="0"/>
        <v>45301</v>
      </c>
      <c r="C12" s="59"/>
      <c r="D12" s="59"/>
      <c r="E12" s="59"/>
      <c r="F12" s="59"/>
      <c r="G12" s="59"/>
      <c r="H12" s="58"/>
      <c r="I12" s="60"/>
      <c r="J12" s="70">
        <f t="shared" si="13"/>
        <v>45332</v>
      </c>
      <c r="K12" s="59">
        <f t="shared" si="1"/>
        <v>45332</v>
      </c>
      <c r="L12" s="59"/>
      <c r="M12" s="59"/>
      <c r="N12" s="59"/>
      <c r="O12" s="59"/>
      <c r="P12" s="59"/>
      <c r="Q12" s="59"/>
      <c r="R12" s="60"/>
      <c r="S12" s="70">
        <f t="shared" si="14"/>
        <v>45361</v>
      </c>
      <c r="T12" s="59">
        <f t="shared" si="2"/>
        <v>45361</v>
      </c>
      <c r="U12" s="59"/>
      <c r="V12" s="59"/>
      <c r="W12" s="59"/>
      <c r="X12" s="59"/>
      <c r="Y12" s="59"/>
      <c r="Z12" s="58"/>
      <c r="AA12" s="60"/>
      <c r="AB12" s="70">
        <f t="shared" si="15"/>
        <v>45392</v>
      </c>
      <c r="AC12" s="59">
        <f t="shared" si="3"/>
        <v>45392</v>
      </c>
      <c r="AD12" s="59"/>
      <c r="AE12" s="59"/>
      <c r="AF12" s="59"/>
      <c r="AG12" s="59"/>
      <c r="AH12" s="59"/>
      <c r="AI12" s="58"/>
      <c r="AJ12" s="60"/>
      <c r="AK12" s="70">
        <f t="shared" si="16"/>
        <v>45422</v>
      </c>
      <c r="AL12" s="59">
        <f t="shared" si="4"/>
        <v>45422</v>
      </c>
      <c r="AM12" s="59"/>
      <c r="AN12" s="59"/>
      <c r="AO12" s="59"/>
      <c r="AP12" s="59"/>
      <c r="AQ12" s="59"/>
      <c r="AR12" s="58"/>
      <c r="AS12" s="60"/>
      <c r="AT12" s="70">
        <f t="shared" si="17"/>
        <v>45453</v>
      </c>
      <c r="AU12" s="59">
        <f t="shared" si="5"/>
        <v>45453</v>
      </c>
      <c r="AV12" s="59"/>
      <c r="AW12" s="59"/>
      <c r="AX12" s="59"/>
      <c r="AY12" s="59"/>
      <c r="AZ12" s="59"/>
      <c r="BA12" s="58"/>
      <c r="BB12" s="60"/>
      <c r="BC12" s="70">
        <f t="shared" si="18"/>
        <v>45483</v>
      </c>
      <c r="BD12" s="59">
        <f t="shared" si="6"/>
        <v>45483</v>
      </c>
      <c r="BE12" s="59"/>
      <c r="BF12" s="59"/>
      <c r="BG12" s="59"/>
      <c r="BH12" s="59"/>
      <c r="BI12" s="59"/>
      <c r="BJ12" s="58"/>
      <c r="BK12" s="60"/>
      <c r="BL12" s="70">
        <f t="shared" si="19"/>
        <v>45514</v>
      </c>
      <c r="BM12" s="59">
        <f t="shared" si="7"/>
        <v>45514</v>
      </c>
      <c r="BN12" s="59"/>
      <c r="BO12" s="59"/>
      <c r="BP12" s="59"/>
      <c r="BQ12" s="59"/>
      <c r="BR12" s="59"/>
      <c r="BS12" s="58"/>
      <c r="BT12" s="60"/>
      <c r="BU12" s="70">
        <f t="shared" si="20"/>
        <v>45545</v>
      </c>
      <c r="BV12" s="59">
        <f t="shared" si="8"/>
        <v>45545</v>
      </c>
      <c r="BW12" s="59"/>
      <c r="BX12" s="59"/>
      <c r="BY12" s="59"/>
      <c r="BZ12" s="59"/>
      <c r="CA12" s="59"/>
      <c r="CB12" s="58"/>
      <c r="CC12" s="60"/>
      <c r="CD12" s="70">
        <f t="shared" si="21"/>
        <v>45575</v>
      </c>
      <c r="CE12" s="59">
        <f t="shared" si="9"/>
        <v>45575</v>
      </c>
      <c r="CF12" s="59"/>
      <c r="CG12" s="59"/>
      <c r="CH12" s="59"/>
      <c r="CI12" s="59"/>
      <c r="CJ12" s="59"/>
      <c r="CK12" s="58"/>
      <c r="CL12" s="60"/>
      <c r="CM12" s="70">
        <f t="shared" si="22"/>
        <v>45606</v>
      </c>
      <c r="CN12" s="59">
        <f t="shared" si="10"/>
        <v>45606</v>
      </c>
      <c r="CO12" s="59"/>
      <c r="CP12" s="59"/>
      <c r="CQ12" s="59"/>
      <c r="CR12" s="59"/>
      <c r="CS12" s="59"/>
      <c r="CT12" s="58"/>
      <c r="CU12" s="60"/>
      <c r="CV12" s="70">
        <f t="shared" si="23"/>
        <v>45636</v>
      </c>
      <c r="CW12" s="59">
        <f t="shared" si="11"/>
        <v>45636</v>
      </c>
      <c r="CX12" s="59"/>
      <c r="CY12" s="59"/>
      <c r="CZ12" s="59"/>
      <c r="DA12" s="59"/>
      <c r="DB12" s="59"/>
      <c r="DC12" s="58"/>
      <c r="DD12" s="69"/>
      <c r="DE12" s="32"/>
      <c r="DG12" s="65" t="s">
        <v>73</v>
      </c>
      <c r="DH12" s="62" t="str">
        <f>TEXT(t_Fériés[[#This Row],[Date]],"jjj")</f>
        <v>lun</v>
      </c>
      <c r="DI12" s="66">
        <f>DATE(A1,11,11)</f>
        <v>45607</v>
      </c>
    </row>
    <row r="13" spans="1:113" ht="21.75" customHeight="1">
      <c r="A13" s="70">
        <f t="shared" si="12"/>
        <v>45302</v>
      </c>
      <c r="B13" s="59">
        <f t="shared" si="0"/>
        <v>45302</v>
      </c>
      <c r="C13" s="59"/>
      <c r="D13" s="59"/>
      <c r="E13" s="59"/>
      <c r="F13" s="59"/>
      <c r="G13" s="59"/>
      <c r="H13" s="58"/>
      <c r="I13" s="60"/>
      <c r="J13" s="70">
        <f t="shared" si="13"/>
        <v>45333</v>
      </c>
      <c r="K13" s="59">
        <f t="shared" si="1"/>
        <v>45333</v>
      </c>
      <c r="L13" s="59"/>
      <c r="M13" s="59"/>
      <c r="N13" s="59"/>
      <c r="O13" s="59"/>
      <c r="P13" s="59"/>
      <c r="Q13" s="59"/>
      <c r="R13" s="60"/>
      <c r="S13" s="70">
        <f t="shared" si="14"/>
        <v>45362</v>
      </c>
      <c r="T13" s="59">
        <f t="shared" si="2"/>
        <v>45362</v>
      </c>
      <c r="U13" s="59"/>
      <c r="V13" s="59"/>
      <c r="W13" s="59"/>
      <c r="X13" s="59"/>
      <c r="Y13" s="59"/>
      <c r="Z13" s="58"/>
      <c r="AA13" s="60"/>
      <c r="AB13" s="70">
        <f t="shared" si="15"/>
        <v>45393</v>
      </c>
      <c r="AC13" s="59">
        <f t="shared" si="3"/>
        <v>45393</v>
      </c>
      <c r="AD13" s="59"/>
      <c r="AE13" s="59"/>
      <c r="AF13" s="59"/>
      <c r="AG13" s="59"/>
      <c r="AH13" s="59"/>
      <c r="AI13" s="58"/>
      <c r="AJ13" s="60"/>
      <c r="AK13" s="70">
        <f t="shared" si="16"/>
        <v>45423</v>
      </c>
      <c r="AL13" s="59">
        <f t="shared" si="4"/>
        <v>45423</v>
      </c>
      <c r="AM13" s="59"/>
      <c r="AN13" s="59"/>
      <c r="AO13" s="59"/>
      <c r="AP13" s="59"/>
      <c r="AQ13" s="59"/>
      <c r="AR13" s="58"/>
      <c r="AS13" s="60"/>
      <c r="AT13" s="70">
        <f t="shared" si="17"/>
        <v>45454</v>
      </c>
      <c r="AU13" s="59">
        <f t="shared" si="5"/>
        <v>45454</v>
      </c>
      <c r="AV13" s="59"/>
      <c r="AW13" s="59"/>
      <c r="AX13" s="59"/>
      <c r="AY13" s="59"/>
      <c r="AZ13" s="59"/>
      <c r="BA13" s="58"/>
      <c r="BB13" s="60"/>
      <c r="BC13" s="70">
        <f t="shared" si="18"/>
        <v>45484</v>
      </c>
      <c r="BD13" s="59">
        <f t="shared" si="6"/>
        <v>45484</v>
      </c>
      <c r="BE13" s="59"/>
      <c r="BF13" s="59"/>
      <c r="BG13" s="59"/>
      <c r="BH13" s="59"/>
      <c r="BI13" s="59"/>
      <c r="BJ13" s="58"/>
      <c r="BK13" s="60"/>
      <c r="BL13" s="70">
        <f t="shared" si="19"/>
        <v>45515</v>
      </c>
      <c r="BM13" s="59">
        <f t="shared" si="7"/>
        <v>45515</v>
      </c>
      <c r="BN13" s="59"/>
      <c r="BO13" s="59"/>
      <c r="BP13" s="59"/>
      <c r="BQ13" s="59"/>
      <c r="BR13" s="59"/>
      <c r="BS13" s="58"/>
      <c r="BT13" s="60"/>
      <c r="BU13" s="70">
        <f t="shared" si="20"/>
        <v>45546</v>
      </c>
      <c r="BV13" s="59">
        <f t="shared" si="8"/>
        <v>45546</v>
      </c>
      <c r="BW13" s="59"/>
      <c r="BX13" s="59"/>
      <c r="BY13" s="59"/>
      <c r="BZ13" s="59"/>
      <c r="CA13" s="59"/>
      <c r="CB13" s="58"/>
      <c r="CC13" s="60"/>
      <c r="CD13" s="70">
        <f t="shared" si="21"/>
        <v>45576</v>
      </c>
      <c r="CE13" s="59">
        <f t="shared" si="9"/>
        <v>45576</v>
      </c>
      <c r="CF13" s="59"/>
      <c r="CG13" s="59"/>
      <c r="CH13" s="59"/>
      <c r="CI13" s="59"/>
      <c r="CJ13" s="59"/>
      <c r="CK13" s="58"/>
      <c r="CL13" s="60"/>
      <c r="CM13" s="70">
        <f t="shared" si="22"/>
        <v>45607</v>
      </c>
      <c r="CN13" s="71">
        <f t="shared" si="10"/>
        <v>45607</v>
      </c>
      <c r="CO13" s="71" t="s">
        <v>73</v>
      </c>
      <c r="CP13" s="71"/>
      <c r="CQ13" s="71"/>
      <c r="CR13" s="71"/>
      <c r="CS13" s="71"/>
      <c r="CT13" s="57"/>
      <c r="CU13" s="91"/>
      <c r="CV13" s="70">
        <f t="shared" si="23"/>
        <v>45637</v>
      </c>
      <c r="CW13" s="59">
        <f t="shared" si="11"/>
        <v>45637</v>
      </c>
      <c r="CX13" s="59"/>
      <c r="CY13" s="59"/>
      <c r="CZ13" s="59"/>
      <c r="DA13" s="59"/>
      <c r="DB13" s="59"/>
      <c r="DC13" s="58"/>
      <c r="DD13" s="69"/>
      <c r="DE13" s="32"/>
      <c r="DG13" s="67" t="s">
        <v>70</v>
      </c>
      <c r="DH13" s="62" t="str">
        <f>TEXT(t_Fériés[[#This Row],[Date]],"jjj")</f>
        <v>mer</v>
      </c>
      <c r="DI13" s="68">
        <f>DATE(A1,12,25)</f>
        <v>45651</v>
      </c>
    </row>
    <row r="14" spans="1:113" ht="21.75" customHeight="1">
      <c r="A14" s="70">
        <f t="shared" si="12"/>
        <v>45303</v>
      </c>
      <c r="B14" s="59">
        <f t="shared" si="0"/>
        <v>45303</v>
      </c>
      <c r="C14" s="59"/>
      <c r="D14" s="59"/>
      <c r="E14" s="59"/>
      <c r="F14" s="59"/>
      <c r="G14" s="59"/>
      <c r="H14" s="58"/>
      <c r="I14" s="60"/>
      <c r="J14" s="70">
        <f t="shared" si="13"/>
        <v>45334</v>
      </c>
      <c r="K14" s="59">
        <f t="shared" si="1"/>
        <v>45334</v>
      </c>
      <c r="L14" s="59"/>
      <c r="M14" s="59"/>
      <c r="N14" s="59"/>
      <c r="O14" s="59"/>
      <c r="P14" s="59"/>
      <c r="Q14" s="59"/>
      <c r="R14" s="60"/>
      <c r="S14" s="70">
        <f t="shared" si="14"/>
        <v>45363</v>
      </c>
      <c r="T14" s="59">
        <f t="shared" si="2"/>
        <v>45363</v>
      </c>
      <c r="U14" s="59"/>
      <c r="V14" s="59"/>
      <c r="W14" s="59"/>
      <c r="X14" s="59"/>
      <c r="Y14" s="59"/>
      <c r="Z14" s="58"/>
      <c r="AA14" s="60"/>
      <c r="AB14" s="70">
        <f t="shared" si="15"/>
        <v>45394</v>
      </c>
      <c r="AC14" s="59">
        <f t="shared" si="3"/>
        <v>45394</v>
      </c>
      <c r="AD14" s="59"/>
      <c r="AE14" s="59"/>
      <c r="AF14" s="59"/>
      <c r="AG14" s="59"/>
      <c r="AH14" s="59"/>
      <c r="AI14" s="58"/>
      <c r="AJ14" s="60"/>
      <c r="AK14" s="70">
        <f t="shared" si="16"/>
        <v>45424</v>
      </c>
      <c r="AL14" s="59">
        <f t="shared" si="4"/>
        <v>45424</v>
      </c>
      <c r="AM14" s="59"/>
      <c r="AN14" s="59"/>
      <c r="AO14" s="59"/>
      <c r="AP14" s="59"/>
      <c r="AQ14" s="59"/>
      <c r="AR14" s="58"/>
      <c r="AS14" s="60"/>
      <c r="AT14" s="70">
        <f t="shared" si="17"/>
        <v>45455</v>
      </c>
      <c r="AU14" s="59">
        <f t="shared" si="5"/>
        <v>45455</v>
      </c>
      <c r="AV14" s="59"/>
      <c r="AW14" s="59"/>
      <c r="AX14" s="59"/>
      <c r="AY14" s="59"/>
      <c r="AZ14" s="59"/>
      <c r="BA14" s="58"/>
      <c r="BB14" s="60"/>
      <c r="BC14" s="70">
        <f t="shared" si="18"/>
        <v>45485</v>
      </c>
      <c r="BD14" s="59">
        <f t="shared" si="6"/>
        <v>45485</v>
      </c>
      <c r="BE14" s="59"/>
      <c r="BF14" s="59"/>
      <c r="BG14" s="59"/>
      <c r="BH14" s="59"/>
      <c r="BI14" s="59"/>
      <c r="BJ14" s="58"/>
      <c r="BK14" s="60"/>
      <c r="BL14" s="70">
        <f t="shared" si="19"/>
        <v>45516</v>
      </c>
      <c r="BM14" s="59">
        <f t="shared" si="7"/>
        <v>45516</v>
      </c>
      <c r="BN14" s="59"/>
      <c r="BO14" s="59"/>
      <c r="BP14" s="59"/>
      <c r="BQ14" s="59"/>
      <c r="BR14" s="59"/>
      <c r="BS14" s="58"/>
      <c r="BT14" s="60"/>
      <c r="BU14" s="70">
        <f t="shared" si="20"/>
        <v>45547</v>
      </c>
      <c r="BV14" s="59">
        <f t="shared" si="8"/>
        <v>45547</v>
      </c>
      <c r="BW14" s="59"/>
      <c r="BX14" s="59"/>
      <c r="BY14" s="59"/>
      <c r="BZ14" s="59"/>
      <c r="CA14" s="59"/>
      <c r="CB14" s="58"/>
      <c r="CC14" s="60"/>
      <c r="CD14" s="70">
        <f t="shared" si="21"/>
        <v>45577</v>
      </c>
      <c r="CE14" s="59">
        <f t="shared" si="9"/>
        <v>45577</v>
      </c>
      <c r="CF14" s="59"/>
      <c r="CG14" s="59"/>
      <c r="CH14" s="59"/>
      <c r="CI14" s="59"/>
      <c r="CJ14" s="59"/>
      <c r="CK14" s="58"/>
      <c r="CL14" s="60"/>
      <c r="CM14" s="70">
        <f t="shared" si="22"/>
        <v>45608</v>
      </c>
      <c r="CN14" s="59">
        <f t="shared" si="10"/>
        <v>45608</v>
      </c>
      <c r="CO14" s="59"/>
      <c r="CP14" s="59"/>
      <c r="CQ14" s="59"/>
      <c r="CR14" s="59"/>
      <c r="CS14" s="59"/>
      <c r="CT14" s="58"/>
      <c r="CU14" s="60"/>
      <c r="CV14" s="70">
        <f t="shared" si="23"/>
        <v>45638</v>
      </c>
      <c r="CW14" s="59">
        <f t="shared" si="11"/>
        <v>45638</v>
      </c>
      <c r="CX14" s="59"/>
      <c r="CY14" s="59"/>
      <c r="CZ14" s="59"/>
      <c r="DA14" s="59"/>
      <c r="DB14" s="59"/>
      <c r="DC14" s="58"/>
      <c r="DD14" s="69"/>
      <c r="DE14" s="32"/>
    </row>
    <row r="15" spans="1:113" ht="21.75" customHeight="1">
      <c r="A15" s="70">
        <f t="shared" si="12"/>
        <v>45304</v>
      </c>
      <c r="B15" s="59">
        <f t="shared" si="0"/>
        <v>45304</v>
      </c>
      <c r="C15" s="59"/>
      <c r="D15" s="59"/>
      <c r="E15" s="59"/>
      <c r="F15" s="59"/>
      <c r="G15" s="59"/>
      <c r="H15" s="58"/>
      <c r="I15" s="60"/>
      <c r="J15" s="70">
        <f t="shared" si="13"/>
        <v>45335</v>
      </c>
      <c r="K15" s="59">
        <f t="shared" si="1"/>
        <v>45335</v>
      </c>
      <c r="L15" s="59"/>
      <c r="M15" s="59"/>
      <c r="N15" s="59"/>
      <c r="O15" s="59"/>
      <c r="P15" s="59"/>
      <c r="Q15" s="59"/>
      <c r="R15" s="60"/>
      <c r="S15" s="70">
        <f t="shared" si="14"/>
        <v>45364</v>
      </c>
      <c r="T15" s="59">
        <f t="shared" si="2"/>
        <v>45364</v>
      </c>
      <c r="U15" s="59"/>
      <c r="V15" s="59"/>
      <c r="W15" s="59"/>
      <c r="X15" s="59"/>
      <c r="Y15" s="59"/>
      <c r="Z15" s="58"/>
      <c r="AA15" s="60"/>
      <c r="AB15" s="70">
        <f t="shared" si="15"/>
        <v>45395</v>
      </c>
      <c r="AC15" s="59">
        <f t="shared" si="3"/>
        <v>45395</v>
      </c>
      <c r="AD15" s="59"/>
      <c r="AE15" s="59"/>
      <c r="AF15" s="59"/>
      <c r="AG15" s="59"/>
      <c r="AH15" s="59"/>
      <c r="AI15" s="58"/>
      <c r="AJ15" s="60"/>
      <c r="AK15" s="70">
        <f t="shared" si="16"/>
        <v>45425</v>
      </c>
      <c r="AL15" s="59">
        <f t="shared" si="4"/>
        <v>45425</v>
      </c>
      <c r="AM15" s="59"/>
      <c r="AN15" s="59"/>
      <c r="AO15" s="59"/>
      <c r="AP15" s="59"/>
      <c r="AQ15" s="59"/>
      <c r="AR15" s="58"/>
      <c r="AS15" s="60"/>
      <c r="AT15" s="70">
        <f t="shared" si="17"/>
        <v>45456</v>
      </c>
      <c r="AU15" s="59">
        <f t="shared" si="5"/>
        <v>45456</v>
      </c>
      <c r="AV15" s="59"/>
      <c r="AW15" s="59"/>
      <c r="AX15" s="59"/>
      <c r="AY15" s="59"/>
      <c r="AZ15" s="59"/>
      <c r="BA15" s="58"/>
      <c r="BB15" s="60"/>
      <c r="BC15" s="70">
        <f t="shared" si="18"/>
        <v>45486</v>
      </c>
      <c r="BD15" s="59">
        <f t="shared" si="6"/>
        <v>45486</v>
      </c>
      <c r="BE15" s="59"/>
      <c r="BF15" s="59"/>
      <c r="BG15" s="59"/>
      <c r="BH15" s="59"/>
      <c r="BI15" s="59"/>
      <c r="BJ15" s="58"/>
      <c r="BK15" s="60"/>
      <c r="BL15" s="70">
        <f t="shared" si="19"/>
        <v>45517</v>
      </c>
      <c r="BM15" s="59">
        <f t="shared" si="7"/>
        <v>45517</v>
      </c>
      <c r="BN15" s="59"/>
      <c r="BO15" s="59"/>
      <c r="BP15" s="59"/>
      <c r="BQ15" s="59"/>
      <c r="BR15" s="59"/>
      <c r="BS15" s="58"/>
      <c r="BT15" s="60"/>
      <c r="BU15" s="70">
        <f t="shared" si="20"/>
        <v>45548</v>
      </c>
      <c r="BV15" s="59">
        <f t="shared" si="8"/>
        <v>45548</v>
      </c>
      <c r="BW15" s="59"/>
      <c r="BX15" s="59"/>
      <c r="BY15" s="59"/>
      <c r="BZ15" s="59"/>
      <c r="CA15" s="59"/>
      <c r="CB15" s="58"/>
      <c r="CC15" s="60"/>
      <c r="CD15" s="70">
        <f t="shared" si="21"/>
        <v>45578</v>
      </c>
      <c r="CE15" s="59">
        <f t="shared" si="9"/>
        <v>45578</v>
      </c>
      <c r="CF15" s="59"/>
      <c r="CG15" s="59"/>
      <c r="CH15" s="59"/>
      <c r="CI15" s="59"/>
      <c r="CJ15" s="59"/>
      <c r="CK15" s="58"/>
      <c r="CL15" s="60"/>
      <c r="CM15" s="70">
        <f t="shared" si="22"/>
        <v>45609</v>
      </c>
      <c r="CN15" s="59">
        <f t="shared" si="10"/>
        <v>45609</v>
      </c>
      <c r="CO15" s="59"/>
      <c r="CP15" s="59"/>
      <c r="CQ15" s="59"/>
      <c r="CR15" s="59"/>
      <c r="CS15" s="59"/>
      <c r="CT15" s="58"/>
      <c r="CU15" s="60"/>
      <c r="CV15" s="70">
        <f t="shared" si="23"/>
        <v>45639</v>
      </c>
      <c r="CW15" s="59">
        <f t="shared" si="11"/>
        <v>45639</v>
      </c>
      <c r="CX15" s="59"/>
      <c r="CY15" s="59"/>
      <c r="CZ15" s="59"/>
      <c r="DA15" s="59"/>
      <c r="DB15" s="59"/>
      <c r="DC15" s="58"/>
      <c r="DD15" s="69"/>
      <c r="DE15" s="32"/>
    </row>
    <row r="16" spans="1:113" ht="21.75" customHeight="1">
      <c r="A16" s="70">
        <f t="shared" si="12"/>
        <v>45305</v>
      </c>
      <c r="B16" s="59">
        <f t="shared" si="0"/>
        <v>45305</v>
      </c>
      <c r="C16" s="59"/>
      <c r="D16" s="59"/>
      <c r="E16" s="59"/>
      <c r="F16" s="59"/>
      <c r="G16" s="59"/>
      <c r="H16" s="58"/>
      <c r="I16" s="60"/>
      <c r="J16" s="70">
        <f t="shared" si="13"/>
        <v>45336</v>
      </c>
      <c r="K16" s="59">
        <f t="shared" si="1"/>
        <v>45336</v>
      </c>
      <c r="L16" s="59"/>
      <c r="M16" s="59"/>
      <c r="N16" s="59"/>
      <c r="O16" s="59"/>
      <c r="P16" s="59"/>
      <c r="Q16" s="59"/>
      <c r="R16" s="60"/>
      <c r="S16" s="70">
        <f t="shared" si="14"/>
        <v>45365</v>
      </c>
      <c r="T16" s="59">
        <f t="shared" si="2"/>
        <v>45365</v>
      </c>
      <c r="U16" s="59"/>
      <c r="V16" s="59"/>
      <c r="W16" s="59"/>
      <c r="X16" s="59"/>
      <c r="Y16" s="59"/>
      <c r="Z16" s="58"/>
      <c r="AA16" s="60"/>
      <c r="AB16" s="70">
        <f t="shared" si="15"/>
        <v>45396</v>
      </c>
      <c r="AC16" s="59">
        <f t="shared" si="3"/>
        <v>45396</v>
      </c>
      <c r="AD16" s="59"/>
      <c r="AE16" s="59"/>
      <c r="AF16" s="59"/>
      <c r="AG16" s="59"/>
      <c r="AH16" s="59"/>
      <c r="AI16" s="58"/>
      <c r="AJ16" s="60"/>
      <c r="AK16" s="70">
        <f t="shared" si="16"/>
        <v>45426</v>
      </c>
      <c r="AL16" s="59">
        <f t="shared" si="4"/>
        <v>45426</v>
      </c>
      <c r="AM16" s="59"/>
      <c r="AN16" s="59"/>
      <c r="AO16" s="59"/>
      <c r="AP16" s="59"/>
      <c r="AQ16" s="59"/>
      <c r="AR16" s="58"/>
      <c r="AS16" s="60"/>
      <c r="AT16" s="70">
        <f t="shared" si="17"/>
        <v>45457</v>
      </c>
      <c r="AU16" s="59">
        <f t="shared" si="5"/>
        <v>45457</v>
      </c>
      <c r="AV16" s="59"/>
      <c r="AW16" s="59"/>
      <c r="AX16" s="59"/>
      <c r="AY16" s="59"/>
      <c r="AZ16" s="59"/>
      <c r="BA16" s="58"/>
      <c r="BB16" s="60"/>
      <c r="BC16" s="70">
        <f t="shared" si="18"/>
        <v>45487</v>
      </c>
      <c r="BD16" s="71">
        <f t="shared" si="6"/>
        <v>45487</v>
      </c>
      <c r="BE16" s="71" t="s">
        <v>97</v>
      </c>
      <c r="BF16" s="71"/>
      <c r="BG16" s="71"/>
      <c r="BH16" s="71"/>
      <c r="BI16" s="71"/>
      <c r="BJ16" s="57"/>
      <c r="BK16" s="91"/>
      <c r="BL16" s="70">
        <f t="shared" si="19"/>
        <v>45518</v>
      </c>
      <c r="BM16" s="59">
        <f t="shared" si="7"/>
        <v>45518</v>
      </c>
      <c r="BN16" s="59"/>
      <c r="BO16" s="59"/>
      <c r="BP16" s="59"/>
      <c r="BQ16" s="59"/>
      <c r="BR16" s="59"/>
      <c r="BS16" s="58"/>
      <c r="BT16" s="60"/>
      <c r="BU16" s="70">
        <f t="shared" si="20"/>
        <v>45549</v>
      </c>
      <c r="BV16" s="59">
        <f t="shared" si="8"/>
        <v>45549</v>
      </c>
      <c r="BW16" s="59"/>
      <c r="BX16" s="59"/>
      <c r="BY16" s="59"/>
      <c r="BZ16" s="59"/>
      <c r="CA16" s="59"/>
      <c r="CB16" s="58"/>
      <c r="CC16" s="60"/>
      <c r="CD16" s="70">
        <f t="shared" si="21"/>
        <v>45579</v>
      </c>
      <c r="CE16" s="59">
        <f t="shared" si="9"/>
        <v>45579</v>
      </c>
      <c r="CF16" s="59"/>
      <c r="CG16" s="59"/>
      <c r="CH16" s="59"/>
      <c r="CI16" s="59"/>
      <c r="CJ16" s="59"/>
      <c r="CK16" s="58"/>
      <c r="CL16" s="60"/>
      <c r="CM16" s="70">
        <f t="shared" si="22"/>
        <v>45610</v>
      </c>
      <c r="CN16" s="59">
        <f t="shared" si="10"/>
        <v>45610</v>
      </c>
      <c r="CO16" s="59"/>
      <c r="CP16" s="59"/>
      <c r="CQ16" s="59"/>
      <c r="CR16" s="59"/>
      <c r="CS16" s="59"/>
      <c r="CT16" s="58"/>
      <c r="CU16" s="60"/>
      <c r="CV16" s="70">
        <f t="shared" si="23"/>
        <v>45640</v>
      </c>
      <c r="CW16" s="59">
        <f t="shared" si="11"/>
        <v>45640</v>
      </c>
      <c r="CX16" s="59"/>
      <c r="CY16" s="59"/>
      <c r="CZ16" s="59"/>
      <c r="DA16" s="59"/>
      <c r="DB16" s="59"/>
      <c r="DC16" s="58"/>
      <c r="DD16" s="69"/>
      <c r="DE16" s="32"/>
    </row>
    <row r="17" spans="1:109" ht="21.75" customHeight="1">
      <c r="A17" s="70">
        <f t="shared" si="12"/>
        <v>45306</v>
      </c>
      <c r="B17" s="59">
        <f t="shared" si="0"/>
        <v>45306</v>
      </c>
      <c r="C17" s="59"/>
      <c r="D17" s="59"/>
      <c r="E17" s="59"/>
      <c r="F17" s="59"/>
      <c r="G17" s="59"/>
      <c r="H17" s="58"/>
      <c r="I17" s="60"/>
      <c r="J17" s="70">
        <f t="shared" si="13"/>
        <v>45337</v>
      </c>
      <c r="K17" s="59">
        <f t="shared" si="1"/>
        <v>45337</v>
      </c>
      <c r="L17" s="59"/>
      <c r="M17" s="59"/>
      <c r="N17" s="59"/>
      <c r="O17" s="59"/>
      <c r="P17" s="59"/>
      <c r="Q17" s="59"/>
      <c r="R17" s="60"/>
      <c r="S17" s="70">
        <f t="shared" si="14"/>
        <v>45366</v>
      </c>
      <c r="T17" s="59">
        <f t="shared" si="2"/>
        <v>45366</v>
      </c>
      <c r="U17" s="59"/>
      <c r="V17" s="59"/>
      <c r="W17" s="59"/>
      <c r="X17" s="59"/>
      <c r="Y17" s="59"/>
      <c r="Z17" s="58"/>
      <c r="AA17" s="60"/>
      <c r="AB17" s="70">
        <f t="shared" si="15"/>
        <v>45397</v>
      </c>
      <c r="AC17" s="59">
        <f t="shared" si="3"/>
        <v>45397</v>
      </c>
      <c r="AD17" s="59"/>
      <c r="AE17" s="59"/>
      <c r="AF17" s="59"/>
      <c r="AG17" s="59"/>
      <c r="AH17" s="59"/>
      <c r="AI17" s="58"/>
      <c r="AJ17" s="60"/>
      <c r="AK17" s="70">
        <f t="shared" si="16"/>
        <v>45427</v>
      </c>
      <c r="AL17" s="59">
        <f t="shared" si="4"/>
        <v>45427</v>
      </c>
      <c r="AM17" s="59"/>
      <c r="AN17" s="59"/>
      <c r="AO17" s="59"/>
      <c r="AP17" s="59"/>
      <c r="AQ17" s="59"/>
      <c r="AR17" s="58"/>
      <c r="AS17" s="60"/>
      <c r="AT17" s="70">
        <f t="shared" si="17"/>
        <v>45458</v>
      </c>
      <c r="AU17" s="59">
        <f t="shared" si="5"/>
        <v>45458</v>
      </c>
      <c r="AV17" s="59"/>
      <c r="AW17" s="59"/>
      <c r="AX17" s="59"/>
      <c r="AY17" s="59"/>
      <c r="AZ17" s="59"/>
      <c r="BA17" s="58"/>
      <c r="BB17" s="60"/>
      <c r="BC17" s="70">
        <f t="shared" si="18"/>
        <v>45488</v>
      </c>
      <c r="BD17" s="59">
        <f t="shared" si="6"/>
        <v>45488</v>
      </c>
      <c r="BE17" s="59"/>
      <c r="BF17" s="59"/>
      <c r="BG17" s="59"/>
      <c r="BH17" s="59"/>
      <c r="BI17" s="59"/>
      <c r="BJ17" s="58"/>
      <c r="BK17" s="60"/>
      <c r="BL17" s="70">
        <f t="shared" si="19"/>
        <v>45519</v>
      </c>
      <c r="BM17" s="71">
        <f t="shared" si="7"/>
        <v>45519</v>
      </c>
      <c r="BN17" s="71" t="s">
        <v>72</v>
      </c>
      <c r="BO17" s="71"/>
      <c r="BP17" s="71"/>
      <c r="BQ17" s="71"/>
      <c r="BR17" s="71"/>
      <c r="BS17" s="57"/>
      <c r="BT17" s="91"/>
      <c r="BU17" s="70">
        <f t="shared" si="20"/>
        <v>45550</v>
      </c>
      <c r="BV17" s="59">
        <f t="shared" si="8"/>
        <v>45550</v>
      </c>
      <c r="BW17" s="59"/>
      <c r="BX17" s="59"/>
      <c r="BY17" s="59"/>
      <c r="BZ17" s="59"/>
      <c r="CA17" s="59"/>
      <c r="CB17" s="58"/>
      <c r="CC17" s="60"/>
      <c r="CD17" s="70">
        <f t="shared" si="21"/>
        <v>45580</v>
      </c>
      <c r="CE17" s="59">
        <f t="shared" si="9"/>
        <v>45580</v>
      </c>
      <c r="CF17" s="59"/>
      <c r="CG17" s="59"/>
      <c r="CH17" s="59"/>
      <c r="CI17" s="59"/>
      <c r="CJ17" s="59"/>
      <c r="CK17" s="58"/>
      <c r="CL17" s="60"/>
      <c r="CM17" s="70">
        <f t="shared" si="22"/>
        <v>45611</v>
      </c>
      <c r="CN17" s="59">
        <f t="shared" si="10"/>
        <v>45611</v>
      </c>
      <c r="CO17" s="59"/>
      <c r="CP17" s="59"/>
      <c r="CQ17" s="59"/>
      <c r="CR17" s="59"/>
      <c r="CS17" s="59"/>
      <c r="CT17" s="58"/>
      <c r="CU17" s="60"/>
      <c r="CV17" s="70">
        <f t="shared" si="23"/>
        <v>45641</v>
      </c>
      <c r="CW17" s="59">
        <f t="shared" si="11"/>
        <v>45641</v>
      </c>
      <c r="CX17" s="59"/>
      <c r="CY17" s="59"/>
      <c r="CZ17" s="59"/>
      <c r="DA17" s="59"/>
      <c r="DB17" s="59"/>
      <c r="DC17" s="58"/>
      <c r="DD17" s="69"/>
      <c r="DE17" s="32"/>
    </row>
    <row r="18" spans="1:109" ht="21.75" customHeight="1">
      <c r="A18" s="70">
        <f t="shared" si="12"/>
        <v>45307</v>
      </c>
      <c r="B18" s="59">
        <f t="shared" si="0"/>
        <v>45307</v>
      </c>
      <c r="C18" s="59"/>
      <c r="D18" s="59"/>
      <c r="E18" s="59"/>
      <c r="F18" s="59"/>
      <c r="G18" s="59"/>
      <c r="H18" s="58"/>
      <c r="I18" s="60"/>
      <c r="J18" s="70">
        <f t="shared" si="13"/>
        <v>45338</v>
      </c>
      <c r="K18" s="59">
        <f t="shared" si="1"/>
        <v>45338</v>
      </c>
      <c r="L18" s="59"/>
      <c r="M18" s="59"/>
      <c r="N18" s="59"/>
      <c r="O18" s="59"/>
      <c r="P18" s="59"/>
      <c r="Q18" s="59"/>
      <c r="R18" s="60"/>
      <c r="S18" s="70">
        <f t="shared" si="14"/>
        <v>45367</v>
      </c>
      <c r="T18" s="59">
        <f t="shared" si="2"/>
        <v>45367</v>
      </c>
      <c r="U18" s="59"/>
      <c r="V18" s="59"/>
      <c r="W18" s="59"/>
      <c r="X18" s="59"/>
      <c r="Y18" s="59"/>
      <c r="Z18" s="58"/>
      <c r="AA18" s="60"/>
      <c r="AB18" s="70">
        <f t="shared" si="15"/>
        <v>45398</v>
      </c>
      <c r="AC18" s="59">
        <f t="shared" si="3"/>
        <v>45398</v>
      </c>
      <c r="AD18" s="59"/>
      <c r="AE18" s="59"/>
      <c r="AF18" s="59"/>
      <c r="AG18" s="59"/>
      <c r="AH18" s="59"/>
      <c r="AI18" s="58"/>
      <c r="AJ18" s="60"/>
      <c r="AK18" s="70">
        <f t="shared" si="16"/>
        <v>45428</v>
      </c>
      <c r="AL18" s="59">
        <f t="shared" si="4"/>
        <v>45428</v>
      </c>
      <c r="AM18" s="59"/>
      <c r="AN18" s="59"/>
      <c r="AO18" s="59"/>
      <c r="AP18" s="59"/>
      <c r="AQ18" s="59"/>
      <c r="AR18" s="58"/>
      <c r="AS18" s="60"/>
      <c r="AT18" s="70">
        <f t="shared" si="17"/>
        <v>45459</v>
      </c>
      <c r="AU18" s="59">
        <f t="shared" si="5"/>
        <v>45459</v>
      </c>
      <c r="AV18" s="59"/>
      <c r="AW18" s="59"/>
      <c r="AX18" s="59"/>
      <c r="AY18" s="59"/>
      <c r="AZ18" s="59"/>
      <c r="BA18" s="58"/>
      <c r="BB18" s="60"/>
      <c r="BC18" s="70">
        <f t="shared" si="18"/>
        <v>45489</v>
      </c>
      <c r="BD18" s="59">
        <f t="shared" si="6"/>
        <v>45489</v>
      </c>
      <c r="BE18" s="59"/>
      <c r="BF18" s="59"/>
      <c r="BG18" s="59"/>
      <c r="BH18" s="59"/>
      <c r="BI18" s="59"/>
      <c r="BJ18" s="58"/>
      <c r="BK18" s="60"/>
      <c r="BL18" s="70">
        <f t="shared" si="19"/>
        <v>45520</v>
      </c>
      <c r="BM18" s="59">
        <f t="shared" si="7"/>
        <v>45520</v>
      </c>
      <c r="BN18" s="59"/>
      <c r="BO18" s="59"/>
      <c r="BP18" s="59"/>
      <c r="BQ18" s="59"/>
      <c r="BR18" s="59"/>
      <c r="BS18" s="58"/>
      <c r="BT18" s="60"/>
      <c r="BU18" s="70">
        <f t="shared" si="20"/>
        <v>45551</v>
      </c>
      <c r="BV18" s="59">
        <f t="shared" si="8"/>
        <v>45551</v>
      </c>
      <c r="BW18" s="59"/>
      <c r="BX18" s="59"/>
      <c r="BY18" s="59"/>
      <c r="BZ18" s="59"/>
      <c r="CA18" s="59"/>
      <c r="CB18" s="58"/>
      <c r="CC18" s="60"/>
      <c r="CD18" s="70">
        <f t="shared" si="21"/>
        <v>45581</v>
      </c>
      <c r="CE18" s="59">
        <f t="shared" si="9"/>
        <v>45581</v>
      </c>
      <c r="CF18" s="59"/>
      <c r="CG18" s="59"/>
      <c r="CH18" s="59"/>
      <c r="CI18" s="59"/>
      <c r="CJ18" s="59"/>
      <c r="CK18" s="58"/>
      <c r="CL18" s="60"/>
      <c r="CM18" s="70">
        <f t="shared" si="22"/>
        <v>45612</v>
      </c>
      <c r="CN18" s="59">
        <f t="shared" si="10"/>
        <v>45612</v>
      </c>
      <c r="CO18" s="59"/>
      <c r="CP18" s="59"/>
      <c r="CQ18" s="59"/>
      <c r="CR18" s="59"/>
      <c r="CS18" s="59"/>
      <c r="CT18" s="58"/>
      <c r="CU18" s="60"/>
      <c r="CV18" s="70">
        <f t="shared" si="23"/>
        <v>45642</v>
      </c>
      <c r="CW18" s="59">
        <f t="shared" si="11"/>
        <v>45642</v>
      </c>
      <c r="CX18" s="59"/>
      <c r="CY18" s="59"/>
      <c r="CZ18" s="59"/>
      <c r="DA18" s="59"/>
      <c r="DB18" s="59"/>
      <c r="DC18" s="58"/>
      <c r="DD18" s="69"/>
      <c r="DE18" s="32"/>
    </row>
    <row r="19" spans="1:109" ht="21.75" customHeight="1">
      <c r="A19" s="70">
        <f t="shared" si="12"/>
        <v>45308</v>
      </c>
      <c r="B19" s="59">
        <f t="shared" si="0"/>
        <v>45308</v>
      </c>
      <c r="C19" s="59"/>
      <c r="D19" s="59"/>
      <c r="E19" s="59"/>
      <c r="F19" s="59"/>
      <c r="G19" s="59"/>
      <c r="H19" s="58"/>
      <c r="I19" s="60"/>
      <c r="J19" s="70">
        <f t="shared" si="13"/>
        <v>45339</v>
      </c>
      <c r="K19" s="59">
        <f t="shared" si="1"/>
        <v>45339</v>
      </c>
      <c r="L19" s="59"/>
      <c r="M19" s="59"/>
      <c r="N19" s="59"/>
      <c r="O19" s="59"/>
      <c r="P19" s="59"/>
      <c r="Q19" s="59"/>
      <c r="R19" s="60"/>
      <c r="S19" s="70">
        <f t="shared" si="14"/>
        <v>45368</v>
      </c>
      <c r="T19" s="59">
        <f t="shared" si="2"/>
        <v>45368</v>
      </c>
      <c r="U19" s="59"/>
      <c r="V19" s="59"/>
      <c r="W19" s="59"/>
      <c r="X19" s="59"/>
      <c r="Y19" s="59"/>
      <c r="Z19" s="58"/>
      <c r="AA19" s="60"/>
      <c r="AB19" s="70">
        <f t="shared" si="15"/>
        <v>45399</v>
      </c>
      <c r="AC19" s="59">
        <f t="shared" si="3"/>
        <v>45399</v>
      </c>
      <c r="AD19" s="59"/>
      <c r="AE19" s="59"/>
      <c r="AF19" s="59"/>
      <c r="AG19" s="59"/>
      <c r="AH19" s="59"/>
      <c r="AI19" s="58"/>
      <c r="AJ19" s="60"/>
      <c r="AK19" s="70">
        <f t="shared" si="16"/>
        <v>45429</v>
      </c>
      <c r="AL19" s="59">
        <f t="shared" si="4"/>
        <v>45429</v>
      </c>
      <c r="AM19" s="59"/>
      <c r="AN19" s="59"/>
      <c r="AO19" s="59"/>
      <c r="AP19" s="59"/>
      <c r="AQ19" s="59"/>
      <c r="AR19" s="58"/>
      <c r="AS19" s="60"/>
      <c r="AT19" s="70">
        <f t="shared" si="17"/>
        <v>45460</v>
      </c>
      <c r="AU19" s="59">
        <f t="shared" si="5"/>
        <v>45460</v>
      </c>
      <c r="AV19" s="59"/>
      <c r="AW19" s="59"/>
      <c r="AX19" s="59"/>
      <c r="AY19" s="59"/>
      <c r="AZ19" s="59"/>
      <c r="BA19" s="58"/>
      <c r="BB19" s="60"/>
      <c r="BC19" s="70">
        <f t="shared" si="18"/>
        <v>45490</v>
      </c>
      <c r="BD19" s="59">
        <f t="shared" si="6"/>
        <v>45490</v>
      </c>
      <c r="BE19" s="59"/>
      <c r="BF19" s="59"/>
      <c r="BG19" s="59"/>
      <c r="BH19" s="59"/>
      <c r="BI19" s="59"/>
      <c r="BJ19" s="58"/>
      <c r="BK19" s="60"/>
      <c r="BL19" s="70">
        <f t="shared" si="19"/>
        <v>45521</v>
      </c>
      <c r="BM19" s="59">
        <f t="shared" si="7"/>
        <v>45521</v>
      </c>
      <c r="BN19" s="59"/>
      <c r="BO19" s="59"/>
      <c r="BP19" s="59"/>
      <c r="BQ19" s="59"/>
      <c r="BR19" s="59"/>
      <c r="BS19" s="58"/>
      <c r="BT19" s="60"/>
      <c r="BU19" s="70">
        <f t="shared" si="20"/>
        <v>45552</v>
      </c>
      <c r="BV19" s="59">
        <f t="shared" si="8"/>
        <v>45552</v>
      </c>
      <c r="BW19" s="59"/>
      <c r="BX19" s="59"/>
      <c r="BY19" s="59"/>
      <c r="BZ19" s="59"/>
      <c r="CA19" s="59"/>
      <c r="CB19" s="58"/>
      <c r="CC19" s="60"/>
      <c r="CD19" s="70">
        <f t="shared" si="21"/>
        <v>45582</v>
      </c>
      <c r="CE19" s="59">
        <f t="shared" si="9"/>
        <v>45582</v>
      </c>
      <c r="CF19" s="59"/>
      <c r="CG19" s="59"/>
      <c r="CH19" s="59"/>
      <c r="CI19" s="59"/>
      <c r="CJ19" s="59"/>
      <c r="CK19" s="58"/>
      <c r="CL19" s="60"/>
      <c r="CM19" s="70">
        <f t="shared" si="22"/>
        <v>45613</v>
      </c>
      <c r="CN19" s="59">
        <f t="shared" si="10"/>
        <v>45613</v>
      </c>
      <c r="CO19" s="59"/>
      <c r="CP19" s="59"/>
      <c r="CQ19" s="59"/>
      <c r="CR19" s="59"/>
      <c r="CS19" s="59"/>
      <c r="CT19" s="58"/>
      <c r="CU19" s="60"/>
      <c r="CV19" s="70">
        <f t="shared" si="23"/>
        <v>45643</v>
      </c>
      <c r="CW19" s="59">
        <f t="shared" si="11"/>
        <v>45643</v>
      </c>
      <c r="CX19" s="59"/>
      <c r="CY19" s="59"/>
      <c r="CZ19" s="59"/>
      <c r="DA19" s="59"/>
      <c r="DB19" s="59"/>
      <c r="DC19" s="58"/>
      <c r="DD19" s="69"/>
      <c r="DE19" s="32"/>
    </row>
    <row r="20" spans="1:109" ht="21.75" customHeight="1">
      <c r="A20" s="70">
        <f t="shared" si="12"/>
        <v>45309</v>
      </c>
      <c r="B20" s="59">
        <f t="shared" si="0"/>
        <v>45309</v>
      </c>
      <c r="C20" s="59"/>
      <c r="D20" s="59"/>
      <c r="E20" s="59"/>
      <c r="F20" s="59"/>
      <c r="G20" s="59"/>
      <c r="H20" s="58"/>
      <c r="I20" s="60"/>
      <c r="J20" s="70">
        <f t="shared" si="13"/>
        <v>45340</v>
      </c>
      <c r="K20" s="59">
        <f t="shared" si="1"/>
        <v>45340</v>
      </c>
      <c r="L20" s="59"/>
      <c r="M20" s="59"/>
      <c r="N20" s="59"/>
      <c r="O20" s="59"/>
      <c r="P20" s="59"/>
      <c r="Q20" s="59"/>
      <c r="R20" s="60"/>
      <c r="S20" s="70">
        <f t="shared" si="14"/>
        <v>45369</v>
      </c>
      <c r="T20" s="59">
        <f t="shared" si="2"/>
        <v>45369</v>
      </c>
      <c r="U20" s="59"/>
      <c r="V20" s="59"/>
      <c r="W20" s="59"/>
      <c r="X20" s="59"/>
      <c r="Y20" s="59"/>
      <c r="Z20" s="58"/>
      <c r="AA20" s="60"/>
      <c r="AB20" s="70">
        <f t="shared" si="15"/>
        <v>45400</v>
      </c>
      <c r="AC20" s="59">
        <f t="shared" si="3"/>
        <v>45400</v>
      </c>
      <c r="AD20" s="59"/>
      <c r="AE20" s="59"/>
      <c r="AF20" s="59"/>
      <c r="AG20" s="59"/>
      <c r="AH20" s="59"/>
      <c r="AI20" s="58"/>
      <c r="AJ20" s="60"/>
      <c r="AK20" s="70">
        <f t="shared" si="16"/>
        <v>45430</v>
      </c>
      <c r="AL20" s="59">
        <f t="shared" si="4"/>
        <v>45430</v>
      </c>
      <c r="AM20" s="59"/>
      <c r="AN20" s="59"/>
      <c r="AO20" s="59"/>
      <c r="AP20" s="59"/>
      <c r="AQ20" s="59"/>
      <c r="AR20" s="58"/>
      <c r="AS20" s="60"/>
      <c r="AT20" s="70">
        <f t="shared" si="17"/>
        <v>45461</v>
      </c>
      <c r="AU20" s="59">
        <f t="shared" si="5"/>
        <v>45461</v>
      </c>
      <c r="AV20" s="59"/>
      <c r="AW20" s="59"/>
      <c r="AX20" s="59"/>
      <c r="AY20" s="59"/>
      <c r="AZ20" s="59"/>
      <c r="BA20" s="58"/>
      <c r="BB20" s="60"/>
      <c r="BC20" s="70">
        <f t="shared" si="18"/>
        <v>45491</v>
      </c>
      <c r="BD20" s="59">
        <f t="shared" si="6"/>
        <v>45491</v>
      </c>
      <c r="BE20" s="59"/>
      <c r="BF20" s="59"/>
      <c r="BG20" s="59"/>
      <c r="BH20" s="59"/>
      <c r="BI20" s="59"/>
      <c r="BJ20" s="58"/>
      <c r="BK20" s="60"/>
      <c r="BL20" s="70">
        <f t="shared" si="19"/>
        <v>45522</v>
      </c>
      <c r="BM20" s="59">
        <f t="shared" si="7"/>
        <v>45522</v>
      </c>
      <c r="BN20" s="59"/>
      <c r="BO20" s="59"/>
      <c r="BP20" s="59"/>
      <c r="BQ20" s="59"/>
      <c r="BR20" s="59"/>
      <c r="BS20" s="58"/>
      <c r="BT20" s="60"/>
      <c r="BU20" s="70">
        <f t="shared" si="20"/>
        <v>45553</v>
      </c>
      <c r="BV20" s="59">
        <f t="shared" si="8"/>
        <v>45553</v>
      </c>
      <c r="BW20" s="59"/>
      <c r="BX20" s="59"/>
      <c r="BY20" s="59"/>
      <c r="BZ20" s="59"/>
      <c r="CA20" s="59"/>
      <c r="CB20" s="58"/>
      <c r="CC20" s="60"/>
      <c r="CD20" s="70">
        <f t="shared" si="21"/>
        <v>45583</v>
      </c>
      <c r="CE20" s="59">
        <f t="shared" si="9"/>
        <v>45583</v>
      </c>
      <c r="CF20" s="59"/>
      <c r="CG20" s="59"/>
      <c r="CH20" s="59"/>
      <c r="CI20" s="59"/>
      <c r="CJ20" s="59"/>
      <c r="CK20" s="58"/>
      <c r="CL20" s="60"/>
      <c r="CM20" s="70">
        <f t="shared" si="22"/>
        <v>45614</v>
      </c>
      <c r="CN20" s="59">
        <f t="shared" si="10"/>
        <v>45614</v>
      </c>
      <c r="CO20" s="59"/>
      <c r="CP20" s="59"/>
      <c r="CQ20" s="59"/>
      <c r="CR20" s="59"/>
      <c r="CS20" s="59"/>
      <c r="CT20" s="58"/>
      <c r="CU20" s="60"/>
      <c r="CV20" s="70">
        <f t="shared" si="23"/>
        <v>45644</v>
      </c>
      <c r="CW20" s="59">
        <f t="shared" si="11"/>
        <v>45644</v>
      </c>
      <c r="CX20" s="59"/>
      <c r="CY20" s="59"/>
      <c r="CZ20" s="59"/>
      <c r="DA20" s="59"/>
      <c r="DB20" s="59"/>
      <c r="DC20" s="58"/>
      <c r="DD20" s="69"/>
      <c r="DE20" s="32"/>
    </row>
    <row r="21" spans="1:109" ht="21.75" customHeight="1">
      <c r="A21" s="70">
        <f t="shared" si="12"/>
        <v>45310</v>
      </c>
      <c r="B21" s="59">
        <f t="shared" si="0"/>
        <v>45310</v>
      </c>
      <c r="C21" s="59"/>
      <c r="D21" s="59"/>
      <c r="E21" s="59"/>
      <c r="F21" s="59"/>
      <c r="G21" s="59"/>
      <c r="H21" s="58"/>
      <c r="I21" s="60"/>
      <c r="J21" s="70">
        <f t="shared" si="13"/>
        <v>45341</v>
      </c>
      <c r="K21" s="59">
        <f t="shared" si="1"/>
        <v>45341</v>
      </c>
      <c r="L21" s="59"/>
      <c r="M21" s="59"/>
      <c r="N21" s="59"/>
      <c r="O21" s="59"/>
      <c r="P21" s="59"/>
      <c r="Q21" s="59"/>
      <c r="R21" s="60"/>
      <c r="S21" s="70">
        <f t="shared" si="14"/>
        <v>45370</v>
      </c>
      <c r="T21" s="59">
        <f t="shared" si="2"/>
        <v>45370</v>
      </c>
      <c r="U21" s="59"/>
      <c r="V21" s="59"/>
      <c r="W21" s="59"/>
      <c r="X21" s="59"/>
      <c r="Y21" s="59"/>
      <c r="Z21" s="58"/>
      <c r="AA21" s="60"/>
      <c r="AB21" s="70">
        <f t="shared" si="15"/>
        <v>45401</v>
      </c>
      <c r="AC21" s="59">
        <f t="shared" si="3"/>
        <v>45401</v>
      </c>
      <c r="AD21" s="59"/>
      <c r="AE21" s="59"/>
      <c r="AF21" s="59"/>
      <c r="AG21" s="59"/>
      <c r="AH21" s="59"/>
      <c r="AI21" s="58"/>
      <c r="AJ21" s="60"/>
      <c r="AK21" s="70">
        <f t="shared" si="16"/>
        <v>45431</v>
      </c>
      <c r="AL21" s="59">
        <f t="shared" si="4"/>
        <v>45431</v>
      </c>
      <c r="AM21" s="59"/>
      <c r="AN21" s="59"/>
      <c r="AO21" s="59"/>
      <c r="AP21" s="59"/>
      <c r="AQ21" s="59"/>
      <c r="AR21" s="58"/>
      <c r="AS21" s="60"/>
      <c r="AT21" s="70">
        <f t="shared" si="17"/>
        <v>45462</v>
      </c>
      <c r="AU21" s="59">
        <f t="shared" si="5"/>
        <v>45462</v>
      </c>
      <c r="AV21" s="59"/>
      <c r="AW21" s="59"/>
      <c r="AX21" s="59"/>
      <c r="AY21" s="59"/>
      <c r="AZ21" s="59"/>
      <c r="BA21" s="58"/>
      <c r="BB21" s="60"/>
      <c r="BC21" s="70">
        <f t="shared" si="18"/>
        <v>45492</v>
      </c>
      <c r="BD21" s="59">
        <f t="shared" si="6"/>
        <v>45492</v>
      </c>
      <c r="BE21" s="59"/>
      <c r="BF21" s="59"/>
      <c r="BG21" s="59"/>
      <c r="BH21" s="59"/>
      <c r="BI21" s="59"/>
      <c r="BJ21" s="58"/>
      <c r="BK21" s="60"/>
      <c r="BL21" s="70">
        <f t="shared" si="19"/>
        <v>45523</v>
      </c>
      <c r="BM21" s="59">
        <f t="shared" si="7"/>
        <v>45523</v>
      </c>
      <c r="BN21" s="59"/>
      <c r="BO21" s="59"/>
      <c r="BP21" s="59"/>
      <c r="BQ21" s="59"/>
      <c r="BR21" s="59"/>
      <c r="BS21" s="58"/>
      <c r="BT21" s="60"/>
      <c r="BU21" s="70">
        <f t="shared" si="20"/>
        <v>45554</v>
      </c>
      <c r="BV21" s="59">
        <f t="shared" si="8"/>
        <v>45554</v>
      </c>
      <c r="BW21" s="59"/>
      <c r="BX21" s="59"/>
      <c r="BY21" s="59"/>
      <c r="BZ21" s="59"/>
      <c r="CA21" s="59"/>
      <c r="CB21" s="58"/>
      <c r="CC21" s="60"/>
      <c r="CD21" s="70">
        <f t="shared" si="21"/>
        <v>45584</v>
      </c>
      <c r="CE21" s="59">
        <f t="shared" si="9"/>
        <v>45584</v>
      </c>
      <c r="CF21" s="59"/>
      <c r="CG21" s="59"/>
      <c r="CH21" s="59"/>
      <c r="CI21" s="59"/>
      <c r="CJ21" s="59"/>
      <c r="CK21" s="58"/>
      <c r="CL21" s="60"/>
      <c r="CM21" s="70">
        <f t="shared" si="22"/>
        <v>45615</v>
      </c>
      <c r="CN21" s="59">
        <f t="shared" si="10"/>
        <v>45615</v>
      </c>
      <c r="CO21" s="59"/>
      <c r="CP21" s="59"/>
      <c r="CQ21" s="59"/>
      <c r="CR21" s="59"/>
      <c r="CS21" s="59"/>
      <c r="CT21" s="58"/>
      <c r="CU21" s="60"/>
      <c r="CV21" s="70">
        <f t="shared" si="23"/>
        <v>45645</v>
      </c>
      <c r="CW21" s="59">
        <f t="shared" si="11"/>
        <v>45645</v>
      </c>
      <c r="CX21" s="59"/>
      <c r="CY21" s="59"/>
      <c r="CZ21" s="59"/>
      <c r="DA21" s="59"/>
      <c r="DB21" s="59"/>
      <c r="DC21" s="58"/>
      <c r="DD21" s="69"/>
      <c r="DE21" s="32"/>
    </row>
    <row r="22" spans="1:109" ht="21.75" customHeight="1">
      <c r="A22" s="70">
        <f t="shared" si="12"/>
        <v>45311</v>
      </c>
      <c r="B22" s="59">
        <f t="shared" si="0"/>
        <v>45311</v>
      </c>
      <c r="C22" s="59"/>
      <c r="D22" s="59"/>
      <c r="E22" s="59"/>
      <c r="F22" s="59"/>
      <c r="G22" s="59"/>
      <c r="H22" s="58"/>
      <c r="I22" s="60"/>
      <c r="J22" s="70">
        <f t="shared" si="13"/>
        <v>45342</v>
      </c>
      <c r="K22" s="59">
        <f t="shared" si="1"/>
        <v>45342</v>
      </c>
      <c r="L22" s="59"/>
      <c r="M22" s="59"/>
      <c r="N22" s="59"/>
      <c r="O22" s="59"/>
      <c r="P22" s="59"/>
      <c r="Q22" s="59"/>
      <c r="R22" s="60"/>
      <c r="S22" s="70">
        <f t="shared" si="14"/>
        <v>45371</v>
      </c>
      <c r="T22" s="59">
        <f t="shared" si="2"/>
        <v>45371</v>
      </c>
      <c r="U22" s="59"/>
      <c r="V22" s="59"/>
      <c r="W22" s="59"/>
      <c r="X22" s="59"/>
      <c r="Y22" s="59"/>
      <c r="Z22" s="58"/>
      <c r="AA22" s="60"/>
      <c r="AB22" s="70">
        <f t="shared" si="15"/>
        <v>45402</v>
      </c>
      <c r="AC22" s="59">
        <f t="shared" si="3"/>
        <v>45402</v>
      </c>
      <c r="AD22" s="59"/>
      <c r="AE22" s="59"/>
      <c r="AF22" s="59"/>
      <c r="AG22" s="59"/>
      <c r="AH22" s="59"/>
      <c r="AI22" s="58"/>
      <c r="AJ22" s="60"/>
      <c r="AK22" s="70">
        <f t="shared" si="16"/>
        <v>45432</v>
      </c>
      <c r="AL22" s="71">
        <f t="shared" si="4"/>
        <v>45432</v>
      </c>
      <c r="AM22" s="71" t="s">
        <v>71</v>
      </c>
      <c r="AN22" s="71"/>
      <c r="AO22" s="71"/>
      <c r="AP22" s="71"/>
      <c r="AQ22" s="71"/>
      <c r="AR22" s="57"/>
      <c r="AS22" s="91"/>
      <c r="AT22" s="70">
        <f t="shared" si="17"/>
        <v>45463</v>
      </c>
      <c r="AU22" s="59">
        <f t="shared" si="5"/>
        <v>45463</v>
      </c>
      <c r="AV22" s="59"/>
      <c r="AW22" s="59"/>
      <c r="AX22" s="59"/>
      <c r="AY22" s="59"/>
      <c r="AZ22" s="59"/>
      <c r="BA22" s="58"/>
      <c r="BB22" s="60"/>
      <c r="BC22" s="70">
        <f t="shared" si="18"/>
        <v>45493</v>
      </c>
      <c r="BD22" s="59">
        <f t="shared" si="6"/>
        <v>45493</v>
      </c>
      <c r="BE22" s="59"/>
      <c r="BF22" s="59"/>
      <c r="BG22" s="59"/>
      <c r="BH22" s="59"/>
      <c r="BI22" s="59"/>
      <c r="BJ22" s="58"/>
      <c r="BK22" s="60"/>
      <c r="BL22" s="70">
        <f t="shared" si="19"/>
        <v>45524</v>
      </c>
      <c r="BM22" s="59">
        <f t="shared" si="7"/>
        <v>45524</v>
      </c>
      <c r="BN22" s="59"/>
      <c r="BO22" s="59"/>
      <c r="BP22" s="59"/>
      <c r="BQ22" s="59"/>
      <c r="BR22" s="59"/>
      <c r="BS22" s="58"/>
      <c r="BT22" s="60"/>
      <c r="BU22" s="70">
        <f t="shared" si="20"/>
        <v>45555</v>
      </c>
      <c r="BV22" s="59">
        <f t="shared" si="8"/>
        <v>45555</v>
      </c>
      <c r="BW22" s="59"/>
      <c r="BX22" s="59"/>
      <c r="BY22" s="59"/>
      <c r="BZ22" s="59"/>
      <c r="CA22" s="59"/>
      <c r="CB22" s="58"/>
      <c r="CC22" s="60"/>
      <c r="CD22" s="70">
        <f t="shared" si="21"/>
        <v>45585</v>
      </c>
      <c r="CE22" s="59">
        <f t="shared" si="9"/>
        <v>45585</v>
      </c>
      <c r="CF22" s="59"/>
      <c r="CG22" s="59"/>
      <c r="CH22" s="59"/>
      <c r="CI22" s="59"/>
      <c r="CJ22" s="59"/>
      <c r="CK22" s="58"/>
      <c r="CL22" s="60"/>
      <c r="CM22" s="70">
        <f t="shared" si="22"/>
        <v>45616</v>
      </c>
      <c r="CN22" s="59">
        <f t="shared" si="10"/>
        <v>45616</v>
      </c>
      <c r="CO22" s="59"/>
      <c r="CP22" s="59"/>
      <c r="CQ22" s="59"/>
      <c r="CR22" s="59"/>
      <c r="CS22" s="59"/>
      <c r="CT22" s="58"/>
      <c r="CU22" s="60"/>
      <c r="CV22" s="70">
        <f t="shared" si="23"/>
        <v>45646</v>
      </c>
      <c r="CW22" s="59">
        <f t="shared" si="11"/>
        <v>45646</v>
      </c>
      <c r="CX22" s="59"/>
      <c r="CY22" s="59"/>
      <c r="CZ22" s="59"/>
      <c r="DA22" s="59"/>
      <c r="DB22" s="59"/>
      <c r="DC22" s="58"/>
      <c r="DD22" s="69"/>
      <c r="DE22" s="32"/>
    </row>
    <row r="23" spans="1:109" ht="21.75" customHeight="1">
      <c r="A23" s="70">
        <f t="shared" si="12"/>
        <v>45312</v>
      </c>
      <c r="B23" s="59">
        <f t="shared" si="0"/>
        <v>45312</v>
      </c>
      <c r="C23" s="59"/>
      <c r="D23" s="59"/>
      <c r="E23" s="59"/>
      <c r="F23" s="59"/>
      <c r="G23" s="59"/>
      <c r="H23" s="58"/>
      <c r="I23" s="60"/>
      <c r="J23" s="70">
        <f t="shared" si="13"/>
        <v>45343</v>
      </c>
      <c r="K23" s="59">
        <f t="shared" si="1"/>
        <v>45343</v>
      </c>
      <c r="L23" s="59"/>
      <c r="M23" s="59"/>
      <c r="N23" s="59"/>
      <c r="O23" s="59"/>
      <c r="P23" s="59"/>
      <c r="Q23" s="59"/>
      <c r="R23" s="60"/>
      <c r="S23" s="70">
        <f t="shared" si="14"/>
        <v>45372</v>
      </c>
      <c r="T23" s="59">
        <f t="shared" si="2"/>
        <v>45372</v>
      </c>
      <c r="U23" s="59"/>
      <c r="V23" s="59"/>
      <c r="W23" s="59"/>
      <c r="X23" s="59"/>
      <c r="Y23" s="59"/>
      <c r="Z23" s="58"/>
      <c r="AA23" s="60"/>
      <c r="AB23" s="70">
        <f t="shared" si="15"/>
        <v>45403</v>
      </c>
      <c r="AC23" s="59">
        <f t="shared" si="3"/>
        <v>45403</v>
      </c>
      <c r="AD23" s="59"/>
      <c r="AE23" s="59"/>
      <c r="AF23" s="59"/>
      <c r="AG23" s="59"/>
      <c r="AH23" s="59"/>
      <c r="AI23" s="58"/>
      <c r="AJ23" s="60"/>
      <c r="AK23" s="70">
        <f t="shared" si="16"/>
        <v>45433</v>
      </c>
      <c r="AL23" s="59">
        <f t="shared" si="4"/>
        <v>45433</v>
      </c>
      <c r="AM23" s="59"/>
      <c r="AN23" s="59"/>
      <c r="AO23" s="59"/>
      <c r="AP23" s="59"/>
      <c r="AQ23" s="59"/>
      <c r="AR23" s="58"/>
      <c r="AS23" s="60"/>
      <c r="AT23" s="70">
        <f t="shared" si="17"/>
        <v>45464</v>
      </c>
      <c r="AU23" s="59">
        <f t="shared" si="5"/>
        <v>45464</v>
      </c>
      <c r="AV23" s="59"/>
      <c r="AW23" s="59"/>
      <c r="AX23" s="59"/>
      <c r="AY23" s="59"/>
      <c r="AZ23" s="59"/>
      <c r="BA23" s="58"/>
      <c r="BB23" s="60"/>
      <c r="BC23" s="70">
        <f t="shared" si="18"/>
        <v>45494</v>
      </c>
      <c r="BD23" s="59">
        <f t="shared" si="6"/>
        <v>45494</v>
      </c>
      <c r="BE23" s="59"/>
      <c r="BF23" s="59"/>
      <c r="BG23" s="59"/>
      <c r="BH23" s="59"/>
      <c r="BI23" s="59"/>
      <c r="BJ23" s="58"/>
      <c r="BK23" s="60"/>
      <c r="BL23" s="70">
        <f t="shared" si="19"/>
        <v>45525</v>
      </c>
      <c r="BM23" s="59">
        <f t="shared" si="7"/>
        <v>45525</v>
      </c>
      <c r="BN23" s="59"/>
      <c r="BO23" s="59"/>
      <c r="BP23" s="59"/>
      <c r="BQ23" s="59"/>
      <c r="BR23" s="59"/>
      <c r="BS23" s="58"/>
      <c r="BT23" s="60"/>
      <c r="BU23" s="70">
        <f t="shared" si="20"/>
        <v>45556</v>
      </c>
      <c r="BV23" s="59">
        <f t="shared" si="8"/>
        <v>45556</v>
      </c>
      <c r="BW23" s="59"/>
      <c r="BX23" s="59"/>
      <c r="BY23" s="59"/>
      <c r="BZ23" s="59"/>
      <c r="CA23" s="59"/>
      <c r="CB23" s="58"/>
      <c r="CC23" s="60"/>
      <c r="CD23" s="70">
        <f t="shared" si="21"/>
        <v>45586</v>
      </c>
      <c r="CE23" s="59">
        <f t="shared" si="9"/>
        <v>45586</v>
      </c>
      <c r="CF23" s="59"/>
      <c r="CG23" s="59"/>
      <c r="CH23" s="59"/>
      <c r="CI23" s="59"/>
      <c r="CJ23" s="59"/>
      <c r="CK23" s="58"/>
      <c r="CL23" s="60"/>
      <c r="CM23" s="70">
        <f t="shared" si="22"/>
        <v>45617</v>
      </c>
      <c r="CN23" s="59">
        <f t="shared" si="10"/>
        <v>45617</v>
      </c>
      <c r="CO23" s="59"/>
      <c r="CP23" s="59"/>
      <c r="CQ23" s="59"/>
      <c r="CR23" s="59"/>
      <c r="CS23" s="59"/>
      <c r="CT23" s="58"/>
      <c r="CU23" s="60"/>
      <c r="CV23" s="70">
        <f t="shared" si="23"/>
        <v>45647</v>
      </c>
      <c r="CW23" s="59">
        <f t="shared" si="11"/>
        <v>45647</v>
      </c>
      <c r="CX23" s="59"/>
      <c r="CY23" s="59"/>
      <c r="CZ23" s="59"/>
      <c r="DA23" s="59"/>
      <c r="DB23" s="59"/>
      <c r="DC23" s="58"/>
      <c r="DD23" s="69"/>
      <c r="DE23" s="32"/>
    </row>
    <row r="24" spans="1:109" ht="21.75" customHeight="1">
      <c r="A24" s="70">
        <f t="shared" si="12"/>
        <v>45313</v>
      </c>
      <c r="B24" s="59">
        <f t="shared" si="0"/>
        <v>45313</v>
      </c>
      <c r="C24" s="59"/>
      <c r="D24" s="59"/>
      <c r="E24" s="59"/>
      <c r="F24" s="59"/>
      <c r="G24" s="59"/>
      <c r="H24" s="58"/>
      <c r="I24" s="60"/>
      <c r="J24" s="70">
        <f t="shared" si="13"/>
        <v>45344</v>
      </c>
      <c r="K24" s="59">
        <f t="shared" si="1"/>
        <v>45344</v>
      </c>
      <c r="L24" s="59"/>
      <c r="M24" s="59"/>
      <c r="N24" s="59"/>
      <c r="O24" s="59"/>
      <c r="P24" s="59"/>
      <c r="Q24" s="59"/>
      <c r="R24" s="60"/>
      <c r="S24" s="70">
        <f t="shared" si="14"/>
        <v>45373</v>
      </c>
      <c r="T24" s="59">
        <f t="shared" si="2"/>
        <v>45373</v>
      </c>
      <c r="U24" s="59"/>
      <c r="V24" s="59"/>
      <c r="W24" s="59"/>
      <c r="X24" s="59"/>
      <c r="Y24" s="59"/>
      <c r="Z24" s="58"/>
      <c r="AA24" s="60"/>
      <c r="AB24" s="70">
        <f t="shared" si="15"/>
        <v>45404</v>
      </c>
      <c r="AC24" s="59">
        <f t="shared" si="3"/>
        <v>45404</v>
      </c>
      <c r="AD24" s="59"/>
      <c r="AE24" s="59"/>
      <c r="AF24" s="59"/>
      <c r="AG24" s="59"/>
      <c r="AH24" s="59"/>
      <c r="AI24" s="58"/>
      <c r="AJ24" s="60"/>
      <c r="AK24" s="70">
        <f t="shared" si="16"/>
        <v>45434</v>
      </c>
      <c r="AL24" s="59">
        <f t="shared" si="4"/>
        <v>45434</v>
      </c>
      <c r="AM24" s="59"/>
      <c r="AN24" s="59"/>
      <c r="AO24" s="59"/>
      <c r="AP24" s="59"/>
      <c r="AQ24" s="59"/>
      <c r="AR24" s="58"/>
      <c r="AS24" s="60"/>
      <c r="AT24" s="70">
        <f t="shared" si="17"/>
        <v>45465</v>
      </c>
      <c r="AU24" s="59">
        <f t="shared" si="5"/>
        <v>45465</v>
      </c>
      <c r="AV24" s="59"/>
      <c r="AW24" s="59"/>
      <c r="AX24" s="59"/>
      <c r="AY24" s="59"/>
      <c r="AZ24" s="59"/>
      <c r="BA24" s="58"/>
      <c r="BB24" s="60"/>
      <c r="BC24" s="70">
        <f t="shared" si="18"/>
        <v>45495</v>
      </c>
      <c r="BD24" s="59">
        <f t="shared" si="6"/>
        <v>45495</v>
      </c>
      <c r="BE24" s="59"/>
      <c r="BF24" s="59"/>
      <c r="BG24" s="59"/>
      <c r="BH24" s="59"/>
      <c r="BI24" s="59"/>
      <c r="BJ24" s="58"/>
      <c r="BK24" s="60"/>
      <c r="BL24" s="70">
        <f t="shared" si="19"/>
        <v>45526</v>
      </c>
      <c r="BM24" s="59">
        <f t="shared" si="7"/>
        <v>45526</v>
      </c>
      <c r="BN24" s="59"/>
      <c r="BO24" s="59"/>
      <c r="BP24" s="59"/>
      <c r="BQ24" s="59"/>
      <c r="BR24" s="59"/>
      <c r="BS24" s="58"/>
      <c r="BT24" s="60"/>
      <c r="BU24" s="70">
        <f t="shared" si="20"/>
        <v>45557</v>
      </c>
      <c r="BV24" s="59">
        <f t="shared" si="8"/>
        <v>45557</v>
      </c>
      <c r="BW24" s="59"/>
      <c r="BX24" s="59"/>
      <c r="BY24" s="59"/>
      <c r="BZ24" s="59"/>
      <c r="CA24" s="59"/>
      <c r="CB24" s="58"/>
      <c r="CC24" s="60"/>
      <c r="CD24" s="70">
        <f t="shared" si="21"/>
        <v>45587</v>
      </c>
      <c r="CE24" s="59">
        <f t="shared" si="9"/>
        <v>45587</v>
      </c>
      <c r="CF24" s="59"/>
      <c r="CG24" s="59"/>
      <c r="CH24" s="59"/>
      <c r="CI24" s="59"/>
      <c r="CJ24" s="59"/>
      <c r="CK24" s="58"/>
      <c r="CL24" s="60"/>
      <c r="CM24" s="70">
        <f t="shared" si="22"/>
        <v>45618</v>
      </c>
      <c r="CN24" s="59">
        <f t="shared" si="10"/>
        <v>45618</v>
      </c>
      <c r="CO24" s="59"/>
      <c r="CP24" s="59"/>
      <c r="CQ24" s="59"/>
      <c r="CR24" s="59"/>
      <c r="CS24" s="59"/>
      <c r="CT24" s="58"/>
      <c r="CU24" s="60"/>
      <c r="CV24" s="70">
        <f t="shared" si="23"/>
        <v>45648</v>
      </c>
      <c r="CW24" s="59">
        <f t="shared" si="11"/>
        <v>45648</v>
      </c>
      <c r="CX24" s="59"/>
      <c r="CY24" s="59"/>
      <c r="CZ24" s="59"/>
      <c r="DA24" s="59"/>
      <c r="DB24" s="59"/>
      <c r="DC24" s="58"/>
      <c r="DD24" s="69"/>
      <c r="DE24" s="32"/>
    </row>
    <row r="25" spans="1:109" ht="21.75" customHeight="1">
      <c r="A25" s="70">
        <f t="shared" si="12"/>
        <v>45314</v>
      </c>
      <c r="B25" s="59">
        <f t="shared" si="0"/>
        <v>45314</v>
      </c>
      <c r="C25" s="59"/>
      <c r="D25" s="59"/>
      <c r="E25" s="59"/>
      <c r="F25" s="59"/>
      <c r="G25" s="59"/>
      <c r="H25" s="58"/>
      <c r="I25" s="60"/>
      <c r="J25" s="70">
        <f t="shared" si="13"/>
        <v>45345</v>
      </c>
      <c r="K25" s="59">
        <f t="shared" si="1"/>
        <v>45345</v>
      </c>
      <c r="L25" s="59"/>
      <c r="M25" s="59"/>
      <c r="N25" s="59"/>
      <c r="O25" s="59"/>
      <c r="P25" s="59"/>
      <c r="Q25" s="59"/>
      <c r="R25" s="60"/>
      <c r="S25" s="70">
        <f t="shared" si="14"/>
        <v>45374</v>
      </c>
      <c r="T25" s="59">
        <f t="shared" si="2"/>
        <v>45374</v>
      </c>
      <c r="U25" s="59"/>
      <c r="V25" s="59"/>
      <c r="W25" s="59"/>
      <c r="X25" s="59"/>
      <c r="Y25" s="59"/>
      <c r="Z25" s="58"/>
      <c r="AA25" s="60"/>
      <c r="AB25" s="70">
        <f t="shared" si="15"/>
        <v>45405</v>
      </c>
      <c r="AC25" s="59">
        <f t="shared" si="3"/>
        <v>45405</v>
      </c>
      <c r="AD25" s="59"/>
      <c r="AE25" s="59"/>
      <c r="AF25" s="59"/>
      <c r="AG25" s="59"/>
      <c r="AH25" s="59"/>
      <c r="AI25" s="58"/>
      <c r="AJ25" s="60"/>
      <c r="AK25" s="70">
        <f t="shared" si="16"/>
        <v>45435</v>
      </c>
      <c r="AL25" s="59">
        <f t="shared" si="4"/>
        <v>45435</v>
      </c>
      <c r="AM25" s="59"/>
      <c r="AN25" s="59"/>
      <c r="AO25" s="59"/>
      <c r="AP25" s="59"/>
      <c r="AQ25" s="59"/>
      <c r="AR25" s="58"/>
      <c r="AS25" s="60"/>
      <c r="AT25" s="70">
        <f t="shared" si="17"/>
        <v>45466</v>
      </c>
      <c r="AU25" s="59">
        <f t="shared" si="5"/>
        <v>45466</v>
      </c>
      <c r="AV25" s="59"/>
      <c r="AW25" s="59"/>
      <c r="AX25" s="59"/>
      <c r="AY25" s="59"/>
      <c r="AZ25" s="59"/>
      <c r="BA25" s="58"/>
      <c r="BB25" s="60"/>
      <c r="BC25" s="70">
        <f t="shared" si="18"/>
        <v>45496</v>
      </c>
      <c r="BD25" s="59">
        <f t="shared" si="6"/>
        <v>45496</v>
      </c>
      <c r="BE25" s="59"/>
      <c r="BF25" s="59"/>
      <c r="BG25" s="59"/>
      <c r="BH25" s="59"/>
      <c r="BI25" s="59"/>
      <c r="BJ25" s="58"/>
      <c r="BK25" s="60"/>
      <c r="BL25" s="70">
        <f t="shared" si="19"/>
        <v>45527</v>
      </c>
      <c r="BM25" s="59">
        <f t="shared" si="7"/>
        <v>45527</v>
      </c>
      <c r="BN25" s="59"/>
      <c r="BO25" s="59"/>
      <c r="BP25" s="59"/>
      <c r="BQ25" s="59"/>
      <c r="BR25" s="59"/>
      <c r="BS25" s="58"/>
      <c r="BT25" s="60"/>
      <c r="BU25" s="70">
        <f t="shared" si="20"/>
        <v>45558</v>
      </c>
      <c r="BV25" s="59">
        <f t="shared" si="8"/>
        <v>45558</v>
      </c>
      <c r="BW25" s="59"/>
      <c r="BX25" s="59"/>
      <c r="BY25" s="59"/>
      <c r="BZ25" s="59"/>
      <c r="CA25" s="59"/>
      <c r="CB25" s="58"/>
      <c r="CC25" s="60"/>
      <c r="CD25" s="70">
        <f t="shared" si="21"/>
        <v>45588</v>
      </c>
      <c r="CE25" s="59">
        <f t="shared" si="9"/>
        <v>45588</v>
      </c>
      <c r="CF25" s="59"/>
      <c r="CG25" s="59"/>
      <c r="CH25" s="59"/>
      <c r="CI25" s="59"/>
      <c r="CJ25" s="59"/>
      <c r="CK25" s="58"/>
      <c r="CL25" s="60"/>
      <c r="CM25" s="70">
        <f t="shared" si="22"/>
        <v>45619</v>
      </c>
      <c r="CN25" s="59">
        <f t="shared" si="10"/>
        <v>45619</v>
      </c>
      <c r="CO25" s="59"/>
      <c r="CP25" s="59"/>
      <c r="CQ25" s="59"/>
      <c r="CR25" s="59"/>
      <c r="CS25" s="59"/>
      <c r="CT25" s="58"/>
      <c r="CU25" s="60"/>
      <c r="CV25" s="70">
        <f t="shared" si="23"/>
        <v>45649</v>
      </c>
      <c r="CW25" s="59">
        <f t="shared" si="11"/>
        <v>45649</v>
      </c>
      <c r="CX25" s="59"/>
      <c r="CY25" s="59"/>
      <c r="CZ25" s="59"/>
      <c r="DA25" s="59"/>
      <c r="DB25" s="59"/>
      <c r="DC25" s="58"/>
      <c r="DD25" s="69"/>
      <c r="DE25" s="32"/>
    </row>
    <row r="26" spans="1:109" ht="21.75" customHeight="1">
      <c r="A26" s="70">
        <f t="shared" si="12"/>
        <v>45315</v>
      </c>
      <c r="B26" s="59">
        <f t="shared" si="0"/>
        <v>45315</v>
      </c>
      <c r="C26" s="59"/>
      <c r="D26" s="59"/>
      <c r="E26" s="59"/>
      <c r="F26" s="59"/>
      <c r="G26" s="59"/>
      <c r="H26" s="58"/>
      <c r="I26" s="60"/>
      <c r="J26" s="70">
        <f t="shared" si="13"/>
        <v>45346</v>
      </c>
      <c r="K26" s="59">
        <f t="shared" si="1"/>
        <v>45346</v>
      </c>
      <c r="L26" s="59"/>
      <c r="M26" s="59"/>
      <c r="N26" s="59"/>
      <c r="O26" s="59"/>
      <c r="P26" s="59"/>
      <c r="Q26" s="59"/>
      <c r="R26" s="60"/>
      <c r="S26" s="70">
        <f t="shared" si="14"/>
        <v>45375</v>
      </c>
      <c r="T26" s="59">
        <f t="shared" si="2"/>
        <v>45375</v>
      </c>
      <c r="U26" s="59"/>
      <c r="V26" s="59"/>
      <c r="W26" s="59"/>
      <c r="X26" s="59"/>
      <c r="Y26" s="59"/>
      <c r="Z26" s="58"/>
      <c r="AA26" s="60"/>
      <c r="AB26" s="70">
        <f t="shared" si="15"/>
        <v>45406</v>
      </c>
      <c r="AC26" s="59">
        <f t="shared" si="3"/>
        <v>45406</v>
      </c>
      <c r="AD26" s="59"/>
      <c r="AE26" s="59"/>
      <c r="AF26" s="59"/>
      <c r="AG26" s="59"/>
      <c r="AH26" s="59"/>
      <c r="AI26" s="58"/>
      <c r="AJ26" s="60"/>
      <c r="AK26" s="70">
        <f t="shared" si="16"/>
        <v>45436</v>
      </c>
      <c r="AL26" s="59">
        <f t="shared" si="4"/>
        <v>45436</v>
      </c>
      <c r="AM26" s="59"/>
      <c r="AN26" s="59"/>
      <c r="AO26" s="59"/>
      <c r="AP26" s="59"/>
      <c r="AQ26" s="59"/>
      <c r="AR26" s="58"/>
      <c r="AS26" s="60"/>
      <c r="AT26" s="70">
        <f t="shared" si="17"/>
        <v>45467</v>
      </c>
      <c r="AU26" s="59">
        <f t="shared" si="5"/>
        <v>45467</v>
      </c>
      <c r="AV26" s="59"/>
      <c r="AW26" s="59"/>
      <c r="AX26" s="59"/>
      <c r="AY26" s="59"/>
      <c r="AZ26" s="59"/>
      <c r="BA26" s="58"/>
      <c r="BB26" s="60"/>
      <c r="BC26" s="70">
        <f t="shared" si="18"/>
        <v>45497</v>
      </c>
      <c r="BD26" s="59">
        <f t="shared" si="6"/>
        <v>45497</v>
      </c>
      <c r="BE26" s="59"/>
      <c r="BF26" s="59"/>
      <c r="BG26" s="59"/>
      <c r="BH26" s="59"/>
      <c r="BI26" s="59"/>
      <c r="BJ26" s="58"/>
      <c r="BK26" s="60"/>
      <c r="BL26" s="70">
        <f t="shared" si="19"/>
        <v>45528</v>
      </c>
      <c r="BM26" s="59">
        <f t="shared" si="7"/>
        <v>45528</v>
      </c>
      <c r="BN26" s="59"/>
      <c r="BO26" s="59"/>
      <c r="BP26" s="59"/>
      <c r="BQ26" s="59"/>
      <c r="BR26" s="59"/>
      <c r="BS26" s="58"/>
      <c r="BT26" s="60"/>
      <c r="BU26" s="70">
        <f t="shared" si="20"/>
        <v>45559</v>
      </c>
      <c r="BV26" s="59">
        <f t="shared" si="8"/>
        <v>45559</v>
      </c>
      <c r="BW26" s="59"/>
      <c r="BX26" s="59"/>
      <c r="BY26" s="59"/>
      <c r="BZ26" s="59"/>
      <c r="CA26" s="59"/>
      <c r="CB26" s="58"/>
      <c r="CC26" s="60"/>
      <c r="CD26" s="70">
        <f t="shared" si="21"/>
        <v>45589</v>
      </c>
      <c r="CE26" s="59">
        <f t="shared" si="9"/>
        <v>45589</v>
      </c>
      <c r="CF26" s="59"/>
      <c r="CG26" s="59"/>
      <c r="CH26" s="59"/>
      <c r="CI26" s="59"/>
      <c r="CJ26" s="59"/>
      <c r="CK26" s="58"/>
      <c r="CL26" s="60"/>
      <c r="CM26" s="70">
        <f t="shared" si="22"/>
        <v>45620</v>
      </c>
      <c r="CN26" s="59">
        <f t="shared" si="10"/>
        <v>45620</v>
      </c>
      <c r="CO26" s="59"/>
      <c r="CP26" s="59"/>
      <c r="CQ26" s="59"/>
      <c r="CR26" s="59"/>
      <c r="CS26" s="59"/>
      <c r="CT26" s="58"/>
      <c r="CU26" s="60"/>
      <c r="CV26" s="70">
        <f t="shared" si="23"/>
        <v>45650</v>
      </c>
      <c r="CW26" s="59">
        <f t="shared" si="11"/>
        <v>45650</v>
      </c>
      <c r="CX26" s="59"/>
      <c r="CY26" s="59"/>
      <c r="CZ26" s="59"/>
      <c r="DA26" s="59"/>
      <c r="DB26" s="59"/>
      <c r="DC26" s="58"/>
      <c r="DD26" s="69"/>
      <c r="DE26" s="32"/>
    </row>
    <row r="27" spans="1:109" ht="21.75" customHeight="1">
      <c r="A27" s="70">
        <f t="shared" si="12"/>
        <v>45316</v>
      </c>
      <c r="B27" s="59">
        <f t="shared" si="0"/>
        <v>45316</v>
      </c>
      <c r="C27" s="59"/>
      <c r="D27" s="59"/>
      <c r="E27" s="59"/>
      <c r="F27" s="59"/>
      <c r="G27" s="59"/>
      <c r="H27" s="58"/>
      <c r="I27" s="60"/>
      <c r="J27" s="70">
        <f t="shared" si="13"/>
        <v>45347</v>
      </c>
      <c r="K27" s="59">
        <f t="shared" si="1"/>
        <v>45347</v>
      </c>
      <c r="L27" s="59"/>
      <c r="M27" s="59"/>
      <c r="N27" s="59"/>
      <c r="O27" s="59"/>
      <c r="P27" s="59"/>
      <c r="Q27" s="59"/>
      <c r="R27" s="60"/>
      <c r="S27" s="70">
        <f t="shared" si="14"/>
        <v>45376</v>
      </c>
      <c r="T27" s="59">
        <f t="shared" si="2"/>
        <v>45376</v>
      </c>
      <c r="U27" s="59"/>
      <c r="V27" s="59"/>
      <c r="W27" s="59"/>
      <c r="X27" s="59"/>
      <c r="Y27" s="59"/>
      <c r="Z27" s="58"/>
      <c r="AA27" s="60"/>
      <c r="AB27" s="70">
        <f t="shared" si="15"/>
        <v>45407</v>
      </c>
      <c r="AC27" s="59">
        <f t="shared" si="3"/>
        <v>45407</v>
      </c>
      <c r="AD27" s="59"/>
      <c r="AE27" s="59"/>
      <c r="AF27" s="59"/>
      <c r="AG27" s="59"/>
      <c r="AH27" s="59"/>
      <c r="AI27" s="58"/>
      <c r="AJ27" s="60"/>
      <c r="AK27" s="70">
        <f t="shared" si="16"/>
        <v>45437</v>
      </c>
      <c r="AL27" s="59">
        <f t="shared" si="4"/>
        <v>45437</v>
      </c>
      <c r="AM27" s="59"/>
      <c r="AN27" s="59"/>
      <c r="AO27" s="59"/>
      <c r="AP27" s="59"/>
      <c r="AQ27" s="59"/>
      <c r="AR27" s="58"/>
      <c r="AS27" s="60"/>
      <c r="AT27" s="70">
        <f t="shared" si="17"/>
        <v>45468</v>
      </c>
      <c r="AU27" s="59">
        <f t="shared" si="5"/>
        <v>45468</v>
      </c>
      <c r="AV27" s="59"/>
      <c r="AW27" s="59"/>
      <c r="AX27" s="59"/>
      <c r="AY27" s="59"/>
      <c r="AZ27" s="59"/>
      <c r="BA27" s="58"/>
      <c r="BB27" s="60"/>
      <c r="BC27" s="70">
        <f t="shared" si="18"/>
        <v>45498</v>
      </c>
      <c r="BD27" s="59">
        <f t="shared" si="6"/>
        <v>45498</v>
      </c>
      <c r="BE27" s="59"/>
      <c r="BF27" s="59"/>
      <c r="BG27" s="59"/>
      <c r="BH27" s="59"/>
      <c r="BI27" s="59"/>
      <c r="BJ27" s="58"/>
      <c r="BK27" s="60"/>
      <c r="BL27" s="70">
        <f t="shared" si="19"/>
        <v>45529</v>
      </c>
      <c r="BM27" s="59">
        <f t="shared" si="7"/>
        <v>45529</v>
      </c>
      <c r="BN27" s="59"/>
      <c r="BO27" s="59"/>
      <c r="BP27" s="59"/>
      <c r="BQ27" s="59"/>
      <c r="BR27" s="59"/>
      <c r="BS27" s="58"/>
      <c r="BT27" s="60"/>
      <c r="BU27" s="70">
        <f t="shared" si="20"/>
        <v>45560</v>
      </c>
      <c r="BV27" s="59">
        <f t="shared" si="8"/>
        <v>45560</v>
      </c>
      <c r="BW27" s="59"/>
      <c r="BX27" s="59"/>
      <c r="BY27" s="59"/>
      <c r="BZ27" s="59"/>
      <c r="CA27" s="59"/>
      <c r="CB27" s="58"/>
      <c r="CC27" s="60"/>
      <c r="CD27" s="70">
        <f t="shared" si="21"/>
        <v>45590</v>
      </c>
      <c r="CE27" s="59">
        <f t="shared" si="9"/>
        <v>45590</v>
      </c>
      <c r="CF27" s="59"/>
      <c r="CG27" s="59"/>
      <c r="CH27" s="59"/>
      <c r="CI27" s="59"/>
      <c r="CJ27" s="59"/>
      <c r="CK27" s="58"/>
      <c r="CL27" s="60"/>
      <c r="CM27" s="70">
        <f t="shared" si="22"/>
        <v>45621</v>
      </c>
      <c r="CN27" s="59">
        <f t="shared" si="10"/>
        <v>45621</v>
      </c>
      <c r="CO27" s="59"/>
      <c r="CP27" s="59"/>
      <c r="CQ27" s="59"/>
      <c r="CR27" s="59"/>
      <c r="CS27" s="59"/>
      <c r="CT27" s="58"/>
      <c r="CU27" s="60"/>
      <c r="CV27" s="70">
        <f t="shared" si="23"/>
        <v>45651</v>
      </c>
      <c r="CW27" s="71">
        <f t="shared" si="11"/>
        <v>45651</v>
      </c>
      <c r="CX27" s="71" t="s">
        <v>70</v>
      </c>
      <c r="CY27" s="71"/>
      <c r="CZ27" s="71"/>
      <c r="DA27" s="71"/>
      <c r="DB27" s="71"/>
      <c r="DC27" s="57"/>
      <c r="DD27" s="92"/>
      <c r="DE27" s="32"/>
    </row>
    <row r="28" spans="1:109" ht="21.75" customHeight="1">
      <c r="A28" s="70">
        <f t="shared" si="12"/>
        <v>45317</v>
      </c>
      <c r="B28" s="59">
        <f t="shared" si="0"/>
        <v>45317</v>
      </c>
      <c r="C28" s="59"/>
      <c r="D28" s="59"/>
      <c r="E28" s="59"/>
      <c r="F28" s="59"/>
      <c r="G28" s="59"/>
      <c r="H28" s="58"/>
      <c r="I28" s="60"/>
      <c r="J28" s="70">
        <f t="shared" si="13"/>
        <v>45348</v>
      </c>
      <c r="K28" s="59">
        <f t="shared" si="1"/>
        <v>45348</v>
      </c>
      <c r="L28" s="59"/>
      <c r="M28" s="59"/>
      <c r="N28" s="59"/>
      <c r="O28" s="59"/>
      <c r="P28" s="59"/>
      <c r="Q28" s="59"/>
      <c r="R28" s="60"/>
      <c r="S28" s="70">
        <f t="shared" si="14"/>
        <v>45377</v>
      </c>
      <c r="T28" s="59">
        <f t="shared" si="2"/>
        <v>45377</v>
      </c>
      <c r="U28" s="59"/>
      <c r="V28" s="59"/>
      <c r="W28" s="59"/>
      <c r="X28" s="59"/>
      <c r="Y28" s="59"/>
      <c r="Z28" s="58"/>
      <c r="AA28" s="60"/>
      <c r="AB28" s="70">
        <f t="shared" si="15"/>
        <v>45408</v>
      </c>
      <c r="AC28" s="59">
        <f t="shared" si="3"/>
        <v>45408</v>
      </c>
      <c r="AD28" s="59"/>
      <c r="AE28" s="59"/>
      <c r="AF28" s="59"/>
      <c r="AG28" s="59"/>
      <c r="AH28" s="59"/>
      <c r="AI28" s="58"/>
      <c r="AJ28" s="60"/>
      <c r="AK28" s="70">
        <f t="shared" si="16"/>
        <v>45438</v>
      </c>
      <c r="AL28" s="59">
        <f t="shared" si="4"/>
        <v>45438</v>
      </c>
      <c r="AM28" s="59"/>
      <c r="AN28" s="59"/>
      <c r="AO28" s="59"/>
      <c r="AP28" s="59"/>
      <c r="AQ28" s="59"/>
      <c r="AR28" s="58"/>
      <c r="AS28" s="60"/>
      <c r="AT28" s="70">
        <f t="shared" si="17"/>
        <v>45469</v>
      </c>
      <c r="AU28" s="59">
        <f t="shared" si="5"/>
        <v>45469</v>
      </c>
      <c r="AV28" s="59"/>
      <c r="AW28" s="59"/>
      <c r="AX28" s="59"/>
      <c r="AY28" s="59"/>
      <c r="AZ28" s="59"/>
      <c r="BA28" s="58"/>
      <c r="BB28" s="60"/>
      <c r="BC28" s="70">
        <f t="shared" si="18"/>
        <v>45499</v>
      </c>
      <c r="BD28" s="59">
        <f t="shared" si="6"/>
        <v>45499</v>
      </c>
      <c r="BE28" s="59"/>
      <c r="BF28" s="59"/>
      <c r="BG28" s="59"/>
      <c r="BH28" s="59"/>
      <c r="BI28" s="59"/>
      <c r="BJ28" s="58"/>
      <c r="BK28" s="60"/>
      <c r="BL28" s="70">
        <f t="shared" si="19"/>
        <v>45530</v>
      </c>
      <c r="BM28" s="59">
        <f t="shared" si="7"/>
        <v>45530</v>
      </c>
      <c r="BN28" s="59"/>
      <c r="BO28" s="59"/>
      <c r="BP28" s="59"/>
      <c r="BQ28" s="59"/>
      <c r="BR28" s="59"/>
      <c r="BS28" s="58"/>
      <c r="BT28" s="60"/>
      <c r="BU28" s="70">
        <f t="shared" si="20"/>
        <v>45561</v>
      </c>
      <c r="BV28" s="59">
        <f t="shared" si="8"/>
        <v>45561</v>
      </c>
      <c r="BW28" s="59"/>
      <c r="BX28" s="59"/>
      <c r="BY28" s="59"/>
      <c r="BZ28" s="59"/>
      <c r="CA28" s="59"/>
      <c r="CB28" s="58"/>
      <c r="CC28" s="60"/>
      <c r="CD28" s="70">
        <f t="shared" si="21"/>
        <v>45591</v>
      </c>
      <c r="CE28" s="59">
        <f t="shared" si="9"/>
        <v>45591</v>
      </c>
      <c r="CF28" s="59"/>
      <c r="CG28" s="59"/>
      <c r="CH28" s="59"/>
      <c r="CI28" s="59"/>
      <c r="CJ28" s="59"/>
      <c r="CK28" s="58"/>
      <c r="CL28" s="60"/>
      <c r="CM28" s="70">
        <f t="shared" si="22"/>
        <v>45622</v>
      </c>
      <c r="CN28" s="59">
        <f t="shared" si="10"/>
        <v>45622</v>
      </c>
      <c r="CO28" s="59"/>
      <c r="CP28" s="59"/>
      <c r="CQ28" s="59"/>
      <c r="CR28" s="59"/>
      <c r="CS28" s="59"/>
      <c r="CT28" s="58"/>
      <c r="CU28" s="60"/>
      <c r="CV28" s="70">
        <f t="shared" si="23"/>
        <v>45652</v>
      </c>
      <c r="CW28" s="59">
        <f t="shared" si="11"/>
        <v>45652</v>
      </c>
      <c r="CX28" s="59"/>
      <c r="CY28" s="59"/>
      <c r="CZ28" s="59"/>
      <c r="DA28" s="59"/>
      <c r="DB28" s="59"/>
      <c r="DC28" s="58"/>
      <c r="DD28" s="69"/>
      <c r="DE28" s="32"/>
    </row>
    <row r="29" spans="1:109" ht="21.75" customHeight="1">
      <c r="A29" s="70">
        <f t="shared" si="12"/>
        <v>45318</v>
      </c>
      <c r="B29" s="59">
        <f t="shared" si="0"/>
        <v>45318</v>
      </c>
      <c r="C29" s="59"/>
      <c r="D29" s="59"/>
      <c r="E29" s="59"/>
      <c r="F29" s="59"/>
      <c r="G29" s="59"/>
      <c r="H29" s="58"/>
      <c r="I29" s="60"/>
      <c r="J29" s="70">
        <f t="shared" si="13"/>
        <v>45349</v>
      </c>
      <c r="K29" s="59">
        <f t="shared" si="1"/>
        <v>45349</v>
      </c>
      <c r="L29" s="59"/>
      <c r="M29" s="59"/>
      <c r="N29" s="59"/>
      <c r="O29" s="59"/>
      <c r="P29" s="59"/>
      <c r="Q29" s="59"/>
      <c r="R29" s="60"/>
      <c r="S29" s="70">
        <f t="shared" si="14"/>
        <v>45378</v>
      </c>
      <c r="T29" s="59">
        <f t="shared" si="2"/>
        <v>45378</v>
      </c>
      <c r="U29" s="59"/>
      <c r="V29" s="59"/>
      <c r="W29" s="59"/>
      <c r="X29" s="59"/>
      <c r="Y29" s="59"/>
      <c r="Z29" s="58"/>
      <c r="AA29" s="60"/>
      <c r="AB29" s="70">
        <f t="shared" si="15"/>
        <v>45409</v>
      </c>
      <c r="AC29" s="59">
        <f t="shared" si="3"/>
        <v>45409</v>
      </c>
      <c r="AD29" s="59"/>
      <c r="AE29" s="59"/>
      <c r="AF29" s="59"/>
      <c r="AG29" s="59"/>
      <c r="AH29" s="59"/>
      <c r="AI29" s="58"/>
      <c r="AJ29" s="60"/>
      <c r="AK29" s="70">
        <f t="shared" si="16"/>
        <v>45439</v>
      </c>
      <c r="AL29" s="59">
        <f t="shared" si="4"/>
        <v>45439</v>
      </c>
      <c r="AM29" s="59"/>
      <c r="AN29" s="59"/>
      <c r="AO29" s="59"/>
      <c r="AP29" s="59"/>
      <c r="AQ29" s="59"/>
      <c r="AR29" s="58"/>
      <c r="AS29" s="60"/>
      <c r="AT29" s="70">
        <f t="shared" si="17"/>
        <v>45470</v>
      </c>
      <c r="AU29" s="59">
        <f t="shared" si="5"/>
        <v>45470</v>
      </c>
      <c r="AV29" s="59"/>
      <c r="AW29" s="59"/>
      <c r="AX29" s="59"/>
      <c r="AY29" s="59"/>
      <c r="AZ29" s="59"/>
      <c r="BA29" s="58"/>
      <c r="BB29" s="60"/>
      <c r="BC29" s="70">
        <f t="shared" si="18"/>
        <v>45500</v>
      </c>
      <c r="BD29" s="59">
        <f t="shared" si="6"/>
        <v>45500</v>
      </c>
      <c r="BE29" s="59"/>
      <c r="BF29" s="59"/>
      <c r="BG29" s="59"/>
      <c r="BH29" s="59"/>
      <c r="BI29" s="59"/>
      <c r="BJ29" s="58"/>
      <c r="BK29" s="60"/>
      <c r="BL29" s="70">
        <f t="shared" si="19"/>
        <v>45531</v>
      </c>
      <c r="BM29" s="59">
        <f t="shared" si="7"/>
        <v>45531</v>
      </c>
      <c r="BN29" s="59"/>
      <c r="BO29" s="59"/>
      <c r="BP29" s="59"/>
      <c r="BQ29" s="59"/>
      <c r="BR29" s="59"/>
      <c r="BS29" s="58"/>
      <c r="BT29" s="60"/>
      <c r="BU29" s="70">
        <f t="shared" si="20"/>
        <v>45562</v>
      </c>
      <c r="BV29" s="59">
        <f t="shared" si="8"/>
        <v>45562</v>
      </c>
      <c r="BW29" s="59"/>
      <c r="BX29" s="59"/>
      <c r="BY29" s="59"/>
      <c r="BZ29" s="59"/>
      <c r="CA29" s="59"/>
      <c r="CB29" s="58"/>
      <c r="CC29" s="60"/>
      <c r="CD29" s="70">
        <f t="shared" si="21"/>
        <v>45592</v>
      </c>
      <c r="CE29" s="59">
        <f t="shared" si="9"/>
        <v>45592</v>
      </c>
      <c r="CF29" s="59"/>
      <c r="CG29" s="59"/>
      <c r="CH29" s="59"/>
      <c r="CI29" s="59"/>
      <c r="CJ29" s="59"/>
      <c r="CK29" s="58"/>
      <c r="CL29" s="60"/>
      <c r="CM29" s="70">
        <f t="shared" si="22"/>
        <v>45623</v>
      </c>
      <c r="CN29" s="59">
        <f t="shared" si="10"/>
        <v>45623</v>
      </c>
      <c r="CO29" s="59"/>
      <c r="CP29" s="59"/>
      <c r="CQ29" s="59"/>
      <c r="CR29" s="59"/>
      <c r="CS29" s="59"/>
      <c r="CT29" s="58"/>
      <c r="CU29" s="60"/>
      <c r="CV29" s="70">
        <f t="shared" si="23"/>
        <v>45653</v>
      </c>
      <c r="CW29" s="59">
        <f t="shared" si="11"/>
        <v>45653</v>
      </c>
      <c r="CX29" s="59"/>
      <c r="CY29" s="59"/>
      <c r="CZ29" s="59"/>
      <c r="DA29" s="59"/>
      <c r="DB29" s="59"/>
      <c r="DC29" s="58"/>
      <c r="DD29" s="69"/>
      <c r="DE29" s="32"/>
    </row>
    <row r="30" spans="1:109" ht="21.75" customHeight="1">
      <c r="A30" s="70">
        <f t="shared" si="12"/>
        <v>45319</v>
      </c>
      <c r="B30" s="59">
        <f t="shared" si="0"/>
        <v>45319</v>
      </c>
      <c r="C30" s="59"/>
      <c r="D30" s="59"/>
      <c r="E30" s="59"/>
      <c r="F30" s="59"/>
      <c r="G30" s="59"/>
      <c r="H30" s="58"/>
      <c r="I30" s="60"/>
      <c r="J30" s="70">
        <f t="shared" si="13"/>
        <v>45350</v>
      </c>
      <c r="K30" s="59">
        <f t="shared" si="1"/>
        <v>45350</v>
      </c>
      <c r="L30" s="59"/>
      <c r="M30" s="59"/>
      <c r="N30" s="59"/>
      <c r="O30" s="59"/>
      <c r="P30" s="59"/>
      <c r="Q30" s="59"/>
      <c r="R30" s="60"/>
      <c r="S30" s="70">
        <f t="shared" si="14"/>
        <v>45379</v>
      </c>
      <c r="T30" s="59">
        <f t="shared" si="2"/>
        <v>45379</v>
      </c>
      <c r="U30" s="59"/>
      <c r="V30" s="59"/>
      <c r="W30" s="59"/>
      <c r="X30" s="59"/>
      <c r="Y30" s="59"/>
      <c r="Z30" s="58"/>
      <c r="AA30" s="60"/>
      <c r="AB30" s="70">
        <f t="shared" si="15"/>
        <v>45410</v>
      </c>
      <c r="AC30" s="59">
        <f t="shared" si="3"/>
        <v>45410</v>
      </c>
      <c r="AD30" s="59"/>
      <c r="AE30" s="59"/>
      <c r="AF30" s="59"/>
      <c r="AG30" s="59"/>
      <c r="AH30" s="59"/>
      <c r="AI30" s="58"/>
      <c r="AJ30" s="60"/>
      <c r="AK30" s="70">
        <f t="shared" si="16"/>
        <v>45440</v>
      </c>
      <c r="AL30" s="59">
        <f t="shared" si="4"/>
        <v>45440</v>
      </c>
      <c r="AM30" s="59"/>
      <c r="AN30" s="59"/>
      <c r="AO30" s="59"/>
      <c r="AP30" s="59"/>
      <c r="AQ30" s="59"/>
      <c r="AR30" s="58"/>
      <c r="AS30" s="60"/>
      <c r="AT30" s="70">
        <f t="shared" si="17"/>
        <v>45471</v>
      </c>
      <c r="AU30" s="59">
        <f t="shared" si="5"/>
        <v>45471</v>
      </c>
      <c r="AV30" s="59"/>
      <c r="AW30" s="59"/>
      <c r="AX30" s="59"/>
      <c r="AY30" s="59"/>
      <c r="AZ30" s="59"/>
      <c r="BA30" s="58"/>
      <c r="BB30" s="60"/>
      <c r="BC30" s="70">
        <f t="shared" si="18"/>
        <v>45501</v>
      </c>
      <c r="BD30" s="59">
        <f t="shared" si="6"/>
        <v>45501</v>
      </c>
      <c r="BE30" s="59"/>
      <c r="BF30" s="59"/>
      <c r="BG30" s="59"/>
      <c r="BH30" s="59"/>
      <c r="BI30" s="59"/>
      <c r="BJ30" s="58"/>
      <c r="BK30" s="60"/>
      <c r="BL30" s="70">
        <f t="shared" si="19"/>
        <v>45532</v>
      </c>
      <c r="BM30" s="59">
        <f t="shared" si="7"/>
        <v>45532</v>
      </c>
      <c r="BN30" s="59"/>
      <c r="BO30" s="59"/>
      <c r="BP30" s="59"/>
      <c r="BQ30" s="59"/>
      <c r="BR30" s="59"/>
      <c r="BS30" s="58"/>
      <c r="BT30" s="60"/>
      <c r="BU30" s="70">
        <f t="shared" si="20"/>
        <v>45563</v>
      </c>
      <c r="BV30" s="59">
        <f t="shared" si="8"/>
        <v>45563</v>
      </c>
      <c r="BW30" s="59"/>
      <c r="BX30" s="59"/>
      <c r="BY30" s="59"/>
      <c r="BZ30" s="59"/>
      <c r="CA30" s="59"/>
      <c r="CB30" s="58"/>
      <c r="CC30" s="60"/>
      <c r="CD30" s="70">
        <f t="shared" si="21"/>
        <v>45593</v>
      </c>
      <c r="CE30" s="59">
        <f t="shared" si="9"/>
        <v>45593</v>
      </c>
      <c r="CF30" s="59"/>
      <c r="CG30" s="59"/>
      <c r="CH30" s="59"/>
      <c r="CI30" s="59"/>
      <c r="CJ30" s="59"/>
      <c r="CK30" s="58"/>
      <c r="CL30" s="60"/>
      <c r="CM30" s="70">
        <f t="shared" si="22"/>
        <v>45624</v>
      </c>
      <c r="CN30" s="59">
        <f t="shared" si="10"/>
        <v>45624</v>
      </c>
      <c r="CO30" s="59"/>
      <c r="CP30" s="59"/>
      <c r="CQ30" s="59"/>
      <c r="CR30" s="59"/>
      <c r="CS30" s="59"/>
      <c r="CT30" s="58"/>
      <c r="CU30" s="60"/>
      <c r="CV30" s="70">
        <f t="shared" si="23"/>
        <v>45654</v>
      </c>
      <c r="CW30" s="59">
        <f t="shared" si="11"/>
        <v>45654</v>
      </c>
      <c r="CX30" s="59"/>
      <c r="CY30" s="59"/>
      <c r="CZ30" s="59"/>
      <c r="DA30" s="59"/>
      <c r="DB30" s="59"/>
      <c r="DC30" s="58"/>
      <c r="DD30" s="69"/>
      <c r="DE30" s="32"/>
    </row>
    <row r="31" spans="1:109" ht="21.75" customHeight="1">
      <c r="A31" s="70">
        <f t="shared" si="12"/>
        <v>45320</v>
      </c>
      <c r="B31" s="59">
        <f t="shared" si="0"/>
        <v>45320</v>
      </c>
      <c r="C31" s="59"/>
      <c r="D31" s="59"/>
      <c r="E31" s="59"/>
      <c r="F31" s="59"/>
      <c r="G31" s="59"/>
      <c r="H31" s="58"/>
      <c r="I31" s="60"/>
      <c r="J31" s="70">
        <f t="shared" si="13"/>
        <v>45351</v>
      </c>
      <c r="K31" s="59">
        <f t="shared" si="1"/>
        <v>45351</v>
      </c>
      <c r="L31" s="59"/>
      <c r="M31" s="59"/>
      <c r="N31" s="59"/>
      <c r="O31" s="59"/>
      <c r="P31" s="59"/>
      <c r="Q31" s="59"/>
      <c r="R31" s="60"/>
      <c r="S31" s="70">
        <f t="shared" si="14"/>
        <v>45380</v>
      </c>
      <c r="T31" s="59">
        <f t="shared" si="2"/>
        <v>45380</v>
      </c>
      <c r="U31" s="59"/>
      <c r="V31" s="59"/>
      <c r="W31" s="59"/>
      <c r="X31" s="59"/>
      <c r="Y31" s="59"/>
      <c r="Z31" s="58"/>
      <c r="AA31" s="60"/>
      <c r="AB31" s="70">
        <f t="shared" si="15"/>
        <v>45411</v>
      </c>
      <c r="AC31" s="59">
        <f t="shared" si="3"/>
        <v>45411</v>
      </c>
      <c r="AD31" s="59"/>
      <c r="AE31" s="59"/>
      <c r="AF31" s="59"/>
      <c r="AG31" s="59"/>
      <c r="AH31" s="59"/>
      <c r="AI31" s="58"/>
      <c r="AJ31" s="60"/>
      <c r="AK31" s="70">
        <f t="shared" si="16"/>
        <v>45441</v>
      </c>
      <c r="AL31" s="59">
        <f t="shared" si="4"/>
        <v>45441</v>
      </c>
      <c r="AM31" s="59"/>
      <c r="AN31" s="59"/>
      <c r="AO31" s="59"/>
      <c r="AP31" s="59"/>
      <c r="AQ31" s="59"/>
      <c r="AR31" s="58"/>
      <c r="AS31" s="60"/>
      <c r="AT31" s="70">
        <f t="shared" si="17"/>
        <v>45472</v>
      </c>
      <c r="AU31" s="59">
        <f t="shared" si="5"/>
        <v>45472</v>
      </c>
      <c r="AV31" s="59"/>
      <c r="AW31" s="59"/>
      <c r="AX31" s="59"/>
      <c r="AY31" s="59"/>
      <c r="AZ31" s="59"/>
      <c r="BA31" s="58"/>
      <c r="BB31" s="60"/>
      <c r="BC31" s="70">
        <f t="shared" si="18"/>
        <v>45502</v>
      </c>
      <c r="BD31" s="59">
        <f t="shared" si="6"/>
        <v>45502</v>
      </c>
      <c r="BE31" s="59"/>
      <c r="BF31" s="59"/>
      <c r="BG31" s="59"/>
      <c r="BH31" s="59"/>
      <c r="BI31" s="59"/>
      <c r="BJ31" s="58"/>
      <c r="BK31" s="60"/>
      <c r="BL31" s="70">
        <f t="shared" si="19"/>
        <v>45533</v>
      </c>
      <c r="BM31" s="59">
        <f t="shared" si="7"/>
        <v>45533</v>
      </c>
      <c r="BN31" s="59"/>
      <c r="BO31" s="59"/>
      <c r="BP31" s="59"/>
      <c r="BQ31" s="59"/>
      <c r="BR31" s="59"/>
      <c r="BS31" s="58"/>
      <c r="BT31" s="60"/>
      <c r="BU31" s="70">
        <f t="shared" si="20"/>
        <v>45564</v>
      </c>
      <c r="BV31" s="59">
        <f t="shared" si="8"/>
        <v>45564</v>
      </c>
      <c r="BW31" s="59"/>
      <c r="BX31" s="59"/>
      <c r="BY31" s="59"/>
      <c r="BZ31" s="59"/>
      <c r="CA31" s="59"/>
      <c r="CB31" s="58"/>
      <c r="CC31" s="60"/>
      <c r="CD31" s="70">
        <f t="shared" si="21"/>
        <v>45594</v>
      </c>
      <c r="CE31" s="59">
        <f t="shared" si="9"/>
        <v>45594</v>
      </c>
      <c r="CF31" s="59"/>
      <c r="CG31" s="59"/>
      <c r="CH31" s="59"/>
      <c r="CI31" s="59"/>
      <c r="CJ31" s="59"/>
      <c r="CK31" s="58"/>
      <c r="CL31" s="60"/>
      <c r="CM31" s="70">
        <f t="shared" si="22"/>
        <v>45625</v>
      </c>
      <c r="CN31" s="59">
        <f t="shared" si="10"/>
        <v>45625</v>
      </c>
      <c r="CO31" s="59"/>
      <c r="CP31" s="59"/>
      <c r="CQ31" s="59"/>
      <c r="CR31" s="59"/>
      <c r="CS31" s="59"/>
      <c r="CT31" s="58"/>
      <c r="CU31" s="60"/>
      <c r="CV31" s="70">
        <f t="shared" si="23"/>
        <v>45655</v>
      </c>
      <c r="CW31" s="59">
        <f t="shared" si="11"/>
        <v>45655</v>
      </c>
      <c r="CX31" s="59"/>
      <c r="CY31" s="59"/>
      <c r="CZ31" s="59"/>
      <c r="DA31" s="59"/>
      <c r="DB31" s="59"/>
      <c r="DC31" s="58"/>
      <c r="DD31" s="69"/>
      <c r="DE31" s="32"/>
    </row>
    <row r="32" spans="1:109" ht="21.75" customHeight="1">
      <c r="A32" s="70">
        <f t="shared" si="12"/>
        <v>45321</v>
      </c>
      <c r="B32" s="59">
        <f t="shared" si="0"/>
        <v>45321</v>
      </c>
      <c r="C32" s="59"/>
      <c r="D32" s="59"/>
      <c r="E32" s="59"/>
      <c r="F32" s="59"/>
      <c r="G32" s="59"/>
      <c r="H32" s="58"/>
      <c r="I32" s="60"/>
      <c r="J32" s="69" t="str">
        <f t="shared" si="13"/>
        <v/>
      </c>
      <c r="K32" s="59" t="str">
        <f t="shared" si="1"/>
        <v/>
      </c>
      <c r="L32" s="59"/>
      <c r="M32" s="59"/>
      <c r="N32" s="59"/>
      <c r="O32" s="59"/>
      <c r="P32" s="59"/>
      <c r="Q32" s="59"/>
      <c r="R32" s="60" t="s">
        <v>68</v>
      </c>
      <c r="S32" s="70">
        <f t="shared" si="14"/>
        <v>45381</v>
      </c>
      <c r="T32" s="59">
        <f t="shared" si="2"/>
        <v>45381</v>
      </c>
      <c r="U32" s="59"/>
      <c r="V32" s="59"/>
      <c r="W32" s="59"/>
      <c r="X32" s="59"/>
      <c r="Y32" s="59"/>
      <c r="Z32" s="58"/>
      <c r="AA32" s="60"/>
      <c r="AB32" s="70">
        <f t="shared" si="15"/>
        <v>45412</v>
      </c>
      <c r="AC32" s="59">
        <f t="shared" si="3"/>
        <v>45412</v>
      </c>
      <c r="AD32" s="59"/>
      <c r="AE32" s="59"/>
      <c r="AF32" s="59"/>
      <c r="AG32" s="59"/>
      <c r="AH32" s="59"/>
      <c r="AI32" s="58"/>
      <c r="AJ32" s="60"/>
      <c r="AK32" s="70">
        <f t="shared" si="16"/>
        <v>45442</v>
      </c>
      <c r="AL32" s="59">
        <f t="shared" si="4"/>
        <v>45442</v>
      </c>
      <c r="AM32" s="59"/>
      <c r="AN32" s="59"/>
      <c r="AO32" s="59"/>
      <c r="AP32" s="59"/>
      <c r="AQ32" s="59"/>
      <c r="AR32" s="58"/>
      <c r="AS32" s="60"/>
      <c r="AT32" s="70">
        <f t="shared" si="17"/>
        <v>45473</v>
      </c>
      <c r="AU32" s="59">
        <f t="shared" si="5"/>
        <v>45473</v>
      </c>
      <c r="AV32" s="59"/>
      <c r="AW32" s="59"/>
      <c r="AX32" s="59"/>
      <c r="AY32" s="59"/>
      <c r="AZ32" s="59"/>
      <c r="BA32" s="58"/>
      <c r="BB32" s="60"/>
      <c r="BC32" s="70">
        <f t="shared" si="18"/>
        <v>45503</v>
      </c>
      <c r="BD32" s="59">
        <f t="shared" si="6"/>
        <v>45503</v>
      </c>
      <c r="BE32" s="59"/>
      <c r="BF32" s="59"/>
      <c r="BG32" s="59"/>
      <c r="BH32" s="59"/>
      <c r="BI32" s="59"/>
      <c r="BJ32" s="58"/>
      <c r="BK32" s="60"/>
      <c r="BL32" s="70">
        <f t="shared" si="19"/>
        <v>45534</v>
      </c>
      <c r="BM32" s="59">
        <f t="shared" si="7"/>
        <v>45534</v>
      </c>
      <c r="BN32" s="59"/>
      <c r="BO32" s="59"/>
      <c r="BP32" s="59"/>
      <c r="BQ32" s="59"/>
      <c r="BR32" s="59"/>
      <c r="BS32" s="58"/>
      <c r="BT32" s="60"/>
      <c r="BU32" s="70">
        <f t="shared" si="20"/>
        <v>45565</v>
      </c>
      <c r="BV32" s="59">
        <f t="shared" si="8"/>
        <v>45565</v>
      </c>
      <c r="BW32" s="59"/>
      <c r="BX32" s="59"/>
      <c r="BY32" s="59"/>
      <c r="BZ32" s="59"/>
      <c r="CA32" s="59"/>
      <c r="CB32" s="58"/>
      <c r="CC32" s="60"/>
      <c r="CD32" s="70">
        <f t="shared" si="21"/>
        <v>45595</v>
      </c>
      <c r="CE32" s="59">
        <f t="shared" si="9"/>
        <v>45595</v>
      </c>
      <c r="CF32" s="59"/>
      <c r="CG32" s="59"/>
      <c r="CH32" s="59"/>
      <c r="CI32" s="59"/>
      <c r="CJ32" s="59"/>
      <c r="CK32" s="58"/>
      <c r="CL32" s="60"/>
      <c r="CM32" s="70">
        <f t="shared" si="22"/>
        <v>45626</v>
      </c>
      <c r="CN32" s="59">
        <f t="shared" si="10"/>
        <v>45626</v>
      </c>
      <c r="CO32" s="59"/>
      <c r="CP32" s="59"/>
      <c r="CQ32" s="59"/>
      <c r="CR32" s="59"/>
      <c r="CS32" s="59"/>
      <c r="CT32" s="58"/>
      <c r="CU32" s="60"/>
      <c r="CV32" s="70">
        <f t="shared" si="23"/>
        <v>45656</v>
      </c>
      <c r="CW32" s="59">
        <f t="shared" si="11"/>
        <v>45656</v>
      </c>
      <c r="CX32" s="59"/>
      <c r="CY32" s="59"/>
      <c r="CZ32" s="59"/>
      <c r="DA32" s="59"/>
      <c r="DB32" s="59"/>
      <c r="DC32" s="58"/>
      <c r="DD32" s="69"/>
      <c r="DE32" s="32"/>
    </row>
    <row r="33" spans="1:109" ht="21.75" customHeight="1">
      <c r="A33" s="70">
        <f t="shared" si="12"/>
        <v>45322</v>
      </c>
      <c r="B33" s="59">
        <f t="shared" si="0"/>
        <v>45322</v>
      </c>
      <c r="C33" s="59"/>
      <c r="D33" s="59"/>
      <c r="E33" s="59"/>
      <c r="F33" s="59"/>
      <c r="G33" s="59"/>
      <c r="H33" s="58"/>
      <c r="I33" s="60"/>
      <c r="J33" s="69" t="str">
        <f t="shared" si="13"/>
        <v/>
      </c>
      <c r="K33" s="59" t="str">
        <f t="shared" si="1"/>
        <v/>
      </c>
      <c r="L33" s="59"/>
      <c r="M33" s="59"/>
      <c r="N33" s="59"/>
      <c r="O33" s="59"/>
      <c r="P33" s="59"/>
      <c r="Q33" s="59"/>
      <c r="R33" s="60" t="s">
        <v>68</v>
      </c>
      <c r="S33" s="70">
        <f t="shared" si="14"/>
        <v>45382</v>
      </c>
      <c r="T33" s="59">
        <f t="shared" si="2"/>
        <v>45382</v>
      </c>
      <c r="U33" s="59"/>
      <c r="V33" s="59"/>
      <c r="W33" s="59"/>
      <c r="X33" s="59"/>
      <c r="Y33" s="59"/>
      <c r="Z33" s="58"/>
      <c r="AA33" s="60"/>
      <c r="AB33" s="69" t="str">
        <f t="shared" si="15"/>
        <v/>
      </c>
      <c r="AC33" s="59" t="str">
        <f t="shared" si="3"/>
        <v/>
      </c>
      <c r="AD33" s="59"/>
      <c r="AE33" s="59"/>
      <c r="AF33" s="59"/>
      <c r="AG33" s="59"/>
      <c r="AH33" s="59"/>
      <c r="AI33" s="58" t="s">
        <v>68</v>
      </c>
      <c r="AJ33" s="60" t="s">
        <v>68</v>
      </c>
      <c r="AK33" s="70">
        <f t="shared" si="16"/>
        <v>45443</v>
      </c>
      <c r="AL33" s="59">
        <f t="shared" si="4"/>
        <v>45443</v>
      </c>
      <c r="AM33" s="59"/>
      <c r="AN33" s="59"/>
      <c r="AO33" s="59"/>
      <c r="AP33" s="59"/>
      <c r="AQ33" s="59"/>
      <c r="AR33" s="58"/>
      <c r="AS33" s="60"/>
      <c r="AT33" s="69" t="str">
        <f t="shared" si="17"/>
        <v/>
      </c>
      <c r="AU33" s="59" t="str">
        <f t="shared" si="5"/>
        <v/>
      </c>
      <c r="AV33" s="59"/>
      <c r="AW33" s="59"/>
      <c r="AX33" s="59"/>
      <c r="AY33" s="59"/>
      <c r="AZ33" s="59"/>
      <c r="BA33" s="58" t="s">
        <v>68</v>
      </c>
      <c r="BB33" s="60" t="s">
        <v>68</v>
      </c>
      <c r="BC33" s="70">
        <f t="shared" si="18"/>
        <v>45504</v>
      </c>
      <c r="BD33" s="59">
        <f t="shared" si="6"/>
        <v>45504</v>
      </c>
      <c r="BE33" s="59"/>
      <c r="BF33" s="59"/>
      <c r="BG33" s="59"/>
      <c r="BH33" s="59"/>
      <c r="BI33" s="59"/>
      <c r="BJ33" s="58"/>
      <c r="BK33" s="60"/>
      <c r="BL33" s="70">
        <f t="shared" si="19"/>
        <v>45535</v>
      </c>
      <c r="BM33" s="59">
        <f t="shared" si="7"/>
        <v>45535</v>
      </c>
      <c r="BN33" s="59"/>
      <c r="BO33" s="59"/>
      <c r="BP33" s="59"/>
      <c r="BQ33" s="59"/>
      <c r="BR33" s="59"/>
      <c r="BS33" s="58"/>
      <c r="BT33" s="60"/>
      <c r="BU33" s="69" t="str">
        <f t="shared" si="20"/>
        <v/>
      </c>
      <c r="BV33" s="59" t="str">
        <f t="shared" si="8"/>
        <v/>
      </c>
      <c r="BW33" s="59"/>
      <c r="BX33" s="59"/>
      <c r="BY33" s="59"/>
      <c r="BZ33" s="59"/>
      <c r="CA33" s="59"/>
      <c r="CB33" s="58" t="s">
        <v>68</v>
      </c>
      <c r="CC33" s="60" t="s">
        <v>68</v>
      </c>
      <c r="CD33" s="70">
        <f t="shared" si="21"/>
        <v>45596</v>
      </c>
      <c r="CE33" s="59">
        <f t="shared" si="9"/>
        <v>45596</v>
      </c>
      <c r="CF33" s="59"/>
      <c r="CG33" s="59"/>
      <c r="CH33" s="59"/>
      <c r="CI33" s="59"/>
      <c r="CJ33" s="59"/>
      <c r="CK33" s="58"/>
      <c r="CL33" s="60"/>
      <c r="CM33" s="69" t="str">
        <f t="shared" si="22"/>
        <v/>
      </c>
      <c r="CN33" s="59" t="str">
        <f t="shared" si="10"/>
        <v/>
      </c>
      <c r="CO33" s="59"/>
      <c r="CP33" s="59"/>
      <c r="CQ33" s="59"/>
      <c r="CR33" s="59"/>
      <c r="CS33" s="59"/>
      <c r="CT33" s="58" t="s">
        <v>68</v>
      </c>
      <c r="CU33" s="60" t="s">
        <v>68</v>
      </c>
      <c r="CV33" s="70">
        <f t="shared" si="23"/>
        <v>45657</v>
      </c>
      <c r="CW33" s="59">
        <f t="shared" si="11"/>
        <v>45657</v>
      </c>
      <c r="CX33" s="59"/>
      <c r="CY33" s="59"/>
      <c r="CZ33" s="59"/>
      <c r="DA33" s="59"/>
      <c r="DB33" s="59"/>
      <c r="DC33" s="58"/>
      <c r="DD33" s="69"/>
      <c r="DE33" s="32"/>
    </row>
    <row r="34" spans="1:109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</row>
    <row r="35" spans="1:109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</row>
  </sheetData>
  <mergeCells count="13">
    <mergeCell ref="CV2:DD2"/>
    <mergeCell ref="AT2:BB2"/>
    <mergeCell ref="BC2:BK2"/>
    <mergeCell ref="BL2:BT2"/>
    <mergeCell ref="BU2:CC2"/>
    <mergeCell ref="CD2:CL2"/>
    <mergeCell ref="CM2:CU2"/>
    <mergeCell ref="AK2:AS2"/>
    <mergeCell ref="A1:AA1"/>
    <mergeCell ref="A2:I2"/>
    <mergeCell ref="J2:R2"/>
    <mergeCell ref="S2:AA2"/>
    <mergeCell ref="AB2:AJ2"/>
  </mergeCells>
  <conditionalFormatting sqref="B3:I33">
    <cfRule type="expression" dxfId="34" priority="12">
      <formula>WEEKDAY($B3,2)=7</formula>
    </cfRule>
  </conditionalFormatting>
  <conditionalFormatting sqref="L3:R33">
    <cfRule type="expression" dxfId="33" priority="13">
      <formula>WEEKDAY($K3,2)=7</formula>
    </cfRule>
  </conditionalFormatting>
  <conditionalFormatting sqref="U3:AA33">
    <cfRule type="expression" dxfId="32" priority="14">
      <formula>WEEKDAY($T3,2)=7</formula>
    </cfRule>
  </conditionalFormatting>
  <conditionalFormatting sqref="AD3:AJ33">
    <cfRule type="expression" dxfId="31" priority="23">
      <formula>WEEKDAY($AC3,2)=7</formula>
    </cfRule>
  </conditionalFormatting>
  <conditionalFormatting sqref="AM3:AS33">
    <cfRule type="expression" dxfId="30" priority="22">
      <formula>WEEKDAY($AL3,2)=7</formula>
    </cfRule>
  </conditionalFormatting>
  <conditionalFormatting sqref="AV3:BB33">
    <cfRule type="expression" dxfId="29" priority="21">
      <formula>WEEKDAY($AU3,2)=7</formula>
    </cfRule>
  </conditionalFormatting>
  <conditionalFormatting sqref="BE3:BK33">
    <cfRule type="expression" dxfId="28" priority="20">
      <formula>WEEKDAY($BD3,2)=7</formula>
    </cfRule>
  </conditionalFormatting>
  <conditionalFormatting sqref="BN3:BT33">
    <cfRule type="expression" dxfId="27" priority="19">
      <formula>WEEKDAY($BM3,2)=7</formula>
    </cfRule>
  </conditionalFormatting>
  <conditionalFormatting sqref="BW3:CC33">
    <cfRule type="expression" dxfId="26" priority="18">
      <formula>WEEKDAY($BV3,2)=7</formula>
    </cfRule>
  </conditionalFormatting>
  <conditionalFormatting sqref="CF3:CL33">
    <cfRule type="expression" dxfId="25" priority="17">
      <formula>WEEKDAY($CE3,2)=7</formula>
    </cfRule>
  </conditionalFormatting>
  <conditionalFormatting sqref="CO3:CU33">
    <cfRule type="expression" dxfId="24" priority="16">
      <formula>WEEKDAY($CN3,2)=7</formula>
    </cfRule>
  </conditionalFormatting>
  <conditionalFormatting sqref="CX3:DD33">
    <cfRule type="expression" dxfId="23" priority="15">
      <formula>WEEKDAY($CW3,2)=7</formula>
    </cfRule>
  </conditionalFormatting>
  <conditionalFormatting sqref="K3:K33">
    <cfRule type="expression" dxfId="22" priority="11">
      <formula>WEEKDAY($B3,2)=7</formula>
    </cfRule>
  </conditionalFormatting>
  <conditionalFormatting sqref="T3:T33">
    <cfRule type="expression" dxfId="21" priority="10">
      <formula>WEEKDAY($B3,2)=7</formula>
    </cfRule>
  </conditionalFormatting>
  <conditionalFormatting sqref="AC3:AC33">
    <cfRule type="expression" dxfId="20" priority="9">
      <formula>WEEKDAY($B3,2)=7</formula>
    </cfRule>
  </conditionalFormatting>
  <conditionalFormatting sqref="AL3:AL33">
    <cfRule type="expression" dxfId="19" priority="8">
      <formula>WEEKDAY($B3,2)=7</formula>
    </cfRule>
  </conditionalFormatting>
  <conditionalFormatting sqref="AU3:AU33">
    <cfRule type="expression" dxfId="18" priority="7">
      <formula>WEEKDAY($B3,2)=7</formula>
    </cfRule>
  </conditionalFormatting>
  <conditionalFormatting sqref="BD3:BD33">
    <cfRule type="expression" dxfId="17" priority="6">
      <formula>WEEKDAY($B3,2)=7</formula>
    </cfRule>
  </conditionalFormatting>
  <conditionalFormatting sqref="BM3:BM33">
    <cfRule type="expression" dxfId="16" priority="5">
      <formula>WEEKDAY($B3,2)=7</formula>
    </cfRule>
  </conditionalFormatting>
  <conditionalFormatting sqref="BV3:BV33">
    <cfRule type="expression" dxfId="15" priority="4">
      <formula>WEEKDAY($B3,2)=7</formula>
    </cfRule>
  </conditionalFormatting>
  <conditionalFormatting sqref="CE3:CE33">
    <cfRule type="expression" dxfId="14" priority="3">
      <formula>WEEKDAY($B3,2)=7</formula>
    </cfRule>
  </conditionalFormatting>
  <conditionalFormatting sqref="CN3:CN33">
    <cfRule type="expression" dxfId="13" priority="2">
      <formula>WEEKDAY($B3,2)=7</formula>
    </cfRule>
  </conditionalFormatting>
  <conditionalFormatting sqref="CW3:CW33">
    <cfRule type="expression" dxfId="12" priority="1">
      <formula>WEEKDAY($B3,2)=7</formula>
    </cfRule>
  </conditionalFormatting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72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13"/>
  <sheetViews>
    <sheetView showGridLines="0" topLeftCell="G1" workbookViewId="0">
      <selection activeCell="Q22" sqref="Q22"/>
    </sheetView>
  </sheetViews>
  <sheetFormatPr baseColWidth="10" defaultColWidth="11.44140625" defaultRowHeight="14.4"/>
  <cols>
    <col min="1" max="1" width="17.33203125" customWidth="1"/>
    <col min="2" max="2" width="2.88671875" customWidth="1"/>
    <col min="3" max="3" width="15.5546875" bestFit="1" customWidth="1"/>
    <col min="4" max="4" width="2.88671875" customWidth="1"/>
    <col min="5" max="5" width="44" bestFit="1" customWidth="1"/>
    <col min="6" max="6" width="2.88671875" customWidth="1"/>
    <col min="7" max="7" width="13.6640625" customWidth="1"/>
    <col min="8" max="8" width="2.88671875" customWidth="1"/>
    <col min="9" max="9" width="14.44140625" customWidth="1"/>
    <col min="10" max="10" width="2.88671875" customWidth="1"/>
    <col min="11" max="11" width="15.44140625" customWidth="1"/>
    <col min="12" max="12" width="2.88671875" customWidth="1"/>
    <col min="13" max="13" width="17.44140625" customWidth="1"/>
    <col min="14" max="14" width="2.88671875" customWidth="1"/>
    <col min="15" max="15" width="18.109375" customWidth="1"/>
    <col min="16" max="16" width="2.88671875" customWidth="1"/>
    <col min="17" max="18" width="14" bestFit="1" customWidth="1"/>
    <col min="19" max="20" width="17.6640625" bestFit="1" customWidth="1"/>
    <col min="21" max="21" width="2.88671875" customWidth="1"/>
  </cols>
  <sheetData>
    <row r="1" spans="1:21" ht="43.2">
      <c r="A1" s="10" t="s">
        <v>57</v>
      </c>
      <c r="B1" s="10"/>
      <c r="C1" s="10" t="s">
        <v>5</v>
      </c>
      <c r="D1" s="10"/>
      <c r="E1" s="10" t="s">
        <v>0</v>
      </c>
      <c r="F1" s="10"/>
      <c r="G1" s="10" t="s">
        <v>11</v>
      </c>
      <c r="H1" s="10"/>
      <c r="I1" s="10" t="s">
        <v>56</v>
      </c>
      <c r="J1" s="10"/>
      <c r="K1" s="89" t="s">
        <v>60</v>
      </c>
      <c r="L1" s="10"/>
      <c r="M1" s="93" t="s">
        <v>98</v>
      </c>
      <c r="N1" s="10"/>
      <c r="O1" s="93" t="s">
        <v>100</v>
      </c>
      <c r="P1" s="10"/>
      <c r="Q1" s="90" t="s">
        <v>88</v>
      </c>
      <c r="R1" s="90" t="s">
        <v>101</v>
      </c>
      <c r="S1" s="90" t="s">
        <v>102</v>
      </c>
      <c r="T1" s="90" t="s">
        <v>103</v>
      </c>
      <c r="U1" s="10"/>
    </row>
    <row r="2" spans="1:21">
      <c r="A2" s="1"/>
      <c r="B2" s="1"/>
      <c r="C2" s="1" t="s">
        <v>21</v>
      </c>
      <c r="D2" s="1"/>
      <c r="E2" s="14" t="s">
        <v>24</v>
      </c>
      <c r="F2" s="1"/>
      <c r="G2" s="26" t="s">
        <v>65</v>
      </c>
      <c r="H2" s="1"/>
      <c r="I2" s="1" t="s">
        <v>104</v>
      </c>
      <c r="J2" s="1"/>
      <c r="K2" s="29" t="s">
        <v>61</v>
      </c>
      <c r="L2" s="1"/>
      <c r="M2" s="80" t="s">
        <v>107</v>
      </c>
      <c r="N2" s="1"/>
      <c r="O2" t="s">
        <v>17</v>
      </c>
      <c r="P2" s="1"/>
      <c r="U2" s="1"/>
    </row>
    <row r="3" spans="1:21">
      <c r="A3" s="1"/>
      <c r="B3" s="1"/>
      <c r="C3" s="1" t="s">
        <v>16</v>
      </c>
      <c r="D3" s="1"/>
      <c r="E3" s="13" t="s">
        <v>58</v>
      </c>
      <c r="F3" s="1"/>
      <c r="G3" s="27" t="s">
        <v>66</v>
      </c>
      <c r="H3" s="1"/>
      <c r="I3" s="1" t="s">
        <v>105</v>
      </c>
      <c r="J3" s="1"/>
      <c r="K3" s="30" t="s">
        <v>62</v>
      </c>
      <c r="L3" s="1"/>
      <c r="M3" s="86" t="s">
        <v>108</v>
      </c>
      <c r="N3" s="1"/>
      <c r="O3" t="s">
        <v>20</v>
      </c>
      <c r="P3" s="1"/>
      <c r="U3" s="1"/>
    </row>
    <row r="4" spans="1:21">
      <c r="A4" s="1"/>
      <c r="B4" s="1"/>
      <c r="C4" s="1" t="s">
        <v>54</v>
      </c>
      <c r="D4" s="1"/>
      <c r="E4" s="13" t="s">
        <v>59</v>
      </c>
      <c r="F4" s="1"/>
      <c r="G4" s="28" t="s">
        <v>67</v>
      </c>
      <c r="H4" s="1"/>
      <c r="I4" s="1" t="s">
        <v>19</v>
      </c>
      <c r="J4" s="1"/>
      <c r="K4" s="31" t="s">
        <v>63</v>
      </c>
      <c r="L4" s="1"/>
      <c r="M4" s="87" t="s">
        <v>109</v>
      </c>
      <c r="N4" s="1"/>
      <c r="P4" s="1"/>
      <c r="U4" s="1"/>
    </row>
    <row r="5" spans="1:21">
      <c r="A5" s="1"/>
      <c r="B5" s="1"/>
      <c r="C5" s="1" t="s">
        <v>22</v>
      </c>
      <c r="D5" s="1"/>
      <c r="E5" s="12" t="s">
        <v>25</v>
      </c>
      <c r="F5" s="1"/>
      <c r="H5" s="1"/>
      <c r="I5" s="1" t="s">
        <v>106</v>
      </c>
      <c r="J5" s="1"/>
      <c r="K5" s="88" t="s">
        <v>111</v>
      </c>
      <c r="L5" s="1"/>
      <c r="M5" s="85" t="s">
        <v>110</v>
      </c>
      <c r="N5" s="1"/>
      <c r="P5" s="1"/>
      <c r="U5" s="1"/>
    </row>
    <row r="6" spans="1:21">
      <c r="A6" s="1"/>
      <c r="B6" s="1"/>
      <c r="C6" s="1" t="s">
        <v>23</v>
      </c>
      <c r="D6" s="1"/>
      <c r="E6" s="11" t="s">
        <v>64</v>
      </c>
      <c r="F6" s="1"/>
      <c r="H6" s="1"/>
      <c r="I6" s="1"/>
      <c r="J6" s="1"/>
      <c r="L6" s="1"/>
      <c r="M6" s="94" t="s">
        <v>113</v>
      </c>
      <c r="N6" s="1"/>
      <c r="P6" s="1"/>
      <c r="U6" s="1"/>
    </row>
    <row r="7" spans="1:21">
      <c r="A7" s="1"/>
      <c r="B7" s="1"/>
      <c r="C7" s="1" t="s">
        <v>14</v>
      </c>
      <c r="D7" s="1"/>
      <c r="E7" s="10" t="s">
        <v>13</v>
      </c>
      <c r="F7" s="1"/>
      <c r="H7" s="1"/>
      <c r="J7" s="1"/>
      <c r="L7" s="1"/>
      <c r="N7" s="1"/>
      <c r="P7" s="1"/>
      <c r="U7" s="1"/>
    </row>
    <row r="8" spans="1:21">
      <c r="C8" s="1" t="s">
        <v>55</v>
      </c>
      <c r="E8" s="25" t="s">
        <v>15</v>
      </c>
    </row>
    <row r="9" spans="1:21">
      <c r="C9" s="1" t="s">
        <v>26</v>
      </c>
    </row>
    <row r="10" spans="1:21">
      <c r="C10" s="1" t="s">
        <v>18</v>
      </c>
    </row>
    <row r="11" spans="1:21">
      <c r="C11" s="1" t="s">
        <v>99</v>
      </c>
    </row>
    <row r="12" spans="1:21">
      <c r="C12" s="1" t="s">
        <v>19</v>
      </c>
    </row>
    <row r="13" spans="1:21">
      <c r="C13" s="1"/>
    </row>
  </sheetData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SUIVI DOSSIERS</vt:lpstr>
      <vt:lpstr>Facturation 2024</vt:lpstr>
      <vt:lpstr>Calendrier 2024</vt:lpstr>
      <vt:lpstr>BASE DE DONNÉES POUR FILTRES</vt:lpstr>
      <vt:lpstr>'Calendrier 2024'!Planning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EDEN COM</dc:creator>
  <cp:keywords/>
  <dc:description/>
  <cp:lastModifiedBy>Joulin Nicolas</cp:lastModifiedBy>
  <cp:revision/>
  <dcterms:created xsi:type="dcterms:W3CDTF">2023-12-04T12:56:04Z</dcterms:created>
  <dcterms:modified xsi:type="dcterms:W3CDTF">2024-09-02T12:34:08Z</dcterms:modified>
  <cp:category/>
  <cp:contentStatus/>
</cp:coreProperties>
</file>