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Base documentaire\Clausen Michel\Glycemie\"/>
    </mc:Choice>
  </mc:AlternateContent>
  <xr:revisionPtr revIDLastSave="0" documentId="13_ncr:1_{92E56591-D1E4-47A7-A4AE-8ED0C8C1D3EB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Saisies" sheetId="1" r:id="rId1"/>
    <sheet name="octobre" sheetId="28" r:id="rId2"/>
    <sheet name="septembre" sheetId="27" r:id="rId3"/>
    <sheet name="août" sheetId="26" r:id="rId4"/>
    <sheet name="juillet" sheetId="24" r:id="rId5"/>
    <sheet name="Feuil1" sheetId="25" r:id="rId6"/>
    <sheet name="juin" sheetId="23" r:id="rId7"/>
    <sheet name="mai" sheetId="22" r:id="rId8"/>
    <sheet name="avril" sheetId="21" r:id="rId9"/>
    <sheet name="janvier" sheetId="10" r:id="rId10"/>
    <sheet name="février" sheetId="13" r:id="rId11"/>
    <sheet name="mars" sheetId="20" r:id="rId12"/>
    <sheet name="MoisVierge" sheetId="18" r:id="rId13"/>
    <sheet name="Data" sheetId="14" r:id="rId14"/>
  </sheets>
  <functionGroups builtInGroupCount="19"/>
  <definedNames>
    <definedName name="facteur">Saisies!$F$15</definedName>
    <definedName name="Jour">Saisies!$C$4</definedName>
    <definedName name="limite">Saisies!$E$15</definedName>
    <definedName name="matin">Saisies!$E$16</definedName>
    <definedName name="midi">Saisies!$E$17</definedName>
    <definedName name="RaZ">Saisies!$H$10</definedName>
    <definedName name="soir">Saisies!$E$18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7" i="1" l="1"/>
  <c r="H7" i="1" s="1"/>
  <c r="G4" i="28"/>
  <c r="L4" i="28"/>
  <c r="Q4" i="28"/>
  <c r="G5" i="28"/>
  <c r="L5" i="28"/>
  <c r="Q5" i="28"/>
  <c r="G6" i="28"/>
  <c r="L6" i="28"/>
  <c r="Q6" i="28"/>
  <c r="G7" i="28"/>
  <c r="L7" i="28"/>
  <c r="Q7" i="28"/>
  <c r="G8" i="28"/>
  <c r="L8" i="28"/>
  <c r="Q8" i="28"/>
  <c r="G9" i="28"/>
  <c r="L9" i="28"/>
  <c r="Q9" i="28"/>
  <c r="G10" i="28"/>
  <c r="L10" i="28"/>
  <c r="Q10" i="28"/>
  <c r="G11" i="28"/>
  <c r="L11" i="28"/>
  <c r="Q11" i="28"/>
  <c r="G12" i="28"/>
  <c r="L12" i="28"/>
  <c r="Q12" i="28"/>
  <c r="G13" i="28"/>
  <c r="L13" i="28"/>
  <c r="Q13" i="28"/>
  <c r="G14" i="28"/>
  <c r="L14" i="28"/>
  <c r="Q14" i="28"/>
  <c r="G15" i="28"/>
  <c r="L15" i="28"/>
  <c r="Q15" i="28"/>
  <c r="G16" i="28"/>
  <c r="L16" i="28"/>
  <c r="Q16" i="28"/>
  <c r="G17" i="28"/>
  <c r="L17" i="28"/>
  <c r="Q17" i="28"/>
  <c r="G18" i="28"/>
  <c r="L18" i="28"/>
  <c r="Q18" i="28"/>
  <c r="G19" i="28"/>
  <c r="L19" i="28"/>
  <c r="Q19" i="28"/>
  <c r="G20" i="28"/>
  <c r="L20" i="28"/>
  <c r="Q20" i="28"/>
  <c r="G21" i="28"/>
  <c r="L21" i="28"/>
  <c r="Q21" i="28"/>
  <c r="G22" i="28"/>
  <c r="L22" i="28"/>
  <c r="Q22" i="28"/>
  <c r="G23" i="28"/>
  <c r="L23" i="28"/>
  <c r="Q23" i="28"/>
  <c r="G24" i="28"/>
  <c r="L24" i="28"/>
  <c r="Q24" i="28"/>
  <c r="G25" i="28"/>
  <c r="L25" i="28"/>
  <c r="Q25" i="28"/>
  <c r="G26" i="28"/>
  <c r="L26" i="28"/>
  <c r="Q26" i="28"/>
  <c r="G27" i="28"/>
  <c r="L27" i="28"/>
  <c r="Q27" i="28"/>
  <c r="G28" i="28"/>
  <c r="L28" i="28"/>
  <c r="Q28" i="28"/>
  <c r="G29" i="28"/>
  <c r="L29" i="28"/>
  <c r="Q29" i="28"/>
  <c r="G30" i="28"/>
  <c r="L30" i="28"/>
  <c r="Q30" i="28"/>
  <c r="G31" i="28"/>
  <c r="L31" i="28"/>
  <c r="Q31" i="28"/>
  <c r="G32" i="28"/>
  <c r="L32" i="28"/>
  <c r="Q32" i="28"/>
  <c r="G33" i="28"/>
  <c r="L33" i="28"/>
  <c r="Q33" i="28"/>
  <c r="Q3" i="28"/>
  <c r="L3" i="28"/>
  <c r="G3" i="28"/>
  <c r="F10" i="1"/>
  <c r="E10" i="1"/>
  <c r="D10" i="1"/>
  <c r="C4" i="1"/>
  <c r="Q20" i="27"/>
  <c r="L20" i="27"/>
  <c r="G20" i="27"/>
  <c r="R64" i="1"/>
  <c r="F8" i="1"/>
  <c r="H8" i="1" s="1"/>
  <c r="F6" i="1"/>
  <c r="H6" i="1" s="1"/>
  <c r="G6" i="27"/>
  <c r="L6" i="27"/>
  <c r="Q6" i="27"/>
  <c r="L7" i="27"/>
  <c r="Q7" i="27"/>
  <c r="G8" i="27"/>
  <c r="L8" i="27"/>
  <c r="Q8" i="27"/>
  <c r="G9" i="27"/>
  <c r="L9" i="27"/>
  <c r="Q9" i="27"/>
  <c r="G10" i="27"/>
  <c r="L10" i="27"/>
  <c r="Q10" i="27"/>
  <c r="G11" i="27"/>
  <c r="L11" i="27"/>
  <c r="Q11" i="27"/>
  <c r="G12" i="27"/>
  <c r="L12" i="27"/>
  <c r="Q12" i="27"/>
  <c r="G13" i="27"/>
  <c r="L13" i="27"/>
  <c r="Q13" i="27"/>
  <c r="G14" i="27"/>
  <c r="L14" i="27"/>
  <c r="Q14" i="27"/>
  <c r="G15" i="27"/>
  <c r="L15" i="27"/>
  <c r="Q15" i="27"/>
  <c r="G16" i="27"/>
  <c r="L16" i="27"/>
  <c r="Q16" i="27"/>
  <c r="G17" i="27"/>
  <c r="L17" i="27"/>
  <c r="Q17" i="27"/>
  <c r="G18" i="27"/>
  <c r="L18" i="27"/>
  <c r="Q18" i="27"/>
  <c r="G19" i="27"/>
  <c r="L19" i="27"/>
  <c r="Q19" i="27"/>
  <c r="G21" i="27"/>
  <c r="L21" i="27"/>
  <c r="Q21" i="27"/>
  <c r="G22" i="27"/>
  <c r="L22" i="27"/>
  <c r="Q22" i="27"/>
  <c r="G23" i="27"/>
  <c r="L23" i="27"/>
  <c r="Q23" i="27"/>
  <c r="G24" i="27"/>
  <c r="L24" i="27"/>
  <c r="Q24" i="27"/>
  <c r="G25" i="27"/>
  <c r="L25" i="27"/>
  <c r="Q25" i="27"/>
  <c r="G26" i="27"/>
  <c r="L26" i="27"/>
  <c r="Q26" i="27"/>
  <c r="G27" i="27"/>
  <c r="L27" i="27"/>
  <c r="Q27" i="27"/>
  <c r="G28" i="27"/>
  <c r="L28" i="27"/>
  <c r="Q28" i="27"/>
  <c r="G29" i="27"/>
  <c r="L29" i="27"/>
  <c r="Q29" i="27"/>
  <c r="G30" i="27"/>
  <c r="L30" i="27"/>
  <c r="Q30" i="27"/>
  <c r="G31" i="27"/>
  <c r="L31" i="27"/>
  <c r="Q31" i="27"/>
  <c r="G32" i="27"/>
  <c r="L32" i="27"/>
  <c r="Q32" i="27"/>
  <c r="Q33" i="27"/>
  <c r="L33" i="27"/>
  <c r="G33" i="27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R6" i="1"/>
  <c r="Q6" i="1"/>
  <c r="P6" i="1"/>
  <c r="F9" i="1"/>
  <c r="H9" i="1"/>
  <c r="G4" i="26"/>
  <c r="L4" i="26"/>
  <c r="Q4" i="26"/>
  <c r="G5" i="26"/>
  <c r="L5" i="26"/>
  <c r="Q5" i="26"/>
  <c r="G6" i="26"/>
  <c r="L6" i="26"/>
  <c r="Q6" i="26"/>
  <c r="G7" i="26"/>
  <c r="L7" i="26"/>
  <c r="Q7" i="26"/>
  <c r="G8" i="26"/>
  <c r="L8" i="26"/>
  <c r="Q8" i="26"/>
  <c r="G9" i="26"/>
  <c r="L9" i="26"/>
  <c r="Q9" i="26"/>
  <c r="G10" i="26"/>
  <c r="L10" i="26"/>
  <c r="Q10" i="26"/>
  <c r="G11" i="26"/>
  <c r="L11" i="26"/>
  <c r="Q11" i="26"/>
  <c r="G12" i="26"/>
  <c r="L12" i="26"/>
  <c r="Q12" i="26"/>
  <c r="G13" i="26"/>
  <c r="L13" i="26"/>
  <c r="Q13" i="26"/>
  <c r="G14" i="26"/>
  <c r="L14" i="26"/>
  <c r="Q14" i="26"/>
  <c r="G15" i="26"/>
  <c r="L15" i="26"/>
  <c r="Q15" i="26"/>
  <c r="G16" i="26"/>
  <c r="L16" i="26"/>
  <c r="Q16" i="26"/>
  <c r="G17" i="26"/>
  <c r="L17" i="26"/>
  <c r="Q17" i="26"/>
  <c r="G18" i="26"/>
  <c r="L18" i="26"/>
  <c r="Q18" i="26"/>
  <c r="G19" i="26"/>
  <c r="L19" i="26"/>
  <c r="Q19" i="26"/>
  <c r="G20" i="26"/>
  <c r="L20" i="26"/>
  <c r="Q20" i="26"/>
  <c r="G21" i="26"/>
  <c r="L21" i="26"/>
  <c r="Q21" i="26"/>
  <c r="G22" i="26"/>
  <c r="L22" i="26"/>
  <c r="Q22" i="26"/>
  <c r="G23" i="26"/>
  <c r="L23" i="26"/>
  <c r="Q23" i="26"/>
  <c r="G24" i="26"/>
  <c r="L24" i="26"/>
  <c r="Q24" i="26"/>
  <c r="G25" i="26"/>
  <c r="L25" i="26"/>
  <c r="Q25" i="26"/>
  <c r="G26" i="26"/>
  <c r="L26" i="26"/>
  <c r="Q26" i="26"/>
  <c r="G27" i="26"/>
  <c r="L27" i="26"/>
  <c r="Q27" i="26"/>
  <c r="G28" i="26"/>
  <c r="L28" i="26"/>
  <c r="Q28" i="26"/>
  <c r="G29" i="26"/>
  <c r="L29" i="26"/>
  <c r="Q29" i="26"/>
  <c r="G30" i="26"/>
  <c r="L30" i="26"/>
  <c r="Q30" i="26"/>
  <c r="G31" i="26"/>
  <c r="L31" i="26"/>
  <c r="Q31" i="26"/>
  <c r="G32" i="26"/>
  <c r="L32" i="26"/>
  <c r="Q32" i="26"/>
  <c r="G33" i="26"/>
  <c r="L33" i="26"/>
  <c r="Q33" i="26"/>
  <c r="Q3" i="26"/>
  <c r="L3" i="26"/>
  <c r="G3" i="26"/>
  <c r="L32" i="24"/>
  <c r="L29" i="24"/>
  <c r="G19" i="24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</calcChain>
</file>

<file path=xl/sharedStrings.xml><?xml version="1.0" encoding="utf-8"?>
<sst xmlns="http://schemas.openxmlformats.org/spreadsheetml/2006/main" count="1238" uniqueCount="846">
  <si>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</si>
  <si>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</si>
  <si>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</si>
  <si>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</si>
  <si>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</si>
  <si>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</si>
  <si>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</si>
  <si>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</si>
  <si>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</si>
  <si>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</si>
  <si>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</si>
  <si>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</si>
  <si>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</si>
  <si>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</si>
  <si>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</si>
  <si>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</si>
  <si>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</si>
  <si>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</si>
  <si>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</si>
  <si>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</si>
  <si>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</si>
  <si>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</si>
  <si>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</si>
  <si>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</si>
  <si>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</si>
  <si>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</si>
  <si>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</si>
  <si>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</si>
  <si>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</si>
  <si>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</si>
  <si>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</si>
  <si>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</si>
  <si>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</si>
  <si>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</si>
  <si>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</si>
  <si>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</si>
  <si>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</si>
  <si>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</si>
  <si>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</si>
  <si>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</si>
  <si>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</si>
  <si>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</si>
  <si>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</si>
  <si>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</si>
  <si>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</si>
  <si>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</si>
  <si>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</si>
  <si>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</si>
  <si>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</si>
  <si>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</si>
  <si>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</si>
  <si>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</si>
  <si>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</si>
  <si>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</si>
  <si>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</si>
  <si>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</si>
  <si>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</si>
  <si>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</si>
  <si>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</si>
  <si>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</si>
  <si>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</si>
  <si>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</si>
  <si>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</si>
  <si>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</si>
  <si>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</si>
  <si>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</si>
  <si>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</si>
  <si>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</si>
  <si>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</si>
  <si>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</si>
  <si>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</si>
  <si>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</si>
  <si>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</si>
  <si>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</si>
  <si>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</si>
  <si>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</si>
  <si>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</si>
  <si>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</si>
  <si>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</si>
  <si>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</si>
  <si>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</si>
  <si>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</si>
  <si>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</si>
  <si>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</si>
  <si>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</si>
  <si>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</si>
  <si>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</si>
  <si>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</si>
  <si>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</si>
  <si>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</si>
  <si>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</si>
  <si>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</si>
  <si>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</si>
  <si>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</si>
  <si>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</si>
  <si>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</si>
  <si>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</si>
  <si>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</si>
  <si>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</si>
  <si>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</si>
  <si>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</si>
  <si>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</si>
  <si>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</si>
  <si>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</si>
  <si>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</si>
  <si>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</si>
  <si>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</si>
  <si>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</si>
  <si>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</si>
  <si>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</si>
  <si>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</si>
  <si>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</si>
  <si>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</si>
  <si>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</si>
  <si>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</si>
  <si>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</si>
  <si>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</si>
  <si>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</si>
  <si>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</si>
  <si>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</si>
  <si>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</si>
  <si>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</si>
  <si>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</si>
  <si>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</si>
  <si>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</si>
  <si>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</si>
  <si>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</si>
  <si>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</si>
  <si>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</si>
  <si>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</si>
  <si>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</si>
  <si>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</si>
  <si>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</si>
  <si>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</si>
  <si>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</si>
  <si>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</si>
  <si>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</si>
  <si>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</si>
  <si>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</si>
  <si>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</si>
  <si>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</si>
  <si>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</si>
  <si>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</si>
  <si>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</si>
  <si>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</si>
  <si>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</si>
  <si>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</si>
  <si>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</si>
  <si>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</si>
  <si>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</si>
  <si>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</si>
  <si>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</si>
  <si>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</si>
  <si>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</si>
  <si>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</si>
  <si>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</si>
  <si>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</si>
  <si>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</si>
  <si>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</si>
  <si>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</si>
  <si>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</si>
  <si>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</si>
  <si>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</si>
  <si>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</si>
  <si>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</si>
  <si>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</si>
  <si>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</si>
  <si>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</si>
  <si>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</si>
  <si>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</si>
  <si>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</si>
  <si>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</si>
  <si>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</si>
  <si>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</si>
  <si>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</si>
  <si>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</si>
  <si>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</si>
  <si>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</si>
  <si>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</si>
  <si>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</si>
  <si>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</si>
  <si>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</si>
  <si>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</si>
  <si>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</si>
  <si>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</si>
  <si>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</si>
  <si>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</si>
  <si>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</si>
  <si>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</si>
  <si>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</si>
  <si>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</si>
  <si>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</si>
  <si>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</si>
  <si>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</si>
  <si>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</si>
  <si>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</si>
  <si>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</si>
  <si>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</si>
  <si>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</si>
  <si>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</si>
  <si>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</si>
  <si>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</si>
  <si>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</si>
  <si>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</si>
  <si>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</si>
  <si>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</si>
  <si>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</si>
  <si>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</si>
  <si>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</si>
  <si>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</si>
  <si>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</si>
  <si>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</si>
  <si>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</si>
  <si>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</si>
  <si>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</si>
  <si>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</si>
  <si>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</si>
  <si>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</si>
  <si>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</si>
  <si>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</si>
  <si>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</si>
  <si>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</si>
  <si>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</si>
  <si>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</si>
  <si>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</si>
  <si>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</si>
  <si>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</si>
  <si>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</si>
  <si>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</si>
  <si>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</si>
  <si>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</si>
  <si>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</si>
  <si>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</si>
  <si>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</si>
  <si>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</si>
  <si>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</si>
  <si>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</si>
  <si>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</si>
  <si>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</si>
  <si>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</si>
  <si>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</si>
  <si>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</si>
  <si>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</si>
  <si>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</si>
  <si>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</si>
  <si>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</si>
  <si>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</si>
  <si>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</si>
  <si>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</si>
  <si>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</si>
  <si>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</si>
  <si>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</si>
  <si>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</si>
  <si>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</si>
  <si>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</si>
  <si>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</si>
  <si>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</si>
  <si>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</si>
  <si>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</si>
  <si>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</si>
  <si>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</si>
  <si>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</si>
  <si>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</si>
  <si>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</si>
  <si>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</si>
  <si>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</si>
  <si>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</si>
  <si>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</si>
  <si>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</si>
  <si>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</si>
  <si>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</si>
  <si>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</si>
  <si>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</si>
  <si>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</si>
  <si>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</si>
  <si>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</si>
  <si>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</si>
  <si>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</si>
  <si>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</si>
  <si>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</si>
  <si>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</si>
  <si>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</si>
  <si>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</si>
  <si>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</si>
  <si>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</si>
  <si>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</si>
  <si>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</si>
  <si>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</si>
  <si>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</si>
  <si>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</si>
  <si>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</si>
  <si>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</si>
  <si>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</si>
  <si>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</si>
  <si>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</si>
  <si>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</si>
  <si>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</si>
  <si>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</si>
  <si>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</si>
  <si>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</si>
  <si>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</si>
  <si>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</si>
  <si>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</si>
  <si>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</si>
  <si>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</si>
  <si>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</si>
  <si>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</si>
  <si>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</si>
  <si>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</si>
  <si>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</si>
  <si>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</si>
  <si>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</si>
  <si>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</si>
  <si>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</si>
  <si>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</si>
  <si>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</si>
  <si>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</si>
  <si>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</si>
  <si>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</si>
  <si>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</si>
  <si>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</si>
  <si>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</si>
  <si>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</si>
  <si>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</si>
  <si>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</si>
  <si>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</si>
  <si>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</si>
  <si>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</si>
  <si>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</si>
  <si>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</si>
  <si>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</si>
  <si>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</si>
  <si>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</si>
  <si>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</si>
  <si>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</si>
  <si>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</si>
  <si>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</si>
  <si>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</si>
  <si>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</si>
  <si>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</si>
  <si>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</si>
  <si>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</si>
  <si>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</si>
  <si>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</si>
  <si>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</si>
  <si>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</si>
  <si>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</si>
  <si>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</si>
  <si>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</si>
  <si>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</si>
  <si>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</si>
  <si>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</si>
  <si>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</si>
  <si>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</si>
  <si>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</si>
  <si>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</si>
  <si>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</si>
  <si>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</si>
  <si>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</si>
  <si>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</si>
  <si>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</si>
  <si>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</si>
  <si>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</si>
  <si>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</si>
  <si>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</si>
  <si>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</si>
  <si>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</si>
  <si>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</si>
  <si>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</si>
  <si>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</si>
  <si>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</si>
  <si>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</si>
  <si>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</si>
  <si>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</si>
  <si>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</si>
  <si>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</si>
  <si>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</si>
  <si>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</si>
  <si>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</si>
  <si>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</si>
  <si>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</si>
  <si>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</si>
  <si>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</si>
  <si>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</si>
  <si>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</si>
  <si>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</si>
  <si>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</si>
  <si>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</si>
  <si>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</si>
  <si>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</si>
  <si>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</si>
  <si>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</si>
  <si>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</si>
  <si>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</si>
  <si>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</si>
  <si>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</si>
  <si>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</si>
  <si>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</si>
  <si>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</si>
  <si>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</si>
  <si>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</si>
  <si>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</si>
  <si>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</si>
  <si>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</si>
  <si>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</si>
  <si>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</si>
  <si>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</si>
  <si>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</si>
  <si>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</si>
  <si>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</si>
  <si>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</si>
  <si>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</si>
  <si>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</si>
  <si>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</si>
  <si>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</si>
  <si>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</si>
  <si>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</si>
  <si>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</si>
  <si>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</si>
  <si>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</si>
  <si>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</si>
  <si>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</si>
  <si>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</si>
  <si>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</si>
  <si>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</si>
  <si>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</si>
  <si>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</si>
  <si>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</si>
  <si>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</si>
  <si>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</si>
  <si>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</si>
  <si>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</si>
  <si>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</si>
  <si>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</si>
  <si>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</si>
  <si>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</si>
  <si>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</si>
  <si>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</si>
  <si>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</si>
  <si>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</si>
  <si>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</si>
  <si>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</si>
  <si>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</si>
  <si>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</si>
  <si>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</si>
  <si>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</si>
  <si>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</si>
  <si>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</si>
  <si>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</si>
  <si>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</si>
  <si>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</si>
  <si>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</si>
  <si>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</si>
  <si>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</si>
  <si>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</si>
  <si>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</si>
  <si>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</si>
  <si>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</si>
  <si>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</si>
  <si>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</si>
  <si>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</si>
  <si>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</si>
  <si>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</si>
  <si>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</si>
  <si>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</si>
  <si>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</si>
  <si>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</si>
  <si>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</si>
  <si>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</si>
  <si>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</si>
  <si>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</si>
  <si>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</si>
  <si>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</si>
  <si>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</si>
  <si>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</si>
  <si>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</si>
  <si>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</si>
  <si>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</si>
  <si>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</si>
  <si>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</si>
  <si>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</si>
  <si>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</si>
  <si>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</si>
  <si>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</si>
  <si>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</si>
  <si>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</si>
  <si>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</si>
  <si>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</si>
  <si>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</si>
  <si>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</si>
  <si>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</si>
  <si>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</si>
  <si>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</si>
  <si>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</si>
  <si>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</si>
  <si>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</si>
  <si>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</si>
  <si>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</si>
  <si>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</si>
  <si>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</si>
  <si>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</si>
  <si>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</si>
  <si>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</si>
  <si>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</si>
  <si>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</si>
  <si>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</si>
  <si>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</si>
  <si>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</si>
  <si>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</si>
  <si>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</si>
  <si>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</si>
  <si>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</si>
  <si>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</si>
  <si>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</si>
  <si>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</si>
  <si>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</si>
  <si>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</si>
  <si>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</si>
  <si>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</si>
  <si>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</si>
  <si>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</si>
  <si>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</si>
  <si>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</si>
  <si>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</si>
  <si>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</si>
  <si>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</si>
  <si>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</si>
  <si>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</si>
  <si>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</si>
  <si>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</si>
  <si>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</si>
  <si>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</si>
  <si>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</si>
  <si>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</si>
  <si>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</si>
  <si>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</si>
  <si>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</si>
  <si>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</si>
  <si>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</si>
  <si>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</si>
  <si>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</si>
  <si>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</si>
  <si>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</si>
  <si>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</si>
  <si>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</si>
  <si>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</si>
  <si>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</si>
  <si>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</si>
  <si>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</si>
  <si>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</si>
  <si>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</si>
  <si>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</si>
  <si>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</si>
  <si>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</si>
  <si>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</si>
  <si>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</si>
  <si>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</si>
  <si>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</si>
  <si>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</si>
  <si>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</si>
  <si>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</si>
  <si>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</si>
  <si>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</si>
  <si>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</si>
  <si>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</si>
  <si>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</si>
  <si>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</si>
  <si>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</si>
  <si>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</si>
  <si>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</si>
  <si>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</si>
  <si>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</si>
  <si>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</si>
  <si>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</si>
  <si>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</si>
  <si>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</si>
  <si>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</si>
  <si>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</si>
  <si>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</si>
  <si>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</si>
  <si>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</si>
  <si>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</si>
  <si>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</si>
  <si>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</si>
  <si>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</si>
  <si>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</si>
  <si>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</si>
  <si>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</si>
  <si>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</si>
  <si>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</si>
  <si>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</si>
  <si>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</si>
  <si>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</si>
  <si>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</si>
  <si>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</si>
  <si>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</si>
  <si>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</si>
  <si>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</si>
  <si>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</si>
  <si>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</si>
  <si>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</si>
  <si>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</si>
  <si>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</si>
  <si>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</si>
  <si>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</si>
  <si>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</si>
  <si>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</si>
  <si>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</si>
  <si>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</si>
  <si>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</si>
  <si>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</si>
  <si>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</si>
  <si>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</si>
  <si>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</si>
  <si>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</si>
  <si>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</si>
  <si>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</si>
  <si>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</si>
  <si>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</si>
  <si>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</si>
  <si>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</si>
  <si>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</si>
  <si>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</si>
  <si>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</si>
  <si>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</si>
  <si>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</si>
  <si>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</si>
  <si>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</si>
  <si>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</si>
  <si>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</si>
  <si>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</si>
  <si>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</si>
  <si>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</si>
  <si>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</si>
  <si>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</si>
  <si>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</si>
  <si>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</si>
  <si>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</si>
  <si>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</si>
  <si>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</si>
  <si>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</si>
  <si>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</si>
  <si>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</si>
  <si>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</si>
  <si>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</si>
  <si>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</si>
  <si>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</si>
  <si>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</si>
  <si>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</si>
  <si>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</si>
  <si>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</si>
  <si>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</si>
  <si>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</si>
  <si>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</si>
  <si>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</si>
  <si>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</si>
  <si>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</si>
  <si>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</si>
  <si>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</si>
  <si>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</si>
  <si>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</si>
  <si>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</si>
  <si>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</si>
  <si>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</si>
  <si>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</si>
  <si>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</si>
  <si>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</si>
  <si>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</si>
  <si>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</si>
  <si>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</si>
  <si>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</si>
  <si>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</si>
  <si>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</si>
  <si>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</si>
  <si>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</si>
  <si>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</si>
  <si>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</si>
  <si>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</si>
  <si>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</si>
  <si>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</si>
  <si>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</si>
  <si>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</si>
  <si>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</si>
  <si>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</si>
  <si>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</si>
  <si>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</si>
  <si>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</si>
  <si>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</si>
  <si>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</si>
  <si>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</si>
  <si>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</si>
  <si>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</si>
  <si>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</si>
  <si>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</si>
  <si>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</si>
  <si>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</si>
  <si>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</si>
  <si>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</si>
  <si>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</si>
  <si>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</si>
  <si>
    <t>Dürüm yogourt fruits</t>
  </si>
  <si>
    <t>Keybab abricots</t>
  </si>
  <si>
    <t xml:space="preserve">Les filles à Nicolas    </t>
  </si>
  <si>
    <t xml:space="preserve">Tartare 2 toast abricots </t>
  </si>
  <si>
    <t xml:space="preserve">    </t>
  </si>
  <si>
    <t>sandwish jambon fromage cake</t>
  </si>
  <si>
    <t>Petit dejeuner (sandwish salami )</t>
  </si>
  <si>
    <t>Nazi goret cake gâteau aux abricots</t>
  </si>
  <si>
    <t xml:space="preserve">Cervelas compote de pruneaux </t>
  </si>
  <si>
    <t xml:space="preserve">Salade tranche de porc cornettes chanterelles </t>
  </si>
  <si>
    <t>Pain de seigle jambon compote de pruneaux</t>
  </si>
  <si>
    <t>Marges huîtres jambon melon steak riz dessert</t>
  </si>
  <si>
    <t>pain salamis compote de fruits</t>
  </si>
  <si>
    <t>Chez Adelin   Anniverssaire Amelie</t>
  </si>
  <si>
    <t>Avocats crevettes yogourt</t>
  </si>
  <si>
    <t>Magne Betty bossu. 400 gr</t>
  </si>
  <si>
    <t>Röstis compote abricots</t>
  </si>
  <si>
    <t>fondue pomme de terre compote abricots yogourt</t>
  </si>
  <si>
    <t>Flan Otecker</t>
  </si>
  <si>
    <t xml:space="preserve">Midi </t>
  </si>
  <si>
    <t>Glicides</t>
  </si>
  <si>
    <t>Rôstis compote de pruneaux</t>
  </si>
  <si>
    <t>Françoise    Françoise</t>
  </si>
  <si>
    <t>Atriaux Riz cantonnais Salade Yogourt</t>
  </si>
  <si>
    <t>Riz Cantonnais compote de prunneaux</t>
  </si>
  <si>
    <t>Jambon melon fondue bourguignonne vacherin glacé</t>
  </si>
  <si>
    <t>Cornettes aux chanterelles</t>
  </si>
  <si>
    <t>Cousin Dayer relais des reines    Cousin Dayer relais des reines</t>
  </si>
  <si>
    <t>Rack d'agneau cornette aux chanterelles salade</t>
  </si>
  <si>
    <t>Spaguetti Bolognaise glace</t>
  </si>
  <si>
    <t>Les Metral le soir</t>
  </si>
  <si>
    <t>Risotto saucisse compote d'abricots</t>
  </si>
  <si>
    <t>Pique nique pêche</t>
  </si>
  <si>
    <t>Plat Valaisan raclette tourte de Zoug</t>
  </si>
  <si>
    <t xml:space="preserve">Miracoli yogourt </t>
  </si>
  <si>
    <t>Devayes</t>
  </si>
  <si>
    <t xml:space="preserve">Double cheesburger yogourt </t>
  </si>
  <si>
    <t>Rösti fromage œuf</t>
  </si>
  <si>
    <t>Cruditées filet de sole 500 gr</t>
  </si>
  <si>
    <t>Tartare</t>
  </si>
  <si>
    <t>National Sierre    National Sierre</t>
  </si>
  <si>
    <t>Salade pomme de terre compote de pruneaux</t>
  </si>
  <si>
    <t>Lasagne pêche compote de pruneaux</t>
  </si>
  <si>
    <t>bruschetta gaspacho emincé au curry salade de fruits</t>
  </si>
  <si>
    <t xml:space="preserve">Saucisse de veau ballon compote de pruneaux </t>
  </si>
  <si>
    <t xml:space="preserve">Spaghettis ail olio compote de pruneaux </t>
  </si>
  <si>
    <t xml:space="preserve">    Les filles à Nicolas</t>
  </si>
  <si>
    <t xml:space="preserve">Pizza compote aux pruneaux </t>
  </si>
  <si>
    <t xml:space="preserve">Röstis compote de pruneaux </t>
  </si>
  <si>
    <t>Les filles à Nicolas    Les filles à Nicolas</t>
  </si>
  <si>
    <t>Polenta Gorgonzolla compote de prunneaux</t>
  </si>
  <si>
    <t xml:space="preserve">Lasagnes compote de pruneaux </t>
  </si>
  <si>
    <t>Dürum</t>
  </si>
  <si>
    <t>Jambon-Beurre</t>
  </si>
  <si>
    <t xml:space="preserve">France  </t>
  </si>
  <si>
    <t>Burger</t>
  </si>
  <si>
    <t xml:space="preserve">Paella flon savièsan </t>
  </si>
  <si>
    <t xml:space="preserve">Raclettes compote de fruits </t>
  </si>
  <si>
    <t>40 ans Olivier Leteygeon    40 ans Olivier Leteygeon</t>
  </si>
  <si>
    <t>Poulet Risotto tomate purneaux yogourt</t>
  </si>
  <si>
    <t>Burger pique nique yogourt</t>
  </si>
  <si>
    <t>Miracoli salade endive</t>
  </si>
  <si>
    <t>Cheeseburger double pâtes compote de pruneaux</t>
  </si>
  <si>
    <t>Atriaux purée compote de pruneaux</t>
  </si>
  <si>
    <t xml:space="preserve">Spagetti  1/2 ballon confiture </t>
  </si>
  <si>
    <t>Fondue pain compote de pruneaux</t>
  </si>
  <si>
    <t xml:space="preserve">Tartare pain mie compote de pruneaux </t>
  </si>
  <si>
    <t>Soupe aux légumes viennes compote de pruneaux</t>
  </si>
  <si>
    <t>Tortellinis yogourt</t>
  </si>
  <si>
    <t>Apéro raclette tourte de Zoug</t>
  </si>
  <si>
    <t>Les copains du samedi    Les copains du samedi</t>
  </si>
  <si>
    <t xml:space="preserve">Filet d'agneau pommes de terre compote de pruneaux </t>
  </si>
  <si>
    <t>Tartare pain mie compote de pruneaux biscuits</t>
  </si>
  <si>
    <t>Les Agettes</t>
  </si>
  <si>
    <t>Filet d'agneau couscous compote de pruneaux</t>
  </si>
  <si>
    <t>Reste pâte a l'ail</t>
  </si>
  <si>
    <t>Atriaux Risotto compote de pruneaux</t>
  </si>
  <si>
    <t xml:space="preserve">Lasagnes salade compote de pruneaux </t>
  </si>
  <si>
    <t>Pique Nique pain fromage salamis compote</t>
  </si>
  <si>
    <t>Gateau aux fromage compote de pruneaux</t>
  </si>
  <si>
    <t xml:space="preserve">Hamburger </t>
  </si>
  <si>
    <t>Saucisson gratin Daufinois yogourt</t>
  </si>
  <si>
    <t xml:space="preserve">Pique nique yoghourt </t>
  </si>
  <si>
    <t xml:space="preserve">Keybab compote de pruneaux </t>
  </si>
  <si>
    <t>Risotto Rosinni aux truffes et escaloppe de fois gras</t>
  </si>
  <si>
    <t>Burger maison</t>
  </si>
  <si>
    <t>InvestiSion Maccaro sion</t>
  </si>
  <si>
    <t>Bouillon Pot au feu compote de pruneaux</t>
  </si>
  <si>
    <t xml:space="preserve">Bouillon tranches au fromage compote de pruneaux </t>
  </si>
  <si>
    <t>Magret de canard rösti compote de pruneaux</t>
  </si>
  <si>
    <t>Pique Nique compote de pruneaux</t>
  </si>
  <si>
    <t>Lasagne salade glace</t>
  </si>
  <si>
    <t>Chessburger</t>
  </si>
  <si>
    <t>Salade gigot d'agneau riz forêt noire</t>
  </si>
  <si>
    <t xml:space="preserve">Chez Adeline anniverssaire Emeline   </t>
  </si>
  <si>
    <t xml:space="preserve">Papet vaudois yogourt </t>
  </si>
  <si>
    <t>Sandwish œuf yogourt</t>
  </si>
  <si>
    <t>Spagettis bolo pomme</t>
  </si>
  <si>
    <t xml:space="preserve">Hamburger yogourt </t>
  </si>
  <si>
    <t>Clauy &amp; françine</t>
  </si>
  <si>
    <t>Apéro Raclettes Tourte de Zoug</t>
  </si>
  <si>
    <t>Saucisse de veau salade pomme de terre</t>
  </si>
  <si>
    <t>Tranches aux chanterelles</t>
  </si>
  <si>
    <t>Chez Marie Bernard</t>
  </si>
  <si>
    <t>Chinois</t>
  </si>
  <si>
    <t xml:space="preserve">Jambon beurre  </t>
  </si>
  <si>
    <t xml:space="preserve">France Margencel  </t>
  </si>
  <si>
    <t>Burger compote de  pruneaux</t>
  </si>
  <si>
    <t>Sandwish yogourt</t>
  </si>
  <si>
    <t>Röstis compote de pruneaux</t>
  </si>
  <si>
    <t>Carpacio pain mie reste Miracoli</t>
  </si>
  <si>
    <t>Atriaux fenouille pomme de terre yogourt</t>
  </si>
  <si>
    <t>Carpacio pain de mie pomme</t>
  </si>
  <si>
    <t>Poulet risotto carottes salade parfait mocca</t>
  </si>
  <si>
    <t>Tartare bouveret pain yogourt</t>
  </si>
  <si>
    <t>Escaloppe de porc carottes risotto yogourt</t>
  </si>
  <si>
    <t xml:space="preserve">Nicolas et les filles    </t>
  </si>
  <si>
    <t>Pizza romana cassata</t>
  </si>
  <si>
    <t>Burger creme dessert</t>
  </si>
  <si>
    <t>1.5 dés le 09.09</t>
  </si>
  <si>
    <t>1.7 dés le 29.09</t>
  </si>
  <si>
    <t>Salade de museau de bœuf pain yogourt</t>
  </si>
  <si>
    <t>Cou de porc purée carottes salade haricots flan</t>
  </si>
  <si>
    <t xml:space="preserve">Nicolas Adeline et les filles </t>
  </si>
  <si>
    <t>Moules yogourt  compote de cerise</t>
  </si>
  <si>
    <t>Lasagnes yogourt biscuits</t>
  </si>
  <si>
    <t>Fondue pomme de terre</t>
  </si>
  <si>
    <t>Buffet Valaisan</t>
  </si>
  <si>
    <t>Choucroute</t>
  </si>
  <si>
    <t>Burger haricots pruneaux</t>
  </si>
  <si>
    <t>Foire du Valais avec Olivier</t>
  </si>
  <si>
    <t xml:space="preserve">Civet pâtes compote de pruneaux </t>
  </si>
  <si>
    <t xml:space="preserve">Restes Civet pâtes compote de pruneaux </t>
  </si>
  <si>
    <t>Polenta Gorgonzola</t>
  </si>
  <si>
    <t>Cheesburger compote de pruneaux</t>
  </si>
  <si>
    <t>Dürum compote de pruneaux</t>
  </si>
  <si>
    <t>Chesseburger compote de pruneaux</t>
  </si>
  <si>
    <t>Apéro filet de bœuf Daufinois carottes salade parfait</t>
  </si>
  <si>
    <t>Filet de bœuf Daufinois carottes pomme</t>
  </si>
  <si>
    <t>Famille les Agettes    Famille les Agettes</t>
  </si>
  <si>
    <t>Rosbeef gratin daufinois compote de pruneaux</t>
  </si>
  <si>
    <t>Tranche aux fromages</t>
  </si>
  <si>
    <t>Tortellinis pomme</t>
  </si>
  <si>
    <t>InvestiSion Les chasseurs la Zour</t>
  </si>
  <si>
    <t>Œufs aux plats pomme</t>
  </si>
  <si>
    <t>Feuilleté civet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</si>
</sst>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4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color rgb="FF000000"/>
      <name val="Calibri"/>
      <family val="2"/>
    </font>
    <font>
      <b/>
      <i/>
      <sz val="11"/>
      <name val="Calibri"/>
      <family val="2"/>
    </font>
    <font>
      <i/>
      <sz val="11"/>
      <color theme="1"/>
      <name val="Arial"/>
      <family val="2"/>
    </font>
    <font>
      <b/>
      <i/>
      <sz val="18"/>
      <name val="Calibri"/>
      <family val="2"/>
      <scheme val="minor"/>
    </font>
    <font>
      <b/>
      <sz val="12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6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0" fontId="27" fillId="2" borderId="0" xfId="0" applyFont="1" applyFill="1"/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0" fontId="6" fillId="2" borderId="0" xfId="0" applyFont="1" applyFill="1"/>
    <xf numFmtId="0" fontId="0" fillId="2" borderId="0" xfId="0" applyFill="1" applyProtection="1">
      <protection locked="0"/>
    </xf>
    <xf numFmtId="20" fontId="30" fillId="2" borderId="0" xfId="0" applyNumberFormat="1" applyFont="1" applyFill="1"/>
    <xf numFmtId="20" fontId="5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1" fontId="4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1" fontId="29" fillId="2" borderId="25" xfId="0" applyNumberFormat="1" applyFont="1" applyFill="1" applyBorder="1" applyAlignment="1">
      <alignment horizontal="center"/>
    </xf>
    <xf numFmtId="1" fontId="2" fillId="2" borderId="25" xfId="0" applyNumberFormat="1" applyFont="1" applyFill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5" fontId="5" fillId="2" borderId="25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20" fontId="4" fillId="2" borderId="6" xfId="0" applyNumberFormat="1" applyFont="1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29" fillId="2" borderId="0" xfId="0" applyFont="1" applyFill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30" fillId="0" borderId="0" xfId="0" applyFont="1"/>
    <xf numFmtId="1" fontId="10" fillId="0" borderId="0" xfId="1" applyNumberFormat="1" applyAlignment="1"/>
    <xf numFmtId="1" fontId="4" fillId="0" borderId="2" xfId="0" applyNumberFormat="1" applyFont="1" applyBorder="1"/>
    <xf numFmtId="0" fontId="4" fillId="0" borderId="2" xfId="0" applyFont="1" applyBorder="1"/>
    <xf numFmtId="1" fontId="6" fillId="0" borderId="1" xfId="0" applyNumberFormat="1" applyFont="1" applyBorder="1"/>
    <xf numFmtId="1" fontId="6" fillId="6" borderId="1" xfId="0" applyNumberFormat="1" applyFont="1" applyFill="1" applyBorder="1"/>
    <xf numFmtId="1" fontId="0" fillId="0" borderId="1" xfId="0" applyNumberFormat="1" applyBorder="1"/>
    <xf numFmtId="1" fontId="6" fillId="6" borderId="6" xfId="0" applyNumberFormat="1" applyFont="1" applyFill="1" applyBorder="1"/>
    <xf numFmtId="0" fontId="19" fillId="8" borderId="14" xfId="0" applyFont="1" applyFill="1" applyBorder="1"/>
    <xf numFmtId="1" fontId="6" fillId="6" borderId="3" xfId="0" applyNumberFormat="1" applyFont="1" applyFill="1" applyBorder="1"/>
    <xf numFmtId="0" fontId="39" fillId="0" borderId="0" xfId="0" applyFont="1"/>
    <xf numFmtId="0" fontId="40" fillId="9" borderId="18" xfId="0" applyFont="1" applyFill="1" applyBorder="1" applyAlignment="1">
      <alignment horizontal="center"/>
    </xf>
    <xf numFmtId="0" fontId="33" fillId="2" borderId="20" xfId="0" applyFont="1" applyFill="1" applyBorder="1" applyAlignment="1">
      <alignment horizontal="center"/>
    </xf>
    <xf numFmtId="0" fontId="33" fillId="2" borderId="6" xfId="0" applyFont="1" applyFill="1" applyBorder="1" applyAlignment="1">
      <alignment horizontal="center"/>
    </xf>
    <xf numFmtId="0" fontId="33" fillId="2" borderId="0" xfId="0" applyFont="1" applyFill="1" applyAlignment="1">
      <alignment horizontal="center"/>
    </xf>
    <xf numFmtId="1" fontId="33" fillId="0" borderId="1" xfId="0" applyNumberFormat="1" applyFont="1" applyBorder="1" applyAlignment="1">
      <alignment horizontal="center"/>
    </xf>
    <xf numFmtId="170" fontId="41" fillId="2" borderId="0" xfId="0" applyNumberFormat="1" applyFont="1" applyFill="1" applyAlignment="1" applyProtection="1">
      <alignment horizontal="center"/>
      <protection locked="0"/>
    </xf>
    <xf numFmtId="170" fontId="33" fillId="2" borderId="0" xfId="0" applyNumberFormat="1" applyFont="1" applyFill="1"/>
    <xf numFmtId="165" fontId="33" fillId="2" borderId="0" xfId="0" applyNumberFormat="1" applyFont="1" applyFill="1"/>
    <xf numFmtId="0" fontId="42" fillId="2" borderId="0" xfId="0" applyFont="1" applyFill="1"/>
    <xf numFmtId="165" fontId="42" fillId="2" borderId="0" xfId="0" applyNumberFormat="1" applyFont="1" applyFill="1"/>
    <xf numFmtId="0" fontId="34" fillId="0" borderId="0" xfId="0" applyFont="1" applyAlignment="1">
      <alignment horizontal="left"/>
    </xf>
    <xf numFmtId="0" fontId="34" fillId="0" borderId="0" xfId="0" applyFont="1"/>
    <xf numFmtId="165" fontId="33" fillId="2" borderId="0" xfId="0" applyNumberFormat="1" applyFont="1" applyFill="1" applyAlignment="1">
      <alignment horizontal="center"/>
    </xf>
    <xf numFmtId="0" fontId="39" fillId="2" borderId="0" xfId="0" applyFont="1" applyFill="1"/>
    <xf numFmtId="0" fontId="34" fillId="0" borderId="0" xfId="0" applyFont="1" applyAlignment="1">
      <alignment horizontal="center"/>
    </xf>
    <xf numFmtId="1" fontId="0" fillId="0" borderId="0" xfId="0" applyNumberFormat="1" applyAlignment="1">
      <alignment vertical="center"/>
    </xf>
    <xf numFmtId="1" fontId="15" fillId="0" borderId="0" xfId="0" applyNumberFormat="1" applyFont="1" applyAlignment="1">
      <alignment vertical="center"/>
    </xf>
    <xf numFmtId="1" fontId="4" fillId="9" borderId="3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2" fontId="29" fillId="2" borderId="25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25" fillId="0" borderId="0" xfId="0" applyNumberFormat="1" applyFont="1" applyAlignment="1">
      <alignment vertical="center"/>
    </xf>
    <xf numFmtId="0" fontId="6" fillId="2" borderId="0" xfId="0" applyFont="1" applyFill="1" applyAlignment="1">
      <alignment vertical="center"/>
    </xf>
    <xf numFmtId="1" fontId="0" fillId="2" borderId="0" xfId="0" applyNumberFormat="1" applyFill="1" applyAlignment="1">
      <alignment vertical="center"/>
    </xf>
    <xf numFmtId="0" fontId="0" fillId="0" borderId="0" xfId="0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/>
    </xf>
    <xf numFmtId="0" fontId="29" fillId="2" borderId="1" xfId="0" applyFont="1" applyFill="1" applyBorder="1" applyAlignment="1">
      <alignment horizontal="center"/>
    </xf>
    <xf numFmtId="165" fontId="28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70" fontId="29" fillId="2" borderId="0" xfId="0" applyNumberFormat="1" applyFont="1" applyFill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65" fontId="29" fillId="0" borderId="0" xfId="0" applyNumberFormat="1" applyFont="1"/>
    <xf numFmtId="1" fontId="2" fillId="2" borderId="0" xfId="0" applyNumberFormat="1" applyFont="1" applyFill="1" applyAlignment="1">
      <alignment horizontal="left"/>
    </xf>
    <xf numFmtId="170" fontId="43" fillId="2" borderId="0" xfId="0" applyNumberFormat="1" applyFont="1" applyFill="1" applyAlignment="1">
      <alignment horizontal="left"/>
    </xf>
    <xf numFmtId="165" fontId="29" fillId="2" borderId="0" xfId="0" applyNumberFormat="1" applyFont="1" applyFill="1" applyAlignment="1">
      <alignment vertical="center"/>
    </xf>
    <xf numFmtId="165" fontId="29" fillId="0" borderId="0" xfId="0" applyNumberFormat="1" applyFont="1" applyAlignment="1">
      <alignment vertical="center"/>
    </xf>
    <xf numFmtId="0" fontId="20" fillId="8" borderId="14" xfId="0" applyFont="1" applyFill="1" applyBorder="1" applyAlignment="1">
      <alignment horizontal="left"/>
    </xf>
    <xf numFmtId="0" fontId="0" fillId="0" borderId="21" xfId="0" applyFill="1" applyBorder="1" applyAlignment="1">
      <alignment wrapText="1"/>
    </xf>
    <xf numFmtId="0" fontId="0" fillId="0" borderId="21" xfId="0" applyFill="1" applyBorder="1"/>
    <xf numFmtId="168" fontId="0" fillId="0" borderId="22" xfId="0" applyNumberFormat="1" applyFill="1" applyBorder="1"/>
    <xf numFmtId="168" fontId="0" fillId="0" borderId="20" xfId="0" applyNumberFormat="1" applyFill="1" applyBorder="1"/>
    <xf numFmtId="0" fontId="33" fillId="0" borderId="26" xfId="0" applyFont="1" applyFill="1" applyBorder="1"/>
    <xf numFmtId="168" fontId="0" fillId="0" borderId="21" xfId="0" applyNumberFormat="1" applyFill="1" applyBorder="1"/>
    <xf numFmtId="0" fontId="33" fillId="0" borderId="21" xfId="0" applyFont="1" applyFill="1" applyBorder="1"/>
    <xf numFmtId="14" fontId="0" fillId="0" borderId="21" xfId="0" applyNumberFormat="1" applyFill="1" applyBorder="1"/>
    <xf numFmtId="0" fontId="0" fillId="0" borderId="22" xfId="0" applyFill="1" applyBorder="1"/>
    <xf numFmtId="169" fontId="0" fillId="0" borderId="22" xfId="0" applyNumberFormat="1" applyFill="1" applyBorder="1"/>
    <xf numFmtId="0" fontId="33" fillId="0" borderId="22" xfId="0" applyFont="1" applyFill="1" applyBorder="1" applyAlignment="1">
      <alignment horizontal="left"/>
    </xf>
    <xf numFmtId="0" fontId="33" fillId="0" borderId="22" xfId="0" applyFont="1" applyFill="1" applyBorder="1"/>
    <xf numFmtId="14" fontId="0" fillId="0" borderId="22" xfId="0" applyNumberFormat="1" applyFill="1" applyBorder="1"/>
    <xf numFmtId="0" fontId="0" fillId="0" borderId="22" xfId="0" applyFill="1" applyBorder="1" applyAlignment="1">
      <alignment wrapText="1"/>
    </xf>
    <xf numFmtId="0" fontId="33" fillId="0" borderId="17" xfId="0" applyFont="1" applyFill="1" applyBorder="1"/>
    <xf numFmtId="0" fontId="0" fillId="0" borderId="17" xfId="0" applyFill="1" applyBorder="1"/>
    <xf numFmtId="0" fontId="35" fillId="2" borderId="0" xfId="0" applyFont="1" applyFill="1"/>
    <xf numFmtId="1" fontId="2" fillId="2" borderId="15" xfId="0" applyNumberFormat="1" applyFont="1" applyFill="1" applyBorder="1" applyAlignment="1">
      <alignment horizontal="center" vertical="center"/>
    </xf>
    <xf numFmtId="1" fontId="2" fillId="9" borderId="28" xfId="0" applyNumberFormat="1" applyFont="1" applyFill="1" applyBorder="1" applyAlignment="1">
      <alignment horizontal="center"/>
    </xf>
    <xf numFmtId="1" fontId="13" fillId="2" borderId="7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50"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theme="0"/>
          <bgColor indexed="64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/>
      </font>
      <fill>
        <patternFill patternType="solid">
          <fgColor theme="0"/>
          <bgColor indexed="64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4" totalsRowShown="0" headerRowDxfId="43" dataDxfId="42">
  <autoFilter ref="M5:R64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41"/>
    <tableColumn id="2" xr3:uid="{00000000-0010-0000-0100-000002000000}" name="Colonne6" dataDxfId="40"/>
    <tableColumn id="3" xr3:uid="{00000000-0010-0000-0100-000003000000}" name="Colonne5" dataDxfId="39"/>
    <tableColumn id="6" xr3:uid="{00000000-0010-0000-0100-000006000000}" name="Colonne4" dataDxfId="38">
      <calculatedColumnFormula>(O6/10)*matin</calculatedColumnFormula>
    </tableColumn>
    <tableColumn id="5" xr3:uid="{00000000-0010-0000-0100-000005000000}" name="Colonne2" dataDxfId="37">
      <calculatedColumnFormula>(O6/10)*midi</calculatedColumnFormula>
    </tableColumn>
    <tableColumn id="4" xr3:uid="{00000000-0010-0000-0100-000004000000}" name="Colonne3" dataDxfId="36">
      <calculatedColumnFormula>(O6/10)*soir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5" dataDxfId="33" headerRowBorderDxfId="34" tableBorderDxfId="32" totalsRowBorderDxfId="31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30"/>
    <tableColumn id="2" xr3:uid="{00000000-0010-0000-0000-000002000000}" name="Heures" dataDxfId="29"/>
    <tableColumn id="3" xr3:uid="{00000000-0010-0000-0000-000003000000}" name="G7" dataDxfId="28"/>
    <tableColumn id="4" xr3:uid="{00000000-0010-0000-0000-000004000000}" name="Avant" dataDxfId="27">
      <calculatedColumnFormula>MAX(E6-$E$15,0)*facteur</calculatedColumnFormula>
    </tableColumn>
    <tableColumn id="5" xr3:uid="{00000000-0010-0000-0000-000005000000}" name="Menu" dataDxfId="26"/>
    <tableColumn id="6" xr3:uid="{00000000-0010-0000-0000-000006000000}" name="Total" dataDxfId="25">
      <calculatedColumnFormula>IFERROR(t_Saisie[[#This Row],[Avant]]+t_Saisie[[#This Row],[Menu]],"")</calculatedColumnFormula>
    </tableColumn>
    <tableColumn id="7" xr3:uid="{00000000-0010-0000-0000-000007000000}" name="Poids" dataDxfId="24"/>
    <tableColumn id="8" xr3:uid="{00000000-0010-0000-0000-000008000000}" name="Plat" dataDxfId="23"/>
    <tableColumn id="9" xr3:uid="{00000000-0010-0000-0000-000009000000}" name="Commentaires" dataDxfId="2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7" dataDxfId="6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5"/>
    <tableColumn id="2" xr3:uid="{00000000-0010-0000-0200-000002000000}" name="Colonne6" dataDxfId="4"/>
    <tableColumn id="3" xr3:uid="{00000000-0010-0000-0200-000003000000}" name="Colonne5" dataDxfId="3"/>
    <tableColumn id="6" xr3:uid="{00000000-0010-0000-0200-000006000000}" name="Colonne4" dataDxfId="2">
      <calculatedColumnFormula>(L4/10)*4</calculatedColumnFormula>
    </tableColumn>
    <tableColumn id="5" xr3:uid="{00000000-0010-0000-0200-000005000000}" name="Colonne2" dataDxfId="1">
      <calculatedColumnFormula>(L4/10)*3</calculatedColumnFormula>
    </tableColumn>
    <tableColumn id="4" xr3:uid="{00000000-0010-0000-0200-000004000000}" name="Colonne3" dataDxfId="0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E6" sqref="E6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203" customWidth="1"/>
    <col min="4" max="4" width="9.42578125" style="6" customWidth="1"/>
    <col min="5" max="5" width="8" style="8" bestFit="1" customWidth="1"/>
    <col min="6" max="6" width="7.42578125" style="219" customWidth="1"/>
    <col min="7" max="7" width="7" style="8" customWidth="1"/>
    <col min="8" max="8" width="7.42578125" style="8" customWidth="1"/>
    <col min="9" max="9" width="7.28515625" customWidth="1"/>
    <col min="10" max="10" width="48.7109375" style="9" customWidth="1"/>
    <col min="11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220"/>
      <c r="M3" s="162" t="s">
        <v>304</v>
      </c>
    </row>
    <row r="4" spans="1:18" x14ac:dyDescent="0.25">
      <c r="A4" s="1"/>
      <c r="B4" s="4"/>
      <c r="C4" s="230">
        <f ca="1">TODAY()</f>
        <v>45939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204" t="s">
        <v>4</v>
      </c>
      <c r="D5" s="130" t="s">
        <v>2</v>
      </c>
      <c r="E5" s="130" t="s">
        <v>3</v>
      </c>
      <c r="F5" s="221" t="s">
        <v>5</v>
      </c>
      <c r="G5" s="131" t="s">
        <v>0</v>
      </c>
      <c r="H5" s="131" t="s">
        <v>1</v>
      </c>
      <c r="I5" s="131" t="s">
        <v>17</v>
      </c>
      <c r="J5" s="131" t="s">
        <v>699</v>
      </c>
      <c r="K5" s="132" t="s">
        <v>18</v>
      </c>
      <c r="L5" s="3"/>
      <c r="M5" s="128" t="s">
        <v>578</v>
      </c>
      <c r="N5" s="129" t="s">
        <v>474</v>
      </c>
      <c r="O5" s="129" t="s">
        <v>473</v>
      </c>
      <c r="P5" s="129" t="s">
        <v>472</v>
      </c>
      <c r="Q5" s="129" t="s">
        <v>470</v>
      </c>
      <c r="R5" s="129" t="s">
        <v>471</v>
      </c>
    </row>
    <row r="6" spans="1:18" x14ac:dyDescent="0.25">
      <c r="A6"/>
      <c r="C6" s="205" t="s">
        <v>9</v>
      </c>
      <c r="D6" s="133" t="s">
        <v>13</v>
      </c>
      <c r="E6" s="136">
        <v>8</v>
      </c>
      <c r="F6" s="222">
        <f>MAX(E6-$E$15,0)*facteur</f>
        <v>3.4</v>
      </c>
      <c r="G6" s="178">
        <v>17</v>
      </c>
      <c r="H6" s="134">
        <f>IFERROR(t_Saisie[[#This Row],[Avant]]+t_Saisie[[#This Row],[Menu]],"")</f>
        <v>20.399999999999999</v>
      </c>
      <c r="I6" s="137"/>
      <c r="J6" s="183"/>
      <c r="K6" s="138"/>
      <c r="L6" s="3"/>
      <c r="M6" s="242" t="s">
        <v>301</v>
      </c>
      <c r="N6" s="95">
        <v>100</v>
      </c>
      <c r="O6" s="96">
        <v>30</v>
      </c>
      <c r="P6" s="95">
        <f t="shared" ref="P6:P37" si="0">(O6/10)*matin</f>
        <v>12</v>
      </c>
      <c r="Q6" s="95">
        <f t="shared" ref="Q6:Q37" si="1">(O6/10)*midi</f>
        <v>9</v>
      </c>
      <c r="R6" s="95">
        <f t="shared" ref="R6:R37" si="2">(O6/10)*soir</f>
        <v>12</v>
      </c>
    </row>
    <row r="7" spans="1:18" x14ac:dyDescent="0.25">
      <c r="A7" s="7"/>
      <c r="B7"/>
      <c r="C7" s="205" t="s">
        <v>7</v>
      </c>
      <c r="D7" s="135" t="s">
        <v>14</v>
      </c>
      <c r="E7" s="136"/>
      <c r="F7" s="222">
        <f>MAX(E7-$E$15,0)*facteur</f>
        <v>0</v>
      </c>
      <c r="G7" s="134"/>
      <c r="H7" s="134">
        <f>IFERROR(t_Saisie[[#This Row],[Avant]]+t_Saisie[[#This Row],[Menu]],"")</f>
        <v>0</v>
      </c>
      <c r="I7" s="137"/>
      <c r="J7" s="182"/>
      <c r="K7" s="241"/>
      <c r="L7" s="3"/>
      <c r="M7" s="243" t="s">
        <v>469</v>
      </c>
      <c r="N7" s="97">
        <v>60</v>
      </c>
      <c r="O7" s="95">
        <v>28</v>
      </c>
      <c r="P7" s="95">
        <f t="shared" si="0"/>
        <v>11.2</v>
      </c>
      <c r="Q7" s="95">
        <f t="shared" si="1"/>
        <v>8.3999999999999986</v>
      </c>
      <c r="R7" s="95">
        <f t="shared" si="2"/>
        <v>11.2</v>
      </c>
    </row>
    <row r="8" spans="1:18" ht="15" customHeight="1" x14ac:dyDescent="0.25">
      <c r="A8"/>
      <c r="B8"/>
      <c r="C8" s="206" t="s">
        <v>8</v>
      </c>
      <c r="D8" s="189">
        <v>0.79166666666666663</v>
      </c>
      <c r="E8" s="136"/>
      <c r="F8" s="222">
        <f>MAX(E8-$E$15,0)*facteur</f>
        <v>0</v>
      </c>
      <c r="G8" s="134"/>
      <c r="H8" s="134">
        <f>IFERROR(t_Saisie[[#This Row],[Avant]]+t_Saisie[[#This Row],[Menu]],"")</f>
        <v>0</v>
      </c>
      <c r="I8" s="188"/>
      <c r="J8" s="182"/>
      <c r="K8" s="190"/>
      <c r="L8" s="3"/>
      <c r="M8" s="244" t="s">
        <v>287</v>
      </c>
      <c r="N8" s="98">
        <v>190</v>
      </c>
      <c r="O8" s="98">
        <v>36</v>
      </c>
      <c r="P8" s="95">
        <f t="shared" si="0"/>
        <v>14.4</v>
      </c>
      <c r="Q8" s="95">
        <f t="shared" si="1"/>
        <v>10.8</v>
      </c>
      <c r="R8" s="95">
        <f t="shared" si="2"/>
        <v>14.4</v>
      </c>
    </row>
    <row r="9" spans="1:18" s="168" customFormat="1" ht="15" customHeight="1" x14ac:dyDescent="0.25">
      <c r="A9" s="170"/>
      <c r="B9"/>
      <c r="C9" s="207"/>
      <c r="D9" s="90"/>
      <c r="E9" s="187"/>
      <c r="F9" s="223">
        <f>IF(E9&gt;$E$15,E9-$E$15,0)</f>
        <v>0</v>
      </c>
      <c r="G9" s="184"/>
      <c r="H9" s="185" t="str">
        <f>IFERROR(t_Saisie[[#This Row],[Avant]]+t_Saisie[[#This Row],[Menu]],"")</f>
        <v/>
      </c>
      <c r="I9" s="191"/>
      <c r="J9" s="166"/>
      <c r="K9" s="172"/>
      <c r="L9" s="3"/>
      <c r="M9" s="245" t="s">
        <v>288</v>
      </c>
      <c r="N9" s="165">
        <v>50</v>
      </c>
      <c r="O9" s="165">
        <v>25</v>
      </c>
      <c r="P9" s="95">
        <f t="shared" si="0"/>
        <v>10</v>
      </c>
      <c r="Q9" s="95">
        <f t="shared" si="1"/>
        <v>7.5</v>
      </c>
      <c r="R9" s="95">
        <f t="shared" si="2"/>
        <v>10</v>
      </c>
    </row>
    <row r="10" spans="1:18" ht="15" customHeight="1" x14ac:dyDescent="0.25">
      <c r="A10"/>
      <c r="B10"/>
      <c r="C10" s="208">
        <v>40</v>
      </c>
      <c r="D10" s="192">
        <f>(C10/10)*4</f>
        <v>16</v>
      </c>
      <c r="E10" s="192">
        <f>(C10/10)*3</f>
        <v>12</v>
      </c>
      <c r="F10" s="259">
        <f>(C10/10)*4</f>
        <v>16</v>
      </c>
      <c r="G10" s="261"/>
      <c r="H10" s="260" t="s">
        <v>303</v>
      </c>
      <c r="J10" s="169"/>
      <c r="K10" s="172"/>
      <c r="L10" s="3"/>
      <c r="M10" s="246" t="s">
        <v>659</v>
      </c>
      <c r="N10" s="173">
        <v>80</v>
      </c>
      <c r="O10" s="167">
        <v>45</v>
      </c>
      <c r="P10" s="95">
        <f t="shared" si="0"/>
        <v>18</v>
      </c>
      <c r="Q10" s="95">
        <f t="shared" si="1"/>
        <v>13.5</v>
      </c>
      <c r="R10" s="95">
        <f t="shared" si="2"/>
        <v>18</v>
      </c>
    </row>
    <row r="11" spans="1:18" ht="15" customHeight="1" x14ac:dyDescent="0.25">
      <c r="A11"/>
      <c r="B11"/>
      <c r="J11"/>
      <c r="L11" s="3"/>
      <c r="M11" s="179" t="s">
        <v>672</v>
      </c>
      <c r="N11" s="180" t="s">
        <v>673</v>
      </c>
      <c r="O11" s="181">
        <v>34</v>
      </c>
      <c r="P11" s="95">
        <f t="shared" si="0"/>
        <v>13.6</v>
      </c>
      <c r="Q11" s="95">
        <f t="shared" si="1"/>
        <v>10.199999999999999</v>
      </c>
      <c r="R11" s="95">
        <f t="shared" si="2"/>
        <v>13.6</v>
      </c>
    </row>
    <row r="12" spans="1:18" ht="15" customHeight="1" x14ac:dyDescent="0.3">
      <c r="A12" s="9"/>
      <c r="B12" s="127"/>
      <c r="C12" s="231" t="s">
        <v>720</v>
      </c>
      <c r="D12" s="11" t="s">
        <v>9</v>
      </c>
      <c r="E12" s="186" t="s">
        <v>719</v>
      </c>
      <c r="F12" s="224" t="s">
        <v>8</v>
      </c>
      <c r="G12" s="11"/>
      <c r="H12" s="11"/>
      <c r="L12" s="3"/>
      <c r="M12" s="247" t="s">
        <v>289</v>
      </c>
      <c r="N12" s="95">
        <v>200</v>
      </c>
      <c r="O12" s="95">
        <v>46</v>
      </c>
      <c r="P12" s="95">
        <f t="shared" si="0"/>
        <v>18.399999999999999</v>
      </c>
      <c r="Q12" s="95">
        <f t="shared" si="1"/>
        <v>13.799999999999999</v>
      </c>
      <c r="R12" s="95">
        <f t="shared" si="2"/>
        <v>18.399999999999999</v>
      </c>
    </row>
    <row r="13" spans="1:18" ht="15" customHeight="1" x14ac:dyDescent="0.35">
      <c r="A13" s="118"/>
      <c r="B13" s="125"/>
      <c r="C13" s="110"/>
      <c r="D13" s="107"/>
      <c r="E13" s="108"/>
      <c r="F13" s="225"/>
      <c r="G13" s="109"/>
      <c r="H13" s="107"/>
      <c r="I13" s="110"/>
      <c r="J13" s="110"/>
      <c r="L13" s="3"/>
      <c r="M13" s="243" t="s">
        <v>462</v>
      </c>
      <c r="N13" s="97">
        <v>280</v>
      </c>
      <c r="O13" s="95">
        <v>60</v>
      </c>
      <c r="P13" s="95">
        <f t="shared" si="0"/>
        <v>24</v>
      </c>
      <c r="Q13" s="95">
        <f t="shared" si="1"/>
        <v>18</v>
      </c>
      <c r="R13" s="95">
        <f t="shared" si="2"/>
        <v>24</v>
      </c>
    </row>
    <row r="14" spans="1:18" ht="15" customHeight="1" x14ac:dyDescent="0.25">
      <c r="A14" s="118"/>
      <c r="C14" s="110"/>
      <c r="D14" s="107"/>
      <c r="E14" s="107"/>
      <c r="F14" s="225"/>
      <c r="G14" s="109"/>
      <c r="H14" s="107"/>
      <c r="I14" s="110"/>
      <c r="J14" s="110"/>
      <c r="L14" s="3"/>
      <c r="M14" s="243" t="s">
        <v>464</v>
      </c>
      <c r="N14" s="97">
        <v>60</v>
      </c>
      <c r="O14" s="95">
        <v>30</v>
      </c>
      <c r="P14" s="95">
        <f t="shared" si="0"/>
        <v>12</v>
      </c>
      <c r="Q14" s="95">
        <f t="shared" si="1"/>
        <v>9</v>
      </c>
      <c r="R14" s="95">
        <f t="shared" si="2"/>
        <v>12</v>
      </c>
    </row>
    <row r="15" spans="1:18" ht="15" customHeight="1" x14ac:dyDescent="0.25">
      <c r="A15" s="118"/>
      <c r="C15" s="232" t="s">
        <v>579</v>
      </c>
      <c r="D15" s="160"/>
      <c r="E15" s="161">
        <v>6</v>
      </c>
      <c r="F15" s="239">
        <v>1.7</v>
      </c>
      <c r="G15" s="111"/>
      <c r="H15" s="258" t="s">
        <v>819</v>
      </c>
      <c r="I15" s="169"/>
      <c r="J15" s="169"/>
      <c r="K15" s="41"/>
      <c r="L15" s="3"/>
      <c r="M15" s="248" t="s">
        <v>513</v>
      </c>
      <c r="N15" s="97">
        <v>350</v>
      </c>
      <c r="O15" s="95">
        <v>70</v>
      </c>
      <c r="P15" s="95">
        <f t="shared" si="0"/>
        <v>28</v>
      </c>
      <c r="Q15" s="95">
        <f t="shared" si="1"/>
        <v>21</v>
      </c>
      <c r="R15" s="95">
        <f t="shared" si="2"/>
        <v>28</v>
      </c>
    </row>
    <row r="16" spans="1:18" ht="15" customHeight="1" x14ac:dyDescent="0.25">
      <c r="A16" s="118"/>
      <c r="C16" s="233" t="s">
        <v>9</v>
      </c>
      <c r="D16" s="126"/>
      <c r="E16" s="161">
        <v>4</v>
      </c>
      <c r="F16" s="239"/>
      <c r="H16" s="112" t="s">
        <v>820</v>
      </c>
      <c r="I16" s="166"/>
      <c r="J16" s="169"/>
      <c r="K16" s="41"/>
      <c r="L16" s="3"/>
      <c r="M16" s="243" t="s">
        <v>577</v>
      </c>
      <c r="N16" s="95" t="s">
        <v>575</v>
      </c>
      <c r="O16" s="95">
        <v>48</v>
      </c>
      <c r="P16" s="95">
        <f t="shared" si="0"/>
        <v>19.2</v>
      </c>
      <c r="Q16" s="95">
        <f t="shared" si="1"/>
        <v>14.399999999999999</v>
      </c>
      <c r="R16" s="95">
        <f t="shared" si="2"/>
        <v>19.2</v>
      </c>
    </row>
    <row r="17" spans="1:18" ht="15" customHeight="1" x14ac:dyDescent="0.25">
      <c r="A17" s="118"/>
      <c r="C17" s="234" t="s">
        <v>7</v>
      </c>
      <c r="D17" s="126"/>
      <c r="E17" s="161">
        <v>3</v>
      </c>
      <c r="F17" s="239"/>
      <c r="G17" s="109"/>
      <c r="H17" s="107"/>
      <c r="I17" s="110"/>
      <c r="J17" s="237"/>
      <c r="K17" s="41"/>
      <c r="L17" s="3"/>
      <c r="M17" s="243" t="s">
        <v>390</v>
      </c>
      <c r="N17" s="97">
        <v>100</v>
      </c>
      <c r="O17" s="95">
        <v>20</v>
      </c>
      <c r="P17" s="95">
        <f t="shared" si="0"/>
        <v>8</v>
      </c>
      <c r="Q17" s="95">
        <f t="shared" si="1"/>
        <v>6</v>
      </c>
      <c r="R17" s="95">
        <f t="shared" si="2"/>
        <v>8</v>
      </c>
    </row>
    <row r="18" spans="1:18" ht="15" customHeight="1" x14ac:dyDescent="0.25">
      <c r="A18"/>
      <c r="B18" s="113"/>
      <c r="C18" s="234" t="s">
        <v>8</v>
      </c>
      <c r="D18" s="126"/>
      <c r="E18" s="161">
        <v>4</v>
      </c>
      <c r="F18" s="239"/>
      <c r="G18" s="109"/>
      <c r="H18" s="107"/>
      <c r="I18" s="110"/>
      <c r="J18" s="169"/>
      <c r="K18" s="41"/>
      <c r="L18" s="3"/>
      <c r="M18" s="243" t="s">
        <v>310</v>
      </c>
      <c r="N18" s="97">
        <v>150</v>
      </c>
      <c r="O18" s="95">
        <v>70</v>
      </c>
      <c r="P18" s="95">
        <f t="shared" si="0"/>
        <v>28</v>
      </c>
      <c r="Q18" s="95">
        <f t="shared" si="1"/>
        <v>21</v>
      </c>
      <c r="R18" s="95">
        <f t="shared" si="2"/>
        <v>28</v>
      </c>
    </row>
    <row r="19" spans="1:18" ht="15" customHeight="1" x14ac:dyDescent="0.25">
      <c r="A19"/>
      <c r="B19" s="115"/>
      <c r="C19" s="235"/>
      <c r="D19" s="114"/>
      <c r="E19" s="114"/>
      <c r="F19" s="240"/>
      <c r="G19" s="109"/>
      <c r="H19" s="107"/>
      <c r="I19" s="110"/>
      <c r="J19" s="169"/>
      <c r="K19" s="41"/>
      <c r="L19" s="3"/>
      <c r="M19" s="248" t="s">
        <v>597</v>
      </c>
      <c r="N19" s="97">
        <v>120</v>
      </c>
      <c r="O19" s="95">
        <v>40</v>
      </c>
      <c r="P19" s="95">
        <f t="shared" si="0"/>
        <v>16</v>
      </c>
      <c r="Q19" s="95">
        <f t="shared" si="1"/>
        <v>12</v>
      </c>
      <c r="R19" s="95">
        <f t="shared" si="2"/>
        <v>16</v>
      </c>
    </row>
    <row r="20" spans="1:18" ht="15" customHeight="1" x14ac:dyDescent="0.25">
      <c r="B20" s="113"/>
      <c r="C20" s="236" t="s">
        <v>581</v>
      </c>
      <c r="D20" s="163"/>
      <c r="E20" s="163">
        <v>40</v>
      </c>
      <c r="F20" s="239"/>
      <c r="G20" s="111"/>
      <c r="H20" s="112"/>
      <c r="I20" s="166"/>
      <c r="J20" s="166"/>
      <c r="K20" s="41"/>
      <c r="L20" s="3"/>
      <c r="M20" s="243" t="s">
        <v>590</v>
      </c>
      <c r="N20" s="97"/>
      <c r="O20" s="95">
        <v>24</v>
      </c>
      <c r="P20" s="95">
        <f t="shared" si="0"/>
        <v>9.6</v>
      </c>
      <c r="Q20" s="95">
        <f t="shared" si="1"/>
        <v>7.1999999999999993</v>
      </c>
      <c r="R20" s="95">
        <f t="shared" si="2"/>
        <v>9.6</v>
      </c>
    </row>
    <row r="21" spans="1:18" ht="15" customHeight="1" x14ac:dyDescent="0.25">
      <c r="B21" s="117"/>
      <c r="C21" s="209"/>
      <c r="D21" s="116"/>
      <c r="E21" s="116"/>
      <c r="F21" s="239"/>
      <c r="G21" s="111"/>
      <c r="H21" s="166"/>
      <c r="J21" s="166"/>
      <c r="K21" s="41"/>
      <c r="L21" s="3"/>
      <c r="M21" s="249" t="s">
        <v>290</v>
      </c>
      <c r="N21" s="95">
        <v>100</v>
      </c>
      <c r="O21" s="95">
        <v>30</v>
      </c>
      <c r="P21" s="95">
        <f t="shared" si="0"/>
        <v>12</v>
      </c>
      <c r="Q21" s="95">
        <f t="shared" si="1"/>
        <v>9</v>
      </c>
      <c r="R21" s="95">
        <f t="shared" si="2"/>
        <v>12</v>
      </c>
    </row>
    <row r="22" spans="1:18" ht="15" customHeight="1" x14ac:dyDescent="0.25">
      <c r="A22" s="4"/>
      <c r="B22" s="119"/>
      <c r="C22" s="238"/>
      <c r="D22" s="116"/>
      <c r="E22" s="113"/>
      <c r="F22" s="239"/>
      <c r="G22" s="111"/>
      <c r="H22" s="166"/>
      <c r="J22" s="166"/>
      <c r="K22" s="41"/>
      <c r="L22" s="3"/>
      <c r="M22" s="247" t="s">
        <v>298</v>
      </c>
      <c r="N22" s="95">
        <v>300</v>
      </c>
      <c r="O22" s="96">
        <v>40</v>
      </c>
      <c r="P22" s="95">
        <f t="shared" si="0"/>
        <v>16</v>
      </c>
      <c r="Q22" s="95">
        <f t="shared" si="1"/>
        <v>12</v>
      </c>
      <c r="R22" s="95">
        <f t="shared" si="2"/>
        <v>16</v>
      </c>
    </row>
    <row r="23" spans="1:18" ht="15" customHeight="1" x14ac:dyDescent="0.35">
      <c r="A23" s="4"/>
      <c r="B23" s="119"/>
      <c r="C23" s="210"/>
      <c r="D23" s="88"/>
      <c r="E23" s="88"/>
      <c r="F23" s="226"/>
      <c r="G23" s="88"/>
      <c r="H23" s="41"/>
      <c r="I23" s="193"/>
      <c r="J23" s="41"/>
      <c r="K23" s="41"/>
      <c r="L23" s="3"/>
      <c r="M23" s="242" t="s">
        <v>302</v>
      </c>
      <c r="N23" s="97">
        <v>350</v>
      </c>
      <c r="O23" s="95">
        <v>60</v>
      </c>
      <c r="P23" s="95">
        <f t="shared" si="0"/>
        <v>24</v>
      </c>
      <c r="Q23" s="95">
        <f t="shared" si="1"/>
        <v>18</v>
      </c>
      <c r="R23" s="95">
        <f t="shared" si="2"/>
        <v>24</v>
      </c>
    </row>
    <row r="24" spans="1:18" ht="15" customHeight="1" x14ac:dyDescent="0.25">
      <c r="A24" s="4"/>
      <c r="C24" s="211"/>
      <c r="D24" s="121"/>
      <c r="E24" s="7"/>
      <c r="F24" s="226"/>
      <c r="G24" s="88"/>
      <c r="H24" s="7"/>
      <c r="I24" s="41"/>
      <c r="L24" s="3"/>
      <c r="M24" s="248" t="s">
        <v>618</v>
      </c>
      <c r="N24" s="97">
        <v>150</v>
      </c>
      <c r="O24" s="95">
        <v>20</v>
      </c>
      <c r="P24" s="95">
        <f t="shared" si="0"/>
        <v>8</v>
      </c>
      <c r="Q24" s="95">
        <f t="shared" si="1"/>
        <v>6</v>
      </c>
      <c r="R24" s="95">
        <f t="shared" si="2"/>
        <v>8</v>
      </c>
    </row>
    <row r="25" spans="1:18" ht="15" customHeight="1" x14ac:dyDescent="0.35">
      <c r="A25" s="4"/>
      <c r="C25" s="212"/>
      <c r="D25" s="122"/>
      <c r="E25" s="123"/>
      <c r="F25" s="226"/>
      <c r="G25" s="88"/>
      <c r="H25" s="7"/>
      <c r="I25" s="41"/>
      <c r="L25" s="3"/>
      <c r="M25" s="249" t="s">
        <v>291</v>
      </c>
      <c r="N25" s="95">
        <v>400</v>
      </c>
      <c r="O25" s="95">
        <v>51.6</v>
      </c>
      <c r="P25" s="95">
        <f t="shared" si="0"/>
        <v>20.64</v>
      </c>
      <c r="Q25" s="95">
        <f t="shared" si="1"/>
        <v>15.48</v>
      </c>
      <c r="R25" s="95">
        <f t="shared" si="2"/>
        <v>20.64</v>
      </c>
    </row>
    <row r="26" spans="1:18" ht="15" customHeight="1" x14ac:dyDescent="0.35">
      <c r="A26" s="4"/>
      <c r="C26" s="213"/>
      <c r="D26" s="124"/>
      <c r="E26" s="120"/>
      <c r="F26" s="227"/>
      <c r="G26" s="88"/>
      <c r="H26" s="7"/>
      <c r="I26" s="41"/>
      <c r="L26" s="3"/>
      <c r="M26" s="248" t="s">
        <v>598</v>
      </c>
      <c r="N26" s="97">
        <v>250</v>
      </c>
      <c r="O26" s="95">
        <v>38</v>
      </c>
      <c r="P26" s="95">
        <f t="shared" si="0"/>
        <v>15.2</v>
      </c>
      <c r="Q26" s="95">
        <f t="shared" si="1"/>
        <v>11.399999999999999</v>
      </c>
      <c r="R26" s="95">
        <f t="shared" si="2"/>
        <v>15.2</v>
      </c>
    </row>
    <row r="27" spans="1:18" ht="15" customHeight="1" x14ac:dyDescent="0.35">
      <c r="A27" s="4"/>
      <c r="C27" s="213"/>
      <c r="D27" s="124"/>
      <c r="E27" s="7"/>
      <c r="F27" s="227"/>
      <c r="G27" s="88"/>
      <c r="H27" s="7"/>
      <c r="I27" s="41"/>
      <c r="J27" s="139"/>
      <c r="L27" s="3"/>
      <c r="M27" s="248" t="s">
        <v>561</v>
      </c>
      <c r="N27" s="97">
        <v>330</v>
      </c>
      <c r="O27" s="95">
        <v>86</v>
      </c>
      <c r="P27" s="95">
        <f t="shared" si="0"/>
        <v>34.4</v>
      </c>
      <c r="Q27" s="95">
        <f t="shared" si="1"/>
        <v>25.799999999999997</v>
      </c>
      <c r="R27" s="95">
        <f t="shared" si="2"/>
        <v>34.4</v>
      </c>
    </row>
    <row r="28" spans="1:18" ht="15" customHeight="1" x14ac:dyDescent="0.35">
      <c r="A28" s="4"/>
      <c r="C28" s="213"/>
      <c r="D28" s="124"/>
      <c r="E28" s="7"/>
      <c r="F28" s="227"/>
      <c r="G28" s="88"/>
      <c r="H28" s="91"/>
      <c r="I28" s="41"/>
      <c r="L28" s="3"/>
      <c r="M28" s="248" t="s">
        <v>587</v>
      </c>
      <c r="N28" s="97"/>
      <c r="O28" s="95">
        <v>8.6</v>
      </c>
      <c r="P28" s="95">
        <f t="shared" si="0"/>
        <v>3.44</v>
      </c>
      <c r="Q28" s="95">
        <f t="shared" si="1"/>
        <v>2.58</v>
      </c>
      <c r="R28" s="95">
        <f t="shared" si="2"/>
        <v>3.44</v>
      </c>
    </row>
    <row r="29" spans="1:18" ht="15" customHeight="1" x14ac:dyDescent="0.35">
      <c r="A29" s="4"/>
      <c r="C29" s="213"/>
      <c r="D29" s="124"/>
      <c r="E29" s="7"/>
      <c r="F29" s="227"/>
      <c r="G29" s="88"/>
      <c r="H29" s="91"/>
      <c r="I29" s="41"/>
      <c r="L29" s="3"/>
      <c r="M29" s="248" t="s">
        <v>654</v>
      </c>
      <c r="N29" s="97">
        <v>300</v>
      </c>
      <c r="O29" s="95">
        <v>50</v>
      </c>
      <c r="P29" s="95">
        <f t="shared" si="0"/>
        <v>20</v>
      </c>
      <c r="Q29" s="95">
        <f t="shared" si="1"/>
        <v>15</v>
      </c>
      <c r="R29" s="95">
        <f t="shared" si="2"/>
        <v>20</v>
      </c>
    </row>
    <row r="30" spans="1:18" ht="15" customHeight="1" x14ac:dyDescent="0.25">
      <c r="A30" s="4"/>
      <c r="C30" s="214"/>
      <c r="D30" s="1"/>
      <c r="E30" s="1"/>
      <c r="F30" s="228"/>
      <c r="G30" s="1"/>
      <c r="H30" s="7"/>
      <c r="I30" s="41"/>
      <c r="L30" s="3"/>
      <c r="M30" s="248" t="s">
        <v>592</v>
      </c>
      <c r="N30" s="97">
        <v>22</v>
      </c>
      <c r="O30" s="95">
        <v>6.1</v>
      </c>
      <c r="P30" s="95">
        <f t="shared" si="0"/>
        <v>2.44</v>
      </c>
      <c r="Q30" s="95">
        <f t="shared" si="1"/>
        <v>1.83</v>
      </c>
      <c r="R30" s="95">
        <f t="shared" si="2"/>
        <v>2.44</v>
      </c>
    </row>
    <row r="31" spans="1:18" ht="15" customHeight="1" x14ac:dyDescent="0.25">
      <c r="A31" s="4"/>
      <c r="C31" s="215"/>
      <c r="D31" s="1"/>
      <c r="E31" s="1"/>
      <c r="F31" s="228"/>
      <c r="G31" s="1"/>
      <c r="H31" s="7"/>
      <c r="I31" s="41"/>
      <c r="L31" s="3"/>
      <c r="M31" s="243" t="s">
        <v>463</v>
      </c>
      <c r="N31" s="97">
        <v>1</v>
      </c>
      <c r="O31" s="95">
        <v>18</v>
      </c>
      <c r="P31" s="95">
        <f t="shared" si="0"/>
        <v>7.2</v>
      </c>
      <c r="Q31" s="95">
        <f t="shared" si="1"/>
        <v>5.4</v>
      </c>
      <c r="R31" s="95">
        <f t="shared" si="2"/>
        <v>7.2</v>
      </c>
    </row>
    <row r="32" spans="1:18" ht="15" customHeight="1" x14ac:dyDescent="0.25">
      <c r="A32" s="4"/>
      <c r="C32" s="215"/>
      <c r="D32" s="1"/>
      <c r="E32" s="1"/>
      <c r="F32" s="228"/>
      <c r="G32" s="1"/>
      <c r="H32" s="7"/>
      <c r="I32" s="41"/>
      <c r="L32" s="3"/>
      <c r="M32" s="243" t="s">
        <v>466</v>
      </c>
      <c r="N32" s="97">
        <v>250</v>
      </c>
      <c r="O32" s="95">
        <v>70</v>
      </c>
      <c r="P32" s="95">
        <f t="shared" si="0"/>
        <v>28</v>
      </c>
      <c r="Q32" s="95">
        <f t="shared" si="1"/>
        <v>21</v>
      </c>
      <c r="R32" s="95">
        <f t="shared" si="2"/>
        <v>28</v>
      </c>
    </row>
    <row r="33" spans="1:18" ht="15" customHeight="1" x14ac:dyDescent="0.25">
      <c r="A33" s="4"/>
      <c r="C33" s="215"/>
      <c r="D33" s="1"/>
      <c r="E33" s="1"/>
      <c r="F33" s="228"/>
      <c r="G33" s="1"/>
      <c r="H33" s="7"/>
      <c r="I33" s="41"/>
      <c r="L33" s="3"/>
      <c r="M33" s="248" t="s">
        <v>706</v>
      </c>
      <c r="N33" s="97">
        <v>1</v>
      </c>
      <c r="O33" s="95">
        <v>36</v>
      </c>
      <c r="P33" s="95">
        <f t="shared" si="0"/>
        <v>14.4</v>
      </c>
      <c r="Q33" s="95">
        <f t="shared" si="1"/>
        <v>10.8</v>
      </c>
      <c r="R33" s="95">
        <f t="shared" si="2"/>
        <v>14.4</v>
      </c>
    </row>
    <row r="34" spans="1:18" ht="15" customHeight="1" x14ac:dyDescent="0.35">
      <c r="B34" s="46"/>
      <c r="C34" s="212"/>
      <c r="D34" s="122"/>
      <c r="E34" s="123"/>
      <c r="F34" s="226"/>
      <c r="G34" s="88"/>
      <c r="H34" s="7"/>
      <c r="I34" s="41"/>
      <c r="J34" s="46"/>
      <c r="K34" s="46"/>
      <c r="L34" s="3"/>
      <c r="M34" s="248" t="s">
        <v>569</v>
      </c>
      <c r="N34" s="97">
        <v>230</v>
      </c>
      <c r="O34" s="95">
        <v>48</v>
      </c>
      <c r="P34" s="95">
        <f t="shared" si="0"/>
        <v>19.2</v>
      </c>
      <c r="Q34" s="95">
        <f t="shared" si="1"/>
        <v>14.399999999999999</v>
      </c>
      <c r="R34" s="95">
        <f t="shared" si="2"/>
        <v>19.2</v>
      </c>
    </row>
    <row r="35" spans="1:18" ht="15" customHeight="1" x14ac:dyDescent="0.25">
      <c r="B35" s="46"/>
      <c r="C35" s="216"/>
      <c r="D35" s="92"/>
      <c r="E35" s="46"/>
      <c r="F35" s="229"/>
      <c r="G35" s="90"/>
      <c r="H35" s="88"/>
      <c r="I35" s="7"/>
      <c r="J35" s="41"/>
      <c r="L35" s="3"/>
      <c r="M35" s="247" t="s">
        <v>475</v>
      </c>
      <c r="N35" s="95">
        <v>390</v>
      </c>
      <c r="O35" s="95">
        <v>24</v>
      </c>
      <c r="P35" s="95">
        <f t="shared" si="0"/>
        <v>9.6</v>
      </c>
      <c r="Q35" s="95">
        <f t="shared" si="1"/>
        <v>7.1999999999999993</v>
      </c>
      <c r="R35" s="95">
        <f t="shared" si="2"/>
        <v>9.6</v>
      </c>
    </row>
    <row r="36" spans="1:18" ht="15" customHeight="1" x14ac:dyDescent="0.25">
      <c r="B36" s="46"/>
      <c r="C36" s="216"/>
      <c r="D36" s="89"/>
      <c r="E36" s="46"/>
      <c r="F36" s="229"/>
      <c r="G36" s="88"/>
      <c r="H36" s="88"/>
      <c r="I36" s="7"/>
      <c r="J36" s="41"/>
      <c r="L36" s="3"/>
      <c r="M36" s="250" t="s">
        <v>387</v>
      </c>
      <c r="N36" s="99">
        <v>350</v>
      </c>
      <c r="O36" s="98">
        <v>87</v>
      </c>
      <c r="P36" s="95">
        <f t="shared" si="0"/>
        <v>34.799999999999997</v>
      </c>
      <c r="Q36" s="95">
        <f t="shared" si="1"/>
        <v>26.099999999999998</v>
      </c>
      <c r="R36" s="95">
        <f t="shared" si="2"/>
        <v>34.799999999999997</v>
      </c>
    </row>
    <row r="37" spans="1:18" ht="15" customHeight="1" x14ac:dyDescent="0.25">
      <c r="B37" s="46"/>
      <c r="C37" s="216"/>
      <c r="D37" s="89"/>
      <c r="E37" s="46"/>
      <c r="F37" s="229"/>
      <c r="G37" s="88"/>
      <c r="H37" s="88"/>
      <c r="I37" s="94"/>
      <c r="J37" s="41"/>
      <c r="L37" s="3"/>
      <c r="M37" s="251" t="s">
        <v>300</v>
      </c>
      <c r="N37" s="98">
        <v>5</v>
      </c>
      <c r="O37" s="95">
        <v>5</v>
      </c>
      <c r="P37" s="95">
        <f t="shared" si="0"/>
        <v>2</v>
      </c>
      <c r="Q37" s="95">
        <f t="shared" si="1"/>
        <v>1.5</v>
      </c>
      <c r="R37" s="95">
        <f t="shared" si="2"/>
        <v>2</v>
      </c>
    </row>
    <row r="38" spans="1:18" ht="15" customHeight="1" x14ac:dyDescent="0.25">
      <c r="B38" s="46"/>
      <c r="C38" s="216"/>
      <c r="D38" s="89"/>
      <c r="E38" s="46"/>
      <c r="F38" s="229"/>
      <c r="G38" s="88"/>
      <c r="H38" s="88"/>
      <c r="I38" s="7"/>
      <c r="J38" s="41"/>
      <c r="L38" s="3"/>
      <c r="M38" s="252" t="s">
        <v>593</v>
      </c>
      <c r="N38" s="99">
        <v>76</v>
      </c>
      <c r="O38" s="98">
        <v>61</v>
      </c>
      <c r="P38" s="95">
        <f t="shared" ref="P38:P63" si="3">(O38/10)*matin</f>
        <v>24.4</v>
      </c>
      <c r="Q38" s="95">
        <f t="shared" ref="Q38:Q63" si="4">(O38/10)*midi</f>
        <v>18.299999999999997</v>
      </c>
      <c r="R38" s="95">
        <f t="shared" ref="R38:R63" si="5">(O38/10)*soir</f>
        <v>24.4</v>
      </c>
    </row>
    <row r="39" spans="1:18" ht="15" customHeight="1" x14ac:dyDescent="0.25">
      <c r="B39" s="46"/>
      <c r="C39" s="216"/>
      <c r="D39" s="89"/>
      <c r="E39" s="46"/>
      <c r="F39" s="229"/>
      <c r="G39" s="90"/>
      <c r="H39" s="88"/>
      <c r="I39" s="7"/>
      <c r="J39" s="41"/>
      <c r="L39" s="3"/>
      <c r="M39" s="253" t="s">
        <v>582</v>
      </c>
      <c r="N39" s="175">
        <v>76</v>
      </c>
      <c r="O39" s="175">
        <v>61</v>
      </c>
      <c r="P39" s="95">
        <f t="shared" si="3"/>
        <v>24.4</v>
      </c>
      <c r="Q39" s="95">
        <f t="shared" si="4"/>
        <v>18.299999999999997</v>
      </c>
      <c r="R39" s="95">
        <f t="shared" si="5"/>
        <v>24.4</v>
      </c>
    </row>
    <row r="40" spans="1:18" ht="15" customHeight="1" x14ac:dyDescent="0.25">
      <c r="B40" s="46"/>
      <c r="C40" s="216"/>
      <c r="D40" s="89"/>
      <c r="E40" s="46"/>
      <c r="F40" s="229"/>
      <c r="G40" s="90"/>
      <c r="H40" s="88"/>
      <c r="I40" s="7"/>
      <c r="J40" s="41"/>
      <c r="L40" s="3"/>
      <c r="M40" s="254" t="s">
        <v>293</v>
      </c>
      <c r="N40" s="98">
        <v>150</v>
      </c>
      <c r="O40" s="98">
        <v>20</v>
      </c>
      <c r="P40" s="95">
        <f t="shared" si="3"/>
        <v>8</v>
      </c>
      <c r="Q40" s="95">
        <f t="shared" si="4"/>
        <v>6</v>
      </c>
      <c r="R40" s="95">
        <f t="shared" si="5"/>
        <v>8</v>
      </c>
    </row>
    <row r="41" spans="1:18" ht="15" customHeight="1" x14ac:dyDescent="0.25">
      <c r="C41" s="217"/>
      <c r="D41" s="93"/>
      <c r="E41" s="88"/>
      <c r="F41" s="227"/>
      <c r="G41" s="88"/>
      <c r="H41" s="88"/>
      <c r="I41" s="7"/>
      <c r="J41" s="41"/>
      <c r="L41" s="3"/>
      <c r="M41" s="244" t="s">
        <v>297</v>
      </c>
      <c r="N41" s="98">
        <v>80</v>
      </c>
      <c r="O41" s="98">
        <v>12</v>
      </c>
      <c r="P41" s="95">
        <f t="shared" si="3"/>
        <v>4.8</v>
      </c>
      <c r="Q41" s="95">
        <f t="shared" si="4"/>
        <v>3.5999999999999996</v>
      </c>
      <c r="R41" s="95">
        <f t="shared" si="5"/>
        <v>4.8</v>
      </c>
    </row>
    <row r="42" spans="1:18" ht="15" customHeight="1" x14ac:dyDescent="0.25">
      <c r="L42" s="3"/>
      <c r="M42" s="254" t="s">
        <v>294</v>
      </c>
      <c r="N42" s="98">
        <v>200</v>
      </c>
      <c r="O42" s="98">
        <v>25.2</v>
      </c>
      <c r="P42" s="95">
        <f t="shared" si="3"/>
        <v>10.08</v>
      </c>
      <c r="Q42" s="95">
        <f t="shared" si="4"/>
        <v>7.5600000000000005</v>
      </c>
      <c r="R42" s="95">
        <f t="shared" si="5"/>
        <v>10.08</v>
      </c>
    </row>
    <row r="43" spans="1:18" ht="15" customHeight="1" x14ac:dyDescent="0.25">
      <c r="L43" s="3"/>
      <c r="M43" s="250" t="s">
        <v>573</v>
      </c>
      <c r="N43" s="99" t="s">
        <v>6</v>
      </c>
      <c r="O43" s="98">
        <v>65</v>
      </c>
      <c r="P43" s="95">
        <f t="shared" si="3"/>
        <v>26</v>
      </c>
      <c r="Q43" s="95">
        <f t="shared" si="4"/>
        <v>19.5</v>
      </c>
      <c r="R43" s="95">
        <f t="shared" si="5"/>
        <v>26</v>
      </c>
    </row>
    <row r="44" spans="1:18" ht="15" customHeight="1" x14ac:dyDescent="0.25">
      <c r="B44" s="7"/>
      <c r="L44" s="3"/>
      <c r="M44" s="255" t="s">
        <v>222</v>
      </c>
      <c r="N44" s="98">
        <v>150</v>
      </c>
      <c r="O44" s="176">
        <v>45</v>
      </c>
      <c r="P44" s="95">
        <f t="shared" si="3"/>
        <v>18</v>
      </c>
      <c r="Q44" s="95">
        <f t="shared" si="4"/>
        <v>13.5</v>
      </c>
      <c r="R44" s="95">
        <f t="shared" si="5"/>
        <v>18</v>
      </c>
    </row>
    <row r="45" spans="1:18" ht="15" customHeight="1" x14ac:dyDescent="0.25">
      <c r="B45"/>
      <c r="C45" s="218"/>
      <c r="D45" s="1"/>
      <c r="E45" s="1"/>
      <c r="F45" s="228"/>
      <c r="L45" s="3"/>
      <c r="M45" s="248" t="s">
        <v>495</v>
      </c>
      <c r="N45" s="141">
        <v>250</v>
      </c>
      <c r="O45" s="95">
        <v>39</v>
      </c>
      <c r="P45" s="95">
        <f t="shared" si="3"/>
        <v>15.6</v>
      </c>
      <c r="Q45" s="95">
        <f t="shared" si="4"/>
        <v>11.7</v>
      </c>
      <c r="R45" s="95">
        <f t="shared" si="5"/>
        <v>15.6</v>
      </c>
    </row>
    <row r="46" spans="1:18" ht="15" customHeight="1" x14ac:dyDescent="0.25">
      <c r="B46"/>
      <c r="C46" s="218"/>
      <c r="D46" s="1"/>
      <c r="E46" s="1"/>
      <c r="F46" s="228"/>
      <c r="L46" s="3"/>
      <c r="M46" s="243" t="s">
        <v>295</v>
      </c>
      <c r="N46" s="174">
        <v>200</v>
      </c>
      <c r="O46" s="95">
        <v>19.7</v>
      </c>
      <c r="P46" s="95">
        <f t="shared" si="3"/>
        <v>7.88</v>
      </c>
      <c r="Q46" s="95">
        <f t="shared" si="4"/>
        <v>5.91</v>
      </c>
      <c r="R46" s="95">
        <f t="shared" si="5"/>
        <v>7.88</v>
      </c>
    </row>
    <row r="47" spans="1:18" ht="15" customHeight="1" x14ac:dyDescent="0.25">
      <c r="B47" s="9"/>
      <c r="C47" s="218"/>
      <c r="D47" s="1"/>
      <c r="E47" s="1"/>
      <c r="F47" s="228"/>
      <c r="L47" s="3"/>
      <c r="M47" s="250" t="s">
        <v>589</v>
      </c>
      <c r="N47" s="142">
        <v>250</v>
      </c>
      <c r="O47" s="98">
        <v>18</v>
      </c>
      <c r="P47" s="95">
        <f t="shared" si="3"/>
        <v>7.2</v>
      </c>
      <c r="Q47" s="95">
        <f t="shared" si="4"/>
        <v>5.4</v>
      </c>
      <c r="R47" s="95">
        <f t="shared" si="5"/>
        <v>7.2</v>
      </c>
    </row>
    <row r="48" spans="1:18" ht="15" customHeight="1" x14ac:dyDescent="0.25">
      <c r="B48"/>
      <c r="C48" s="218"/>
      <c r="D48" s="1"/>
      <c r="E48" s="1"/>
      <c r="F48" s="228"/>
      <c r="L48" s="3"/>
      <c r="M48" s="250" t="s">
        <v>296</v>
      </c>
      <c r="N48" s="146">
        <v>190</v>
      </c>
      <c r="O48" s="98"/>
      <c r="P48" s="95">
        <f t="shared" si="3"/>
        <v>0</v>
      </c>
      <c r="Q48" s="95">
        <f t="shared" si="4"/>
        <v>0</v>
      </c>
      <c r="R48" s="95">
        <f t="shared" si="5"/>
        <v>0</v>
      </c>
    </row>
    <row r="49" spans="3:18" ht="15" customHeight="1" x14ac:dyDescent="0.25">
      <c r="C49" s="218"/>
      <c r="D49" s="1"/>
      <c r="E49" s="1"/>
      <c r="F49" s="228"/>
      <c r="L49" s="3"/>
      <c r="M49" s="253" t="s">
        <v>685</v>
      </c>
      <c r="N49" s="142">
        <v>300</v>
      </c>
      <c r="O49" s="98">
        <v>80</v>
      </c>
      <c r="P49" s="95">
        <f t="shared" si="3"/>
        <v>32</v>
      </c>
      <c r="Q49" s="95">
        <f t="shared" si="4"/>
        <v>24</v>
      </c>
      <c r="R49" s="95">
        <f t="shared" si="5"/>
        <v>32</v>
      </c>
    </row>
    <row r="50" spans="3:18" ht="15" customHeight="1" x14ac:dyDescent="0.25">
      <c r="L50" s="3"/>
      <c r="M50" s="250" t="s">
        <v>307</v>
      </c>
      <c r="N50" s="142">
        <v>300</v>
      </c>
      <c r="O50" s="98">
        <v>37.799999999999997</v>
      </c>
      <c r="P50" s="95">
        <f t="shared" si="3"/>
        <v>15.12</v>
      </c>
      <c r="Q50" s="95">
        <f t="shared" si="4"/>
        <v>11.34</v>
      </c>
      <c r="R50" s="95">
        <f t="shared" si="5"/>
        <v>15.12</v>
      </c>
    </row>
    <row r="51" spans="3:18" ht="15" customHeight="1" x14ac:dyDescent="0.25">
      <c r="L51" s="3"/>
      <c r="M51" s="250" t="s">
        <v>490</v>
      </c>
      <c r="N51" s="142">
        <v>240</v>
      </c>
      <c r="O51" s="98">
        <v>10</v>
      </c>
      <c r="P51" s="95">
        <f t="shared" si="3"/>
        <v>4</v>
      </c>
      <c r="Q51" s="95">
        <f t="shared" si="4"/>
        <v>3</v>
      </c>
      <c r="R51" s="95">
        <f t="shared" si="5"/>
        <v>4</v>
      </c>
    </row>
    <row r="52" spans="3:18" ht="15" customHeight="1" x14ac:dyDescent="0.25">
      <c r="L52" s="3"/>
      <c r="M52" s="250" t="s">
        <v>504</v>
      </c>
      <c r="N52" s="142">
        <v>200</v>
      </c>
      <c r="O52" s="98">
        <v>5</v>
      </c>
      <c r="P52" s="95">
        <f t="shared" si="3"/>
        <v>2</v>
      </c>
      <c r="Q52" s="95">
        <f t="shared" si="4"/>
        <v>1.5</v>
      </c>
      <c r="R52" s="95">
        <f t="shared" si="5"/>
        <v>2</v>
      </c>
    </row>
    <row r="53" spans="3:18" ht="15" customHeight="1" x14ac:dyDescent="0.25">
      <c r="L53" s="3"/>
      <c r="M53" s="253" t="s">
        <v>583</v>
      </c>
      <c r="N53" s="142"/>
      <c r="O53" s="98">
        <v>31.5</v>
      </c>
      <c r="P53" s="95">
        <f t="shared" si="3"/>
        <v>12.6</v>
      </c>
      <c r="Q53" s="95">
        <f t="shared" si="4"/>
        <v>9.4499999999999993</v>
      </c>
      <c r="R53" s="95">
        <f t="shared" si="5"/>
        <v>12.6</v>
      </c>
    </row>
    <row r="54" spans="3:18" ht="15" customHeight="1" x14ac:dyDescent="0.25">
      <c r="L54" s="3"/>
      <c r="M54" s="253" t="s">
        <v>638</v>
      </c>
      <c r="N54" s="142">
        <v>150</v>
      </c>
      <c r="O54" s="98">
        <v>45</v>
      </c>
      <c r="P54" s="95">
        <f t="shared" si="3"/>
        <v>18</v>
      </c>
      <c r="Q54" s="95">
        <f t="shared" si="4"/>
        <v>13.5</v>
      </c>
      <c r="R54" s="95">
        <f t="shared" si="5"/>
        <v>18</v>
      </c>
    </row>
    <row r="55" spans="3:18" ht="15" customHeight="1" x14ac:dyDescent="0.25">
      <c r="L55" s="3"/>
      <c r="M55" s="250" t="s">
        <v>553</v>
      </c>
      <c r="N55" s="142"/>
      <c r="O55" s="98">
        <v>25</v>
      </c>
      <c r="P55" s="95">
        <f t="shared" si="3"/>
        <v>10</v>
      </c>
      <c r="Q55" s="95">
        <f t="shared" si="4"/>
        <v>7.5</v>
      </c>
      <c r="R55" s="95">
        <f t="shared" si="5"/>
        <v>10</v>
      </c>
    </row>
    <row r="56" spans="3:18" ht="15" customHeight="1" x14ac:dyDescent="0.25">
      <c r="L56" s="3"/>
      <c r="M56" s="251" t="s">
        <v>299</v>
      </c>
      <c r="N56" s="146">
        <v>80</v>
      </c>
      <c r="O56" s="98">
        <v>40</v>
      </c>
      <c r="P56" s="95">
        <f t="shared" si="3"/>
        <v>16</v>
      </c>
      <c r="Q56" s="95">
        <f t="shared" si="4"/>
        <v>12</v>
      </c>
      <c r="R56" s="95">
        <f t="shared" si="5"/>
        <v>16</v>
      </c>
    </row>
    <row r="57" spans="3:18" ht="15" customHeight="1" x14ac:dyDescent="0.25">
      <c r="L57" s="3"/>
      <c r="M57" s="253" t="s">
        <v>596</v>
      </c>
      <c r="N57" s="142">
        <v>125</v>
      </c>
      <c r="O57" s="98">
        <v>9.6</v>
      </c>
      <c r="P57" s="95">
        <f t="shared" si="3"/>
        <v>3.84</v>
      </c>
      <c r="Q57" s="95">
        <f t="shared" si="4"/>
        <v>2.88</v>
      </c>
      <c r="R57" s="95">
        <f t="shared" si="5"/>
        <v>3.84</v>
      </c>
    </row>
    <row r="58" spans="3:18" ht="15" customHeight="1" x14ac:dyDescent="0.25">
      <c r="L58" s="3"/>
      <c r="M58" s="253" t="s">
        <v>479</v>
      </c>
      <c r="N58" s="142">
        <v>180</v>
      </c>
      <c r="O58" s="98">
        <v>22</v>
      </c>
      <c r="P58" s="95">
        <f t="shared" si="3"/>
        <v>8.8000000000000007</v>
      </c>
      <c r="Q58" s="95">
        <f t="shared" si="4"/>
        <v>6.6000000000000005</v>
      </c>
      <c r="R58" s="95">
        <f t="shared" si="5"/>
        <v>8.8000000000000007</v>
      </c>
    </row>
    <row r="59" spans="3:18" ht="15" customHeight="1" x14ac:dyDescent="0.25">
      <c r="L59" s="3"/>
      <c r="M59" s="253" t="s">
        <v>480</v>
      </c>
      <c r="N59" s="142">
        <v>200</v>
      </c>
      <c r="O59" s="98">
        <v>24</v>
      </c>
      <c r="P59" s="95">
        <f t="shared" si="3"/>
        <v>9.6</v>
      </c>
      <c r="Q59" s="95">
        <f t="shared" si="4"/>
        <v>7.1999999999999993</v>
      </c>
      <c r="R59" s="95">
        <f t="shared" si="5"/>
        <v>9.6</v>
      </c>
    </row>
    <row r="60" spans="3:18" ht="15" customHeight="1" x14ac:dyDescent="0.25">
      <c r="M60" s="256" t="s">
        <v>595</v>
      </c>
      <c r="N60" s="142">
        <v>125</v>
      </c>
      <c r="O60" s="98">
        <v>6.3</v>
      </c>
      <c r="P60" s="95">
        <f t="shared" si="3"/>
        <v>2.52</v>
      </c>
      <c r="Q60" s="95">
        <f t="shared" si="4"/>
        <v>1.8900000000000001</v>
      </c>
      <c r="R60" s="95">
        <f t="shared" si="5"/>
        <v>2.52</v>
      </c>
    </row>
    <row r="61" spans="3:18" ht="15" customHeight="1" x14ac:dyDescent="0.25">
      <c r="M61" s="256" t="s">
        <v>267</v>
      </c>
      <c r="N61" s="142">
        <v>300</v>
      </c>
      <c r="O61" s="98">
        <v>60</v>
      </c>
      <c r="P61" s="95">
        <f t="shared" si="3"/>
        <v>24</v>
      </c>
      <c r="Q61" s="95">
        <f t="shared" si="4"/>
        <v>18</v>
      </c>
      <c r="R61" s="95">
        <f t="shared" si="5"/>
        <v>24</v>
      </c>
    </row>
    <row r="62" spans="3:18" ht="15" customHeight="1" x14ac:dyDescent="0.25">
      <c r="M62" s="257" t="s">
        <v>718</v>
      </c>
      <c r="N62" s="142">
        <v>150</v>
      </c>
      <c r="O62" s="98">
        <v>20</v>
      </c>
      <c r="P62" s="95">
        <f t="shared" si="3"/>
        <v>8</v>
      </c>
      <c r="Q62" s="95">
        <f t="shared" si="4"/>
        <v>6</v>
      </c>
      <c r="R62" s="95">
        <f t="shared" si="5"/>
        <v>8</v>
      </c>
    </row>
    <row r="63" spans="3:18" ht="15" customHeight="1" x14ac:dyDescent="0.25">
      <c r="M63" s="257" t="s">
        <v>753</v>
      </c>
      <c r="N63" s="142"/>
      <c r="O63" s="98">
        <v>50</v>
      </c>
      <c r="P63" s="95">
        <f t="shared" si="3"/>
        <v>20</v>
      </c>
      <c r="Q63" s="95">
        <f t="shared" si="4"/>
        <v>15</v>
      </c>
      <c r="R63" s="95">
        <f t="shared" si="5"/>
        <v>20</v>
      </c>
    </row>
    <row r="64" spans="3:18" ht="15" customHeight="1" x14ac:dyDescent="0.25">
      <c r="M64" s="257" t="s">
        <v>38</v>
      </c>
      <c r="N64" s="142"/>
      <c r="O64" s="98">
        <v>17</v>
      </c>
      <c r="P64" s="98">
        <v>13</v>
      </c>
      <c r="Q64" s="98">
        <v>17</v>
      </c>
      <c r="R64" s="98">
        <f>(O64/10)*soir</f>
        <v>6.8</v>
      </c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4">
    <cfRule type="expression" dxfId="49" priority="6">
      <formula>AND(NOW()&gt;$C$4+$P$4,NOW()&lt;=$C$4+$Q$4)</formula>
    </cfRule>
  </conditionalFormatting>
  <conditionalFormatting sqref="P6:P64">
    <cfRule type="expression" dxfId="48" priority="5">
      <formula>NOW()&lt;=$C$4+$P$4</formula>
    </cfRule>
  </conditionalFormatting>
  <conditionalFormatting sqref="R6:R64">
    <cfRule type="expression" dxfId="47" priority="4">
      <formula>NOW()&gt;=$C$4+$Q$4</formula>
    </cfRule>
  </conditionalFormatting>
  <conditionalFormatting sqref="E10">
    <cfRule type="expression" dxfId="46" priority="3">
      <formula>AND(NOW()&gt;$C$4+$P$4,NOW()&lt;=$C$4+$Q$4)</formula>
    </cfRule>
  </conditionalFormatting>
  <conditionalFormatting sqref="D10">
    <cfRule type="expression" dxfId="45" priority="2">
      <formula>NOW()&lt;=$C$4+$P$4</formula>
    </cfRule>
  </conditionalFormatting>
  <conditionalFormatting sqref="F10">
    <cfRule type="expression" dxfId="44" priority="1">
      <formula>NOW()&gt;=$C$4+$Q$4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42FD7-3989-4DBD-A6A5-1758F3ED2C60}">
  <sheetPr codeName="Feuil15"/>
  <dimension ref="B1:Z33"/>
  <sheetViews>
    <sheetView workbookViewId="0">
      <selection activeCell="N11" sqref="N11:O11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62"/>
      <c r="E1" s="262"/>
      <c r="F1" s="262"/>
      <c r="G1" s="262"/>
      <c r="I1" s="262"/>
      <c r="J1" s="262"/>
      <c r="K1" s="262"/>
      <c r="L1" s="262"/>
      <c r="M1" s="42"/>
      <c r="N1" s="263"/>
      <c r="O1" s="263"/>
      <c r="P1" s="263"/>
      <c r="Q1" s="26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45931</v>
      </c>
      <c r="C3" s="22"/>
      <c r="D3" s="149">
        <v>9.1999999999999993</v>
      </c>
      <c r="E3" s="30">
        <v>5.4399999999999986</v>
      </c>
      <c r="F3" s="30">
        <v>17</v>
      </c>
      <c r="G3" s="150">
        <f>IFERROR(E3+F3,"")</f>
        <v>22.439999999999998</v>
      </c>
      <c r="H3" s="22"/>
      <c r="I3" s="149">
        <v>15.8</v>
      </c>
      <c r="J3" s="30">
        <v>16.66</v>
      </c>
      <c r="K3" s="30">
        <v>17</v>
      </c>
      <c r="L3" s="150">
        <f>IFERROR(J3+K3,"")</f>
        <v>33.659999999999997</v>
      </c>
      <c r="M3" s="43"/>
      <c r="N3" s="149">
        <v>7</v>
      </c>
      <c r="O3" s="30">
        <v>1.7</v>
      </c>
      <c r="P3" s="30">
        <v>18</v>
      </c>
      <c r="Q3" s="150">
        <f>IFERROR(O3+P3,"")</f>
        <v>19.7</v>
      </c>
      <c r="R3"/>
      <c r="S3" s="26" t="s">
        <v>828</v>
      </c>
      <c r="T3" s="31" t="s">
        <v>829</v>
      </c>
      <c r="U3" s="32"/>
      <c r="V3" s="31" t="s">
        <v>830</v>
      </c>
      <c r="W3" s="1"/>
      <c r="X3" s="2"/>
    </row>
    <row r="4" spans="2:26" s="5" customFormat="1" ht="16.5" thickTop="1" thickBot="1" x14ac:dyDescent="0.3">
      <c r="B4" s="36">
        <v>45932</v>
      </c>
      <c r="C4" s="22"/>
      <c r="D4" s="149">
        <v>11.2</v>
      </c>
      <c r="E4" s="30">
        <v>8.8399999999999981</v>
      </c>
      <c r="F4" s="30">
        <v>17</v>
      </c>
      <c r="G4" s="150">
        <f t="shared" ref="G4:G33" si="0">IFERROR(E4+F4,"")</f>
        <v>25.839999999999996</v>
      </c>
      <c r="H4" s="22"/>
      <c r="I4" s="149">
        <v>9.9</v>
      </c>
      <c r="J4" s="30">
        <v>6.6300000000000008</v>
      </c>
      <c r="K4" s="30">
        <v>15</v>
      </c>
      <c r="L4" s="150">
        <f t="shared" ref="L4:L33" si="1">IFERROR(J4+K4,"")</f>
        <v>21.630000000000003</v>
      </c>
      <c r="M4" s="43"/>
      <c r="N4" s="149">
        <v>16.399999999999999</v>
      </c>
      <c r="O4" s="30">
        <v>17.679999999999996</v>
      </c>
      <c r="P4" s="30">
        <v>15</v>
      </c>
      <c r="Q4" s="150">
        <f t="shared" ref="Q4:Q33" si="2">IFERROR(O4+P4,"")</f>
        <v>32.679999999999993</v>
      </c>
      <c r="R4"/>
      <c r="S4" s="26" t="s">
        <v>831</v>
      </c>
      <c r="T4" s="31" t="s">
        <v>832</v>
      </c>
      <c r="U4" s="32"/>
      <c r="V4" s="31" t="s">
        <v>704</v>
      </c>
      <c r="W4" s="3"/>
      <c r="X4" s="3"/>
      <c r="Y4" s="1"/>
      <c r="Z4"/>
    </row>
    <row r="5" spans="2:26" s="5" customFormat="1" ht="16.5" thickTop="1" thickBot="1" x14ac:dyDescent="0.3">
      <c r="B5" s="36">
        <v>45933</v>
      </c>
      <c r="C5" s="22"/>
      <c r="D5" s="149">
        <v>7.1</v>
      </c>
      <c r="E5" s="30">
        <v>1.8699999999999994</v>
      </c>
      <c r="F5" s="30">
        <v>17</v>
      </c>
      <c r="G5" s="150">
        <f t="shared" si="0"/>
        <v>18.87</v>
      </c>
      <c r="H5" s="22"/>
      <c r="I5" s="149">
        <v>15.9</v>
      </c>
      <c r="J5" s="30">
        <v>16.830000000000002</v>
      </c>
      <c r="K5" s="30">
        <v>18</v>
      </c>
      <c r="L5" s="150">
        <f t="shared" si="1"/>
        <v>34.83</v>
      </c>
      <c r="M5" s="43"/>
      <c r="N5" s="149">
        <v>17.8</v>
      </c>
      <c r="O5" s="30">
        <v>20.060000000000002</v>
      </c>
      <c r="P5" s="30">
        <v>14</v>
      </c>
      <c r="Q5" s="150">
        <f t="shared" si="2"/>
        <v>34.06</v>
      </c>
      <c r="R5"/>
      <c r="S5" s="26" t="s">
        <v>833</v>
      </c>
      <c r="T5" s="31" t="s">
        <v>834</v>
      </c>
      <c r="U5" s="32"/>
      <c r="V5" s="31" t="s">
        <v>704</v>
      </c>
      <c r="W5" s="3"/>
      <c r="X5" s="3"/>
      <c r="Y5" s="1"/>
      <c r="Z5"/>
    </row>
    <row r="6" spans="2:26" ht="16.5" thickTop="1" thickBot="1" x14ac:dyDescent="0.3">
      <c r="B6" s="36">
        <v>45934</v>
      </c>
      <c r="C6" s="22"/>
      <c r="D6" s="149">
        <v>8.9</v>
      </c>
      <c r="E6" s="30">
        <v>4.9300000000000006</v>
      </c>
      <c r="F6" s="30">
        <v>17</v>
      </c>
      <c r="G6" s="150">
        <f t="shared" si="0"/>
        <v>21.93</v>
      </c>
      <c r="H6" s="22"/>
      <c r="I6" s="149">
        <v>6.7</v>
      </c>
      <c r="J6" s="30">
        <v>1.1900000000000002</v>
      </c>
      <c r="K6" s="30">
        <v>21</v>
      </c>
      <c r="L6" s="150">
        <f t="shared" si="1"/>
        <v>22.19</v>
      </c>
      <c r="M6" s="43"/>
      <c r="N6" s="149">
        <v>6.6</v>
      </c>
      <c r="O6" s="30">
        <v>1.0199999999999994</v>
      </c>
      <c r="P6" s="30">
        <v>21</v>
      </c>
      <c r="Q6" s="150">
        <f t="shared" si="2"/>
        <v>22.02</v>
      </c>
      <c r="R6"/>
      <c r="S6" s="26" t="s">
        <v>835</v>
      </c>
      <c r="T6" s="31" t="s">
        <v>836</v>
      </c>
      <c r="U6" s="32"/>
      <c r="V6" s="31" t="s">
        <v>704</v>
      </c>
    </row>
    <row r="7" spans="2:26" ht="16.5" thickTop="1" thickBot="1" x14ac:dyDescent="0.3">
      <c r="B7" s="36">
        <v>45935</v>
      </c>
      <c r="C7" s="22"/>
      <c r="D7" s="149">
        <v>11.9</v>
      </c>
      <c r="E7" s="30">
        <v>10.030000000000001</v>
      </c>
      <c r="F7" s="30">
        <v>17</v>
      </c>
      <c r="G7" s="150">
        <f t="shared" si="0"/>
        <v>27.03</v>
      </c>
      <c r="H7" s="22"/>
      <c r="I7" s="149">
        <v>6</v>
      </c>
      <c r="J7" s="30">
        <v>0</v>
      </c>
      <c r="K7" s="30">
        <v>25</v>
      </c>
      <c r="L7" s="150">
        <f t="shared" si="1"/>
        <v>25</v>
      </c>
      <c r="M7" s="43"/>
      <c r="N7" s="149">
        <v>9</v>
      </c>
      <c r="O7" s="30">
        <v>5.0999999999999996</v>
      </c>
      <c r="P7" s="30">
        <v>25</v>
      </c>
      <c r="Q7" s="150">
        <f t="shared" si="2"/>
        <v>30.1</v>
      </c>
      <c r="R7"/>
      <c r="S7" s="26" t="s">
        <v>837</v>
      </c>
      <c r="T7" s="31" t="s">
        <v>838</v>
      </c>
      <c r="U7" s="32"/>
      <c r="V7" s="31" t="s">
        <v>839</v>
      </c>
    </row>
    <row r="8" spans="2:26" ht="16.5" thickTop="1" thickBot="1" x14ac:dyDescent="0.3">
      <c r="B8" s="36">
        <v>45936</v>
      </c>
      <c r="C8" s="22"/>
      <c r="D8" s="149">
        <v>13.3</v>
      </c>
      <c r="E8" s="30">
        <v>12.41</v>
      </c>
      <c r="F8" s="30">
        <v>17</v>
      </c>
      <c r="G8" s="150">
        <f t="shared" si="0"/>
        <v>29.41</v>
      </c>
      <c r="H8" s="22"/>
      <c r="I8" s="149">
        <v>10.6</v>
      </c>
      <c r="J8" s="30">
        <v>7.8199999999999994</v>
      </c>
      <c r="K8" s="30">
        <v>14</v>
      </c>
      <c r="L8" s="150">
        <f t="shared" si="1"/>
        <v>21.82</v>
      </c>
      <c r="M8" s="43"/>
      <c r="N8" s="149">
        <v>11.8</v>
      </c>
      <c r="O8" s="30">
        <v>9.8600000000000012</v>
      </c>
      <c r="P8" s="30">
        <v>20</v>
      </c>
      <c r="Q8" s="150">
        <f t="shared" si="2"/>
        <v>29.86</v>
      </c>
      <c r="R8"/>
      <c r="S8" s="26" t="s">
        <v>306</v>
      </c>
      <c r="T8" s="31" t="s">
        <v>840</v>
      </c>
      <c r="U8" s="32"/>
      <c r="V8" s="31" t="s">
        <v>704</v>
      </c>
    </row>
    <row r="9" spans="2:26" ht="16.5" thickTop="1" thickBot="1" x14ac:dyDescent="0.3">
      <c r="B9" s="36">
        <v>45937</v>
      </c>
      <c r="C9" s="22"/>
      <c r="D9" s="149">
        <v>11.4</v>
      </c>
      <c r="E9" s="30">
        <v>9.18</v>
      </c>
      <c r="F9" s="30">
        <v>17</v>
      </c>
      <c r="G9" s="150">
        <f t="shared" si="0"/>
        <v>26.18</v>
      </c>
      <c r="H9" s="22"/>
      <c r="I9" s="149">
        <v>11.3</v>
      </c>
      <c r="J9" s="30">
        <v>9.0100000000000016</v>
      </c>
      <c r="K9" s="30">
        <v>17</v>
      </c>
      <c r="L9" s="150">
        <f t="shared" si="1"/>
        <v>26.01</v>
      </c>
      <c r="M9" s="43"/>
      <c r="N9" s="149">
        <v>16.3</v>
      </c>
      <c r="O9" s="30">
        <v>17.510000000000002</v>
      </c>
      <c r="P9" s="30">
        <v>16</v>
      </c>
      <c r="Q9" s="150">
        <f t="shared" si="2"/>
        <v>33.510000000000005</v>
      </c>
      <c r="R9"/>
      <c r="S9" s="26" t="s">
        <v>842</v>
      </c>
      <c r="T9" s="31" t="s">
        <v>841</v>
      </c>
      <c r="U9" s="32"/>
      <c r="V9" s="31" t="s">
        <v>704</v>
      </c>
    </row>
    <row r="10" spans="2:26" ht="16.5" thickTop="1" thickBot="1" x14ac:dyDescent="0.3">
      <c r="B10" s="36">
        <v>45938</v>
      </c>
      <c r="C10" s="22"/>
      <c r="D10" s="149">
        <v>10.6</v>
      </c>
      <c r="E10" s="30">
        <v>7.8199999999999994</v>
      </c>
      <c r="F10" s="30">
        <v>17</v>
      </c>
      <c r="G10" s="150">
        <f t="shared" si="0"/>
        <v>24.82</v>
      </c>
      <c r="H10" s="22"/>
      <c r="I10" s="149">
        <v>12</v>
      </c>
      <c r="J10" s="30">
        <v>10.199999999999999</v>
      </c>
      <c r="K10" s="30">
        <v>17</v>
      </c>
      <c r="L10" s="150">
        <f t="shared" si="1"/>
        <v>27.2</v>
      </c>
      <c r="M10" s="43"/>
      <c r="N10" s="149">
        <v>9.6999999999999993</v>
      </c>
      <c r="O10" s="30">
        <v>6.2899999999999983</v>
      </c>
      <c r="P10" s="30">
        <v>10</v>
      </c>
      <c r="Q10" s="150">
        <f t="shared" si="2"/>
        <v>16.29</v>
      </c>
      <c r="R10"/>
      <c r="S10" s="26" t="s">
        <v>845</v>
      </c>
      <c r="T10" s="31" t="s">
        <v>844</v>
      </c>
      <c r="U10" s="32"/>
      <c r="V10" s="31" t="s">
        <v>843</v>
      </c>
    </row>
    <row r="11" spans="2:26" ht="16.5" thickTop="1" thickBot="1" x14ac:dyDescent="0.3">
      <c r="B11" s="36">
        <v>45939</v>
      </c>
      <c r="C11" s="22"/>
      <c r="D11" s="149"/>
      <c r="E11" s="30"/>
      <c r="F11" s="30"/>
      <c r="G11" s="150">
        <f t="shared" si="0"/>
        <v>0</v>
      </c>
      <c r="H11" s="22"/>
      <c r="I11" s="149"/>
      <c r="J11" s="30"/>
      <c r="K11" s="30"/>
      <c r="L11" s="150">
        <f t="shared" si="1"/>
        <v>0</v>
      </c>
      <c r="M11" s="43"/>
      <c r="N11" s="149"/>
      <c r="O11" s="30"/>
      <c r="P11" s="30"/>
      <c r="Q11" s="150">
        <f t="shared" si="2"/>
        <v>0</v>
      </c>
      <c r="R11"/>
      <c r="S11" s="26"/>
      <c r="T11" s="31"/>
      <c r="U11" s="32"/>
      <c r="V11" s="31" t="s">
        <v>704</v>
      </c>
    </row>
    <row r="12" spans="2:26" ht="16.5" thickTop="1" thickBot="1" x14ac:dyDescent="0.3">
      <c r="B12" s="36">
        <v>45940</v>
      </c>
      <c r="C12" s="22"/>
      <c r="D12" s="149"/>
      <c r="E12" s="30"/>
      <c r="F12" s="30"/>
      <c r="G12" s="150">
        <f t="shared" si="0"/>
        <v>0</v>
      </c>
      <c r="H12" s="22"/>
      <c r="I12" s="149"/>
      <c r="J12" s="30"/>
      <c r="K12" s="30"/>
      <c r="L12" s="150">
        <f t="shared" si="1"/>
        <v>0</v>
      </c>
      <c r="M12" s="43"/>
      <c r="N12" s="149"/>
      <c r="O12" s="30"/>
      <c r="P12" s="30"/>
      <c r="Q12" s="150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45941</v>
      </c>
      <c r="C13" s="22"/>
      <c r="D13" s="149"/>
      <c r="E13" s="30"/>
      <c r="F13" s="30"/>
      <c r="G13" s="150">
        <f t="shared" si="0"/>
        <v>0</v>
      </c>
      <c r="H13" s="22"/>
      <c r="I13" s="149"/>
      <c r="J13" s="30"/>
      <c r="K13" s="30"/>
      <c r="L13" s="150">
        <f t="shared" si="1"/>
        <v>0</v>
      </c>
      <c r="M13" s="43"/>
      <c r="N13" s="149"/>
      <c r="O13" s="30"/>
      <c r="P13" s="30"/>
      <c r="Q13" s="150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45942</v>
      </c>
      <c r="C14" s="22"/>
      <c r="D14" s="149"/>
      <c r="E14" s="30"/>
      <c r="F14" s="30"/>
      <c r="G14" s="150">
        <f t="shared" si="0"/>
        <v>0</v>
      </c>
      <c r="H14" s="22"/>
      <c r="I14" s="149"/>
      <c r="J14" s="30"/>
      <c r="K14" s="30"/>
      <c r="L14" s="150">
        <f t="shared" si="1"/>
        <v>0</v>
      </c>
      <c r="M14" s="43"/>
      <c r="N14" s="149"/>
      <c r="O14" s="30"/>
      <c r="P14" s="30"/>
      <c r="Q14" s="150">
        <f t="shared" si="2"/>
        <v>0</v>
      </c>
      <c r="R14"/>
      <c r="S14" s="26"/>
      <c r="T14" s="31"/>
      <c r="U14" s="32"/>
      <c r="V14" s="31"/>
    </row>
    <row r="15" spans="2:26" ht="16.5" thickTop="1" thickBot="1" x14ac:dyDescent="0.3">
      <c r="B15" s="36">
        <v>45943</v>
      </c>
      <c r="C15" s="22"/>
      <c r="D15" s="149"/>
      <c r="E15" s="30"/>
      <c r="F15" s="30"/>
      <c r="G15" s="150">
        <f t="shared" si="0"/>
        <v>0</v>
      </c>
      <c r="H15" s="22"/>
      <c r="I15" s="149"/>
      <c r="J15" s="30"/>
      <c r="K15" s="30"/>
      <c r="L15" s="150">
        <f t="shared" si="1"/>
        <v>0</v>
      </c>
      <c r="M15" s="43"/>
      <c r="N15" s="149"/>
      <c r="O15" s="30"/>
      <c r="P15" s="30"/>
      <c r="Q15" s="150">
        <f t="shared" si="2"/>
        <v>0</v>
      </c>
      <c r="R15"/>
      <c r="S15" s="26"/>
      <c r="T15" s="31"/>
      <c r="U15" s="55"/>
      <c r="V15" s="54"/>
    </row>
    <row r="16" spans="2:26" ht="16.5" thickTop="1" thickBot="1" x14ac:dyDescent="0.3">
      <c r="B16" s="36">
        <v>45944</v>
      </c>
      <c r="C16" s="22"/>
      <c r="D16" s="149"/>
      <c r="E16" s="30"/>
      <c r="F16" s="30"/>
      <c r="G16" s="150">
        <f t="shared" si="0"/>
        <v>0</v>
      </c>
      <c r="H16" s="22"/>
      <c r="I16" s="149"/>
      <c r="J16" s="30"/>
      <c r="K16" s="30"/>
      <c r="L16" s="150">
        <f t="shared" si="1"/>
        <v>0</v>
      </c>
      <c r="M16" s="43"/>
      <c r="N16" s="149"/>
      <c r="O16" s="30"/>
      <c r="P16" s="30"/>
      <c r="Q16" s="150">
        <f t="shared" si="2"/>
        <v>0</v>
      </c>
      <c r="R16"/>
      <c r="S16" s="26"/>
      <c r="T16" s="31"/>
      <c r="U16" s="75"/>
      <c r="V16" s="80"/>
    </row>
    <row r="17" spans="2:22" ht="16.5" thickTop="1" thickBot="1" x14ac:dyDescent="0.3">
      <c r="B17" s="36">
        <v>45945</v>
      </c>
      <c r="C17" s="22"/>
      <c r="D17" s="149"/>
      <c r="E17" s="30"/>
      <c r="F17" s="30"/>
      <c r="G17" s="150">
        <f t="shared" si="0"/>
        <v>0</v>
      </c>
      <c r="H17" s="22"/>
      <c r="I17" s="149"/>
      <c r="J17" s="30"/>
      <c r="K17" s="30"/>
      <c r="L17" s="150">
        <f t="shared" si="1"/>
        <v>0</v>
      </c>
      <c r="M17" s="43"/>
      <c r="N17" s="149"/>
      <c r="O17" s="30"/>
      <c r="P17" s="30"/>
      <c r="Q17" s="150">
        <f t="shared" si="2"/>
        <v>0</v>
      </c>
      <c r="R17"/>
      <c r="S17" s="26"/>
      <c r="T17" s="31"/>
      <c r="U17" s="75"/>
      <c r="V17" s="80"/>
    </row>
    <row r="18" spans="2:22" ht="16.5" thickTop="1" thickBot="1" x14ac:dyDescent="0.3">
      <c r="B18" s="36">
        <v>45946</v>
      </c>
      <c r="C18" s="22"/>
      <c r="D18" s="149"/>
      <c r="E18" s="30"/>
      <c r="F18" s="30"/>
      <c r="G18" s="150">
        <f t="shared" si="0"/>
        <v>0</v>
      </c>
      <c r="H18" s="22"/>
      <c r="I18" s="149"/>
      <c r="J18" s="30"/>
      <c r="K18" s="30"/>
      <c r="L18" s="150">
        <f t="shared" si="1"/>
        <v>0</v>
      </c>
      <c r="M18" s="43"/>
      <c r="N18" s="149"/>
      <c r="O18" s="30"/>
      <c r="P18" s="30"/>
      <c r="Q18" s="150">
        <f t="shared" si="2"/>
        <v>0</v>
      </c>
      <c r="R18"/>
      <c r="S18" s="26"/>
      <c r="T18" s="31"/>
      <c r="U18" s="75"/>
      <c r="V18" s="80"/>
    </row>
    <row r="19" spans="2:22" ht="16.5" thickTop="1" thickBot="1" x14ac:dyDescent="0.3">
      <c r="B19" s="36">
        <v>45947</v>
      </c>
      <c r="C19" s="22"/>
      <c r="D19" s="149"/>
      <c r="E19" s="30"/>
      <c r="F19" s="30"/>
      <c r="G19" s="150">
        <f t="shared" si="0"/>
        <v>0</v>
      </c>
      <c r="H19" s="22"/>
      <c r="I19" s="149"/>
      <c r="J19" s="30"/>
      <c r="K19" s="30"/>
      <c r="L19" s="150">
        <f t="shared" si="1"/>
        <v>0</v>
      </c>
      <c r="M19" s="43"/>
      <c r="N19" s="149"/>
      <c r="O19" s="30"/>
      <c r="P19" s="30"/>
      <c r="Q19" s="150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45948</v>
      </c>
      <c r="C20" s="22"/>
      <c r="D20" s="149"/>
      <c r="E20" s="30"/>
      <c r="F20" s="30"/>
      <c r="G20" s="150">
        <f t="shared" si="0"/>
        <v>0</v>
      </c>
      <c r="H20" s="22"/>
      <c r="I20" s="149"/>
      <c r="J20" s="30"/>
      <c r="K20" s="30"/>
      <c r="L20" s="150">
        <f t="shared" si="1"/>
        <v>0</v>
      </c>
      <c r="M20" s="43"/>
      <c r="N20" s="149"/>
      <c r="O20" s="30"/>
      <c r="P20" s="30"/>
      <c r="Q20" s="150">
        <f t="shared" si="2"/>
        <v>0</v>
      </c>
      <c r="R20"/>
      <c r="S20" s="26"/>
      <c r="T20" s="31"/>
      <c r="U20" s="59"/>
      <c r="V20" s="58"/>
    </row>
    <row r="21" spans="2:22" ht="16.5" thickTop="1" thickBot="1" x14ac:dyDescent="0.3">
      <c r="B21" s="36">
        <v>45949</v>
      </c>
      <c r="C21" s="22"/>
      <c r="D21" s="149"/>
      <c r="E21" s="30"/>
      <c r="F21" s="30"/>
      <c r="G21" s="150">
        <f t="shared" si="0"/>
        <v>0</v>
      </c>
      <c r="H21" s="22"/>
      <c r="I21" s="149"/>
      <c r="J21" s="30"/>
      <c r="K21" s="30"/>
      <c r="L21" s="150">
        <f t="shared" si="1"/>
        <v>0</v>
      </c>
      <c r="M21" s="43"/>
      <c r="N21" s="149"/>
      <c r="O21" s="30"/>
      <c r="P21" s="30"/>
      <c r="Q21" s="150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45950</v>
      </c>
      <c r="C22" s="22"/>
      <c r="D22" s="149"/>
      <c r="E22" s="30"/>
      <c r="F22" s="30"/>
      <c r="G22" s="150">
        <f t="shared" si="0"/>
        <v>0</v>
      </c>
      <c r="H22" s="22"/>
      <c r="I22" s="149"/>
      <c r="J22" s="30"/>
      <c r="K22" s="30"/>
      <c r="L22" s="150">
        <f t="shared" si="1"/>
        <v>0</v>
      </c>
      <c r="M22" s="43"/>
      <c r="N22" s="149"/>
      <c r="O22" s="30"/>
      <c r="P22" s="30"/>
      <c r="Q22" s="150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45951</v>
      </c>
      <c r="C23" s="22"/>
      <c r="D23" s="149"/>
      <c r="E23" s="30"/>
      <c r="F23" s="30"/>
      <c r="G23" s="150">
        <f t="shared" si="0"/>
        <v>0</v>
      </c>
      <c r="H23" s="22"/>
      <c r="I23" s="149"/>
      <c r="J23" s="30"/>
      <c r="K23" s="30"/>
      <c r="L23" s="150">
        <f t="shared" si="1"/>
        <v>0</v>
      </c>
      <c r="M23" s="43"/>
      <c r="N23" s="149"/>
      <c r="O23" s="30"/>
      <c r="P23" s="30"/>
      <c r="Q23" s="150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45952</v>
      </c>
      <c r="C24" s="22"/>
      <c r="D24" s="149"/>
      <c r="E24" s="30"/>
      <c r="F24" s="30"/>
      <c r="G24" s="150">
        <f t="shared" si="0"/>
        <v>0</v>
      </c>
      <c r="H24" s="22"/>
      <c r="I24" s="149"/>
      <c r="J24" s="30"/>
      <c r="K24" s="30"/>
      <c r="L24" s="150">
        <f t="shared" si="1"/>
        <v>0</v>
      </c>
      <c r="M24" s="43"/>
      <c r="N24" s="149"/>
      <c r="O24" s="30"/>
      <c r="P24" s="30"/>
      <c r="Q24" s="150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45953</v>
      </c>
      <c r="C25" s="22"/>
      <c r="D25" s="149"/>
      <c r="E25" s="30"/>
      <c r="F25" s="30"/>
      <c r="G25" s="150">
        <f t="shared" si="0"/>
        <v>0</v>
      </c>
      <c r="H25" s="22"/>
      <c r="I25" s="149"/>
      <c r="J25" s="30"/>
      <c r="K25" s="30"/>
      <c r="L25" s="150">
        <f t="shared" si="1"/>
        <v>0</v>
      </c>
      <c r="M25" s="43"/>
      <c r="N25" s="149"/>
      <c r="O25" s="30"/>
      <c r="P25" s="30"/>
      <c r="Q25" s="150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45954</v>
      </c>
      <c r="C26" s="22"/>
      <c r="D26" s="149"/>
      <c r="E26" s="30"/>
      <c r="F26" s="30"/>
      <c r="G26" s="150">
        <f t="shared" si="0"/>
        <v>0</v>
      </c>
      <c r="H26" s="22"/>
      <c r="I26" s="149"/>
      <c r="J26" s="30"/>
      <c r="K26" s="30"/>
      <c r="L26" s="150">
        <f t="shared" si="1"/>
        <v>0</v>
      </c>
      <c r="M26" s="43"/>
      <c r="N26" s="149"/>
      <c r="O26" s="30"/>
      <c r="P26" s="30"/>
      <c r="Q26" s="150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45955</v>
      </c>
      <c r="C27" s="22"/>
      <c r="D27" s="149"/>
      <c r="E27" s="30"/>
      <c r="F27" s="30"/>
      <c r="G27" s="150">
        <f t="shared" si="0"/>
        <v>0</v>
      </c>
      <c r="H27" s="22"/>
      <c r="I27" s="149"/>
      <c r="J27" s="30"/>
      <c r="K27" s="30"/>
      <c r="L27" s="150">
        <f t="shared" si="1"/>
        <v>0</v>
      </c>
      <c r="M27" s="43"/>
      <c r="N27" s="149"/>
      <c r="O27" s="30"/>
      <c r="P27" s="30"/>
      <c r="Q27" s="150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45956</v>
      </c>
      <c r="C28" s="22"/>
      <c r="D28" s="149"/>
      <c r="E28" s="30"/>
      <c r="F28" s="30"/>
      <c r="G28" s="150">
        <f t="shared" si="0"/>
        <v>0</v>
      </c>
      <c r="H28" s="22"/>
      <c r="I28" s="149"/>
      <c r="J28" s="30"/>
      <c r="K28" s="30"/>
      <c r="L28" s="150">
        <f t="shared" si="1"/>
        <v>0</v>
      </c>
      <c r="M28" s="43"/>
      <c r="N28" s="149"/>
      <c r="O28" s="30"/>
      <c r="P28" s="30"/>
      <c r="Q28" s="150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45957</v>
      </c>
      <c r="C29" s="22"/>
      <c r="D29" s="149"/>
      <c r="E29" s="30"/>
      <c r="F29" s="30"/>
      <c r="G29" s="150">
        <f t="shared" si="0"/>
        <v>0</v>
      </c>
      <c r="H29" s="22"/>
      <c r="I29" s="149"/>
      <c r="J29" s="30"/>
      <c r="K29" s="30"/>
      <c r="L29" s="150">
        <f t="shared" si="1"/>
        <v>0</v>
      </c>
      <c r="M29" s="43"/>
      <c r="N29" s="149"/>
      <c r="O29" s="30"/>
      <c r="P29" s="30"/>
      <c r="Q29" s="150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45958</v>
      </c>
      <c r="C30" s="22"/>
      <c r="D30" s="149"/>
      <c r="E30" s="30"/>
      <c r="F30" s="30"/>
      <c r="G30" s="150">
        <f t="shared" si="0"/>
        <v>0</v>
      </c>
      <c r="H30" s="22"/>
      <c r="I30" s="149"/>
      <c r="J30" s="30"/>
      <c r="K30" s="30"/>
      <c r="L30" s="150">
        <f t="shared" si="1"/>
        <v>0</v>
      </c>
      <c r="M30" s="43"/>
      <c r="N30" s="149"/>
      <c r="O30" s="30"/>
      <c r="P30" s="30"/>
      <c r="Q30" s="150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45959</v>
      </c>
      <c r="C31" s="22"/>
      <c r="D31" s="149"/>
      <c r="E31" s="30"/>
      <c r="F31" s="30"/>
      <c r="G31" s="150">
        <f t="shared" si="0"/>
        <v>0</v>
      </c>
      <c r="H31" s="22"/>
      <c r="I31" s="149"/>
      <c r="J31" s="30"/>
      <c r="K31" s="30"/>
      <c r="L31" s="150">
        <f t="shared" si="1"/>
        <v>0</v>
      </c>
      <c r="M31" s="43"/>
      <c r="N31" s="149"/>
      <c r="O31" s="30"/>
      <c r="P31" s="30"/>
      <c r="Q31" s="150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45960</v>
      </c>
      <c r="C32" s="22"/>
      <c r="D32" s="149"/>
      <c r="E32" s="30"/>
      <c r="F32" s="30"/>
      <c r="G32" s="150">
        <f t="shared" si="0"/>
        <v>0</v>
      </c>
      <c r="H32" s="22"/>
      <c r="I32" s="149"/>
      <c r="J32" s="30"/>
      <c r="K32" s="30"/>
      <c r="L32" s="150">
        <f t="shared" si="1"/>
        <v>0</v>
      </c>
      <c r="M32" s="43"/>
      <c r="N32" s="149"/>
      <c r="O32" s="30"/>
      <c r="P32" s="30"/>
      <c r="Q32" s="150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45961</v>
      </c>
      <c r="C33" s="22"/>
      <c r="D33" s="149"/>
      <c r="E33" s="30"/>
      <c r="F33" s="30"/>
      <c r="G33" s="150">
        <f t="shared" si="0"/>
        <v>0</v>
      </c>
      <c r="H33" s="22"/>
      <c r="I33" s="149"/>
      <c r="J33" s="30"/>
      <c r="K33" s="30"/>
      <c r="L33" s="150">
        <f t="shared" si="1"/>
        <v>0</v>
      </c>
      <c r="M33" s="43"/>
      <c r="N33" s="149"/>
      <c r="O33" s="30"/>
      <c r="P33" s="30"/>
      <c r="Q33" s="150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1" priority="1">
      <formula>WEEKDAY(B3,2)=7</formula>
    </cfRule>
  </conditionalFormatting>
  <hyperlinks>
    <hyperlink ref="U1" location="Saisies!A1" display="Retour Saisie" xr:uid="{3CCE70D7-076B-49C0-843A-850D39432EE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A2F15-0668-4E18-92F5-958660E0F317}">
  <sheetPr codeName="Feuil14"/>
  <dimension ref="B1:Z33"/>
  <sheetViews>
    <sheetView workbookViewId="0">
      <selection activeCell="I36" sqref="I36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.570312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62"/>
      <c r="E1" s="262"/>
      <c r="F1" s="262"/>
      <c r="G1" s="262"/>
      <c r="I1" s="262"/>
      <c r="J1" s="262"/>
      <c r="K1" s="262"/>
      <c r="L1" s="262"/>
      <c r="M1" s="42"/>
      <c r="N1" s="263"/>
      <c r="O1" s="263"/>
      <c r="P1" s="263"/>
      <c r="Q1" s="26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45901</v>
      </c>
      <c r="C3" s="22"/>
      <c r="D3" s="149">
        <v>11.3</v>
      </c>
      <c r="E3" s="30">
        <v>5</v>
      </c>
      <c r="F3" s="30">
        <v>17</v>
      </c>
      <c r="G3" s="150">
        <v>22</v>
      </c>
      <c r="H3" s="22"/>
      <c r="I3" s="149">
        <v>8.8000000000000007</v>
      </c>
      <c r="J3" s="30">
        <v>3</v>
      </c>
      <c r="K3" s="30">
        <v>20</v>
      </c>
      <c r="L3" s="150">
        <v>23</v>
      </c>
      <c r="M3" s="43"/>
      <c r="N3" s="149">
        <v>10.9</v>
      </c>
      <c r="O3" s="30">
        <v>5</v>
      </c>
      <c r="P3" s="30">
        <v>20</v>
      </c>
      <c r="Q3" s="150">
        <v>25</v>
      </c>
      <c r="R3"/>
      <c r="S3" s="26" t="s">
        <v>777</v>
      </c>
      <c r="T3" s="198" t="s">
        <v>778</v>
      </c>
      <c r="U3" s="32"/>
      <c r="V3" s="31"/>
      <c r="W3" s="1"/>
      <c r="X3" s="2"/>
    </row>
    <row r="4" spans="2:26" s="5" customFormat="1" ht="16.5" thickTop="1" thickBot="1" x14ac:dyDescent="0.3">
      <c r="B4" s="36">
        <v>45902</v>
      </c>
      <c r="C4" s="22"/>
      <c r="D4" s="149">
        <v>13</v>
      </c>
      <c r="E4" s="30">
        <v>7</v>
      </c>
      <c r="F4" s="30">
        <v>17</v>
      </c>
      <c r="G4" s="150">
        <v>24</v>
      </c>
      <c r="H4" s="22"/>
      <c r="I4" s="149">
        <v>9.4</v>
      </c>
      <c r="J4" s="30">
        <v>3</v>
      </c>
      <c r="K4" s="30">
        <v>26</v>
      </c>
      <c r="L4" s="150">
        <v>29</v>
      </c>
      <c r="M4" s="43"/>
      <c r="N4" s="149">
        <v>14</v>
      </c>
      <c r="O4" s="30">
        <v>8</v>
      </c>
      <c r="P4" s="30">
        <v>18</v>
      </c>
      <c r="Q4" s="150">
        <v>26</v>
      </c>
      <c r="R4"/>
      <c r="S4" s="26" t="s">
        <v>779</v>
      </c>
      <c r="T4" s="198" t="s">
        <v>780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45903</v>
      </c>
      <c r="C5" s="22"/>
      <c r="D5" s="149">
        <v>11.3</v>
      </c>
      <c r="E5" s="30">
        <v>6</v>
      </c>
      <c r="F5" s="30">
        <v>20</v>
      </c>
      <c r="G5" s="150">
        <v>26</v>
      </c>
      <c r="H5" s="22"/>
      <c r="I5" s="149">
        <v>9.1</v>
      </c>
      <c r="J5" s="30">
        <v>4</v>
      </c>
      <c r="K5" s="30">
        <v>21</v>
      </c>
      <c r="L5" s="150">
        <v>25</v>
      </c>
      <c r="M5" s="43"/>
      <c r="N5" s="149">
        <v>9.6</v>
      </c>
      <c r="O5" s="30">
        <v>5</v>
      </c>
      <c r="P5" s="30">
        <v>20</v>
      </c>
      <c r="Q5" s="150">
        <v>25</v>
      </c>
      <c r="R5"/>
      <c r="S5" s="26" t="s">
        <v>781</v>
      </c>
      <c r="T5" s="198" t="s">
        <v>782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45904</v>
      </c>
      <c r="C6" s="22"/>
      <c r="D6" s="149">
        <v>13.6</v>
      </c>
      <c r="E6" s="30">
        <v>26</v>
      </c>
      <c r="F6" s="30"/>
      <c r="G6" s="150">
        <f t="shared" ref="G6:G32" si="0">IFERROR(E6+F6,"")</f>
        <v>26</v>
      </c>
      <c r="H6" s="22"/>
      <c r="I6" s="149">
        <v>8.9</v>
      </c>
      <c r="J6" s="30">
        <v>33</v>
      </c>
      <c r="K6" s="30"/>
      <c r="L6" s="150">
        <f t="shared" ref="L6:L32" si="1">IFERROR(J6+K6,"")</f>
        <v>33</v>
      </c>
      <c r="M6" s="43"/>
      <c r="N6" s="149">
        <v>12</v>
      </c>
      <c r="O6" s="30">
        <v>30</v>
      </c>
      <c r="P6" s="30"/>
      <c r="Q6" s="150">
        <f t="shared" ref="Q6:Q32" si="2">IFERROR(O6+P6,"")</f>
        <v>30</v>
      </c>
      <c r="R6"/>
      <c r="S6" s="26"/>
      <c r="T6" s="198"/>
      <c r="U6" s="32"/>
      <c r="V6" s="31"/>
    </row>
    <row r="7" spans="2:26" ht="16.5" thickTop="1" thickBot="1" x14ac:dyDescent="0.3">
      <c r="B7" s="36">
        <v>45905</v>
      </c>
      <c r="C7" s="22">
        <v>13.6</v>
      </c>
      <c r="D7" s="149">
        <v>10.3</v>
      </c>
      <c r="E7" s="30">
        <v>20</v>
      </c>
      <c r="F7" s="30"/>
      <c r="G7" s="150">
        <v>20</v>
      </c>
      <c r="H7" s="22"/>
      <c r="I7" s="149">
        <v>14.5</v>
      </c>
      <c r="J7" s="30">
        <v>35</v>
      </c>
      <c r="K7" s="30"/>
      <c r="L7" s="150">
        <f t="shared" si="1"/>
        <v>35</v>
      </c>
      <c r="M7" s="43"/>
      <c r="N7" s="149">
        <v>10.1</v>
      </c>
      <c r="O7" s="30">
        <v>26</v>
      </c>
      <c r="P7" s="30"/>
      <c r="Q7" s="150">
        <f t="shared" si="2"/>
        <v>26</v>
      </c>
      <c r="R7"/>
      <c r="S7" s="26"/>
      <c r="T7" s="198"/>
      <c r="U7" s="32"/>
      <c r="V7" s="31"/>
    </row>
    <row r="8" spans="2:26" ht="16.5" thickTop="1" thickBot="1" x14ac:dyDescent="0.3">
      <c r="B8" s="36">
        <v>45906</v>
      </c>
      <c r="C8" s="22"/>
      <c r="D8" s="149">
        <v>9.9</v>
      </c>
      <c r="E8" s="30">
        <v>21</v>
      </c>
      <c r="F8" s="30"/>
      <c r="G8" s="150">
        <f t="shared" si="0"/>
        <v>21</v>
      </c>
      <c r="H8" s="22"/>
      <c r="I8" s="149">
        <v>7.7</v>
      </c>
      <c r="J8" s="30">
        <v>30</v>
      </c>
      <c r="K8" s="30"/>
      <c r="L8" s="150">
        <f t="shared" si="1"/>
        <v>30</v>
      </c>
      <c r="M8" s="43"/>
      <c r="N8" s="149">
        <v>15.7</v>
      </c>
      <c r="O8" s="30">
        <v>30</v>
      </c>
      <c r="P8" s="30"/>
      <c r="Q8" s="150">
        <f t="shared" si="2"/>
        <v>30</v>
      </c>
      <c r="R8"/>
      <c r="S8" s="26"/>
      <c r="T8" s="198" t="s">
        <v>775</v>
      </c>
      <c r="U8" s="32"/>
      <c r="V8" s="31"/>
    </row>
    <row r="9" spans="2:26" ht="16.5" thickTop="1" thickBot="1" x14ac:dyDescent="0.3">
      <c r="B9" s="36">
        <v>45907</v>
      </c>
      <c r="C9" s="22"/>
      <c r="D9" s="149">
        <v>9</v>
      </c>
      <c r="E9" s="30">
        <v>3</v>
      </c>
      <c r="F9" s="30">
        <v>17</v>
      </c>
      <c r="G9" s="150">
        <f t="shared" si="0"/>
        <v>20</v>
      </c>
      <c r="H9" s="22"/>
      <c r="I9" s="149">
        <v>12</v>
      </c>
      <c r="J9" s="30">
        <v>6</v>
      </c>
      <c r="K9" s="30">
        <v>29</v>
      </c>
      <c r="L9" s="150">
        <f t="shared" si="1"/>
        <v>35</v>
      </c>
      <c r="M9" s="43"/>
      <c r="N9" s="149">
        <v>14.8</v>
      </c>
      <c r="O9" s="30">
        <v>8</v>
      </c>
      <c r="P9" s="30">
        <v>15</v>
      </c>
      <c r="Q9" s="150">
        <f t="shared" si="2"/>
        <v>23</v>
      </c>
      <c r="R9"/>
      <c r="S9" s="26" t="s">
        <v>774</v>
      </c>
      <c r="T9" s="198" t="s">
        <v>337</v>
      </c>
      <c r="U9" s="32"/>
      <c r="V9" s="31" t="s">
        <v>704</v>
      </c>
    </row>
    <row r="10" spans="2:26" ht="16.5" thickTop="1" thickBot="1" x14ac:dyDescent="0.3">
      <c r="B10" s="36">
        <v>45908</v>
      </c>
      <c r="C10" s="22"/>
      <c r="D10" s="149">
        <v>10.8</v>
      </c>
      <c r="E10" s="30">
        <v>4.8000000000000007</v>
      </c>
      <c r="F10" s="30">
        <v>17</v>
      </c>
      <c r="G10" s="150">
        <f t="shared" si="0"/>
        <v>21.8</v>
      </c>
      <c r="H10" s="22"/>
      <c r="I10" s="149">
        <v>7.7</v>
      </c>
      <c r="J10" s="30">
        <v>1.7000000000000002</v>
      </c>
      <c r="K10" s="30">
        <v>28</v>
      </c>
      <c r="L10" s="150">
        <f t="shared" si="1"/>
        <v>29.7</v>
      </c>
      <c r="M10" s="43"/>
      <c r="N10" s="149">
        <v>13.3</v>
      </c>
      <c r="O10" s="30">
        <v>7.3000000000000007</v>
      </c>
      <c r="P10" s="30">
        <v>17</v>
      </c>
      <c r="Q10" s="150">
        <f t="shared" si="2"/>
        <v>24.3</v>
      </c>
      <c r="R10"/>
      <c r="S10" s="26" t="s">
        <v>776</v>
      </c>
      <c r="T10" s="198" t="s">
        <v>656</v>
      </c>
      <c r="U10" s="32"/>
      <c r="V10" s="31" t="s">
        <v>704</v>
      </c>
    </row>
    <row r="11" spans="2:26" ht="16.5" thickTop="1" thickBot="1" x14ac:dyDescent="0.3">
      <c r="B11" s="36">
        <v>45909</v>
      </c>
      <c r="C11" s="22"/>
      <c r="D11" s="149">
        <v>8</v>
      </c>
      <c r="E11" s="30">
        <v>3</v>
      </c>
      <c r="F11" s="30">
        <v>17</v>
      </c>
      <c r="G11" s="150">
        <f t="shared" si="0"/>
        <v>20</v>
      </c>
      <c r="H11" s="22"/>
      <c r="I11" s="149">
        <v>11.7</v>
      </c>
      <c r="J11" s="30">
        <v>8.5499999999999989</v>
      </c>
      <c r="K11" s="30">
        <v>21</v>
      </c>
      <c r="L11" s="150">
        <f t="shared" si="1"/>
        <v>29.549999999999997</v>
      </c>
      <c r="M11" s="43"/>
      <c r="N11" s="149">
        <v>14.8</v>
      </c>
      <c r="O11" s="30">
        <v>13.200000000000001</v>
      </c>
      <c r="P11" s="30">
        <v>21</v>
      </c>
      <c r="Q11" s="150">
        <f t="shared" si="2"/>
        <v>34.200000000000003</v>
      </c>
      <c r="R11"/>
      <c r="S11" s="26" t="s">
        <v>783</v>
      </c>
      <c r="T11" s="198" t="s">
        <v>783</v>
      </c>
      <c r="U11" s="32"/>
      <c r="V11" s="31" t="s">
        <v>704</v>
      </c>
    </row>
    <row r="12" spans="2:26" ht="16.5" thickTop="1" thickBot="1" x14ac:dyDescent="0.3">
      <c r="B12" s="36">
        <v>45910</v>
      </c>
      <c r="C12" s="22"/>
      <c r="D12" s="149">
        <v>11</v>
      </c>
      <c r="E12" s="30">
        <v>7.5</v>
      </c>
      <c r="F12" s="30">
        <v>17</v>
      </c>
      <c r="G12" s="150">
        <f t="shared" si="0"/>
        <v>24.5</v>
      </c>
      <c r="H12" s="22"/>
      <c r="I12" s="149">
        <v>9.9</v>
      </c>
      <c r="J12" s="30">
        <v>5.8500000000000005</v>
      </c>
      <c r="K12" s="30">
        <v>14</v>
      </c>
      <c r="L12" s="150">
        <f t="shared" si="1"/>
        <v>19.850000000000001</v>
      </c>
      <c r="M12" s="43"/>
      <c r="N12" s="149">
        <v>17.2</v>
      </c>
      <c r="O12" s="30">
        <v>17</v>
      </c>
      <c r="P12" s="30">
        <v>14</v>
      </c>
      <c r="Q12" s="150">
        <f t="shared" si="2"/>
        <v>31</v>
      </c>
      <c r="R12"/>
      <c r="S12" s="26" t="s">
        <v>784</v>
      </c>
      <c r="T12" s="198" t="s">
        <v>785</v>
      </c>
      <c r="U12" s="32"/>
      <c r="V12" s="31" t="s">
        <v>786</v>
      </c>
    </row>
    <row r="13" spans="2:26" ht="16.5" thickTop="1" thickBot="1" x14ac:dyDescent="0.3">
      <c r="B13" s="36">
        <v>45911</v>
      </c>
      <c r="C13" s="22"/>
      <c r="D13" s="149">
        <v>10.4</v>
      </c>
      <c r="E13" s="30">
        <v>6.6000000000000005</v>
      </c>
      <c r="F13" s="30">
        <v>17</v>
      </c>
      <c r="G13" s="150">
        <f t="shared" si="0"/>
        <v>23.6</v>
      </c>
      <c r="H13" s="22"/>
      <c r="I13" s="149">
        <v>7.4</v>
      </c>
      <c r="J13" s="30">
        <v>2.1000000000000005</v>
      </c>
      <c r="K13" s="30">
        <v>15</v>
      </c>
      <c r="L13" s="150">
        <f t="shared" si="1"/>
        <v>17.100000000000001</v>
      </c>
      <c r="M13" s="43"/>
      <c r="N13" s="149">
        <v>13.1</v>
      </c>
      <c r="O13" s="30">
        <v>11</v>
      </c>
      <c r="P13" s="30">
        <v>10</v>
      </c>
      <c r="Q13" s="150">
        <f t="shared" si="2"/>
        <v>21</v>
      </c>
      <c r="R13"/>
      <c r="S13" s="26" t="s">
        <v>787</v>
      </c>
      <c r="T13" s="8" t="s">
        <v>788</v>
      </c>
      <c r="U13" s="32"/>
      <c r="V13" s="31" t="s">
        <v>704</v>
      </c>
    </row>
    <row r="14" spans="2:26" ht="16.5" thickTop="1" thickBot="1" x14ac:dyDescent="0.3">
      <c r="B14" s="36">
        <v>45912</v>
      </c>
      <c r="C14" s="22"/>
      <c r="D14" s="149">
        <v>10</v>
      </c>
      <c r="E14" s="30">
        <v>6</v>
      </c>
      <c r="F14" s="30">
        <v>17</v>
      </c>
      <c r="G14" s="150">
        <f t="shared" si="0"/>
        <v>23</v>
      </c>
      <c r="H14" s="22"/>
      <c r="I14" s="149">
        <v>9</v>
      </c>
      <c r="J14" s="30">
        <v>4.5</v>
      </c>
      <c r="K14" s="30">
        <v>26</v>
      </c>
      <c r="L14" s="150">
        <f t="shared" si="1"/>
        <v>30.5</v>
      </c>
      <c r="M14" s="43"/>
      <c r="N14" s="149">
        <v>8.9</v>
      </c>
      <c r="O14" s="30">
        <v>4.3500000000000005</v>
      </c>
      <c r="P14" s="30">
        <v>17</v>
      </c>
      <c r="Q14" s="150">
        <f t="shared" si="2"/>
        <v>21.35</v>
      </c>
      <c r="R14"/>
      <c r="S14" s="26" t="s">
        <v>789</v>
      </c>
      <c r="T14" s="198" t="s">
        <v>790</v>
      </c>
      <c r="U14" s="32"/>
      <c r="V14" s="31" t="s">
        <v>704</v>
      </c>
    </row>
    <row r="15" spans="2:26" ht="16.5" thickTop="1" thickBot="1" x14ac:dyDescent="0.3">
      <c r="B15" s="36">
        <v>45913</v>
      </c>
      <c r="C15" s="22"/>
      <c r="D15" s="149">
        <v>8.6</v>
      </c>
      <c r="E15" s="30">
        <v>3.8999999999999995</v>
      </c>
      <c r="F15" s="30">
        <v>17</v>
      </c>
      <c r="G15" s="150">
        <f t="shared" si="0"/>
        <v>20.9</v>
      </c>
      <c r="H15" s="22"/>
      <c r="I15" s="149">
        <v>9.6</v>
      </c>
      <c r="J15" s="30">
        <v>5.3999999999999995</v>
      </c>
      <c r="K15" s="30">
        <v>20</v>
      </c>
      <c r="L15" s="150">
        <f t="shared" si="1"/>
        <v>25.4</v>
      </c>
      <c r="M15" s="43"/>
      <c r="N15" s="149">
        <v>12.3</v>
      </c>
      <c r="O15" s="30">
        <v>9.4500000000000011</v>
      </c>
      <c r="P15" s="30">
        <v>14</v>
      </c>
      <c r="Q15" s="150">
        <f t="shared" si="2"/>
        <v>23.450000000000003</v>
      </c>
      <c r="R15"/>
      <c r="S15" s="26" t="s">
        <v>791</v>
      </c>
      <c r="T15" s="198" t="s">
        <v>792</v>
      </c>
      <c r="U15" s="55"/>
      <c r="V15" s="54" t="s">
        <v>816</v>
      </c>
    </row>
    <row r="16" spans="2:26" ht="16.5" thickTop="1" thickBot="1" x14ac:dyDescent="0.3">
      <c r="B16" s="36">
        <v>45914</v>
      </c>
      <c r="C16" s="22"/>
      <c r="D16" s="149">
        <v>10.3</v>
      </c>
      <c r="E16" s="30">
        <v>6.4500000000000011</v>
      </c>
      <c r="F16" s="30">
        <v>17</v>
      </c>
      <c r="G16" s="150">
        <f t="shared" si="0"/>
        <v>23.450000000000003</v>
      </c>
      <c r="H16" s="22"/>
      <c r="I16" s="149">
        <v>8.4</v>
      </c>
      <c r="J16" s="30">
        <v>3.6000000000000005</v>
      </c>
      <c r="K16" s="30">
        <v>25</v>
      </c>
      <c r="L16" s="150">
        <f t="shared" si="1"/>
        <v>28.6</v>
      </c>
      <c r="M16" s="43"/>
      <c r="N16" s="149">
        <v>11.2</v>
      </c>
      <c r="O16" s="30">
        <v>7.7999999999999989</v>
      </c>
      <c r="P16" s="30">
        <v>17</v>
      </c>
      <c r="Q16" s="150">
        <f t="shared" si="2"/>
        <v>24.799999999999997</v>
      </c>
      <c r="R16"/>
      <c r="S16" s="26" t="s">
        <v>793</v>
      </c>
      <c r="T16" s="198" t="s">
        <v>519</v>
      </c>
      <c r="U16" s="75"/>
      <c r="V16" s="80" t="s">
        <v>794</v>
      </c>
    </row>
    <row r="17" spans="2:22" ht="16.5" thickTop="1" thickBot="1" x14ac:dyDescent="0.3">
      <c r="B17" s="36">
        <v>45915</v>
      </c>
      <c r="C17" s="22"/>
      <c r="D17" s="149">
        <v>10.3</v>
      </c>
      <c r="E17" s="30">
        <v>6.4500000000000011</v>
      </c>
      <c r="F17" s="30">
        <v>17</v>
      </c>
      <c r="G17" s="150">
        <f t="shared" si="0"/>
        <v>23.450000000000003</v>
      </c>
      <c r="H17" s="22"/>
      <c r="I17" s="149">
        <v>14.2</v>
      </c>
      <c r="J17" s="30">
        <v>12.299999999999999</v>
      </c>
      <c r="K17" s="30">
        <v>14</v>
      </c>
      <c r="L17" s="150">
        <f t="shared" si="1"/>
        <v>26.299999999999997</v>
      </c>
      <c r="M17" s="43"/>
      <c r="N17" s="149">
        <v>9.9</v>
      </c>
      <c r="O17" s="30">
        <v>5.8500000000000005</v>
      </c>
      <c r="P17" s="30">
        <v>21</v>
      </c>
      <c r="Q17" s="150">
        <f t="shared" si="2"/>
        <v>26.85</v>
      </c>
      <c r="R17"/>
      <c r="S17" s="26" t="s">
        <v>795</v>
      </c>
      <c r="T17" s="198" t="s">
        <v>796</v>
      </c>
      <c r="U17" s="75"/>
      <c r="V17" s="80" t="s">
        <v>704</v>
      </c>
    </row>
    <row r="18" spans="2:22" ht="16.5" thickTop="1" thickBot="1" x14ac:dyDescent="0.3">
      <c r="B18" s="36">
        <v>45916</v>
      </c>
      <c r="C18" s="22"/>
      <c r="D18" s="149">
        <v>8.4</v>
      </c>
      <c r="E18" s="30">
        <v>4</v>
      </c>
      <c r="F18" s="30">
        <v>17</v>
      </c>
      <c r="G18" s="150">
        <f t="shared" si="0"/>
        <v>21</v>
      </c>
      <c r="H18" s="22"/>
      <c r="I18" s="149">
        <v>13.4</v>
      </c>
      <c r="J18" s="30">
        <v>11</v>
      </c>
      <c r="K18" s="30">
        <v>18</v>
      </c>
      <c r="L18" s="150">
        <f t="shared" si="1"/>
        <v>29</v>
      </c>
      <c r="M18" s="43"/>
      <c r="N18" s="149">
        <v>15.5</v>
      </c>
      <c r="O18" s="30">
        <v>14</v>
      </c>
      <c r="P18" s="30">
        <v>11</v>
      </c>
      <c r="Q18" s="150">
        <f t="shared" si="2"/>
        <v>25</v>
      </c>
      <c r="R18"/>
      <c r="S18" s="26" t="s">
        <v>801</v>
      </c>
      <c r="T18" s="198" t="s">
        <v>802</v>
      </c>
      <c r="U18" s="75"/>
      <c r="V18" s="80" t="s">
        <v>803</v>
      </c>
    </row>
    <row r="19" spans="2:22" ht="16.5" thickTop="1" thickBot="1" x14ac:dyDescent="0.3">
      <c r="B19" s="36">
        <v>45917</v>
      </c>
      <c r="C19" s="22"/>
      <c r="D19" s="149">
        <v>8.3000000000000007</v>
      </c>
      <c r="E19" s="30">
        <v>3</v>
      </c>
      <c r="F19" s="30">
        <v>18</v>
      </c>
      <c r="G19" s="150">
        <f t="shared" si="0"/>
        <v>21</v>
      </c>
      <c r="H19" s="22"/>
      <c r="I19" s="149">
        <v>6</v>
      </c>
      <c r="J19" s="30"/>
      <c r="K19" s="30">
        <v>26</v>
      </c>
      <c r="L19" s="150">
        <f t="shared" si="1"/>
        <v>26</v>
      </c>
      <c r="M19" s="43"/>
      <c r="N19" s="149">
        <v>8.3000000000000007</v>
      </c>
      <c r="O19" s="30">
        <v>3</v>
      </c>
      <c r="P19" s="30">
        <v>16</v>
      </c>
      <c r="Q19" s="150">
        <f t="shared" si="2"/>
        <v>19</v>
      </c>
      <c r="R19"/>
      <c r="S19" s="26" t="s">
        <v>800</v>
      </c>
      <c r="T19" s="198" t="s">
        <v>656</v>
      </c>
      <c r="U19" s="75"/>
      <c r="V19" s="80" t="s">
        <v>799</v>
      </c>
    </row>
    <row r="20" spans="2:22" ht="16.5" thickTop="1" thickBot="1" x14ac:dyDescent="0.3">
      <c r="B20" s="36">
        <v>45918</v>
      </c>
      <c r="C20" s="22"/>
      <c r="D20" s="149">
        <v>12.8</v>
      </c>
      <c r="E20" s="30">
        <v>10.200000000000001</v>
      </c>
      <c r="F20" s="30">
        <v>17</v>
      </c>
      <c r="G20" s="150">
        <f t="shared" ref="G20" si="3">IFERROR(E20+F20,"")</f>
        <v>27.200000000000003</v>
      </c>
      <c r="H20" s="22"/>
      <c r="I20" s="149">
        <v>12</v>
      </c>
      <c r="J20" s="30">
        <v>9</v>
      </c>
      <c r="K20" s="30">
        <v>15</v>
      </c>
      <c r="L20" s="150">
        <f t="shared" ref="L20" si="4">IFERROR(J20+K20,"")</f>
        <v>24</v>
      </c>
      <c r="M20" s="43"/>
      <c r="N20" s="149">
        <v>15.2</v>
      </c>
      <c r="O20" s="30">
        <v>13.799999999999999</v>
      </c>
      <c r="P20" s="30">
        <v>14</v>
      </c>
      <c r="Q20" s="150">
        <f t="shared" ref="Q20" si="5">IFERROR(O20+P20,"")</f>
        <v>27.799999999999997</v>
      </c>
      <c r="R20"/>
      <c r="S20" s="26" t="s">
        <v>797</v>
      </c>
      <c r="T20" s="198" t="s">
        <v>798</v>
      </c>
      <c r="U20" s="59"/>
      <c r="V20" s="58"/>
    </row>
    <row r="21" spans="2:22" ht="16.5" thickTop="1" thickBot="1" x14ac:dyDescent="0.3">
      <c r="B21" s="36">
        <v>45919</v>
      </c>
      <c r="C21" s="22"/>
      <c r="D21" s="149">
        <v>14.4</v>
      </c>
      <c r="E21" s="30">
        <v>12.600000000000001</v>
      </c>
      <c r="F21" s="30">
        <v>17</v>
      </c>
      <c r="G21" s="150">
        <f t="shared" si="0"/>
        <v>29.6</v>
      </c>
      <c r="H21" s="22"/>
      <c r="I21" s="149">
        <v>9.5</v>
      </c>
      <c r="J21" s="30">
        <v>5.25</v>
      </c>
      <c r="K21" s="30">
        <v>20</v>
      </c>
      <c r="L21" s="150">
        <f t="shared" si="1"/>
        <v>25.25</v>
      </c>
      <c r="M21" s="43"/>
      <c r="N21" s="149">
        <v>8.5</v>
      </c>
      <c r="O21" s="30">
        <v>3.75</v>
      </c>
      <c r="P21" s="30">
        <v>17</v>
      </c>
      <c r="Q21" s="150">
        <f t="shared" si="2"/>
        <v>20.75</v>
      </c>
      <c r="R21"/>
      <c r="S21" s="26" t="s">
        <v>804</v>
      </c>
      <c r="T21" s="198" t="s">
        <v>805</v>
      </c>
      <c r="U21" s="32"/>
      <c r="V21" s="31" t="s">
        <v>806</v>
      </c>
    </row>
    <row r="22" spans="2:22" ht="16.5" thickTop="1" thickBot="1" x14ac:dyDescent="0.3">
      <c r="B22" s="36">
        <v>45920</v>
      </c>
      <c r="C22" s="22"/>
      <c r="D22" s="149">
        <v>11.2</v>
      </c>
      <c r="E22" s="30">
        <v>7.7999999999999989</v>
      </c>
      <c r="F22" s="30">
        <v>17</v>
      </c>
      <c r="G22" s="150">
        <f t="shared" si="0"/>
        <v>24.799999999999997</v>
      </c>
      <c r="H22" s="22"/>
      <c r="I22" s="149">
        <v>15.1</v>
      </c>
      <c r="J22" s="30">
        <v>13.649999999999999</v>
      </c>
      <c r="K22" s="30">
        <v>14</v>
      </c>
      <c r="L22" s="150">
        <f t="shared" si="1"/>
        <v>27.65</v>
      </c>
      <c r="M22" s="43"/>
      <c r="N22" s="149">
        <v>12.2</v>
      </c>
      <c r="O22" s="30">
        <v>9.2999999999999989</v>
      </c>
      <c r="P22" s="30">
        <v>14</v>
      </c>
      <c r="Q22" s="150">
        <f t="shared" si="2"/>
        <v>23.299999999999997</v>
      </c>
      <c r="R22"/>
      <c r="S22" s="26" t="s">
        <v>574</v>
      </c>
      <c r="T22" s="198" t="s">
        <v>807</v>
      </c>
      <c r="U22" s="32"/>
      <c r="V22" s="31" t="s">
        <v>704</v>
      </c>
    </row>
    <row r="23" spans="2:22" ht="16.5" thickTop="1" thickBot="1" x14ac:dyDescent="0.3">
      <c r="B23" s="36">
        <v>45921</v>
      </c>
      <c r="C23" s="22"/>
      <c r="D23" s="149">
        <v>10.199999999999999</v>
      </c>
      <c r="E23" s="30">
        <v>6.2999999999999989</v>
      </c>
      <c r="F23" s="30">
        <v>17</v>
      </c>
      <c r="G23" s="150">
        <f t="shared" si="0"/>
        <v>23.299999999999997</v>
      </c>
      <c r="H23" s="22"/>
      <c r="I23" s="149">
        <v>8</v>
      </c>
      <c r="J23" s="30">
        <v>3</v>
      </c>
      <c r="K23" s="30">
        <v>16</v>
      </c>
      <c r="L23" s="150">
        <f t="shared" si="1"/>
        <v>19</v>
      </c>
      <c r="M23" s="43"/>
      <c r="N23" s="149">
        <v>12.1</v>
      </c>
      <c r="O23" s="30">
        <v>9</v>
      </c>
      <c r="P23" s="30">
        <v>17</v>
      </c>
      <c r="Q23" s="150">
        <f t="shared" si="2"/>
        <v>26</v>
      </c>
      <c r="R23"/>
      <c r="S23" s="26" t="s">
        <v>809</v>
      </c>
      <c r="T23" s="198" t="s">
        <v>808</v>
      </c>
      <c r="U23" s="32"/>
      <c r="V23" s="31" t="s">
        <v>704</v>
      </c>
    </row>
    <row r="24" spans="2:22" ht="16.5" thickTop="1" thickBot="1" x14ac:dyDescent="0.3">
      <c r="B24" s="36">
        <v>45922</v>
      </c>
      <c r="C24" s="22"/>
      <c r="D24" s="149">
        <v>9.8000000000000007</v>
      </c>
      <c r="E24" s="30">
        <v>5.7000000000000011</v>
      </c>
      <c r="F24" s="30">
        <v>17</v>
      </c>
      <c r="G24" s="150">
        <f t="shared" si="0"/>
        <v>22.700000000000003</v>
      </c>
      <c r="H24" s="22"/>
      <c r="I24" s="149">
        <v>9.6999999999999993</v>
      </c>
      <c r="J24" s="30">
        <v>5.5499999999999989</v>
      </c>
      <c r="K24" s="30">
        <v>26</v>
      </c>
      <c r="L24" s="150">
        <f t="shared" si="1"/>
        <v>31.549999999999997</v>
      </c>
      <c r="M24" s="43"/>
      <c r="N24" s="149">
        <v>12.7</v>
      </c>
      <c r="O24" s="30">
        <v>10.049999999999999</v>
      </c>
      <c r="P24" s="30">
        <v>10</v>
      </c>
      <c r="Q24" s="150">
        <f t="shared" si="2"/>
        <v>20.049999999999997</v>
      </c>
      <c r="R24"/>
      <c r="S24" s="26" t="s">
        <v>371</v>
      </c>
      <c r="T24" s="198" t="s">
        <v>810</v>
      </c>
      <c r="U24" s="32"/>
      <c r="V24" s="31" t="s">
        <v>704</v>
      </c>
    </row>
    <row r="25" spans="2:22" ht="16.5" thickTop="1" thickBot="1" x14ac:dyDescent="0.3">
      <c r="B25" s="36">
        <v>45923</v>
      </c>
      <c r="C25" s="22"/>
      <c r="D25" s="149">
        <v>9.1999999999999993</v>
      </c>
      <c r="E25" s="30">
        <v>4.7999999999999989</v>
      </c>
      <c r="F25" s="30">
        <v>17</v>
      </c>
      <c r="G25" s="150">
        <f t="shared" si="0"/>
        <v>21.799999999999997</v>
      </c>
      <c r="H25" s="22"/>
      <c r="I25" s="149">
        <v>10.199999999999999</v>
      </c>
      <c r="J25" s="30">
        <v>6.2999999999999989</v>
      </c>
      <c r="K25" s="30">
        <v>16</v>
      </c>
      <c r="L25" s="150">
        <f t="shared" si="1"/>
        <v>22.299999999999997</v>
      </c>
      <c r="M25" s="43"/>
      <c r="N25" s="149">
        <v>15.9</v>
      </c>
      <c r="O25" s="30">
        <v>14.850000000000001</v>
      </c>
      <c r="P25" s="30">
        <v>10</v>
      </c>
      <c r="Q25" s="150">
        <f t="shared" si="2"/>
        <v>24.85</v>
      </c>
      <c r="R25"/>
      <c r="S25" s="26" t="s">
        <v>811</v>
      </c>
      <c r="T25" s="198" t="s">
        <v>812</v>
      </c>
      <c r="U25" s="32"/>
      <c r="V25" s="31" t="s">
        <v>704</v>
      </c>
    </row>
    <row r="26" spans="2:22" ht="16.5" thickTop="1" thickBot="1" x14ac:dyDescent="0.3">
      <c r="B26" s="36">
        <v>45924</v>
      </c>
      <c r="C26" s="22"/>
      <c r="D26" s="149">
        <v>8.9</v>
      </c>
      <c r="E26" s="30">
        <v>4.3500000000000005</v>
      </c>
      <c r="F26" s="30">
        <v>17</v>
      </c>
      <c r="G26" s="150">
        <f t="shared" si="0"/>
        <v>21.35</v>
      </c>
      <c r="H26" s="22"/>
      <c r="I26" s="149">
        <v>7.9</v>
      </c>
      <c r="J26" s="30">
        <v>2.8500000000000005</v>
      </c>
      <c r="K26" s="30">
        <v>20</v>
      </c>
      <c r="L26" s="150">
        <f t="shared" si="1"/>
        <v>22.85</v>
      </c>
      <c r="M26" s="43"/>
      <c r="N26" s="149">
        <v>10.4</v>
      </c>
      <c r="O26" s="30">
        <v>7</v>
      </c>
      <c r="P26" s="30">
        <v>6</v>
      </c>
      <c r="Q26" s="150">
        <f t="shared" si="2"/>
        <v>13</v>
      </c>
      <c r="R26"/>
      <c r="S26" s="26" t="s">
        <v>813</v>
      </c>
      <c r="T26" s="198" t="s">
        <v>814</v>
      </c>
      <c r="U26" s="32"/>
      <c r="V26" s="31" t="s">
        <v>722</v>
      </c>
    </row>
    <row r="27" spans="2:22" ht="16.5" thickTop="1" thickBot="1" x14ac:dyDescent="0.3">
      <c r="B27" s="36">
        <v>45925</v>
      </c>
      <c r="C27" s="22"/>
      <c r="D27" s="149">
        <v>10</v>
      </c>
      <c r="E27" s="30">
        <v>6</v>
      </c>
      <c r="F27" s="30">
        <v>17</v>
      </c>
      <c r="G27" s="150">
        <f t="shared" si="0"/>
        <v>23</v>
      </c>
      <c r="H27" s="22"/>
      <c r="I27" s="149">
        <v>7.6</v>
      </c>
      <c r="J27" s="30">
        <v>2.3999999999999995</v>
      </c>
      <c r="K27" s="30">
        <v>20</v>
      </c>
      <c r="L27" s="150">
        <f t="shared" si="1"/>
        <v>22.4</v>
      </c>
      <c r="M27" s="43"/>
      <c r="N27" s="149">
        <v>11.5</v>
      </c>
      <c r="O27" s="30">
        <v>8</v>
      </c>
      <c r="P27" s="30">
        <v>22</v>
      </c>
      <c r="Q27" s="150">
        <f t="shared" si="2"/>
        <v>30</v>
      </c>
      <c r="R27"/>
      <c r="S27" s="26" t="s">
        <v>815</v>
      </c>
      <c r="T27" s="198" t="s">
        <v>337</v>
      </c>
      <c r="U27" s="32"/>
      <c r="V27" s="31"/>
    </row>
    <row r="28" spans="2:22" ht="16.5" thickTop="1" thickBot="1" x14ac:dyDescent="0.3">
      <c r="B28" s="36">
        <v>45926</v>
      </c>
      <c r="C28" s="22"/>
      <c r="D28" s="149">
        <v>7.7</v>
      </c>
      <c r="E28" s="30">
        <v>2.5500000000000003</v>
      </c>
      <c r="F28" s="30">
        <v>17</v>
      </c>
      <c r="G28" s="150">
        <f t="shared" si="0"/>
        <v>19.55</v>
      </c>
      <c r="H28" s="22"/>
      <c r="I28" s="149">
        <v>8.4</v>
      </c>
      <c r="J28" s="30">
        <v>3.6000000000000005</v>
      </c>
      <c r="K28" s="30">
        <v>25</v>
      </c>
      <c r="L28" s="150">
        <f t="shared" si="1"/>
        <v>28.6</v>
      </c>
      <c r="M28" s="43"/>
      <c r="N28" s="149">
        <v>12.8</v>
      </c>
      <c r="O28" s="30">
        <v>10.200000000000001</v>
      </c>
      <c r="P28" s="30">
        <v>14</v>
      </c>
      <c r="Q28" s="150">
        <f t="shared" si="2"/>
        <v>24.200000000000003</v>
      </c>
      <c r="R28"/>
      <c r="S28" s="26" t="s">
        <v>817</v>
      </c>
      <c r="T28" s="198" t="s">
        <v>818</v>
      </c>
      <c r="U28" s="32"/>
      <c r="V28" s="31" t="s">
        <v>704</v>
      </c>
    </row>
    <row r="29" spans="2:22" ht="16.5" thickTop="1" thickBot="1" x14ac:dyDescent="0.3">
      <c r="B29" s="36">
        <v>45927</v>
      </c>
      <c r="C29" s="22"/>
      <c r="D29" s="149">
        <v>11.3</v>
      </c>
      <c r="E29" s="30">
        <v>9.0100000000000016</v>
      </c>
      <c r="F29" s="30">
        <v>17</v>
      </c>
      <c r="G29" s="150">
        <f t="shared" si="0"/>
        <v>26.01</v>
      </c>
      <c r="H29" s="22"/>
      <c r="I29" s="149">
        <v>10.4</v>
      </c>
      <c r="J29" s="30">
        <v>7.48</v>
      </c>
      <c r="K29" s="30">
        <v>14</v>
      </c>
      <c r="L29" s="150">
        <f t="shared" si="1"/>
        <v>21.48</v>
      </c>
      <c r="M29" s="43"/>
      <c r="N29" s="149">
        <v>14.8</v>
      </c>
      <c r="O29" s="30">
        <v>14.96</v>
      </c>
      <c r="P29" s="30">
        <v>7</v>
      </c>
      <c r="Q29" s="150">
        <f t="shared" si="2"/>
        <v>21.96</v>
      </c>
      <c r="R29"/>
      <c r="S29" s="26" t="s">
        <v>822</v>
      </c>
      <c r="T29" s="47" t="s">
        <v>821</v>
      </c>
      <c r="U29" s="32"/>
      <c r="V29" s="54" t="s">
        <v>823</v>
      </c>
    </row>
    <row r="30" spans="2:22" ht="16.5" thickTop="1" thickBot="1" x14ac:dyDescent="0.3">
      <c r="B30" s="36">
        <v>45928</v>
      </c>
      <c r="C30" s="22"/>
      <c r="D30" s="149">
        <v>9.6999999999999993</v>
      </c>
      <c r="E30" s="30">
        <v>6.2899999999999983</v>
      </c>
      <c r="F30" s="30">
        <v>17</v>
      </c>
      <c r="G30" s="150">
        <f t="shared" si="0"/>
        <v>23.29</v>
      </c>
      <c r="H30" s="22"/>
      <c r="I30" s="149">
        <v>7.8</v>
      </c>
      <c r="J30" s="30">
        <v>3.0599999999999996</v>
      </c>
      <c r="K30" s="30">
        <v>19</v>
      </c>
      <c r="L30" s="150">
        <f t="shared" si="1"/>
        <v>22.06</v>
      </c>
      <c r="M30" s="43"/>
      <c r="N30" s="149">
        <v>15.8</v>
      </c>
      <c r="O30" s="30">
        <v>16.66</v>
      </c>
      <c r="P30" s="30">
        <v>7</v>
      </c>
      <c r="Q30" s="150">
        <f t="shared" si="2"/>
        <v>23.66</v>
      </c>
      <c r="R30"/>
      <c r="S30" s="26"/>
      <c r="T30" s="198" t="s">
        <v>821</v>
      </c>
      <c r="U30" s="32"/>
      <c r="V30" s="31" t="s">
        <v>704</v>
      </c>
    </row>
    <row r="31" spans="2:22" ht="16.5" thickTop="1" thickBot="1" x14ac:dyDescent="0.3">
      <c r="B31" s="36">
        <v>45929</v>
      </c>
      <c r="C31" s="22"/>
      <c r="D31" s="149">
        <v>13.5</v>
      </c>
      <c r="E31" s="30">
        <v>12.75</v>
      </c>
      <c r="F31" s="30">
        <v>17</v>
      </c>
      <c r="G31" s="150">
        <f t="shared" si="0"/>
        <v>29.75</v>
      </c>
      <c r="H31" s="22"/>
      <c r="I31" s="149">
        <v>9.4</v>
      </c>
      <c r="J31" s="30">
        <v>5.78</v>
      </c>
      <c r="K31" s="30">
        <v>10</v>
      </c>
      <c r="L31" s="150">
        <f t="shared" si="1"/>
        <v>15.780000000000001</v>
      </c>
      <c r="M31" s="43"/>
      <c r="N31" s="149">
        <v>10.6</v>
      </c>
      <c r="O31" s="30">
        <v>7.8199999999999994</v>
      </c>
      <c r="P31" s="30">
        <v>12</v>
      </c>
      <c r="Q31" s="150">
        <f t="shared" si="2"/>
        <v>19.82</v>
      </c>
      <c r="R31"/>
      <c r="S31" s="26" t="s">
        <v>824</v>
      </c>
      <c r="T31" s="198" t="s">
        <v>825</v>
      </c>
      <c r="U31" s="32"/>
      <c r="V31" s="3" t="s">
        <v>704</v>
      </c>
    </row>
    <row r="32" spans="2:22" ht="16.5" thickTop="1" thickBot="1" x14ac:dyDescent="0.3">
      <c r="B32" s="36">
        <v>45930</v>
      </c>
      <c r="C32" s="22"/>
      <c r="D32" s="149">
        <v>7.8</v>
      </c>
      <c r="E32" s="30">
        <v>3.0599999999999996</v>
      </c>
      <c r="F32" s="30">
        <v>17</v>
      </c>
      <c r="G32" s="150">
        <f t="shared" si="0"/>
        <v>20.059999999999999</v>
      </c>
      <c r="H32" s="22"/>
      <c r="I32" s="149">
        <v>9.9</v>
      </c>
      <c r="J32" s="30">
        <v>6.6300000000000008</v>
      </c>
      <c r="K32" s="30">
        <v>21</v>
      </c>
      <c r="L32" s="150">
        <f t="shared" si="1"/>
        <v>27.630000000000003</v>
      </c>
      <c r="M32" s="43"/>
      <c r="N32" s="149">
        <v>12.4</v>
      </c>
      <c r="O32" s="30">
        <v>10.88</v>
      </c>
      <c r="P32" s="30">
        <v>21</v>
      </c>
      <c r="Q32" s="150">
        <f t="shared" si="2"/>
        <v>31.880000000000003</v>
      </c>
      <c r="R32"/>
      <c r="S32" s="26" t="s">
        <v>826</v>
      </c>
      <c r="T32" s="198" t="s">
        <v>827</v>
      </c>
      <c r="U32" s="32"/>
      <c r="V32" s="31" t="s">
        <v>704</v>
      </c>
    </row>
    <row r="33" spans="2:22" ht="15.75" thickTop="1" x14ac:dyDescent="0.25">
      <c r="B33" s="36"/>
      <c r="D33" s="149"/>
      <c r="E33" s="30"/>
      <c r="F33" s="30"/>
      <c r="G33" s="150">
        <f t="shared" ref="G33" si="6">IFERROR(E33+F33,"")</f>
        <v>0</v>
      </c>
      <c r="H33" s="22"/>
      <c r="I33" s="149"/>
      <c r="J33" s="30"/>
      <c r="K33" s="30"/>
      <c r="L33" s="150">
        <f t="shared" ref="L33" si="7">IFERROR(J33+K33,"")</f>
        <v>0</v>
      </c>
      <c r="M33" s="43"/>
      <c r="N33" s="149"/>
      <c r="O33" s="30"/>
      <c r="P33" s="30"/>
      <c r="Q33" s="150">
        <f t="shared" ref="Q33" si="8">IFERROR(O33+P33,"")</f>
        <v>0</v>
      </c>
      <c r="S33" s="26"/>
      <c r="T33" s="198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0" priority="1">
      <formula>WEEKDAY(B3,2)=7</formula>
    </cfRule>
  </conditionalFormatting>
  <hyperlinks>
    <hyperlink ref="U1" location="Saisies!A1" display="Retour Saisie" xr:uid="{2F7A1188-4E23-4C2A-B56F-34E91635AF0F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79FE3-5AEC-4D79-837F-ABAA54CA0B2D}">
  <sheetPr codeName="Feuil13"/>
  <dimension ref="A1:Z33"/>
  <sheetViews>
    <sheetView topLeftCell="A2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1.28515625" customWidth="1"/>
    <col min="4" max="4" width="7.7109375" style="6" customWidth="1"/>
    <col min="5" max="7" width="7.7109375" style="8" customWidth="1"/>
    <col min="8" max="8" width="1.28515625" customWidth="1"/>
    <col min="9" max="9" width="7.7109375" style="6" customWidth="1"/>
    <col min="10" max="11" width="7.7109375" style="8" customWidth="1"/>
    <col min="12" max="12" width="7.7109375" style="3" customWidth="1"/>
    <col min="13" max="13" width="1.42578125" style="8" customWidth="1"/>
    <col min="14" max="14" width="7.7109375" style="5" customWidth="1"/>
    <col min="15" max="17" width="7.7109375" style="3" customWidth="1"/>
    <col min="18" max="18" width="1" style="3" customWidth="1"/>
    <col min="19" max="19" width="48.140625" style="8" customWidth="1"/>
    <col min="20" max="20" width="47.140625" style="8" customWidth="1"/>
    <col min="21" max="21" width="6.85546875" style="5" customWidth="1"/>
    <col min="22" max="22" width="55.42578125" style="8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13.8</v>
      </c>
      <c r="B1" s="25">
        <v>2025</v>
      </c>
      <c r="C1" s="10" t="s">
        <v>10</v>
      </c>
      <c r="D1" s="262"/>
      <c r="E1" s="262"/>
      <c r="F1" s="262"/>
      <c r="G1" s="262"/>
      <c r="I1" s="262"/>
      <c r="J1" s="262"/>
      <c r="K1" s="262"/>
      <c r="L1" s="262"/>
      <c r="M1" s="42"/>
      <c r="N1" s="263"/>
      <c r="O1" s="263"/>
      <c r="P1" s="263"/>
      <c r="Q1" s="263"/>
      <c r="T1" s="194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5" t="s">
        <v>11</v>
      </c>
      <c r="T2" s="195" t="s">
        <v>12</v>
      </c>
      <c r="U2" s="28" t="s">
        <v>17</v>
      </c>
      <c r="V2" s="196" t="s">
        <v>18</v>
      </c>
      <c r="W2" s="12"/>
      <c r="X2" s="12"/>
      <c r="Y2" s="12"/>
    </row>
    <row r="3" spans="1:26" ht="16.5" customHeight="1" thickTop="1" thickBot="1" x14ac:dyDescent="0.3">
      <c r="B3" s="36">
        <v>45870</v>
      </c>
      <c r="C3" s="22"/>
      <c r="D3" s="149">
        <v>9.9</v>
      </c>
      <c r="E3" s="30">
        <v>2.9000000000000004</v>
      </c>
      <c r="F3" s="30">
        <v>17.84</v>
      </c>
      <c r="G3" s="150">
        <f>IFERROR(E3+F3,"")</f>
        <v>20.740000000000002</v>
      </c>
      <c r="H3" s="22"/>
      <c r="I3" s="149">
        <v>10.5</v>
      </c>
      <c r="J3" s="30">
        <v>3.5</v>
      </c>
      <c r="K3" s="30">
        <v>10</v>
      </c>
      <c r="L3" s="150">
        <f>IFERROR(J3+K3,"")</f>
        <v>13.5</v>
      </c>
      <c r="M3" s="43"/>
      <c r="N3" s="149">
        <v>14</v>
      </c>
      <c r="O3" s="30">
        <v>7</v>
      </c>
      <c r="P3" s="30">
        <v>10</v>
      </c>
      <c r="Q3" s="150">
        <f>IFERROR(O3+P3,"")</f>
        <v>17</v>
      </c>
      <c r="R3"/>
      <c r="S3" s="197" t="s">
        <v>292</v>
      </c>
      <c r="T3" s="198" t="s">
        <v>708</v>
      </c>
      <c r="U3" s="32"/>
      <c r="V3" s="198" t="s">
        <v>704</v>
      </c>
      <c r="W3" s="1"/>
      <c r="X3" s="2"/>
    </row>
    <row r="4" spans="1:26" s="5" customFormat="1" ht="16.5" thickTop="1" thickBot="1" x14ac:dyDescent="0.3">
      <c r="B4" s="36">
        <v>45871</v>
      </c>
      <c r="C4" s="22"/>
      <c r="D4" s="149">
        <v>8.6999999999999993</v>
      </c>
      <c r="E4" s="30">
        <v>1.6999999999999993</v>
      </c>
      <c r="F4" s="30">
        <v>18</v>
      </c>
      <c r="G4" s="150">
        <f t="shared" ref="G4:G33" si="0">IFERROR(E4+F4,"")</f>
        <v>19.7</v>
      </c>
      <c r="H4" s="22"/>
      <c r="I4" s="149">
        <v>11.9</v>
      </c>
      <c r="J4" s="30">
        <v>4.9000000000000004</v>
      </c>
      <c r="K4" s="30">
        <v>15</v>
      </c>
      <c r="L4" s="150">
        <f t="shared" ref="L4:L33" si="1">IFERROR(J4+K4,"")</f>
        <v>19.899999999999999</v>
      </c>
      <c r="M4" s="43"/>
      <c r="N4" s="149">
        <v>13.1</v>
      </c>
      <c r="O4" s="30">
        <v>6.1</v>
      </c>
      <c r="P4" s="30">
        <v>21</v>
      </c>
      <c r="Q4" s="150">
        <f t="shared" ref="Q4:Q33" si="2">IFERROR(O4+P4,"")</f>
        <v>27.1</v>
      </c>
      <c r="R4"/>
      <c r="S4" s="197" t="s">
        <v>709</v>
      </c>
      <c r="T4" s="198" t="s">
        <v>710</v>
      </c>
      <c r="U4" s="32"/>
      <c r="V4" s="198" t="s">
        <v>704</v>
      </c>
      <c r="W4" s="3"/>
      <c r="X4" s="3"/>
      <c r="Y4" s="1"/>
      <c r="Z4"/>
    </row>
    <row r="5" spans="1:26" s="5" customFormat="1" ht="16.5" thickTop="1" thickBot="1" x14ac:dyDescent="0.3">
      <c r="B5" s="36">
        <v>45872</v>
      </c>
      <c r="C5" s="22"/>
      <c r="D5" s="149">
        <v>13.6</v>
      </c>
      <c r="E5" s="30">
        <v>6.6</v>
      </c>
      <c r="F5" s="30">
        <v>17</v>
      </c>
      <c r="G5" s="150">
        <f t="shared" si="0"/>
        <v>23.6</v>
      </c>
      <c r="H5" s="22"/>
      <c r="I5" s="149">
        <v>6.8</v>
      </c>
      <c r="J5" s="30">
        <v>0</v>
      </c>
      <c r="K5" s="30">
        <v>15</v>
      </c>
      <c r="L5" s="150">
        <f t="shared" si="1"/>
        <v>15</v>
      </c>
      <c r="M5" s="43"/>
      <c r="N5" s="149">
        <v>11.8</v>
      </c>
      <c r="O5" s="30">
        <v>4.8000000000000007</v>
      </c>
      <c r="P5" s="30">
        <v>10</v>
      </c>
      <c r="Q5" s="150">
        <f t="shared" si="2"/>
        <v>14.8</v>
      </c>
      <c r="R5"/>
      <c r="S5" s="197" t="s">
        <v>711</v>
      </c>
      <c r="T5" s="198" t="s">
        <v>712</v>
      </c>
      <c r="U5" s="32"/>
      <c r="V5" s="198" t="s">
        <v>713</v>
      </c>
      <c r="W5" s="3"/>
      <c r="X5" s="3"/>
      <c r="Y5" s="1"/>
      <c r="Z5"/>
    </row>
    <row r="6" spans="1:26" ht="16.5" thickTop="1" thickBot="1" x14ac:dyDescent="0.3">
      <c r="B6" s="36">
        <v>45873</v>
      </c>
      <c r="C6" s="22"/>
      <c r="D6" s="149">
        <v>15.3</v>
      </c>
      <c r="E6" s="30">
        <v>8.3000000000000007</v>
      </c>
      <c r="F6" s="30">
        <v>17</v>
      </c>
      <c r="G6" s="150">
        <f t="shared" si="0"/>
        <v>25.3</v>
      </c>
      <c r="H6" s="22"/>
      <c r="I6" s="149">
        <v>12</v>
      </c>
      <c r="J6" s="30">
        <v>5</v>
      </c>
      <c r="K6" s="30">
        <v>18</v>
      </c>
      <c r="L6" s="150">
        <f t="shared" si="1"/>
        <v>23</v>
      </c>
      <c r="M6" s="43"/>
      <c r="N6" s="149">
        <v>13.3</v>
      </c>
      <c r="O6" s="30">
        <v>6</v>
      </c>
      <c r="P6" s="30">
        <v>18</v>
      </c>
      <c r="Q6" s="150">
        <f t="shared" si="2"/>
        <v>24</v>
      </c>
      <c r="R6"/>
      <c r="S6" s="197" t="s">
        <v>714</v>
      </c>
      <c r="T6" s="198" t="s">
        <v>715</v>
      </c>
      <c r="U6" s="32"/>
      <c r="V6" s="198" t="s">
        <v>704</v>
      </c>
    </row>
    <row r="7" spans="1:26" ht="16.5" thickTop="1" thickBot="1" x14ac:dyDescent="0.3">
      <c r="B7" s="36">
        <v>45874</v>
      </c>
      <c r="C7" s="22"/>
      <c r="D7" s="149">
        <v>13.8</v>
      </c>
      <c r="E7" s="30">
        <v>6.8000000000000007</v>
      </c>
      <c r="F7" s="30">
        <v>18</v>
      </c>
      <c r="G7" s="150">
        <f t="shared" si="0"/>
        <v>24.8</v>
      </c>
      <c r="H7" s="22"/>
      <c r="I7" s="149">
        <v>9.6</v>
      </c>
      <c r="J7" s="30">
        <v>2.5999999999999996</v>
      </c>
      <c r="K7" s="30">
        <v>21</v>
      </c>
      <c r="L7" s="150">
        <f t="shared" si="1"/>
        <v>23.6</v>
      </c>
      <c r="M7" s="43"/>
      <c r="N7" s="149">
        <v>8.3000000000000007</v>
      </c>
      <c r="O7" s="30">
        <v>1</v>
      </c>
      <c r="P7" s="30">
        <v>16</v>
      </c>
      <c r="Q7" s="150">
        <f t="shared" si="2"/>
        <v>17</v>
      </c>
      <c r="R7"/>
      <c r="S7" s="197" t="s">
        <v>717</v>
      </c>
      <c r="T7" s="198" t="s">
        <v>716</v>
      </c>
      <c r="U7" s="32"/>
      <c r="V7" s="198" t="s">
        <v>704</v>
      </c>
    </row>
    <row r="8" spans="1:26" ht="16.5" thickTop="1" thickBot="1" x14ac:dyDescent="0.3">
      <c r="B8" s="36">
        <v>45875</v>
      </c>
      <c r="C8" s="22"/>
      <c r="D8" s="149">
        <v>9.9</v>
      </c>
      <c r="E8" s="30">
        <v>2.9000000000000004</v>
      </c>
      <c r="F8" s="30">
        <v>41</v>
      </c>
      <c r="G8" s="150">
        <f t="shared" si="0"/>
        <v>43.9</v>
      </c>
      <c r="H8" s="22"/>
      <c r="I8" s="149">
        <v>13.3</v>
      </c>
      <c r="J8" s="30">
        <v>6.3000000000000007</v>
      </c>
      <c r="K8" s="30">
        <v>18</v>
      </c>
      <c r="L8" s="150">
        <f t="shared" si="1"/>
        <v>24.3</v>
      </c>
      <c r="M8" s="43"/>
      <c r="N8" s="149">
        <v>15.6</v>
      </c>
      <c r="O8" s="30">
        <v>8.6</v>
      </c>
      <c r="P8" s="30">
        <v>18</v>
      </c>
      <c r="Q8" s="150">
        <f t="shared" si="2"/>
        <v>26.6</v>
      </c>
      <c r="R8"/>
      <c r="S8" s="197" t="s">
        <v>267</v>
      </c>
      <c r="T8" s="198" t="s">
        <v>267</v>
      </c>
      <c r="U8" s="32"/>
      <c r="V8" s="198" t="s">
        <v>704</v>
      </c>
    </row>
    <row r="9" spans="1:26" ht="16.5" thickTop="1" thickBot="1" x14ac:dyDescent="0.3">
      <c r="B9" s="36">
        <v>45876</v>
      </c>
      <c r="C9" s="22"/>
      <c r="D9" s="149">
        <v>13.6</v>
      </c>
      <c r="E9" s="30">
        <v>6.6</v>
      </c>
      <c r="F9" s="30">
        <v>14</v>
      </c>
      <c r="G9" s="150">
        <f t="shared" si="0"/>
        <v>20.6</v>
      </c>
      <c r="H9" s="22"/>
      <c r="I9" s="149">
        <v>11.4</v>
      </c>
      <c r="J9" s="30">
        <v>4.4000000000000004</v>
      </c>
      <c r="K9" s="30">
        <v>28</v>
      </c>
      <c r="L9" s="150">
        <f t="shared" si="1"/>
        <v>32.4</v>
      </c>
      <c r="M9" s="43"/>
      <c r="N9" s="149">
        <v>13.2</v>
      </c>
      <c r="O9" s="30">
        <v>6.1999999999999993</v>
      </c>
      <c r="P9" s="30">
        <v>20</v>
      </c>
      <c r="Q9" s="150">
        <f t="shared" si="2"/>
        <v>26.2</v>
      </c>
      <c r="R9"/>
      <c r="S9" s="197" t="s">
        <v>721</v>
      </c>
      <c r="T9" s="198"/>
      <c r="U9" s="32"/>
      <c r="V9" s="198" t="s">
        <v>722</v>
      </c>
    </row>
    <row r="10" spans="1:26" ht="16.5" thickTop="1" thickBot="1" x14ac:dyDescent="0.3">
      <c r="B10" s="36">
        <v>45877</v>
      </c>
      <c r="C10" s="22"/>
      <c r="D10" s="149">
        <v>13.8</v>
      </c>
      <c r="E10" s="30">
        <v>7</v>
      </c>
      <c r="F10" s="30">
        <v>17</v>
      </c>
      <c r="G10" s="150">
        <f t="shared" si="0"/>
        <v>24</v>
      </c>
      <c r="H10" s="22"/>
      <c r="I10" s="149">
        <v>10.4</v>
      </c>
      <c r="J10" s="30">
        <v>3</v>
      </c>
      <c r="K10" s="30">
        <v>14</v>
      </c>
      <c r="L10" s="150">
        <f t="shared" si="1"/>
        <v>17</v>
      </c>
      <c r="M10" s="43"/>
      <c r="N10" s="149">
        <v>9.4</v>
      </c>
      <c r="O10" s="30">
        <v>7</v>
      </c>
      <c r="P10" s="30">
        <v>14</v>
      </c>
      <c r="Q10" s="150">
        <f t="shared" si="2"/>
        <v>21</v>
      </c>
      <c r="R10"/>
      <c r="S10" s="168" t="s">
        <v>723</v>
      </c>
      <c r="T10" t="s">
        <v>724</v>
      </c>
      <c r="U10" s="32"/>
      <c r="V10" s="198"/>
    </row>
    <row r="11" spans="1:26" ht="16.5" thickTop="1" thickBot="1" x14ac:dyDescent="0.3">
      <c r="B11" s="36">
        <v>45878</v>
      </c>
      <c r="C11" s="22"/>
      <c r="D11" s="149">
        <v>8.1</v>
      </c>
      <c r="E11" s="30">
        <v>1</v>
      </c>
      <c r="F11" s="30">
        <v>17</v>
      </c>
      <c r="G11" s="150">
        <f t="shared" si="0"/>
        <v>18</v>
      </c>
      <c r="H11" s="22"/>
      <c r="I11" s="149">
        <v>13</v>
      </c>
      <c r="J11" s="30">
        <v>6</v>
      </c>
      <c r="K11" s="30">
        <v>20</v>
      </c>
      <c r="L11" s="150">
        <f t="shared" si="1"/>
        <v>26</v>
      </c>
      <c r="M11" s="43"/>
      <c r="N11" s="149">
        <v>13.4</v>
      </c>
      <c r="O11" s="30">
        <v>6</v>
      </c>
      <c r="P11" s="30">
        <v>24</v>
      </c>
      <c r="Q11" s="150">
        <f t="shared" si="2"/>
        <v>30</v>
      </c>
      <c r="R11"/>
      <c r="S11" s="197" t="s">
        <v>725</v>
      </c>
      <c r="T11" s="198" t="s">
        <v>726</v>
      </c>
      <c r="U11" s="32"/>
      <c r="V11" s="198" t="s">
        <v>727</v>
      </c>
    </row>
    <row r="12" spans="1:26" ht="16.5" thickTop="1" thickBot="1" x14ac:dyDescent="0.3">
      <c r="B12" s="36">
        <v>45879</v>
      </c>
      <c r="C12" s="22"/>
      <c r="D12" s="149">
        <v>11</v>
      </c>
      <c r="E12" s="30">
        <v>4</v>
      </c>
      <c r="F12" s="30">
        <v>17</v>
      </c>
      <c r="G12" s="150">
        <f t="shared" si="0"/>
        <v>21</v>
      </c>
      <c r="H12" s="22"/>
      <c r="I12" s="149">
        <v>8.4</v>
      </c>
      <c r="J12" s="30">
        <v>1.4000000000000004</v>
      </c>
      <c r="K12" s="30">
        <v>21</v>
      </c>
      <c r="L12" s="150">
        <f t="shared" si="1"/>
        <v>22.4</v>
      </c>
      <c r="M12" s="43"/>
      <c r="N12" s="149">
        <v>15.6</v>
      </c>
      <c r="O12" s="30">
        <v>8.6</v>
      </c>
      <c r="P12" s="30">
        <v>28</v>
      </c>
      <c r="Q12" s="150">
        <f t="shared" si="2"/>
        <v>36.6</v>
      </c>
      <c r="R12"/>
      <c r="S12" s="199" t="s">
        <v>728</v>
      </c>
      <c r="T12" s="8" t="s">
        <v>729</v>
      </c>
      <c r="U12" s="32"/>
      <c r="V12" s="8" t="s">
        <v>730</v>
      </c>
    </row>
    <row r="13" spans="1:26" ht="16.5" thickTop="1" thickBot="1" x14ac:dyDescent="0.3">
      <c r="B13" s="36">
        <v>45880</v>
      </c>
      <c r="C13" s="22"/>
      <c r="D13" s="149">
        <v>8.1999999999999993</v>
      </c>
      <c r="E13" s="30">
        <v>2.1999999999999993</v>
      </c>
      <c r="F13" s="30">
        <v>17</v>
      </c>
      <c r="G13" s="150">
        <f t="shared" si="0"/>
        <v>19.2</v>
      </c>
      <c r="H13" s="22"/>
      <c r="I13" s="149">
        <v>7.9</v>
      </c>
      <c r="J13" s="30">
        <v>1.9000000000000004</v>
      </c>
      <c r="K13" s="30">
        <v>21</v>
      </c>
      <c r="L13" s="150">
        <f t="shared" si="1"/>
        <v>22.9</v>
      </c>
      <c r="M13" s="43"/>
      <c r="N13" s="149">
        <v>6.5</v>
      </c>
      <c r="O13" s="30">
        <v>0.5</v>
      </c>
      <c r="P13" s="30">
        <v>17</v>
      </c>
      <c r="Q13" s="150">
        <f t="shared" si="2"/>
        <v>17.5</v>
      </c>
      <c r="R13"/>
      <c r="S13" s="197" t="s">
        <v>267</v>
      </c>
      <c r="T13" s="198" t="s">
        <v>519</v>
      </c>
      <c r="U13" s="32"/>
      <c r="V13" s="198" t="s">
        <v>704</v>
      </c>
    </row>
    <row r="14" spans="1:26" ht="16.5" thickTop="1" thickBot="1" x14ac:dyDescent="0.3">
      <c r="B14" s="36">
        <v>45881</v>
      </c>
      <c r="C14" s="22"/>
      <c r="D14" s="149">
        <v>9.1</v>
      </c>
      <c r="E14" s="30">
        <v>3.0999999999999996</v>
      </c>
      <c r="F14" s="30">
        <v>17</v>
      </c>
      <c r="G14" s="150">
        <f t="shared" si="0"/>
        <v>20.100000000000001</v>
      </c>
      <c r="H14" s="22"/>
      <c r="I14" s="149">
        <v>8.3000000000000007</v>
      </c>
      <c r="J14" s="30">
        <v>2.3000000000000007</v>
      </c>
      <c r="K14" s="30">
        <v>18</v>
      </c>
      <c r="L14" s="150">
        <f t="shared" si="1"/>
        <v>20.3</v>
      </c>
      <c r="M14" s="43"/>
      <c r="N14" s="149">
        <v>13.2</v>
      </c>
      <c r="O14" s="30">
        <v>7.1999999999999993</v>
      </c>
      <c r="P14" s="30">
        <v>17</v>
      </c>
      <c r="Q14" s="150">
        <f t="shared" si="2"/>
        <v>24.2</v>
      </c>
      <c r="R14"/>
      <c r="S14" s="197" t="s">
        <v>731</v>
      </c>
      <c r="T14" s="198" t="s">
        <v>732</v>
      </c>
      <c r="U14" s="32"/>
      <c r="V14" s="198" t="s">
        <v>704</v>
      </c>
    </row>
    <row r="15" spans="1:26" ht="16.5" thickTop="1" thickBot="1" x14ac:dyDescent="0.3">
      <c r="B15" s="36">
        <v>45882</v>
      </c>
      <c r="C15" s="22"/>
      <c r="D15" s="149">
        <v>11.6</v>
      </c>
      <c r="E15" s="30">
        <v>5.6</v>
      </c>
      <c r="F15" s="30">
        <v>17</v>
      </c>
      <c r="G15" s="150">
        <f t="shared" si="0"/>
        <v>22.6</v>
      </c>
      <c r="H15" s="22"/>
      <c r="I15" s="149">
        <v>19</v>
      </c>
      <c r="J15" s="30">
        <v>13</v>
      </c>
      <c r="K15" s="30">
        <v>14</v>
      </c>
      <c r="L15" s="150">
        <f t="shared" si="1"/>
        <v>27</v>
      </c>
      <c r="M15" s="43"/>
      <c r="N15" s="149">
        <v>11.6</v>
      </c>
      <c r="O15" s="30">
        <v>5.6</v>
      </c>
      <c r="P15" s="30">
        <v>16</v>
      </c>
      <c r="Q15" s="150">
        <f t="shared" si="2"/>
        <v>21.6</v>
      </c>
      <c r="R15"/>
      <c r="S15" s="197" t="s">
        <v>734</v>
      </c>
      <c r="T15" s="198" t="s">
        <v>733</v>
      </c>
      <c r="U15" s="55"/>
      <c r="V15" s="200" t="s">
        <v>735</v>
      </c>
    </row>
    <row r="16" spans="1:26" ht="16.5" thickTop="1" thickBot="1" x14ac:dyDescent="0.3">
      <c r="B16" s="36">
        <v>45883</v>
      </c>
      <c r="C16" s="22"/>
      <c r="D16" s="149">
        <v>12.8</v>
      </c>
      <c r="E16" s="30">
        <v>6.8000000000000007</v>
      </c>
      <c r="F16" s="30">
        <v>17</v>
      </c>
      <c r="G16" s="150">
        <f>IFERROR(E16+F16,"")</f>
        <v>23.8</v>
      </c>
      <c r="H16" s="22"/>
      <c r="I16" s="149">
        <v>5.6</v>
      </c>
      <c r="J16" s="30">
        <v>0</v>
      </c>
      <c r="K16" s="30">
        <v>14</v>
      </c>
      <c r="L16" s="150">
        <f t="shared" si="1"/>
        <v>14</v>
      </c>
      <c r="M16" s="43"/>
      <c r="N16" s="149">
        <v>11.7</v>
      </c>
      <c r="O16" s="30">
        <v>5.6999999999999993</v>
      </c>
      <c r="P16" s="30">
        <v>16</v>
      </c>
      <c r="Q16" s="150">
        <f t="shared" si="2"/>
        <v>21.7</v>
      </c>
      <c r="R16"/>
      <c r="S16" s="197" t="s">
        <v>736</v>
      </c>
      <c r="T16" s="198" t="s">
        <v>737</v>
      </c>
      <c r="U16" s="75"/>
      <c r="V16" s="201" t="s">
        <v>704</v>
      </c>
    </row>
    <row r="17" spans="2:22" ht="16.5" thickTop="1" thickBot="1" x14ac:dyDescent="0.3">
      <c r="B17" s="36">
        <v>45884</v>
      </c>
      <c r="C17" s="22"/>
      <c r="D17" s="149">
        <v>11</v>
      </c>
      <c r="E17" s="30">
        <v>5</v>
      </c>
      <c r="F17" s="30">
        <v>17</v>
      </c>
      <c r="G17" s="150">
        <f>IFERROR(E17+F17,"")</f>
        <v>22</v>
      </c>
      <c r="H17" s="22"/>
      <c r="I17" s="149">
        <v>7</v>
      </c>
      <c r="J17" s="30">
        <v>1</v>
      </c>
      <c r="K17" s="30">
        <v>10</v>
      </c>
      <c r="L17" s="150">
        <f t="shared" si="1"/>
        <v>11</v>
      </c>
      <c r="M17" s="43"/>
      <c r="N17" s="149">
        <v>14.2</v>
      </c>
      <c r="O17" s="30">
        <v>8.1999999999999993</v>
      </c>
      <c r="P17" s="30">
        <v>13</v>
      </c>
      <c r="Q17" s="150">
        <f t="shared" si="2"/>
        <v>21.2</v>
      </c>
      <c r="R17"/>
      <c r="S17" s="197" t="s">
        <v>738</v>
      </c>
      <c r="T17" s="198" t="s">
        <v>739</v>
      </c>
      <c r="U17" s="75"/>
      <c r="V17" s="201" t="s">
        <v>740</v>
      </c>
    </row>
    <row r="18" spans="2:22" ht="16.5" thickTop="1" thickBot="1" x14ac:dyDescent="0.3">
      <c r="B18" s="36">
        <v>45885</v>
      </c>
      <c r="C18" s="22"/>
      <c r="D18" s="149">
        <v>9.6999999999999993</v>
      </c>
      <c r="E18" s="30">
        <v>3.6999999999999993</v>
      </c>
      <c r="F18" s="30">
        <v>17</v>
      </c>
      <c r="G18" s="150">
        <f t="shared" si="0"/>
        <v>20.7</v>
      </c>
      <c r="H18" s="22"/>
      <c r="I18" s="149">
        <v>8</v>
      </c>
      <c r="J18" s="30">
        <v>2</v>
      </c>
      <c r="K18" s="30">
        <v>15</v>
      </c>
      <c r="L18" s="150">
        <f t="shared" si="1"/>
        <v>17</v>
      </c>
      <c r="M18" s="43"/>
      <c r="N18" s="149">
        <v>9.6999999999999993</v>
      </c>
      <c r="O18" s="30">
        <v>3.6999999999999993</v>
      </c>
      <c r="P18" s="30">
        <v>16</v>
      </c>
      <c r="Q18" s="150">
        <f t="shared" si="2"/>
        <v>19.7</v>
      </c>
      <c r="R18"/>
      <c r="S18" s="197" t="s">
        <v>742</v>
      </c>
      <c r="T18" s="198" t="s">
        <v>741</v>
      </c>
      <c r="U18" s="75"/>
      <c r="V18" s="201" t="s">
        <v>704</v>
      </c>
    </row>
    <row r="19" spans="2:22" ht="16.5" thickTop="1" thickBot="1" x14ac:dyDescent="0.3">
      <c r="B19" s="36">
        <v>45886</v>
      </c>
      <c r="C19" s="22"/>
      <c r="D19" s="149">
        <v>7.3</v>
      </c>
      <c r="E19" s="30">
        <v>1.2999999999999998</v>
      </c>
      <c r="F19" s="30">
        <v>17</v>
      </c>
      <c r="G19" s="150">
        <f t="shared" si="0"/>
        <v>18.3</v>
      </c>
      <c r="H19" s="22"/>
      <c r="I19" s="149">
        <v>7</v>
      </c>
      <c r="J19" s="30">
        <v>1</v>
      </c>
      <c r="K19" s="30">
        <v>6</v>
      </c>
      <c r="L19" s="150">
        <f t="shared" si="1"/>
        <v>7</v>
      </c>
      <c r="M19" s="43"/>
      <c r="N19" s="149">
        <v>13.4</v>
      </c>
      <c r="O19" s="30">
        <v>7.4</v>
      </c>
      <c r="P19" s="30">
        <v>18</v>
      </c>
      <c r="Q19" s="150">
        <f t="shared" si="2"/>
        <v>25.4</v>
      </c>
      <c r="R19"/>
      <c r="S19" s="197" t="s">
        <v>618</v>
      </c>
      <c r="T19" s="198" t="s">
        <v>743</v>
      </c>
      <c r="U19" s="75"/>
      <c r="V19" s="201" t="s">
        <v>704</v>
      </c>
    </row>
    <row r="20" spans="2:22" ht="16.5" thickTop="1" thickBot="1" x14ac:dyDescent="0.3">
      <c r="B20" s="36">
        <v>45887</v>
      </c>
      <c r="C20" s="22"/>
      <c r="D20" s="149">
        <v>10.4</v>
      </c>
      <c r="E20" s="30">
        <v>4.4000000000000004</v>
      </c>
      <c r="F20" s="30">
        <v>17</v>
      </c>
      <c r="G20" s="150">
        <f t="shared" si="0"/>
        <v>21.4</v>
      </c>
      <c r="H20" s="22"/>
      <c r="I20" s="149">
        <v>7.8</v>
      </c>
      <c r="J20" s="30">
        <v>1.7999999999999998</v>
      </c>
      <c r="K20" s="30">
        <v>10</v>
      </c>
      <c r="L20" s="150">
        <f t="shared" si="1"/>
        <v>11.8</v>
      </c>
      <c r="M20" s="43"/>
      <c r="N20" s="149">
        <v>15.8</v>
      </c>
      <c r="O20" s="30">
        <v>9.8000000000000007</v>
      </c>
      <c r="P20" s="30">
        <v>15</v>
      </c>
      <c r="Q20" s="150">
        <f t="shared" si="2"/>
        <v>24.8</v>
      </c>
      <c r="R20"/>
      <c r="S20" s="197" t="s">
        <v>744</v>
      </c>
      <c r="T20" s="198" t="s">
        <v>745</v>
      </c>
      <c r="U20" s="59"/>
      <c r="V20" s="202" t="s">
        <v>746</v>
      </c>
    </row>
    <row r="21" spans="2:22" ht="16.5" thickTop="1" thickBot="1" x14ac:dyDescent="0.3">
      <c r="B21" s="36">
        <v>45888</v>
      </c>
      <c r="C21" s="22"/>
      <c r="D21" s="149">
        <v>11.5</v>
      </c>
      <c r="E21" s="30">
        <v>5.5</v>
      </c>
      <c r="F21" s="30">
        <v>17</v>
      </c>
      <c r="G21" s="150">
        <f t="shared" si="0"/>
        <v>22.5</v>
      </c>
      <c r="H21" s="22"/>
      <c r="I21" s="149">
        <v>8.1999999999999993</v>
      </c>
      <c r="J21" s="30">
        <v>2.1999999999999993</v>
      </c>
      <c r="K21" s="30">
        <v>14</v>
      </c>
      <c r="L21" s="150">
        <f t="shared" si="1"/>
        <v>16.2</v>
      </c>
      <c r="M21" s="43"/>
      <c r="N21" s="149">
        <v>19</v>
      </c>
      <c r="O21" s="30">
        <v>13</v>
      </c>
      <c r="P21" s="30">
        <v>14</v>
      </c>
      <c r="Q21" s="150">
        <f t="shared" si="2"/>
        <v>27</v>
      </c>
      <c r="R21"/>
      <c r="S21" s="197" t="s">
        <v>747</v>
      </c>
      <c r="T21" s="198" t="s">
        <v>748</v>
      </c>
      <c r="U21" s="32"/>
      <c r="V21" s="198" t="s">
        <v>749</v>
      </c>
    </row>
    <row r="22" spans="2:22" ht="16.5" thickTop="1" thickBot="1" x14ac:dyDescent="0.3">
      <c r="B22" s="36">
        <v>45889</v>
      </c>
      <c r="C22" s="22"/>
      <c r="D22" s="149">
        <v>10.7</v>
      </c>
      <c r="E22" s="30">
        <v>4.6999999999999993</v>
      </c>
      <c r="F22" s="30">
        <v>17</v>
      </c>
      <c r="G22" s="150">
        <f t="shared" si="0"/>
        <v>21.7</v>
      </c>
      <c r="H22" s="22"/>
      <c r="I22" s="149">
        <v>8.1999999999999993</v>
      </c>
      <c r="J22" s="30">
        <v>2.1999999999999993</v>
      </c>
      <c r="K22" s="30">
        <v>18</v>
      </c>
      <c r="L22" s="150">
        <f t="shared" si="1"/>
        <v>20.2</v>
      </c>
      <c r="M22" s="43"/>
      <c r="N22" s="149">
        <v>11.9</v>
      </c>
      <c r="O22" s="30">
        <v>5.9</v>
      </c>
      <c r="P22" s="30">
        <v>21</v>
      </c>
      <c r="Q22" s="150">
        <f t="shared" si="2"/>
        <v>26.9</v>
      </c>
      <c r="R22"/>
      <c r="S22" s="197" t="s">
        <v>750</v>
      </c>
      <c r="T22" s="198" t="s">
        <v>751</v>
      </c>
      <c r="U22" s="32"/>
      <c r="V22" s="198" t="s">
        <v>704</v>
      </c>
    </row>
    <row r="23" spans="2:22" ht="16.5" thickTop="1" thickBot="1" x14ac:dyDescent="0.3">
      <c r="B23" s="36">
        <v>45890</v>
      </c>
      <c r="C23" s="22"/>
      <c r="D23" s="149">
        <v>8.1999999999999993</v>
      </c>
      <c r="E23" s="30">
        <v>2.1999999999999993</v>
      </c>
      <c r="F23" s="30">
        <v>17</v>
      </c>
      <c r="G23" s="150">
        <f t="shared" si="0"/>
        <v>19.2</v>
      </c>
      <c r="H23" s="22"/>
      <c r="I23" s="149">
        <v>4.9000000000000004</v>
      </c>
      <c r="J23" s="30">
        <v>0</v>
      </c>
      <c r="K23" s="30">
        <v>21</v>
      </c>
      <c r="L23" s="150">
        <f t="shared" si="1"/>
        <v>21</v>
      </c>
      <c r="M23" s="43"/>
      <c r="N23" s="149">
        <v>10.1</v>
      </c>
      <c r="O23" s="30">
        <v>4.0999999999999996</v>
      </c>
      <c r="P23" s="30">
        <v>20</v>
      </c>
      <c r="Q23" s="150">
        <f t="shared" si="2"/>
        <v>24.1</v>
      </c>
      <c r="R23"/>
      <c r="S23" s="197" t="s">
        <v>752</v>
      </c>
      <c r="T23" s="198" t="s">
        <v>268</v>
      </c>
      <c r="U23" s="32"/>
      <c r="V23" s="198" t="s">
        <v>754</v>
      </c>
    </row>
    <row r="24" spans="2:22" ht="16.5" thickTop="1" thickBot="1" x14ac:dyDescent="0.3">
      <c r="B24" s="36">
        <v>45891</v>
      </c>
      <c r="C24" s="22"/>
      <c r="D24" s="149">
        <v>11.6</v>
      </c>
      <c r="E24" s="30">
        <v>5.6</v>
      </c>
      <c r="F24" s="30">
        <v>17</v>
      </c>
      <c r="G24" s="150">
        <f t="shared" si="0"/>
        <v>22.6</v>
      </c>
      <c r="H24" s="22"/>
      <c r="I24" s="149">
        <v>20.7</v>
      </c>
      <c r="J24" s="30">
        <v>14.7</v>
      </c>
      <c r="K24" s="30">
        <v>10</v>
      </c>
      <c r="L24" s="150">
        <f t="shared" si="1"/>
        <v>24.7</v>
      </c>
      <c r="M24" s="43"/>
      <c r="N24" s="149"/>
      <c r="O24" s="30">
        <v>0</v>
      </c>
      <c r="P24" s="30"/>
      <c r="Q24" s="150">
        <f t="shared" si="2"/>
        <v>0</v>
      </c>
      <c r="R24"/>
      <c r="S24" s="197" t="s">
        <v>755</v>
      </c>
      <c r="T24" s="198"/>
      <c r="U24" s="32"/>
      <c r="V24" s="198" t="s">
        <v>704</v>
      </c>
    </row>
    <row r="25" spans="2:22" ht="16.5" thickTop="1" thickBot="1" x14ac:dyDescent="0.3">
      <c r="B25" s="36">
        <v>45892</v>
      </c>
      <c r="C25" s="22"/>
      <c r="D25" s="149">
        <v>8.4</v>
      </c>
      <c r="E25" s="30">
        <v>2.4000000000000004</v>
      </c>
      <c r="F25" s="30">
        <v>17</v>
      </c>
      <c r="G25" s="150">
        <f t="shared" si="0"/>
        <v>19.399999999999999</v>
      </c>
      <c r="H25" s="22"/>
      <c r="I25" s="149">
        <v>11.2</v>
      </c>
      <c r="J25" s="30">
        <v>5.1999999999999993</v>
      </c>
      <c r="K25" s="30">
        <v>15</v>
      </c>
      <c r="L25" s="150">
        <f t="shared" si="1"/>
        <v>20.2</v>
      </c>
      <c r="M25" s="43"/>
      <c r="N25" s="149">
        <v>13.8</v>
      </c>
      <c r="O25" s="30">
        <v>7.8000000000000007</v>
      </c>
      <c r="P25" s="30">
        <v>16</v>
      </c>
      <c r="Q25" s="150">
        <f t="shared" si="2"/>
        <v>23.8</v>
      </c>
      <c r="R25"/>
      <c r="S25" s="197" t="s">
        <v>756</v>
      </c>
      <c r="T25" s="198" t="s">
        <v>757</v>
      </c>
      <c r="U25" s="32">
        <v>100</v>
      </c>
      <c r="V25" s="198" t="s">
        <v>758</v>
      </c>
    </row>
    <row r="26" spans="2:22" ht="16.5" thickTop="1" thickBot="1" x14ac:dyDescent="0.3">
      <c r="B26" s="36">
        <v>45893</v>
      </c>
      <c r="C26" s="22"/>
      <c r="D26" s="149">
        <v>11.9</v>
      </c>
      <c r="E26" s="30">
        <v>5.9</v>
      </c>
      <c r="F26" s="30">
        <v>17</v>
      </c>
      <c r="G26" s="150">
        <f t="shared" si="0"/>
        <v>22.9</v>
      </c>
      <c r="H26" s="22"/>
      <c r="I26" s="149">
        <v>12.8</v>
      </c>
      <c r="J26" s="30">
        <v>6.8000000000000007</v>
      </c>
      <c r="K26" s="30">
        <v>14</v>
      </c>
      <c r="L26" s="150">
        <f t="shared" si="1"/>
        <v>20.8</v>
      </c>
      <c r="M26" s="43"/>
      <c r="N26" s="149">
        <v>12.4</v>
      </c>
      <c r="O26" s="30">
        <v>6.4</v>
      </c>
      <c r="P26" s="30">
        <v>15</v>
      </c>
      <c r="Q26" s="150">
        <f t="shared" si="2"/>
        <v>21.4</v>
      </c>
      <c r="R26"/>
      <c r="S26" s="197" t="s">
        <v>759</v>
      </c>
      <c r="T26" s="198" t="s">
        <v>760</v>
      </c>
      <c r="U26" s="32"/>
      <c r="V26" s="198" t="s">
        <v>704</v>
      </c>
    </row>
    <row r="27" spans="2:22" ht="16.5" thickTop="1" thickBot="1" x14ac:dyDescent="0.3">
      <c r="B27" s="36">
        <v>45894</v>
      </c>
      <c r="C27" s="22"/>
      <c r="D27" s="149">
        <v>9</v>
      </c>
      <c r="E27" s="30">
        <v>3</v>
      </c>
      <c r="F27" s="30">
        <v>17</v>
      </c>
      <c r="G27" s="150">
        <f t="shared" si="0"/>
        <v>20</v>
      </c>
      <c r="H27" s="22"/>
      <c r="I27" s="149">
        <v>13.5</v>
      </c>
      <c r="J27" s="30">
        <v>7.5</v>
      </c>
      <c r="K27" s="30">
        <v>6</v>
      </c>
      <c r="L27" s="150">
        <f t="shared" si="1"/>
        <v>13.5</v>
      </c>
      <c r="M27" s="43"/>
      <c r="N27" s="149">
        <v>14.5</v>
      </c>
      <c r="O27" s="30">
        <v>8.5</v>
      </c>
      <c r="P27" s="30">
        <v>17</v>
      </c>
      <c r="Q27" s="150">
        <f t="shared" si="2"/>
        <v>25.5</v>
      </c>
      <c r="R27"/>
      <c r="S27" s="197" t="s">
        <v>618</v>
      </c>
      <c r="T27" s="198" t="s">
        <v>656</v>
      </c>
      <c r="U27" s="32"/>
      <c r="V27" s="198" t="s">
        <v>704</v>
      </c>
    </row>
    <row r="28" spans="2:22" ht="16.5" thickTop="1" thickBot="1" x14ac:dyDescent="0.3">
      <c r="B28" s="36">
        <v>45895</v>
      </c>
      <c r="C28" s="22"/>
      <c r="D28" s="149">
        <v>12.8</v>
      </c>
      <c r="E28" s="30">
        <v>6.8000000000000007</v>
      </c>
      <c r="F28" s="30">
        <v>17</v>
      </c>
      <c r="G28" s="150">
        <f t="shared" si="0"/>
        <v>23.8</v>
      </c>
      <c r="H28" s="22"/>
      <c r="I28" s="149">
        <v>8.4</v>
      </c>
      <c r="J28" s="30">
        <v>2.4000000000000004</v>
      </c>
      <c r="K28" s="30">
        <v>16</v>
      </c>
      <c r="L28" s="150">
        <f t="shared" si="1"/>
        <v>18.399999999999999</v>
      </c>
      <c r="M28" s="43"/>
      <c r="N28" s="149">
        <v>9.9</v>
      </c>
      <c r="O28" s="30">
        <v>3.9000000000000004</v>
      </c>
      <c r="P28" s="30">
        <v>20</v>
      </c>
      <c r="Q28" s="150">
        <f t="shared" si="2"/>
        <v>23.9</v>
      </c>
      <c r="R28"/>
      <c r="S28" s="197" t="s">
        <v>761</v>
      </c>
      <c r="T28" s="198" t="s">
        <v>762</v>
      </c>
      <c r="U28" s="32"/>
      <c r="V28" s="198" t="s">
        <v>704</v>
      </c>
    </row>
    <row r="29" spans="2:22" ht="16.5" thickTop="1" thickBot="1" x14ac:dyDescent="0.3">
      <c r="B29" s="36">
        <v>45896</v>
      </c>
      <c r="C29" s="22"/>
      <c r="D29" s="149">
        <v>8.1</v>
      </c>
      <c r="E29" s="30">
        <v>2.0999999999999996</v>
      </c>
      <c r="F29" s="30">
        <v>17</v>
      </c>
      <c r="G29" s="150">
        <f t="shared" si="0"/>
        <v>19.100000000000001</v>
      </c>
      <c r="H29" s="22"/>
      <c r="I29" s="149">
        <v>12.7</v>
      </c>
      <c r="J29" s="30">
        <v>6.6999999999999993</v>
      </c>
      <c r="K29" s="30">
        <v>22</v>
      </c>
      <c r="L29" s="150">
        <f t="shared" si="1"/>
        <v>28.7</v>
      </c>
      <c r="M29" s="43"/>
      <c r="N29" s="149">
        <v>8.5</v>
      </c>
      <c r="O29" s="30">
        <v>2.5</v>
      </c>
      <c r="P29" s="30">
        <v>22</v>
      </c>
      <c r="Q29" s="150">
        <f t="shared" si="2"/>
        <v>24.5</v>
      </c>
      <c r="R29"/>
      <c r="S29" s="197" t="s">
        <v>763</v>
      </c>
      <c r="T29" s="198" t="s">
        <v>764</v>
      </c>
      <c r="U29" s="32"/>
      <c r="V29" s="198" t="s">
        <v>704</v>
      </c>
    </row>
    <row r="30" spans="2:22" ht="16.5" thickTop="1" thickBot="1" x14ac:dyDescent="0.3">
      <c r="B30" s="36">
        <v>45897</v>
      </c>
      <c r="C30" s="22"/>
      <c r="D30" s="149">
        <v>11.8</v>
      </c>
      <c r="E30" s="30">
        <v>5.8000000000000007</v>
      </c>
      <c r="F30" s="30">
        <v>17</v>
      </c>
      <c r="G30" s="150">
        <f t="shared" si="0"/>
        <v>22.8</v>
      </c>
      <c r="H30" s="22"/>
      <c r="I30" s="149">
        <v>9.8000000000000007</v>
      </c>
      <c r="J30" s="30">
        <v>3.8000000000000007</v>
      </c>
      <c r="K30" s="30">
        <v>21</v>
      </c>
      <c r="L30" s="150">
        <f t="shared" si="1"/>
        <v>24.8</v>
      </c>
      <c r="M30" s="43"/>
      <c r="N30" s="149">
        <v>14.4</v>
      </c>
      <c r="O30" s="30">
        <v>8.4</v>
      </c>
      <c r="P30" s="30">
        <v>13</v>
      </c>
      <c r="Q30" s="150">
        <f t="shared" si="2"/>
        <v>21.4</v>
      </c>
      <c r="R30"/>
      <c r="S30" s="197" t="s">
        <v>765</v>
      </c>
      <c r="T30" s="198" t="s">
        <v>766</v>
      </c>
      <c r="U30" s="32"/>
      <c r="V30" s="198" t="s">
        <v>704</v>
      </c>
    </row>
    <row r="31" spans="2:22" ht="16.5" thickTop="1" thickBot="1" x14ac:dyDescent="0.3">
      <c r="B31" s="36">
        <v>45898</v>
      </c>
      <c r="C31" s="22"/>
      <c r="D31" s="149">
        <v>12.1</v>
      </c>
      <c r="E31" s="30">
        <v>6.1</v>
      </c>
      <c r="F31" s="30">
        <v>17</v>
      </c>
      <c r="G31" s="150">
        <f t="shared" si="0"/>
        <v>23.1</v>
      </c>
      <c r="H31" s="22"/>
      <c r="I31" s="149">
        <v>7.1</v>
      </c>
      <c r="J31" s="30">
        <v>1.0999999999999996</v>
      </c>
      <c r="K31" s="30">
        <v>14</v>
      </c>
      <c r="L31" s="150">
        <f t="shared" si="1"/>
        <v>15.1</v>
      </c>
      <c r="M31" s="43"/>
      <c r="N31" s="149">
        <v>18</v>
      </c>
      <c r="O31" s="30">
        <v>12</v>
      </c>
      <c r="P31" s="30">
        <v>18</v>
      </c>
      <c r="Q31" s="150">
        <f t="shared" si="2"/>
        <v>30</v>
      </c>
      <c r="R31"/>
      <c r="S31" s="197" t="s">
        <v>767</v>
      </c>
      <c r="T31" s="198" t="s">
        <v>768</v>
      </c>
      <c r="U31" s="32"/>
      <c r="V31" s="198" t="s">
        <v>704</v>
      </c>
    </row>
    <row r="32" spans="2:22" ht="16.5" thickTop="1" thickBot="1" x14ac:dyDescent="0.3">
      <c r="B32" s="36">
        <v>45899</v>
      </c>
      <c r="C32" s="22"/>
      <c r="D32" s="149">
        <v>9.5</v>
      </c>
      <c r="E32" s="30">
        <v>3.5</v>
      </c>
      <c r="F32" s="30">
        <v>17</v>
      </c>
      <c r="G32" s="150">
        <f t="shared" si="0"/>
        <v>20.5</v>
      </c>
      <c r="H32" s="22"/>
      <c r="I32" s="149">
        <v>10.9</v>
      </c>
      <c r="J32" s="30">
        <v>4.9000000000000004</v>
      </c>
      <c r="K32" s="30">
        <v>26</v>
      </c>
      <c r="L32" s="150">
        <f t="shared" si="1"/>
        <v>30.9</v>
      </c>
      <c r="M32" s="43"/>
      <c r="N32" s="149">
        <v>10.5</v>
      </c>
      <c r="O32" s="30">
        <v>4.5</v>
      </c>
      <c r="P32" s="30">
        <v>17</v>
      </c>
      <c r="Q32" s="150">
        <f t="shared" si="2"/>
        <v>21.5</v>
      </c>
      <c r="R32"/>
      <c r="S32" s="197" t="s">
        <v>769</v>
      </c>
      <c r="T32" s="198" t="s">
        <v>656</v>
      </c>
      <c r="U32" s="32"/>
      <c r="V32" s="198" t="s">
        <v>770</v>
      </c>
    </row>
    <row r="33" spans="2:22" ht="15.75" thickTop="1" x14ac:dyDescent="0.25">
      <c r="B33" s="36">
        <v>45900</v>
      </c>
      <c r="C33" s="22"/>
      <c r="D33" s="149">
        <v>11.1</v>
      </c>
      <c r="E33" s="30">
        <v>5.0999999999999996</v>
      </c>
      <c r="F33" s="30">
        <v>17</v>
      </c>
      <c r="G33" s="150">
        <f t="shared" si="0"/>
        <v>22.1</v>
      </c>
      <c r="H33" s="22"/>
      <c r="I33" s="149">
        <v>7.2</v>
      </c>
      <c r="J33" s="30">
        <v>1.2000000000000002</v>
      </c>
      <c r="K33" s="30">
        <v>26</v>
      </c>
      <c r="L33" s="150">
        <f t="shared" si="1"/>
        <v>27.2</v>
      </c>
      <c r="M33" s="43"/>
      <c r="N33" s="149">
        <v>14.2</v>
      </c>
      <c r="O33" s="30">
        <v>8.1999999999999993</v>
      </c>
      <c r="P33" s="30">
        <v>13</v>
      </c>
      <c r="Q33" s="150">
        <f t="shared" si="2"/>
        <v>21.2</v>
      </c>
      <c r="R33"/>
      <c r="S33" s="197" t="s">
        <v>771</v>
      </c>
      <c r="T33" s="198" t="s">
        <v>772</v>
      </c>
      <c r="U33" s="32"/>
      <c r="V33" s="198" t="s">
        <v>773</v>
      </c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8FCF5EA1-E00B-4926-A3B7-0B0A6F76A655}"/>
  </hyperlinks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62"/>
      <c r="E1" s="262"/>
      <c r="F1" s="262"/>
      <c r="G1" s="262"/>
      <c r="I1" s="262"/>
      <c r="J1" s="262"/>
      <c r="K1" s="262"/>
      <c r="L1" s="262"/>
      <c r="M1" s="42"/>
      <c r="N1" s="263"/>
      <c r="O1" s="263"/>
      <c r="P1" s="263"/>
      <c r="Q1" s="26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7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49">
        <v>5.7</v>
      </c>
      <c r="E3" s="30">
        <v>0</v>
      </c>
      <c r="F3" s="30">
        <v>17</v>
      </c>
      <c r="G3" s="150">
        <f>IFERROR(E3+F3,"")</f>
        <v>17</v>
      </c>
      <c r="H3" s="22"/>
      <c r="I3" s="149">
        <v>11.1</v>
      </c>
      <c r="J3" s="30">
        <v>4.0999999999999996</v>
      </c>
      <c r="K3" s="30">
        <v>10</v>
      </c>
      <c r="L3" s="150">
        <f>IFERROR(J3+K3,"")</f>
        <v>14.1</v>
      </c>
      <c r="M3" s="43"/>
      <c r="N3" s="149">
        <v>8.1999999999999993</v>
      </c>
      <c r="O3" s="30">
        <v>1.1999999999999993</v>
      </c>
      <c r="P3" s="30">
        <v>10</v>
      </c>
      <c r="Q3" s="150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49">
        <v>8.3000000000000007</v>
      </c>
      <c r="E4" s="30">
        <v>1.3000000000000007</v>
      </c>
      <c r="F4" s="30">
        <v>17</v>
      </c>
      <c r="G4" s="150">
        <f t="shared" ref="G4:G33" si="0">IFERROR(E4+F4,"")</f>
        <v>18.3</v>
      </c>
      <c r="H4" s="22"/>
      <c r="I4" s="149">
        <v>8</v>
      </c>
      <c r="J4" s="30">
        <v>1</v>
      </c>
      <c r="K4" s="30"/>
      <c r="L4" s="150">
        <f t="shared" ref="L4:L33" si="1">IFERROR(J4+K4,"")</f>
        <v>1</v>
      </c>
      <c r="M4" s="43"/>
      <c r="N4" s="149">
        <v>14.4</v>
      </c>
      <c r="O4" s="30">
        <v>7</v>
      </c>
      <c r="P4" s="30">
        <v>10</v>
      </c>
      <c r="Q4" s="150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49">
        <v>7.3</v>
      </c>
      <c r="E5" s="30">
        <v>0.29999999999999982</v>
      </c>
      <c r="F5" s="30">
        <v>17</v>
      </c>
      <c r="G5" s="150">
        <f t="shared" si="0"/>
        <v>17.3</v>
      </c>
      <c r="H5" s="22"/>
      <c r="I5" s="149">
        <v>7.9</v>
      </c>
      <c r="J5" s="30">
        <v>0.90000000000000036</v>
      </c>
      <c r="K5" s="30">
        <v>10</v>
      </c>
      <c r="L5" s="150">
        <f t="shared" si="1"/>
        <v>10.9</v>
      </c>
      <c r="M5" s="43"/>
      <c r="N5" s="149">
        <v>11.2</v>
      </c>
      <c r="O5" s="30">
        <v>4</v>
      </c>
      <c r="P5" s="30">
        <v>18</v>
      </c>
      <c r="Q5" s="150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49">
        <v>7.5</v>
      </c>
      <c r="E6" s="30">
        <v>0.5</v>
      </c>
      <c r="F6" s="30">
        <v>17</v>
      </c>
      <c r="G6" s="150">
        <f t="shared" si="0"/>
        <v>17.5</v>
      </c>
      <c r="H6" s="22"/>
      <c r="I6" s="149">
        <v>15</v>
      </c>
      <c r="J6" s="30">
        <v>8</v>
      </c>
      <c r="K6" s="30">
        <v>13</v>
      </c>
      <c r="L6" s="150">
        <f t="shared" si="1"/>
        <v>21</v>
      </c>
      <c r="M6" s="43"/>
      <c r="N6" s="149">
        <v>15.6</v>
      </c>
      <c r="O6" s="30">
        <v>8.6</v>
      </c>
      <c r="P6" s="30">
        <v>16</v>
      </c>
      <c r="Q6" s="150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49">
        <v>6.5</v>
      </c>
      <c r="E7" s="30">
        <v>0</v>
      </c>
      <c r="F7" s="30">
        <v>18</v>
      </c>
      <c r="G7" s="150">
        <f t="shared" si="0"/>
        <v>18</v>
      </c>
      <c r="H7" s="22"/>
      <c r="I7" s="149">
        <v>9.5</v>
      </c>
      <c r="J7" s="30">
        <v>2.5</v>
      </c>
      <c r="K7" s="30">
        <v>10</v>
      </c>
      <c r="L7" s="150">
        <f t="shared" si="1"/>
        <v>12.5</v>
      </c>
      <c r="M7" s="43"/>
      <c r="N7" s="149">
        <v>9.9</v>
      </c>
      <c r="O7" s="30">
        <v>2.9000000000000004</v>
      </c>
      <c r="P7" s="30">
        <v>8</v>
      </c>
      <c r="Q7" s="150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49">
        <v>9.5</v>
      </c>
      <c r="E8" s="30">
        <v>2.5</v>
      </c>
      <c r="F8" s="30">
        <v>14</v>
      </c>
      <c r="G8" s="150">
        <f t="shared" si="0"/>
        <v>16.5</v>
      </c>
      <c r="H8" s="22"/>
      <c r="I8" s="149">
        <v>7.5</v>
      </c>
      <c r="J8" s="30">
        <v>0.5</v>
      </c>
      <c r="K8" s="30">
        <v>15</v>
      </c>
      <c r="L8" s="150">
        <f t="shared" si="1"/>
        <v>15.5</v>
      </c>
      <c r="M8" s="43"/>
      <c r="N8" s="149">
        <v>13.5</v>
      </c>
      <c r="O8" s="30">
        <v>6.5</v>
      </c>
      <c r="P8" s="30">
        <v>16</v>
      </c>
      <c r="Q8" s="150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49">
        <v>6.6</v>
      </c>
      <c r="E9" s="30">
        <v>0</v>
      </c>
      <c r="F9" s="30">
        <v>17</v>
      </c>
      <c r="G9" s="150">
        <f t="shared" si="0"/>
        <v>17</v>
      </c>
      <c r="H9" s="22"/>
      <c r="I9" s="149">
        <v>10.09</v>
      </c>
      <c r="J9" s="30">
        <v>3.09</v>
      </c>
      <c r="K9" s="30">
        <v>15</v>
      </c>
      <c r="L9" s="150">
        <f t="shared" si="1"/>
        <v>18.09</v>
      </c>
      <c r="M9" s="43"/>
      <c r="N9" s="149">
        <v>14.5</v>
      </c>
      <c r="O9" s="30">
        <v>7.5</v>
      </c>
      <c r="P9" s="30">
        <v>20</v>
      </c>
      <c r="Q9" s="150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49">
        <v>8.1999999999999993</v>
      </c>
      <c r="E10" s="30">
        <v>1.1999999999999993</v>
      </c>
      <c r="F10" s="30">
        <v>17</v>
      </c>
      <c r="G10" s="150">
        <f t="shared" si="0"/>
        <v>18.2</v>
      </c>
      <c r="H10" s="22"/>
      <c r="I10" s="149">
        <v>10.4</v>
      </c>
      <c r="J10" s="30">
        <v>3.4000000000000004</v>
      </c>
      <c r="K10" s="30">
        <v>10</v>
      </c>
      <c r="L10" s="150">
        <f t="shared" si="1"/>
        <v>13.4</v>
      </c>
      <c r="M10" s="43"/>
      <c r="N10" s="149">
        <v>13.1</v>
      </c>
      <c r="O10" s="30">
        <v>6.1</v>
      </c>
      <c r="P10" s="30">
        <v>10</v>
      </c>
      <c r="Q10" s="150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49">
        <v>8.5</v>
      </c>
      <c r="E11" s="30">
        <v>1.5</v>
      </c>
      <c r="F11" s="30">
        <v>17</v>
      </c>
      <c r="G11" s="150">
        <f t="shared" si="0"/>
        <v>18.5</v>
      </c>
      <c r="H11" s="22"/>
      <c r="I11" s="149">
        <v>6</v>
      </c>
      <c r="J11" s="30">
        <v>0</v>
      </c>
      <c r="K11" s="30">
        <v>10</v>
      </c>
      <c r="L11" s="150">
        <f t="shared" si="1"/>
        <v>10</v>
      </c>
      <c r="M11" s="43"/>
      <c r="N11" s="149">
        <v>14.2</v>
      </c>
      <c r="O11" s="30">
        <v>7.1999999999999993</v>
      </c>
      <c r="P11" s="30">
        <v>10</v>
      </c>
      <c r="Q11" s="150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49">
        <v>9</v>
      </c>
      <c r="E12" s="30">
        <v>2</v>
      </c>
      <c r="F12" s="30">
        <v>17</v>
      </c>
      <c r="G12" s="150">
        <f t="shared" si="0"/>
        <v>19</v>
      </c>
      <c r="H12" s="22"/>
      <c r="I12" s="149">
        <v>13.1</v>
      </c>
      <c r="J12" s="30">
        <v>6.1</v>
      </c>
      <c r="K12" s="30">
        <v>11</v>
      </c>
      <c r="L12" s="150">
        <f t="shared" si="1"/>
        <v>17.100000000000001</v>
      </c>
      <c r="M12" s="43"/>
      <c r="N12" s="149">
        <v>18.399999999999999</v>
      </c>
      <c r="O12" s="30">
        <v>11.399999999999999</v>
      </c>
      <c r="P12" s="30">
        <v>15</v>
      </c>
      <c r="Q12" s="150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49">
        <v>5.6</v>
      </c>
      <c r="E13" s="30">
        <v>0</v>
      </c>
      <c r="F13" s="30">
        <v>17</v>
      </c>
      <c r="G13" s="150">
        <f t="shared" si="0"/>
        <v>17</v>
      </c>
      <c r="H13" s="22"/>
      <c r="I13" s="149">
        <v>6</v>
      </c>
      <c r="J13" s="30">
        <v>0</v>
      </c>
      <c r="K13" s="30">
        <v>18</v>
      </c>
      <c r="L13" s="150">
        <f t="shared" si="1"/>
        <v>18</v>
      </c>
      <c r="M13" s="43"/>
      <c r="N13" s="149">
        <v>11.8</v>
      </c>
      <c r="O13" s="30">
        <v>5</v>
      </c>
      <c r="P13" s="30">
        <v>22</v>
      </c>
      <c r="Q13" s="150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49">
        <v>9.3000000000000007</v>
      </c>
      <c r="E14" s="30">
        <v>2.3000000000000007</v>
      </c>
      <c r="F14" s="30">
        <v>17</v>
      </c>
      <c r="G14" s="150">
        <f t="shared" si="0"/>
        <v>19.3</v>
      </c>
      <c r="H14" s="22"/>
      <c r="I14" s="149">
        <v>5.3</v>
      </c>
      <c r="J14" s="30">
        <v>0</v>
      </c>
      <c r="K14" s="30">
        <v>15</v>
      </c>
      <c r="L14" s="150">
        <f t="shared" si="1"/>
        <v>15</v>
      </c>
      <c r="M14" s="43"/>
      <c r="N14" s="149">
        <v>10.7</v>
      </c>
      <c r="O14" s="30">
        <v>3.6999999999999993</v>
      </c>
      <c r="P14" s="30">
        <v>17</v>
      </c>
      <c r="Q14" s="150">
        <f t="shared" si="2"/>
        <v>20.7</v>
      </c>
      <c r="R14"/>
      <c r="S14" s="177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49">
        <v>6.9</v>
      </c>
      <c r="E15" s="30">
        <v>0</v>
      </c>
      <c r="F15" s="30">
        <v>17</v>
      </c>
      <c r="G15" s="150">
        <f t="shared" si="0"/>
        <v>17</v>
      </c>
      <c r="H15" s="22"/>
      <c r="I15" s="149">
        <v>1</v>
      </c>
      <c r="J15" s="30">
        <v>0</v>
      </c>
      <c r="K15" s="30">
        <v>14</v>
      </c>
      <c r="L15" s="150">
        <f t="shared" si="1"/>
        <v>14</v>
      </c>
      <c r="M15" s="43"/>
      <c r="N15" s="149">
        <v>7.7</v>
      </c>
      <c r="O15" s="30">
        <v>0.70000000000000018</v>
      </c>
      <c r="P15" s="30">
        <v>24</v>
      </c>
      <c r="Q15" s="150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49">
        <v>10.9</v>
      </c>
      <c r="E16" s="30">
        <v>3.9000000000000004</v>
      </c>
      <c r="F16" s="30">
        <v>17</v>
      </c>
      <c r="G16" s="150">
        <f t="shared" si="0"/>
        <v>20.9</v>
      </c>
      <c r="H16" s="22"/>
      <c r="I16" s="149">
        <v>13.7</v>
      </c>
      <c r="J16" s="30">
        <v>6.6999999999999993</v>
      </c>
      <c r="K16" s="30">
        <v>18</v>
      </c>
      <c r="L16" s="150">
        <f t="shared" si="1"/>
        <v>24.7</v>
      </c>
      <c r="M16" s="43"/>
      <c r="N16" s="149">
        <v>8.5</v>
      </c>
      <c r="O16" s="30">
        <v>1.5</v>
      </c>
      <c r="P16" s="30">
        <v>10</v>
      </c>
      <c r="Q16" s="150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49">
        <v>10.5</v>
      </c>
      <c r="E17" s="30"/>
      <c r="F17" s="30">
        <v>17</v>
      </c>
      <c r="G17" s="150">
        <f t="shared" si="0"/>
        <v>17</v>
      </c>
      <c r="H17" s="22"/>
      <c r="I17" s="149">
        <v>13.2</v>
      </c>
      <c r="J17" s="30">
        <v>7</v>
      </c>
      <c r="K17" s="30">
        <v>19</v>
      </c>
      <c r="L17" s="150">
        <f t="shared" si="1"/>
        <v>26</v>
      </c>
      <c r="M17" s="43"/>
      <c r="N17" s="149">
        <v>9.6999999999999993</v>
      </c>
      <c r="O17" s="30">
        <v>3</v>
      </c>
      <c r="P17" s="30">
        <v>14</v>
      </c>
      <c r="Q17" s="150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49">
        <v>9.1300000000000008</v>
      </c>
      <c r="E18" s="30">
        <v>2.1300000000000008</v>
      </c>
      <c r="F18" s="30">
        <v>14</v>
      </c>
      <c r="G18" s="150">
        <f t="shared" si="0"/>
        <v>16.130000000000003</v>
      </c>
      <c r="H18" s="22"/>
      <c r="I18" s="149">
        <v>8.9</v>
      </c>
      <c r="J18" s="30">
        <v>1.9000000000000004</v>
      </c>
      <c r="K18" s="30">
        <v>8</v>
      </c>
      <c r="L18" s="150">
        <f t="shared" si="1"/>
        <v>9.9</v>
      </c>
      <c r="M18" s="43"/>
      <c r="N18" s="149">
        <v>10.9</v>
      </c>
      <c r="O18" s="30">
        <v>3.9000000000000004</v>
      </c>
      <c r="P18" s="30">
        <v>14</v>
      </c>
      <c r="Q18" s="150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49">
        <v>7.3</v>
      </c>
      <c r="E19" s="30">
        <v>0.29999999999999982</v>
      </c>
      <c r="F19" s="30">
        <v>14</v>
      </c>
      <c r="G19" s="150">
        <f>IFERROR(E19+F19,"")</f>
        <v>14.3</v>
      </c>
      <c r="H19" s="22"/>
      <c r="I19" s="149">
        <v>7.4</v>
      </c>
      <c r="J19" s="30">
        <v>0.40000000000000036</v>
      </c>
      <c r="K19" s="30">
        <v>22</v>
      </c>
      <c r="L19" s="150">
        <f t="shared" si="1"/>
        <v>22.4</v>
      </c>
      <c r="M19" s="43"/>
      <c r="N19" s="149">
        <v>9.6999999999999993</v>
      </c>
      <c r="O19" s="30">
        <v>2.6999999999999993</v>
      </c>
      <c r="P19" s="30">
        <v>16</v>
      </c>
      <c r="Q19" s="150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49">
        <v>11.9</v>
      </c>
      <c r="E20" s="30">
        <v>4.9000000000000004</v>
      </c>
      <c r="F20" s="30">
        <v>14</v>
      </c>
      <c r="G20" s="150">
        <f t="shared" si="0"/>
        <v>18.899999999999999</v>
      </c>
      <c r="H20" s="22"/>
      <c r="I20" s="149">
        <v>10.5</v>
      </c>
      <c r="J20" s="30">
        <v>3.5</v>
      </c>
      <c r="K20" s="30">
        <v>10</v>
      </c>
      <c r="L20" s="150">
        <f t="shared" si="1"/>
        <v>13.5</v>
      </c>
      <c r="M20" s="43"/>
      <c r="N20" s="149">
        <v>11.8</v>
      </c>
      <c r="O20" s="30">
        <v>4.8000000000000007</v>
      </c>
      <c r="P20" s="30">
        <v>20</v>
      </c>
      <c r="Q20" s="150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49">
        <v>10</v>
      </c>
      <c r="E21" s="30">
        <v>3</v>
      </c>
      <c r="F21" s="30">
        <v>14</v>
      </c>
      <c r="G21" s="150">
        <f t="shared" si="0"/>
        <v>17</v>
      </c>
      <c r="H21" s="22"/>
      <c r="I21" s="149">
        <v>10.199999999999999</v>
      </c>
      <c r="J21" s="30">
        <v>3.1999999999999993</v>
      </c>
      <c r="K21" s="30">
        <v>10</v>
      </c>
      <c r="L21" s="150">
        <f t="shared" si="1"/>
        <v>13.2</v>
      </c>
      <c r="M21" s="43"/>
      <c r="N21" s="149">
        <v>12.9</v>
      </c>
      <c r="O21" s="30">
        <v>5.9</v>
      </c>
      <c r="P21" s="30">
        <v>20</v>
      </c>
      <c r="Q21" s="150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49">
        <v>6</v>
      </c>
      <c r="E22" s="30">
        <v>0</v>
      </c>
      <c r="F22" s="30">
        <v>14</v>
      </c>
      <c r="G22" s="150">
        <f t="shared" si="0"/>
        <v>14</v>
      </c>
      <c r="H22" s="22"/>
      <c r="I22" s="149">
        <v>5.8</v>
      </c>
      <c r="J22" s="30">
        <v>0</v>
      </c>
      <c r="K22" s="30">
        <v>15</v>
      </c>
      <c r="L22" s="150">
        <f t="shared" si="1"/>
        <v>15</v>
      </c>
      <c r="M22" s="43"/>
      <c r="N22" s="149">
        <v>9.6999999999999993</v>
      </c>
      <c r="O22" s="30">
        <v>2.6999999999999993</v>
      </c>
      <c r="P22" s="30">
        <v>14</v>
      </c>
      <c r="Q22" s="150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49">
        <v>9.5</v>
      </c>
      <c r="E23" s="30">
        <v>2.5</v>
      </c>
      <c r="F23" s="30">
        <v>17</v>
      </c>
      <c r="G23" s="150">
        <f t="shared" si="0"/>
        <v>19.5</v>
      </c>
      <c r="H23" s="22"/>
      <c r="I23" s="149">
        <v>12.3</v>
      </c>
      <c r="J23" s="30">
        <v>5.3000000000000007</v>
      </c>
      <c r="K23" s="30">
        <v>12</v>
      </c>
      <c r="L23" s="150">
        <f t="shared" si="1"/>
        <v>17.3</v>
      </c>
      <c r="M23" s="43"/>
      <c r="N23" s="149">
        <v>5.9</v>
      </c>
      <c r="O23" s="30">
        <v>0</v>
      </c>
      <c r="P23" s="30">
        <v>20</v>
      </c>
      <c r="Q23" s="150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49">
        <v>10.199999999999999</v>
      </c>
      <c r="E24" s="30">
        <v>3.1999999999999993</v>
      </c>
      <c r="F24" s="30">
        <v>17</v>
      </c>
      <c r="G24" s="150">
        <f t="shared" si="0"/>
        <v>20.2</v>
      </c>
      <c r="H24" s="22"/>
      <c r="I24" s="149">
        <v>15</v>
      </c>
      <c r="J24" s="30">
        <v>8</v>
      </c>
      <c r="K24" s="30">
        <v>10</v>
      </c>
      <c r="L24" s="150">
        <f t="shared" si="1"/>
        <v>18</v>
      </c>
      <c r="M24" s="43"/>
      <c r="N24" s="149">
        <v>14.8</v>
      </c>
      <c r="O24" s="30">
        <v>7.8000000000000007</v>
      </c>
      <c r="P24" s="30">
        <v>14</v>
      </c>
      <c r="Q24" s="150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49">
        <v>9.6999999999999993</v>
      </c>
      <c r="E25" s="30">
        <v>2.6999999999999993</v>
      </c>
      <c r="F25" s="30">
        <v>17</v>
      </c>
      <c r="G25" s="150">
        <f t="shared" si="0"/>
        <v>19.7</v>
      </c>
      <c r="H25" s="22"/>
      <c r="I25" s="149">
        <v>5.4</v>
      </c>
      <c r="J25" s="30">
        <v>0</v>
      </c>
      <c r="K25" s="30">
        <v>14</v>
      </c>
      <c r="L25" s="150">
        <f t="shared" si="1"/>
        <v>14</v>
      </c>
      <c r="M25" s="43"/>
      <c r="N25" s="149">
        <v>6.7</v>
      </c>
      <c r="O25" s="30">
        <v>0</v>
      </c>
      <c r="P25" s="30">
        <v>25</v>
      </c>
      <c r="Q25" s="150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49">
        <v>8</v>
      </c>
      <c r="E26" s="30">
        <v>1.1999999999999993</v>
      </c>
      <c r="F26" s="30">
        <v>17</v>
      </c>
      <c r="G26" s="150">
        <f t="shared" si="0"/>
        <v>18.2</v>
      </c>
      <c r="H26" s="22"/>
      <c r="I26" s="149">
        <v>12.9</v>
      </c>
      <c r="J26" s="30">
        <v>6</v>
      </c>
      <c r="K26" s="30">
        <v>14</v>
      </c>
      <c r="L26" s="150">
        <f t="shared" si="1"/>
        <v>20</v>
      </c>
      <c r="M26" s="43"/>
      <c r="N26" s="149">
        <v>13.6</v>
      </c>
      <c r="O26" s="30">
        <v>6</v>
      </c>
      <c r="P26" s="30">
        <v>25</v>
      </c>
      <c r="Q26" s="150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49">
        <v>8.6999999999999993</v>
      </c>
      <c r="E27" s="30">
        <v>1.6999999999999993</v>
      </c>
      <c r="F27" s="30"/>
      <c r="G27" s="150">
        <f t="shared" si="0"/>
        <v>1.6999999999999993</v>
      </c>
      <c r="H27" s="22"/>
      <c r="I27" s="149">
        <v>13.8</v>
      </c>
      <c r="J27" s="30">
        <v>6.8000000000000007</v>
      </c>
      <c r="K27" s="30"/>
      <c r="L27" s="150">
        <f t="shared" si="1"/>
        <v>6.8000000000000007</v>
      </c>
      <c r="M27" s="43"/>
      <c r="N27" s="149">
        <v>8</v>
      </c>
      <c r="O27" s="30">
        <v>1</v>
      </c>
      <c r="P27" s="30">
        <v>14</v>
      </c>
      <c r="Q27" s="150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49">
        <v>8.5</v>
      </c>
      <c r="E28" s="30">
        <v>2</v>
      </c>
      <c r="F28" s="30">
        <v>17</v>
      </c>
      <c r="G28" s="150">
        <f t="shared" si="0"/>
        <v>19</v>
      </c>
      <c r="H28" s="22"/>
      <c r="I28" s="149">
        <v>12.2</v>
      </c>
      <c r="J28" s="30">
        <v>5</v>
      </c>
      <c r="K28" s="30">
        <v>14</v>
      </c>
      <c r="L28" s="150">
        <f t="shared" si="1"/>
        <v>19</v>
      </c>
      <c r="M28" s="43"/>
      <c r="N28" s="149">
        <v>14</v>
      </c>
      <c r="O28" s="30">
        <v>7</v>
      </c>
      <c r="P28" s="30">
        <v>16</v>
      </c>
      <c r="Q28" s="150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49">
        <v>10</v>
      </c>
      <c r="E29" s="30">
        <v>3</v>
      </c>
      <c r="F29" s="30">
        <v>17</v>
      </c>
      <c r="G29" s="150">
        <f t="shared" si="0"/>
        <v>20</v>
      </c>
      <c r="H29" s="22"/>
      <c r="I29" s="149">
        <v>8</v>
      </c>
      <c r="J29" s="30">
        <v>1</v>
      </c>
      <c r="K29" s="30">
        <v>18</v>
      </c>
      <c r="L29" s="150">
        <f t="shared" si="1"/>
        <v>19</v>
      </c>
      <c r="M29" s="43"/>
      <c r="N29" s="149">
        <v>9.1999999999999993</v>
      </c>
      <c r="O29" s="30">
        <v>2.1999999999999993</v>
      </c>
      <c r="P29" s="30">
        <v>17</v>
      </c>
      <c r="Q29" s="150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49">
        <v>7.9</v>
      </c>
      <c r="E30" s="30">
        <v>0.90000000000000036</v>
      </c>
      <c r="F30" s="30">
        <v>18</v>
      </c>
      <c r="G30" s="150">
        <f t="shared" si="0"/>
        <v>18.899999999999999</v>
      </c>
      <c r="H30" s="22"/>
      <c r="I30" s="149">
        <v>6.9</v>
      </c>
      <c r="J30" s="30">
        <v>0</v>
      </c>
      <c r="K30" s="30">
        <v>10</v>
      </c>
      <c r="L30" s="150">
        <f t="shared" si="1"/>
        <v>10</v>
      </c>
      <c r="M30" s="43"/>
      <c r="N30" s="149">
        <v>12.9</v>
      </c>
      <c r="O30" s="30">
        <v>5</v>
      </c>
      <c r="P30" s="30">
        <v>14</v>
      </c>
      <c r="Q30" s="150">
        <f t="shared" si="2"/>
        <v>19</v>
      </c>
      <c r="R30"/>
      <c r="S30" s="26" t="s">
        <v>701</v>
      </c>
      <c r="T30" s="31" t="s">
        <v>700</v>
      </c>
      <c r="U30" s="32"/>
      <c r="V30" s="31" t="s">
        <v>702</v>
      </c>
    </row>
    <row r="31" spans="2:22" ht="16.5" thickTop="1" thickBot="1" x14ac:dyDescent="0.3">
      <c r="B31" s="36">
        <v>45867</v>
      </c>
      <c r="C31" s="22"/>
      <c r="D31" s="149">
        <v>8.3000000000000007</v>
      </c>
      <c r="E31" s="30">
        <v>1.3000000000000007</v>
      </c>
      <c r="F31" s="30">
        <v>17.84</v>
      </c>
      <c r="G31" s="150">
        <f t="shared" si="0"/>
        <v>19.14</v>
      </c>
      <c r="H31" s="22"/>
      <c r="I31" s="149">
        <v>7.3</v>
      </c>
      <c r="J31" s="30">
        <v>0.29999999999999982</v>
      </c>
      <c r="K31" s="30">
        <v>15</v>
      </c>
      <c r="L31" s="150">
        <f t="shared" si="1"/>
        <v>15.3</v>
      </c>
      <c r="M31" s="43"/>
      <c r="N31" s="149">
        <v>15.4</v>
      </c>
      <c r="O31" s="30">
        <v>8.4</v>
      </c>
      <c r="P31" s="30">
        <v>13</v>
      </c>
      <c r="Q31" s="150">
        <f t="shared" si="2"/>
        <v>21.4</v>
      </c>
      <c r="R31"/>
      <c r="S31" s="26" t="s">
        <v>561</v>
      </c>
      <c r="T31" s="31" t="s">
        <v>703</v>
      </c>
      <c r="U31" s="32"/>
      <c r="V31" s="31" t="s">
        <v>704</v>
      </c>
    </row>
    <row r="32" spans="2:22" ht="16.5" thickTop="1" thickBot="1" x14ac:dyDescent="0.3">
      <c r="B32" s="36">
        <v>45868</v>
      </c>
      <c r="C32" s="22"/>
      <c r="D32" s="149">
        <v>10.9</v>
      </c>
      <c r="E32" s="30">
        <v>3.9000000000000004</v>
      </c>
      <c r="F32" s="30">
        <v>18</v>
      </c>
      <c r="G32" s="150">
        <f t="shared" si="0"/>
        <v>21.9</v>
      </c>
      <c r="H32" s="22"/>
      <c r="I32" s="149">
        <v>18</v>
      </c>
      <c r="J32" s="30">
        <v>11</v>
      </c>
      <c r="K32" s="30">
        <v>10</v>
      </c>
      <c r="L32" s="150">
        <f t="shared" si="1"/>
        <v>21</v>
      </c>
      <c r="M32" s="43"/>
      <c r="N32" s="149">
        <v>11.6</v>
      </c>
      <c r="O32" s="30">
        <v>5</v>
      </c>
      <c r="P32" s="30">
        <v>32</v>
      </c>
      <c r="Q32" s="150">
        <f t="shared" si="2"/>
        <v>37</v>
      </c>
      <c r="R32"/>
      <c r="S32" s="26" t="s">
        <v>551</v>
      </c>
      <c r="T32" s="31" t="s">
        <v>705</v>
      </c>
      <c r="U32" s="32"/>
      <c r="V32" s="31" t="s">
        <v>704</v>
      </c>
    </row>
    <row r="33" spans="2:22" ht="15.75" thickTop="1" x14ac:dyDescent="0.25">
      <c r="B33" s="36">
        <v>45869</v>
      </c>
      <c r="C33" s="22"/>
      <c r="D33" s="149">
        <v>15.4</v>
      </c>
      <c r="E33" s="30">
        <v>8.4</v>
      </c>
      <c r="F33" s="30">
        <v>14</v>
      </c>
      <c r="G33" s="150">
        <f t="shared" si="0"/>
        <v>22.4</v>
      </c>
      <c r="H33" s="22"/>
      <c r="I33" s="149">
        <v>11.5</v>
      </c>
      <c r="J33" s="30">
        <v>4.5</v>
      </c>
      <c r="K33" s="30">
        <v>16</v>
      </c>
      <c r="L33" s="150">
        <f t="shared" si="1"/>
        <v>20.5</v>
      </c>
      <c r="M33" s="43"/>
      <c r="N33" s="149">
        <v>16.5</v>
      </c>
      <c r="O33" s="30">
        <v>9.5</v>
      </c>
      <c r="P33" s="30">
        <v>10</v>
      </c>
      <c r="Q33" s="150">
        <f t="shared" si="2"/>
        <v>19.5</v>
      </c>
      <c r="R33"/>
      <c r="S33" s="26" t="s">
        <v>618</v>
      </c>
      <c r="T33" s="31" t="s">
        <v>707</v>
      </c>
      <c r="U33" s="32"/>
      <c r="V33" s="31" t="s">
        <v>704</v>
      </c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62"/>
      <c r="E1" s="262"/>
      <c r="F1" s="262"/>
      <c r="G1" s="262"/>
      <c r="I1" s="262"/>
      <c r="J1" s="262"/>
      <c r="K1" s="262"/>
      <c r="L1" s="262"/>
      <c r="M1" s="42"/>
      <c r="N1" s="263"/>
      <c r="O1" s="263"/>
      <c r="P1" s="263"/>
      <c r="Q1" s="263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49"/>
      <c r="E3" s="30"/>
      <c r="F3" s="30"/>
      <c r="G3" s="148">
        <f>IFERROR(E3+F3,"")</f>
        <v>0</v>
      </c>
      <c r="H3" s="22"/>
      <c r="I3" s="149"/>
      <c r="J3" s="30"/>
      <c r="K3" s="30"/>
      <c r="L3" s="150">
        <f>IFERROR(J3+K3,"")</f>
        <v>0</v>
      </c>
      <c r="M3" s="43"/>
      <c r="N3" s="149"/>
      <c r="O3" s="30"/>
      <c r="P3" s="30"/>
      <c r="Q3" s="150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49">
        <v>10.5</v>
      </c>
      <c r="E4" s="30">
        <v>2.5</v>
      </c>
      <c r="F4" s="30">
        <v>24</v>
      </c>
      <c r="G4" s="148">
        <f t="shared" ref="G4:G33" si="0">IFERROR(E4+F4,"")</f>
        <v>26.5</v>
      </c>
      <c r="H4" s="22"/>
      <c r="I4" s="149">
        <v>10</v>
      </c>
      <c r="J4" s="30">
        <v>2</v>
      </c>
      <c r="K4" s="30">
        <v>14</v>
      </c>
      <c r="L4" s="150">
        <f t="shared" ref="L4:L33" si="1">IFERROR(J4+K4,"")</f>
        <v>16</v>
      </c>
      <c r="M4" s="43"/>
      <c r="N4" s="149">
        <v>11.6</v>
      </c>
      <c r="O4" s="30">
        <v>4</v>
      </c>
      <c r="P4" s="30">
        <v>28</v>
      </c>
      <c r="Q4" s="150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49">
        <v>7.5</v>
      </c>
      <c r="E5" s="30">
        <v>0</v>
      </c>
      <c r="F5" s="30">
        <v>21</v>
      </c>
      <c r="G5" s="148">
        <f t="shared" si="0"/>
        <v>21</v>
      </c>
      <c r="H5" s="22"/>
      <c r="I5" s="149">
        <v>6.5</v>
      </c>
      <c r="J5" s="30">
        <v>0</v>
      </c>
      <c r="K5" s="30">
        <v>16</v>
      </c>
      <c r="L5" s="150">
        <f t="shared" si="1"/>
        <v>16</v>
      </c>
      <c r="M5" s="43"/>
      <c r="N5" s="149">
        <v>9.5</v>
      </c>
      <c r="O5" s="30">
        <v>4</v>
      </c>
      <c r="P5" s="30">
        <v>13</v>
      </c>
      <c r="Q5" s="150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49">
        <v>7.7</v>
      </c>
      <c r="E6" s="30">
        <v>0</v>
      </c>
      <c r="F6" s="30">
        <v>21</v>
      </c>
      <c r="G6" s="148">
        <f t="shared" si="0"/>
        <v>21</v>
      </c>
      <c r="H6" s="22"/>
      <c r="I6" s="149">
        <v>5.2</v>
      </c>
      <c r="J6" s="30">
        <v>0</v>
      </c>
      <c r="K6" s="30">
        <v>21</v>
      </c>
      <c r="L6" s="150">
        <f t="shared" si="1"/>
        <v>21</v>
      </c>
      <c r="M6" s="43"/>
      <c r="N6" s="149">
        <v>8.3000000000000007</v>
      </c>
      <c r="O6" s="30">
        <v>3.3200000000000003</v>
      </c>
      <c r="P6" s="30">
        <v>10</v>
      </c>
      <c r="Q6" s="150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49">
        <v>5.7</v>
      </c>
      <c r="E7" s="30">
        <v>0</v>
      </c>
      <c r="F7" s="30">
        <v>16</v>
      </c>
      <c r="G7" s="148">
        <f t="shared" si="0"/>
        <v>16</v>
      </c>
      <c r="H7" s="22"/>
      <c r="I7" s="149">
        <v>5</v>
      </c>
      <c r="J7" s="30">
        <v>0</v>
      </c>
      <c r="K7" s="30">
        <v>17</v>
      </c>
      <c r="L7" s="150">
        <f t="shared" si="1"/>
        <v>17</v>
      </c>
      <c r="M7" s="43"/>
      <c r="N7" s="149">
        <v>8.1999999999999993</v>
      </c>
      <c r="O7" s="30">
        <v>3</v>
      </c>
      <c r="P7" s="30">
        <v>17</v>
      </c>
      <c r="Q7" s="150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49">
        <v>5.0999999999999996</v>
      </c>
      <c r="E8" s="30">
        <v>0</v>
      </c>
      <c r="F8" s="30">
        <v>17</v>
      </c>
      <c r="G8" s="148">
        <f t="shared" si="0"/>
        <v>17</v>
      </c>
      <c r="H8" s="22"/>
      <c r="I8" s="149">
        <v>5.4</v>
      </c>
      <c r="J8" s="30">
        <v>0</v>
      </c>
      <c r="K8" s="30">
        <v>15</v>
      </c>
      <c r="L8" s="150">
        <f t="shared" si="1"/>
        <v>15</v>
      </c>
      <c r="M8" s="43"/>
      <c r="N8" s="149">
        <v>11.6</v>
      </c>
      <c r="O8" s="30">
        <v>4.6399999999999997</v>
      </c>
      <c r="P8" s="30">
        <v>15</v>
      </c>
      <c r="Q8" s="150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49">
        <v>8.8000000000000007</v>
      </c>
      <c r="E9" s="30">
        <v>1.8000000000000007</v>
      </c>
      <c r="F9" s="30">
        <v>16</v>
      </c>
      <c r="G9" s="148">
        <f t="shared" si="0"/>
        <v>17.8</v>
      </c>
      <c r="H9" s="22"/>
      <c r="I9" s="149">
        <v>6.7</v>
      </c>
      <c r="J9" s="30">
        <v>0</v>
      </c>
      <c r="K9" s="30">
        <v>10</v>
      </c>
      <c r="L9" s="150">
        <f t="shared" si="1"/>
        <v>10</v>
      </c>
      <c r="M9" s="43"/>
      <c r="N9" s="149">
        <v>11.7</v>
      </c>
      <c r="O9" s="30">
        <v>4.6999999999999993</v>
      </c>
      <c r="P9" s="30">
        <v>23</v>
      </c>
      <c r="Q9" s="150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49">
        <v>6.5</v>
      </c>
      <c r="E10" s="30">
        <v>0</v>
      </c>
      <c r="F10" s="30">
        <v>15</v>
      </c>
      <c r="G10" s="148">
        <f t="shared" si="0"/>
        <v>15</v>
      </c>
      <c r="H10" s="22"/>
      <c r="I10" s="149">
        <v>8.6999999999999993</v>
      </c>
      <c r="J10" s="30">
        <v>1.6999999999999993</v>
      </c>
      <c r="K10" s="30">
        <v>20</v>
      </c>
      <c r="L10" s="150">
        <f t="shared" si="1"/>
        <v>21.7</v>
      </c>
      <c r="M10" s="43"/>
      <c r="N10" s="149">
        <v>11</v>
      </c>
      <c r="O10" s="30">
        <v>4</v>
      </c>
      <c r="P10" s="30">
        <v>15</v>
      </c>
      <c r="Q10" s="150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49">
        <v>6.9</v>
      </c>
      <c r="E11" s="30">
        <v>0</v>
      </c>
      <c r="F11" s="30">
        <v>17</v>
      </c>
      <c r="G11" s="148">
        <f t="shared" si="0"/>
        <v>17</v>
      </c>
      <c r="H11" s="22"/>
      <c r="I11" s="149">
        <v>9.1</v>
      </c>
      <c r="J11" s="30">
        <v>2.0999999999999996</v>
      </c>
      <c r="K11" s="30">
        <v>19</v>
      </c>
      <c r="L11" s="150">
        <f t="shared" si="1"/>
        <v>21.1</v>
      </c>
      <c r="M11" s="43"/>
      <c r="N11" s="149">
        <v>7.2</v>
      </c>
      <c r="O11" s="30">
        <v>0.20000000000000018</v>
      </c>
      <c r="P11" s="30">
        <v>15</v>
      </c>
      <c r="Q11" s="150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49">
        <v>5.8</v>
      </c>
      <c r="E12" s="164">
        <v>0</v>
      </c>
      <c r="F12" s="30">
        <v>17</v>
      </c>
      <c r="G12" s="148">
        <f t="shared" si="0"/>
        <v>17</v>
      </c>
      <c r="H12" s="22"/>
      <c r="I12" s="149">
        <v>5.5</v>
      </c>
      <c r="J12" s="30"/>
      <c r="K12" s="30">
        <v>16</v>
      </c>
      <c r="L12" s="150">
        <f t="shared" si="1"/>
        <v>16</v>
      </c>
      <c r="M12" s="43"/>
      <c r="N12" s="149">
        <v>9.1</v>
      </c>
      <c r="O12" s="30">
        <v>2.0999999999999996</v>
      </c>
      <c r="P12" s="30">
        <v>20</v>
      </c>
      <c r="Q12" s="150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49">
        <v>8.1999999999999993</v>
      </c>
      <c r="E13" s="30">
        <v>1.1999999999999993</v>
      </c>
      <c r="F13" s="30">
        <v>17</v>
      </c>
      <c r="G13" s="148">
        <f t="shared" si="0"/>
        <v>18.2</v>
      </c>
      <c r="H13" s="22"/>
      <c r="I13" s="149">
        <v>10.5</v>
      </c>
      <c r="J13" s="30">
        <v>3.5</v>
      </c>
      <c r="K13" s="30">
        <v>17</v>
      </c>
      <c r="L13" s="150">
        <f t="shared" si="1"/>
        <v>20.5</v>
      </c>
      <c r="M13" s="43"/>
      <c r="N13" s="149">
        <v>10.199999999999999</v>
      </c>
      <c r="O13" s="30">
        <v>3.1999999999999993</v>
      </c>
      <c r="P13" s="30">
        <v>11</v>
      </c>
      <c r="Q13" s="150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49">
        <v>8</v>
      </c>
      <c r="E14" s="30">
        <v>1</v>
      </c>
      <c r="F14" s="30">
        <v>17</v>
      </c>
      <c r="G14" s="148">
        <f t="shared" si="0"/>
        <v>18</v>
      </c>
      <c r="H14" s="22"/>
      <c r="I14" s="149">
        <v>6.4</v>
      </c>
      <c r="J14" s="30">
        <v>0</v>
      </c>
      <c r="K14" s="30">
        <v>25</v>
      </c>
      <c r="L14" s="150">
        <f t="shared" si="1"/>
        <v>25</v>
      </c>
      <c r="M14" s="43"/>
      <c r="N14" s="149">
        <v>10.4</v>
      </c>
      <c r="O14" s="30">
        <v>3.4000000000000004</v>
      </c>
      <c r="P14" s="30">
        <v>17</v>
      </c>
      <c r="Q14" s="150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49">
        <v>11.8</v>
      </c>
      <c r="E15" s="30">
        <v>4.8000000000000007</v>
      </c>
      <c r="F15" s="30">
        <v>17</v>
      </c>
      <c r="G15" s="148">
        <f t="shared" si="0"/>
        <v>21.8</v>
      </c>
      <c r="H15" s="22"/>
      <c r="I15" s="149">
        <v>4.8</v>
      </c>
      <c r="J15" s="30">
        <v>0</v>
      </c>
      <c r="K15" s="30">
        <v>10</v>
      </c>
      <c r="L15" s="150">
        <f t="shared" si="1"/>
        <v>10</v>
      </c>
      <c r="M15" s="43"/>
      <c r="N15" s="149">
        <v>16.600000000000001</v>
      </c>
      <c r="O15" s="30">
        <v>9.6000000000000014</v>
      </c>
      <c r="P15" s="30"/>
      <c r="Q15" s="150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49">
        <v>11.8</v>
      </c>
      <c r="E16" s="30">
        <v>5</v>
      </c>
      <c r="F16" s="30">
        <v>17</v>
      </c>
      <c r="G16" s="148">
        <f t="shared" si="0"/>
        <v>22</v>
      </c>
      <c r="H16" s="22"/>
      <c r="I16" s="149">
        <v>5.5</v>
      </c>
      <c r="J16" s="30"/>
      <c r="K16" s="30">
        <v>22</v>
      </c>
      <c r="L16" s="150">
        <f t="shared" si="1"/>
        <v>22</v>
      </c>
      <c r="M16" s="43"/>
      <c r="N16" s="149">
        <v>11.6</v>
      </c>
      <c r="O16" s="30">
        <v>5</v>
      </c>
      <c r="P16" s="30">
        <v>17</v>
      </c>
      <c r="Q16" s="150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49">
        <v>9.9</v>
      </c>
      <c r="E17" s="30">
        <v>2.9000000000000004</v>
      </c>
      <c r="F17" s="30">
        <v>17</v>
      </c>
      <c r="G17" s="148">
        <f t="shared" si="0"/>
        <v>19.899999999999999</v>
      </c>
      <c r="H17" s="22"/>
      <c r="I17" s="149">
        <v>5.3</v>
      </c>
      <c r="J17" s="30">
        <v>0</v>
      </c>
      <c r="K17" s="30">
        <v>25</v>
      </c>
      <c r="L17" s="150">
        <f t="shared" si="1"/>
        <v>25</v>
      </c>
      <c r="M17" s="43"/>
      <c r="N17" s="149">
        <v>9.1999999999999993</v>
      </c>
      <c r="O17" s="30">
        <v>2.1999999999999993</v>
      </c>
      <c r="P17" s="30">
        <v>17</v>
      </c>
      <c r="Q17" s="150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49">
        <v>9.9</v>
      </c>
      <c r="E18" s="30">
        <v>2.9000000000000004</v>
      </c>
      <c r="F18" s="30">
        <v>17</v>
      </c>
      <c r="G18" s="148">
        <f t="shared" si="0"/>
        <v>19.899999999999999</v>
      </c>
      <c r="H18" s="22"/>
      <c r="I18" s="149">
        <v>7.4</v>
      </c>
      <c r="J18" s="30">
        <v>0.40000000000000036</v>
      </c>
      <c r="K18" s="30">
        <v>17</v>
      </c>
      <c r="L18" s="150">
        <f t="shared" si="1"/>
        <v>17.399999999999999</v>
      </c>
      <c r="M18" s="43"/>
      <c r="N18" s="149">
        <v>10</v>
      </c>
      <c r="O18" s="30">
        <v>3</v>
      </c>
      <c r="P18" s="30">
        <v>15</v>
      </c>
      <c r="Q18" s="150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49">
        <v>13.3</v>
      </c>
      <c r="E19" s="30">
        <v>6.3000000000000007</v>
      </c>
      <c r="F19" s="30">
        <v>17</v>
      </c>
      <c r="G19" s="148">
        <f t="shared" si="0"/>
        <v>23.3</v>
      </c>
      <c r="H19" s="22"/>
      <c r="I19" s="149">
        <v>12</v>
      </c>
      <c r="J19" s="30">
        <v>5</v>
      </c>
      <c r="K19" s="30">
        <v>18</v>
      </c>
      <c r="L19" s="150">
        <f t="shared" si="1"/>
        <v>23</v>
      </c>
      <c r="M19" s="43"/>
      <c r="N19" s="149">
        <v>14.7</v>
      </c>
      <c r="O19" s="30">
        <v>7.6999999999999993</v>
      </c>
      <c r="P19" s="30">
        <v>20</v>
      </c>
      <c r="Q19" s="150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49">
        <v>7.9</v>
      </c>
      <c r="E20" s="30">
        <v>1</v>
      </c>
      <c r="F20" s="30">
        <v>17</v>
      </c>
      <c r="G20" s="148">
        <f t="shared" si="0"/>
        <v>18</v>
      </c>
      <c r="H20" s="22"/>
      <c r="I20" s="149">
        <v>7.2</v>
      </c>
      <c r="J20" s="30"/>
      <c r="K20" s="30">
        <v>16</v>
      </c>
      <c r="L20" s="150">
        <v>16</v>
      </c>
      <c r="M20" s="43"/>
      <c r="N20" s="149">
        <v>13.1</v>
      </c>
      <c r="O20" s="30">
        <v>6</v>
      </c>
      <c r="P20" s="30">
        <v>30</v>
      </c>
      <c r="Q20" s="150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49">
        <v>7.4</v>
      </c>
      <c r="E21" s="30">
        <v>0.40000000000000036</v>
      </c>
      <c r="F21" s="30">
        <v>17</v>
      </c>
      <c r="G21" s="148">
        <f t="shared" si="0"/>
        <v>17.399999999999999</v>
      </c>
      <c r="H21" s="22"/>
      <c r="I21" s="149">
        <v>7.2</v>
      </c>
      <c r="J21" s="30">
        <v>0.20000000000000018</v>
      </c>
      <c r="K21" s="30">
        <v>16</v>
      </c>
      <c r="L21" s="150">
        <f t="shared" si="1"/>
        <v>16.2</v>
      </c>
      <c r="M21" s="43"/>
      <c r="N21" s="149">
        <v>12.5</v>
      </c>
      <c r="O21" s="30">
        <v>5.5</v>
      </c>
      <c r="P21" s="30">
        <v>20</v>
      </c>
      <c r="Q21" s="150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49">
        <v>7.2</v>
      </c>
      <c r="E22" s="30">
        <v>0.20000000000000018</v>
      </c>
      <c r="F22" s="30">
        <v>18</v>
      </c>
      <c r="G22" s="148">
        <f t="shared" si="0"/>
        <v>18.2</v>
      </c>
      <c r="H22" s="22"/>
      <c r="I22" s="149"/>
      <c r="J22" s="30">
        <v>0</v>
      </c>
      <c r="K22" s="30"/>
      <c r="L22" s="150">
        <f t="shared" si="1"/>
        <v>0</v>
      </c>
      <c r="M22" s="43"/>
      <c r="N22" s="149">
        <v>15.4</v>
      </c>
      <c r="O22" s="30">
        <v>8.4</v>
      </c>
      <c r="P22" s="30">
        <v>20</v>
      </c>
      <c r="Q22" s="150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49">
        <v>5.3</v>
      </c>
      <c r="E23" s="30">
        <v>0</v>
      </c>
      <c r="F23" s="30">
        <v>17</v>
      </c>
      <c r="G23" s="148">
        <f t="shared" si="0"/>
        <v>17</v>
      </c>
      <c r="H23" s="22"/>
      <c r="I23" s="149">
        <v>9</v>
      </c>
      <c r="J23" s="30">
        <v>2</v>
      </c>
      <c r="K23" s="30">
        <v>8</v>
      </c>
      <c r="L23" s="150">
        <f t="shared" si="1"/>
        <v>10</v>
      </c>
      <c r="M23" s="43"/>
      <c r="N23" s="149">
        <v>13.4</v>
      </c>
      <c r="O23" s="30">
        <v>6.4</v>
      </c>
      <c r="P23" s="30">
        <v>17</v>
      </c>
      <c r="Q23" s="150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49">
        <v>7.2</v>
      </c>
      <c r="E24" s="30">
        <v>0.20000000000000018</v>
      </c>
      <c r="F24" s="30">
        <v>17</v>
      </c>
      <c r="G24" s="148">
        <f t="shared" si="0"/>
        <v>17.2</v>
      </c>
      <c r="H24" s="22"/>
      <c r="I24" s="149">
        <v>5.3</v>
      </c>
      <c r="J24" s="30">
        <v>0</v>
      </c>
      <c r="K24" s="30">
        <v>30</v>
      </c>
      <c r="L24" s="150">
        <f t="shared" si="1"/>
        <v>30</v>
      </c>
      <c r="M24" s="43"/>
      <c r="N24" s="149">
        <v>9.3000000000000007</v>
      </c>
      <c r="O24" s="30">
        <v>2.3000000000000007</v>
      </c>
      <c r="P24" s="30">
        <v>17</v>
      </c>
      <c r="Q24" s="150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49">
        <v>9.6</v>
      </c>
      <c r="E25" s="30">
        <v>2.5999999999999996</v>
      </c>
      <c r="F25" s="30">
        <v>17</v>
      </c>
      <c r="G25" s="148">
        <f t="shared" si="0"/>
        <v>19.600000000000001</v>
      </c>
      <c r="H25" s="22"/>
      <c r="I25" s="149">
        <v>8.8000000000000007</v>
      </c>
      <c r="J25" s="30">
        <v>1.8000000000000007</v>
      </c>
      <c r="K25" s="30">
        <v>20</v>
      </c>
      <c r="L25" s="150">
        <f t="shared" si="1"/>
        <v>21.8</v>
      </c>
      <c r="M25" s="43"/>
      <c r="N25" s="149">
        <v>11.5</v>
      </c>
      <c r="O25" s="30">
        <v>4.5</v>
      </c>
      <c r="P25" s="30">
        <v>15</v>
      </c>
      <c r="Q25" s="150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49">
        <v>9.1999999999999993</v>
      </c>
      <c r="E26" s="30">
        <v>2.1999999999999993</v>
      </c>
      <c r="F26" s="30">
        <v>17</v>
      </c>
      <c r="G26" s="148">
        <f t="shared" si="0"/>
        <v>19.2</v>
      </c>
      <c r="H26" s="22"/>
      <c r="I26" s="149">
        <v>14.3</v>
      </c>
      <c r="J26" s="30">
        <v>7.3000000000000007</v>
      </c>
      <c r="K26" s="30">
        <v>10</v>
      </c>
      <c r="L26" s="150">
        <f t="shared" si="1"/>
        <v>17.3</v>
      </c>
      <c r="M26" s="43"/>
      <c r="N26" s="149">
        <v>9.6999999999999993</v>
      </c>
      <c r="O26" s="30">
        <v>2.6999999999999993</v>
      </c>
      <c r="P26" s="30">
        <v>6</v>
      </c>
      <c r="Q26" s="150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49">
        <v>10.9</v>
      </c>
      <c r="E27" s="30">
        <v>3.9000000000000004</v>
      </c>
      <c r="F27" s="30">
        <v>17</v>
      </c>
      <c r="G27" s="148">
        <f t="shared" si="0"/>
        <v>20.9</v>
      </c>
      <c r="H27" s="22"/>
      <c r="I27" s="149">
        <v>7.7</v>
      </c>
      <c r="J27" s="30">
        <v>0.70000000000000018</v>
      </c>
      <c r="K27" s="30">
        <v>20</v>
      </c>
      <c r="L27" s="150">
        <f t="shared" si="1"/>
        <v>20.7</v>
      </c>
      <c r="M27" s="43"/>
      <c r="N27" s="149">
        <v>5.7</v>
      </c>
      <c r="O27" s="30">
        <v>0</v>
      </c>
      <c r="P27" s="30">
        <v>30</v>
      </c>
      <c r="Q27" s="150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49">
        <v>8.4</v>
      </c>
      <c r="E28" s="30">
        <v>1.4000000000000004</v>
      </c>
      <c r="F28" s="30">
        <v>17</v>
      </c>
      <c r="G28" s="148">
        <f t="shared" si="0"/>
        <v>18.399999999999999</v>
      </c>
      <c r="H28" s="22"/>
      <c r="I28" s="149">
        <v>6.5</v>
      </c>
      <c r="J28" s="30">
        <v>0</v>
      </c>
      <c r="K28" s="30">
        <v>30</v>
      </c>
      <c r="L28" s="150">
        <f t="shared" si="1"/>
        <v>30</v>
      </c>
      <c r="M28" s="43"/>
      <c r="N28" s="149">
        <v>19</v>
      </c>
      <c r="O28" s="30">
        <v>12</v>
      </c>
      <c r="P28" s="30">
        <v>15</v>
      </c>
      <c r="Q28" s="150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49">
        <v>7.5</v>
      </c>
      <c r="E29" s="30">
        <v>0.5</v>
      </c>
      <c r="F29" s="30">
        <v>17</v>
      </c>
      <c r="G29" s="148">
        <f t="shared" si="0"/>
        <v>17.5</v>
      </c>
      <c r="H29" s="22"/>
      <c r="I29" s="149">
        <v>4.5</v>
      </c>
      <c r="J29" s="30">
        <v>0</v>
      </c>
      <c r="K29" s="30">
        <v>18</v>
      </c>
      <c r="L29" s="150">
        <f t="shared" si="1"/>
        <v>18</v>
      </c>
      <c r="M29" s="43"/>
      <c r="N29" s="149">
        <v>15.3</v>
      </c>
      <c r="O29" s="30">
        <v>8.3000000000000007</v>
      </c>
      <c r="P29" s="30">
        <v>20</v>
      </c>
      <c r="Q29" s="150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49">
        <v>10.3</v>
      </c>
      <c r="E30" s="30">
        <v>3.6</v>
      </c>
      <c r="F30" s="30">
        <v>17</v>
      </c>
      <c r="G30" s="148">
        <f t="shared" si="0"/>
        <v>20.6</v>
      </c>
      <c r="H30" s="22"/>
      <c r="I30" s="149">
        <v>13</v>
      </c>
      <c r="J30" s="30">
        <v>6</v>
      </c>
      <c r="K30" s="30">
        <v>10</v>
      </c>
      <c r="L30" s="150">
        <f t="shared" si="1"/>
        <v>16</v>
      </c>
      <c r="M30" s="43"/>
      <c r="N30" s="149">
        <v>19.100000000000001</v>
      </c>
      <c r="O30" s="30">
        <v>12.1</v>
      </c>
      <c r="P30" s="30">
        <v>10</v>
      </c>
      <c r="Q30" s="150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49">
        <v>12.6</v>
      </c>
      <c r="E31" s="30">
        <v>5.6</v>
      </c>
      <c r="F31" s="30">
        <v>17</v>
      </c>
      <c r="G31" s="148">
        <f t="shared" si="0"/>
        <v>22.6</v>
      </c>
      <c r="H31" s="22"/>
      <c r="I31" s="149">
        <v>12</v>
      </c>
      <c r="J31" s="30">
        <v>5</v>
      </c>
      <c r="K31" s="30">
        <v>17</v>
      </c>
      <c r="L31" s="150">
        <f t="shared" si="1"/>
        <v>22</v>
      </c>
      <c r="M31" s="43"/>
      <c r="N31" s="149">
        <v>7.5</v>
      </c>
      <c r="O31" s="30">
        <v>0.5</v>
      </c>
      <c r="P31" s="30">
        <v>17</v>
      </c>
      <c r="Q31" s="150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49">
        <v>7.5</v>
      </c>
      <c r="E32" s="30">
        <v>1</v>
      </c>
      <c r="F32" s="30">
        <v>17</v>
      </c>
      <c r="G32" s="148">
        <f t="shared" si="0"/>
        <v>18</v>
      </c>
      <c r="H32" s="22"/>
      <c r="I32" s="149">
        <v>6.3</v>
      </c>
      <c r="J32" s="30"/>
      <c r="K32" s="30">
        <v>21</v>
      </c>
      <c r="L32" s="150">
        <f t="shared" si="1"/>
        <v>21</v>
      </c>
      <c r="M32" s="43"/>
      <c r="N32" s="149">
        <v>8.6</v>
      </c>
      <c r="O32" s="30">
        <v>2</v>
      </c>
      <c r="P32" s="30">
        <v>10</v>
      </c>
      <c r="Q32" s="150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49"/>
      <c r="E33" s="30"/>
      <c r="F33" s="30"/>
      <c r="G33" s="148">
        <f t="shared" si="0"/>
        <v>0</v>
      </c>
      <c r="H33" s="22"/>
      <c r="I33" s="149"/>
      <c r="J33" s="30"/>
      <c r="K33" s="30"/>
      <c r="L33" s="150">
        <f t="shared" si="1"/>
        <v>0</v>
      </c>
      <c r="M33" s="43"/>
      <c r="N33" s="149"/>
      <c r="O33" s="30"/>
      <c r="P33" s="30"/>
      <c r="Q33" s="150">
        <f t="shared" si="2"/>
        <v>0</v>
      </c>
      <c r="S33" s="26"/>
      <c r="T33" s="31"/>
      <c r="U33" s="32"/>
      <c r="V33" s="31"/>
    </row>
    <row r="34" spans="2:22" x14ac:dyDescent="0.25">
      <c r="I34" s="159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62"/>
      <c r="E1" s="262"/>
      <c r="F1" s="262"/>
      <c r="G1" s="262"/>
      <c r="I1" s="262"/>
      <c r="J1" s="262"/>
      <c r="K1" s="262"/>
      <c r="L1" s="262"/>
      <c r="M1" s="42"/>
      <c r="N1" s="263"/>
      <c r="O1" s="263"/>
      <c r="P1" s="263"/>
      <c r="Q1" s="26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64"/>
      <c r="E1" s="264"/>
      <c r="F1" s="264"/>
      <c r="G1" s="264"/>
      <c r="I1" s="262"/>
      <c r="J1" s="262"/>
      <c r="K1" s="262"/>
      <c r="L1" s="262"/>
      <c r="M1" s="42"/>
      <c r="N1" s="263"/>
      <c r="O1" s="263"/>
      <c r="P1" s="263"/>
      <c r="Q1" s="26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5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62" t="s">
        <v>9</v>
      </c>
      <c r="E1" s="262"/>
      <c r="F1" s="262"/>
      <c r="G1" s="262"/>
      <c r="I1" s="262" t="s">
        <v>7</v>
      </c>
      <c r="J1" s="262"/>
      <c r="K1" s="262"/>
      <c r="L1" s="262"/>
      <c r="M1" s="23"/>
      <c r="N1" s="263" t="s">
        <v>8</v>
      </c>
      <c r="O1" s="263"/>
      <c r="P1" s="263"/>
      <c r="Q1" s="263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4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62"/>
      <c r="E1" s="262"/>
      <c r="F1" s="262"/>
      <c r="G1" s="262"/>
      <c r="I1" s="262"/>
      <c r="J1" s="262"/>
      <c r="K1" s="262"/>
      <c r="L1" s="262"/>
      <c r="M1" s="42"/>
      <c r="N1" s="263"/>
      <c r="O1" s="263"/>
      <c r="P1" s="263"/>
      <c r="Q1" s="26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3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62"/>
      <c r="J1" s="262"/>
      <c r="K1" s="262"/>
      <c r="L1" s="262"/>
      <c r="M1" s="42"/>
      <c r="N1" s="263"/>
      <c r="O1" s="263"/>
      <c r="P1" s="263"/>
      <c r="Q1" s="263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2" priority="1">
      <formula>WEEKDAY(B3,2)=7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62"/>
      <c r="E1" s="262"/>
      <c r="F1" s="262"/>
      <c r="G1" s="262"/>
      <c r="I1" s="262"/>
      <c r="J1" s="262"/>
      <c r="K1" s="262"/>
      <c r="L1" s="262"/>
      <c r="M1" s="42"/>
      <c r="N1" s="263"/>
      <c r="O1" s="263"/>
      <c r="P1" s="263"/>
      <c r="Q1" s="263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9"/>
      <c r="E3" s="30"/>
      <c r="F3" s="30"/>
      <c r="G3" s="150">
        <f>IFERROR(E3+F3,"")</f>
        <v>0</v>
      </c>
      <c r="H3" s="22"/>
      <c r="I3" s="149"/>
      <c r="J3" s="30"/>
      <c r="K3" s="30"/>
      <c r="L3" s="150">
        <f>IFERROR(J3+K3,"")</f>
        <v>0</v>
      </c>
      <c r="M3" s="43"/>
      <c r="N3" s="149"/>
      <c r="O3" s="30"/>
      <c r="P3" s="30"/>
      <c r="Q3" s="150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9"/>
      <c r="E4" s="30"/>
      <c r="F4" s="30"/>
      <c r="G4" s="150">
        <f t="shared" ref="G4:G33" si="0">IFERROR(E4+F4,"")</f>
        <v>0</v>
      </c>
      <c r="H4" s="22"/>
      <c r="I4" s="149"/>
      <c r="J4" s="30"/>
      <c r="K4" s="30"/>
      <c r="L4" s="150">
        <f t="shared" ref="L4:L33" si="1">IFERROR(J4+K4,"")</f>
        <v>0</v>
      </c>
      <c r="M4" s="43"/>
      <c r="N4" s="149"/>
      <c r="O4" s="30"/>
      <c r="P4" s="30"/>
      <c r="Q4" s="150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9"/>
      <c r="E5" s="30"/>
      <c r="F5" s="30"/>
      <c r="G5" s="150">
        <f t="shared" si="0"/>
        <v>0</v>
      </c>
      <c r="H5" s="22"/>
      <c r="I5" s="149"/>
      <c r="J5" s="30"/>
      <c r="K5" s="30"/>
      <c r="L5" s="150">
        <f t="shared" si="1"/>
        <v>0</v>
      </c>
      <c r="M5" s="43"/>
      <c r="N5" s="149"/>
      <c r="O5" s="30"/>
      <c r="P5" s="30"/>
      <c r="Q5" s="150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9"/>
      <c r="E6" s="30"/>
      <c r="F6" s="30"/>
      <c r="G6" s="150">
        <f t="shared" si="0"/>
        <v>0</v>
      </c>
      <c r="H6" s="22"/>
      <c r="I6" s="149"/>
      <c r="J6" s="30"/>
      <c r="K6" s="30"/>
      <c r="L6" s="150">
        <f t="shared" si="1"/>
        <v>0</v>
      </c>
      <c r="M6" s="43"/>
      <c r="N6" s="149"/>
      <c r="O6" s="30"/>
      <c r="P6" s="30"/>
      <c r="Q6" s="150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49"/>
      <c r="E7" s="30"/>
      <c r="F7" s="30"/>
      <c r="G7" s="150">
        <f t="shared" si="0"/>
        <v>0</v>
      </c>
      <c r="H7" s="22"/>
      <c r="I7" s="149"/>
      <c r="J7" s="30"/>
      <c r="K7" s="30"/>
      <c r="L7" s="150">
        <f t="shared" si="1"/>
        <v>0</v>
      </c>
      <c r="M7" s="43"/>
      <c r="N7" s="149"/>
      <c r="O7" s="30"/>
      <c r="P7" s="30"/>
      <c r="Q7" s="150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49"/>
      <c r="E8" s="30"/>
      <c r="F8" s="30"/>
      <c r="G8" s="150">
        <f t="shared" si="0"/>
        <v>0</v>
      </c>
      <c r="H8" s="22"/>
      <c r="I8" s="149"/>
      <c r="J8" s="30"/>
      <c r="K8" s="30"/>
      <c r="L8" s="150">
        <f t="shared" si="1"/>
        <v>0</v>
      </c>
      <c r="M8" s="43"/>
      <c r="N8" s="149"/>
      <c r="O8" s="30"/>
      <c r="P8" s="30"/>
      <c r="Q8" s="150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49"/>
      <c r="E9" s="30"/>
      <c r="F9" s="30"/>
      <c r="G9" s="150">
        <f t="shared" si="0"/>
        <v>0</v>
      </c>
      <c r="H9" s="22"/>
      <c r="I9" s="149"/>
      <c r="J9" s="30"/>
      <c r="K9" s="30"/>
      <c r="L9" s="150">
        <f t="shared" si="1"/>
        <v>0</v>
      </c>
      <c r="M9" s="43"/>
      <c r="N9" s="149"/>
      <c r="O9" s="30"/>
      <c r="P9" s="30"/>
      <c r="Q9" s="150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49"/>
      <c r="E10" s="30"/>
      <c r="F10" s="30"/>
      <c r="G10" s="150">
        <f t="shared" si="0"/>
        <v>0</v>
      </c>
      <c r="H10" s="22"/>
      <c r="I10" s="149"/>
      <c r="J10" s="30"/>
      <c r="K10" s="30"/>
      <c r="L10" s="150">
        <f t="shared" si="1"/>
        <v>0</v>
      </c>
      <c r="M10" s="43"/>
      <c r="N10" s="149"/>
      <c r="O10" s="30"/>
      <c r="P10" s="30"/>
      <c r="Q10" s="150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49"/>
      <c r="E11" s="30"/>
      <c r="F11" s="30"/>
      <c r="G11" s="150">
        <f t="shared" si="0"/>
        <v>0</v>
      </c>
      <c r="H11" s="22"/>
      <c r="I11" s="149"/>
      <c r="J11" s="30"/>
      <c r="K11" s="30"/>
      <c r="L11" s="150">
        <f t="shared" si="1"/>
        <v>0</v>
      </c>
      <c r="M11" s="43"/>
      <c r="N11" s="149"/>
      <c r="O11" s="30"/>
      <c r="P11" s="30"/>
      <c r="Q11" s="150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49"/>
      <c r="E12" s="30"/>
      <c r="F12" s="30"/>
      <c r="G12" s="150">
        <f t="shared" si="0"/>
        <v>0</v>
      </c>
      <c r="H12" s="22"/>
      <c r="I12" s="149"/>
      <c r="J12" s="30"/>
      <c r="K12" s="30"/>
      <c r="L12" s="150">
        <f t="shared" si="1"/>
        <v>0</v>
      </c>
      <c r="M12" s="43"/>
      <c r="N12" s="149"/>
      <c r="O12" s="30"/>
      <c r="P12" s="30"/>
      <c r="Q12" s="150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49"/>
      <c r="E13" s="30"/>
      <c r="F13" s="30"/>
      <c r="G13" s="150">
        <f t="shared" si="0"/>
        <v>0</v>
      </c>
      <c r="H13" s="22"/>
      <c r="I13" s="149"/>
      <c r="J13" s="30"/>
      <c r="K13" s="30"/>
      <c r="L13" s="150">
        <f t="shared" si="1"/>
        <v>0</v>
      </c>
      <c r="M13" s="43"/>
      <c r="N13" s="149"/>
      <c r="O13" s="30"/>
      <c r="P13" s="30"/>
      <c r="Q13" s="150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49"/>
      <c r="E14" s="30"/>
      <c r="F14" s="30"/>
      <c r="G14" s="150">
        <f t="shared" si="0"/>
        <v>0</v>
      </c>
      <c r="H14" s="81"/>
      <c r="I14" s="149"/>
      <c r="J14" s="30"/>
      <c r="K14" s="30"/>
      <c r="L14" s="150">
        <f t="shared" si="1"/>
        <v>0</v>
      </c>
      <c r="M14" s="43"/>
      <c r="N14" s="149"/>
      <c r="O14" s="30"/>
      <c r="P14" s="30"/>
      <c r="Q14" s="150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53"/>
      <c r="E15" s="51"/>
      <c r="F15" s="51"/>
      <c r="G15" s="150">
        <f t="shared" si="0"/>
        <v>0</v>
      </c>
      <c r="H15" s="22"/>
      <c r="I15" s="153"/>
      <c r="J15" s="51"/>
      <c r="K15" s="51"/>
      <c r="L15" s="158">
        <f t="shared" si="1"/>
        <v>0</v>
      </c>
      <c r="M15" s="43"/>
      <c r="N15" s="153"/>
      <c r="O15" s="51"/>
      <c r="P15" s="51"/>
      <c r="Q15" s="150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54"/>
      <c r="E16" s="75"/>
      <c r="F16" s="75"/>
      <c r="G16" s="150">
        <f t="shared" si="0"/>
        <v>0</v>
      </c>
      <c r="H16" s="77"/>
      <c r="I16" s="154"/>
      <c r="J16" s="75"/>
      <c r="K16" s="75"/>
      <c r="L16" s="154">
        <v>15</v>
      </c>
      <c r="M16" s="78"/>
      <c r="N16" s="154"/>
      <c r="O16" s="75"/>
      <c r="P16" s="75"/>
      <c r="Q16" s="150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55"/>
      <c r="E17" s="62"/>
      <c r="F17" s="62"/>
      <c r="G17" s="151">
        <f t="shared" si="0"/>
        <v>0</v>
      </c>
      <c r="H17" s="64"/>
      <c r="I17" s="155"/>
      <c r="J17" s="62"/>
      <c r="K17" s="62"/>
      <c r="L17" s="151">
        <f t="shared" si="1"/>
        <v>0</v>
      </c>
      <c r="M17" s="65"/>
      <c r="N17" s="155"/>
      <c r="O17" s="62"/>
      <c r="P17" s="62"/>
      <c r="Q17" s="151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56"/>
      <c r="E18" s="62"/>
      <c r="F18" s="62"/>
      <c r="G18" s="151">
        <f t="shared" si="0"/>
        <v>0</v>
      </c>
      <c r="H18" s="64"/>
      <c r="I18" s="156"/>
      <c r="J18" s="62"/>
      <c r="K18" s="62"/>
      <c r="L18" s="151">
        <f t="shared" si="1"/>
        <v>0</v>
      </c>
      <c r="M18" s="65"/>
      <c r="N18" s="156"/>
      <c r="O18" s="62"/>
      <c r="P18" s="62"/>
      <c r="Q18" s="151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57"/>
      <c r="E19" s="68"/>
      <c r="F19" s="68"/>
      <c r="G19" s="152">
        <f t="shared" si="0"/>
        <v>0</v>
      </c>
      <c r="H19" s="70"/>
      <c r="I19" s="157"/>
      <c r="J19" s="68"/>
      <c r="K19" s="68"/>
      <c r="L19" s="152">
        <f t="shared" si="1"/>
        <v>0</v>
      </c>
      <c r="M19" s="71"/>
      <c r="N19" s="157"/>
      <c r="O19" s="68"/>
      <c r="P19" s="68"/>
      <c r="Q19" s="152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30"/>
      <c r="E20" s="30"/>
      <c r="F20" s="30"/>
      <c r="G20" s="150">
        <f t="shared" si="0"/>
        <v>0</v>
      </c>
      <c r="H20" s="22"/>
      <c r="I20" s="130"/>
      <c r="J20" s="30"/>
      <c r="K20" s="30"/>
      <c r="L20" s="150">
        <f t="shared" si="1"/>
        <v>0</v>
      </c>
      <c r="M20" s="43"/>
      <c r="N20" s="130"/>
      <c r="O20" s="30"/>
      <c r="P20" s="30"/>
      <c r="Q20" s="150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49"/>
      <c r="E21" s="30"/>
      <c r="F21" s="30"/>
      <c r="G21" s="150">
        <f t="shared" si="0"/>
        <v>0</v>
      </c>
      <c r="H21" s="22"/>
      <c r="I21" s="149"/>
      <c r="J21" s="30"/>
      <c r="K21" s="30"/>
      <c r="L21" s="150">
        <f t="shared" si="1"/>
        <v>0</v>
      </c>
      <c r="M21" s="43"/>
      <c r="N21" s="149"/>
      <c r="O21" s="30"/>
      <c r="P21" s="30"/>
      <c r="Q21" s="150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49"/>
      <c r="E22" s="30"/>
      <c r="F22" s="30"/>
      <c r="G22" s="150">
        <f t="shared" si="0"/>
        <v>0</v>
      </c>
      <c r="H22" s="22"/>
      <c r="I22" s="149"/>
      <c r="J22" s="30"/>
      <c r="K22" s="30"/>
      <c r="L22" s="150">
        <f t="shared" si="1"/>
        <v>0</v>
      </c>
      <c r="M22" s="43"/>
      <c r="N22" s="149"/>
      <c r="O22" s="30"/>
      <c r="P22" s="30"/>
      <c r="Q22" s="150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49"/>
      <c r="E23" s="30"/>
      <c r="F23" s="30"/>
      <c r="G23" s="150">
        <f t="shared" si="0"/>
        <v>0</v>
      </c>
      <c r="H23" s="22"/>
      <c r="I23" s="149"/>
      <c r="J23" s="30"/>
      <c r="K23" s="30"/>
      <c r="L23" s="150">
        <f t="shared" si="1"/>
        <v>0</v>
      </c>
      <c r="M23" s="43"/>
      <c r="N23" s="149"/>
      <c r="O23" s="30"/>
      <c r="P23" s="30"/>
      <c r="Q23" s="150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49"/>
      <c r="E24" s="30"/>
      <c r="F24" s="30"/>
      <c r="G24" s="150">
        <f t="shared" si="0"/>
        <v>0</v>
      </c>
      <c r="H24" s="22"/>
      <c r="I24" s="149"/>
      <c r="J24" s="30"/>
      <c r="K24" s="30"/>
      <c r="L24" s="150">
        <f t="shared" si="1"/>
        <v>0</v>
      </c>
      <c r="M24" s="43"/>
      <c r="N24" s="149"/>
      <c r="O24" s="30"/>
      <c r="P24" s="30"/>
      <c r="Q24" s="150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49"/>
      <c r="E25" s="30"/>
      <c r="F25" s="30"/>
      <c r="G25" s="150">
        <f t="shared" si="0"/>
        <v>0</v>
      </c>
      <c r="H25" s="22"/>
      <c r="I25" s="149"/>
      <c r="J25" s="30"/>
      <c r="K25" s="30"/>
      <c r="L25" s="150">
        <f t="shared" si="1"/>
        <v>0</v>
      </c>
      <c r="M25" s="43"/>
      <c r="N25" s="149"/>
      <c r="O25" s="30"/>
      <c r="P25" s="30"/>
      <c r="Q25" s="150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49"/>
      <c r="E26" s="30"/>
      <c r="F26" s="30"/>
      <c r="G26" s="150">
        <f t="shared" si="0"/>
        <v>0</v>
      </c>
      <c r="H26" s="22"/>
      <c r="I26" s="149"/>
      <c r="J26" s="30"/>
      <c r="K26" s="30"/>
      <c r="L26" s="150">
        <f t="shared" si="1"/>
        <v>0</v>
      </c>
      <c r="M26" s="43"/>
      <c r="N26" s="149"/>
      <c r="O26" s="30"/>
      <c r="P26" s="30"/>
      <c r="Q26" s="150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49"/>
      <c r="E27" s="30"/>
      <c r="F27" s="30"/>
      <c r="G27" s="150">
        <f t="shared" si="0"/>
        <v>0</v>
      </c>
      <c r="H27" s="22"/>
      <c r="I27" s="149"/>
      <c r="J27" s="30"/>
      <c r="K27" s="30"/>
      <c r="L27" s="150">
        <f t="shared" si="1"/>
        <v>0</v>
      </c>
      <c r="M27" s="43"/>
      <c r="N27" s="149"/>
      <c r="O27" s="30"/>
      <c r="P27" s="30"/>
      <c r="Q27" s="150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49"/>
      <c r="E28" s="30"/>
      <c r="F28" s="30"/>
      <c r="G28" s="150">
        <f t="shared" si="0"/>
        <v>0</v>
      </c>
      <c r="H28" s="22"/>
      <c r="I28" s="149"/>
      <c r="J28" s="30"/>
      <c r="K28" s="30"/>
      <c r="L28" s="150">
        <f t="shared" si="1"/>
        <v>0</v>
      </c>
      <c r="M28" s="43"/>
      <c r="N28" s="149"/>
      <c r="O28" s="30"/>
      <c r="P28" s="30"/>
      <c r="Q28" s="150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49"/>
      <c r="E29" s="30"/>
      <c r="F29" s="30"/>
      <c r="G29" s="150">
        <f t="shared" si="0"/>
        <v>0</v>
      </c>
      <c r="H29" s="22"/>
      <c r="I29" s="149"/>
      <c r="J29" s="30"/>
      <c r="K29" s="30"/>
      <c r="L29" s="150">
        <f t="shared" si="1"/>
        <v>0</v>
      </c>
      <c r="M29" s="43"/>
      <c r="N29" s="149"/>
      <c r="O29" s="30"/>
      <c r="P29" s="30"/>
      <c r="Q29" s="150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49"/>
      <c r="E30" s="30"/>
      <c r="F30" s="30"/>
      <c r="G30" s="150">
        <f t="shared" si="0"/>
        <v>0</v>
      </c>
      <c r="H30" s="22"/>
      <c r="I30" s="149"/>
      <c r="J30" s="30"/>
      <c r="K30" s="30"/>
      <c r="L30" s="150">
        <f t="shared" si="1"/>
        <v>0</v>
      </c>
      <c r="M30" s="43"/>
      <c r="N30" s="149"/>
      <c r="O30" s="30"/>
      <c r="P30" s="30"/>
      <c r="Q30" s="150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49"/>
      <c r="E31" s="30"/>
      <c r="F31" s="30"/>
      <c r="G31" s="150">
        <f t="shared" si="0"/>
        <v>0</v>
      </c>
      <c r="H31" s="22"/>
      <c r="I31" s="149"/>
      <c r="J31" s="30"/>
      <c r="K31" s="30"/>
      <c r="L31" s="150">
        <f t="shared" si="1"/>
        <v>0</v>
      </c>
      <c r="M31" s="43"/>
      <c r="N31" s="149"/>
      <c r="O31" s="30"/>
      <c r="P31" s="30"/>
      <c r="Q31" s="150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49"/>
      <c r="E32" s="30"/>
      <c r="F32" s="30"/>
      <c r="G32" s="150">
        <f t="shared" si="0"/>
        <v>0</v>
      </c>
      <c r="H32" s="22"/>
      <c r="I32" s="149"/>
      <c r="J32" s="30"/>
      <c r="K32" s="30"/>
      <c r="L32" s="150">
        <f t="shared" si="1"/>
        <v>0</v>
      </c>
      <c r="M32" s="43"/>
      <c r="N32" s="149"/>
      <c r="O32" s="30"/>
      <c r="P32" s="30"/>
      <c r="Q32" s="150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49"/>
      <c r="E33" s="30"/>
      <c r="F33" s="30"/>
      <c r="G33" s="150">
        <f t="shared" si="0"/>
        <v>0</v>
      </c>
      <c r="H33" s="22"/>
      <c r="I33" s="149"/>
      <c r="J33" s="30"/>
      <c r="K33" s="30"/>
      <c r="L33" s="150">
        <f t="shared" si="1"/>
        <v>0</v>
      </c>
      <c r="M33" s="43"/>
      <c r="N33" s="149"/>
      <c r="O33" s="30"/>
      <c r="P33" s="30"/>
      <c r="Q33" s="150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1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28" t="s">
        <v>578</v>
      </c>
      <c r="K3" s="129" t="s">
        <v>474</v>
      </c>
      <c r="L3" s="129" t="s">
        <v>473</v>
      </c>
      <c r="M3" s="129" t="s">
        <v>472</v>
      </c>
      <c r="N3" s="129" t="s">
        <v>470</v>
      </c>
      <c r="O3" s="129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0" t="s">
        <v>301</v>
      </c>
      <c r="K4" s="95">
        <v>100</v>
      </c>
      <c r="L4" s="96">
        <v>30</v>
      </c>
      <c r="M4" s="95">
        <f t="shared" ref="M4:M38" si="0">(L4/10)*4</f>
        <v>12</v>
      </c>
      <c r="N4" s="95">
        <f t="shared" ref="N4:N38" si="1">(L4/10)*3</f>
        <v>9</v>
      </c>
      <c r="O4" s="95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1" t="s">
        <v>469</v>
      </c>
      <c r="K5" s="97">
        <v>60</v>
      </c>
      <c r="L5" s="95">
        <v>28</v>
      </c>
      <c r="M5" s="95">
        <f t="shared" si="0"/>
        <v>11.2</v>
      </c>
      <c r="N5" s="95">
        <f t="shared" si="1"/>
        <v>8.3999999999999986</v>
      </c>
      <c r="O5" s="95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2" t="s">
        <v>287</v>
      </c>
      <c r="K6" s="95">
        <v>190</v>
      </c>
      <c r="L6" s="95">
        <v>36</v>
      </c>
      <c r="M6" s="95">
        <f t="shared" si="0"/>
        <v>14.4</v>
      </c>
      <c r="N6" s="95">
        <f t="shared" si="1"/>
        <v>10.8</v>
      </c>
      <c r="O6" s="95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2" t="s">
        <v>288</v>
      </c>
      <c r="K7" s="95">
        <v>50</v>
      </c>
      <c r="L7" s="95">
        <v>25</v>
      </c>
      <c r="M7" s="95">
        <f t="shared" si="0"/>
        <v>10</v>
      </c>
      <c r="N7" s="95">
        <f t="shared" si="1"/>
        <v>7.5</v>
      </c>
      <c r="O7" s="95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2" t="s">
        <v>289</v>
      </c>
      <c r="K8" s="95">
        <v>200</v>
      </c>
      <c r="L8" s="95">
        <v>46</v>
      </c>
      <c r="M8" s="95">
        <f t="shared" si="0"/>
        <v>18.399999999999999</v>
      </c>
      <c r="N8" s="95">
        <f t="shared" si="1"/>
        <v>13.799999999999999</v>
      </c>
      <c r="O8" s="95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1" t="s">
        <v>462</v>
      </c>
      <c r="K9" s="97">
        <v>280</v>
      </c>
      <c r="L9" s="95">
        <v>60</v>
      </c>
      <c r="M9" s="95">
        <f t="shared" si="0"/>
        <v>24</v>
      </c>
      <c r="N9" s="95">
        <f t="shared" si="1"/>
        <v>18</v>
      </c>
      <c r="O9" s="95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1" t="s">
        <v>464</v>
      </c>
      <c r="K10" s="97">
        <v>60</v>
      </c>
      <c r="L10" s="95">
        <v>30</v>
      </c>
      <c r="M10" s="95">
        <f t="shared" si="0"/>
        <v>12</v>
      </c>
      <c r="N10" s="95">
        <f t="shared" si="1"/>
        <v>9</v>
      </c>
      <c r="O10" s="95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1" t="s">
        <v>577</v>
      </c>
      <c r="K11" s="95" t="s">
        <v>575</v>
      </c>
      <c r="L11" s="95">
        <v>48</v>
      </c>
      <c r="M11" s="95">
        <f t="shared" si="0"/>
        <v>19.2</v>
      </c>
      <c r="N11" s="95">
        <f t="shared" si="1"/>
        <v>14.399999999999999</v>
      </c>
      <c r="O11" s="95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1" t="s">
        <v>390</v>
      </c>
      <c r="K12" s="97">
        <v>100</v>
      </c>
      <c r="L12" s="95">
        <v>20</v>
      </c>
      <c r="M12" s="95">
        <v>8</v>
      </c>
      <c r="N12" s="95">
        <v>6</v>
      </c>
      <c r="O12" s="95">
        <v>8</v>
      </c>
    </row>
    <row r="13" spans="1:15" x14ac:dyDescent="0.25">
      <c r="A13" t="s">
        <v>53</v>
      </c>
      <c r="B13" s="1">
        <v>45</v>
      </c>
      <c r="C13" s="1">
        <v>4.5</v>
      </c>
      <c r="J13" s="101" t="s">
        <v>310</v>
      </c>
      <c r="K13" s="97">
        <v>150</v>
      </c>
      <c r="L13" s="95">
        <v>70</v>
      </c>
      <c r="M13" s="95">
        <f t="shared" si="0"/>
        <v>28</v>
      </c>
      <c r="N13" s="95">
        <f t="shared" si="1"/>
        <v>21</v>
      </c>
      <c r="O13" s="95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1" t="s">
        <v>590</v>
      </c>
      <c r="K14" s="97"/>
      <c r="L14" s="95">
        <v>24</v>
      </c>
      <c r="M14" s="95">
        <f t="shared" si="0"/>
        <v>9.6</v>
      </c>
      <c r="N14" s="95">
        <f t="shared" si="1"/>
        <v>7.1999999999999993</v>
      </c>
      <c r="O14" s="95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3" t="s">
        <v>290</v>
      </c>
      <c r="K15" s="95">
        <v>100</v>
      </c>
      <c r="L15" s="95">
        <v>30</v>
      </c>
      <c r="M15" s="95">
        <f t="shared" si="0"/>
        <v>12</v>
      </c>
      <c r="N15" s="95">
        <f t="shared" si="1"/>
        <v>9</v>
      </c>
      <c r="O15" s="95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2" t="s">
        <v>298</v>
      </c>
      <c r="K16" s="95">
        <v>300</v>
      </c>
      <c r="L16" s="96">
        <v>40</v>
      </c>
      <c r="M16" s="95">
        <f t="shared" si="0"/>
        <v>16</v>
      </c>
      <c r="N16" s="95">
        <f t="shared" si="1"/>
        <v>12</v>
      </c>
      <c r="O16" s="95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0" t="s">
        <v>302</v>
      </c>
      <c r="K17" s="97">
        <v>350</v>
      </c>
      <c r="L17" s="95">
        <v>60</v>
      </c>
      <c r="M17" s="95">
        <f t="shared" si="0"/>
        <v>24</v>
      </c>
      <c r="N17" s="95">
        <f t="shared" si="1"/>
        <v>18</v>
      </c>
      <c r="O17" s="95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3" t="s">
        <v>291</v>
      </c>
      <c r="K18" s="95">
        <v>400</v>
      </c>
      <c r="L18" s="95">
        <v>51.6</v>
      </c>
      <c r="M18" s="95">
        <f t="shared" si="0"/>
        <v>20.64</v>
      </c>
      <c r="N18" s="95">
        <f t="shared" si="1"/>
        <v>15.48</v>
      </c>
      <c r="O18" s="95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1" t="s">
        <v>561</v>
      </c>
      <c r="K19" s="97">
        <v>190</v>
      </c>
      <c r="L19" s="95">
        <v>45.6</v>
      </c>
      <c r="M19" s="95">
        <f t="shared" si="0"/>
        <v>18.240000000000002</v>
      </c>
      <c r="N19" s="95">
        <f t="shared" si="1"/>
        <v>13.680000000000001</v>
      </c>
      <c r="O19" s="95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1" t="s">
        <v>587</v>
      </c>
      <c r="K20" s="97"/>
      <c r="L20" s="95">
        <v>8.6</v>
      </c>
      <c r="M20" s="95">
        <f t="shared" si="0"/>
        <v>3.44</v>
      </c>
      <c r="N20" s="95">
        <f t="shared" si="1"/>
        <v>2.58</v>
      </c>
      <c r="O20" s="95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44" t="s">
        <v>592</v>
      </c>
      <c r="K21" s="97">
        <v>22</v>
      </c>
      <c r="L21" s="95">
        <v>6.1</v>
      </c>
      <c r="M21" s="95">
        <f t="shared" si="0"/>
        <v>2.44</v>
      </c>
      <c r="N21" s="95">
        <f t="shared" si="1"/>
        <v>1.83</v>
      </c>
      <c r="O21" s="95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1" t="s">
        <v>463</v>
      </c>
      <c r="K22" s="97">
        <v>1</v>
      </c>
      <c r="L22" s="95">
        <v>18</v>
      </c>
      <c r="M22" s="95">
        <f t="shared" si="0"/>
        <v>7.2</v>
      </c>
      <c r="N22" s="95">
        <f t="shared" si="1"/>
        <v>5.4</v>
      </c>
      <c r="O22" s="95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1" t="s">
        <v>466</v>
      </c>
      <c r="K23" s="97">
        <v>250</v>
      </c>
      <c r="L23" s="95">
        <v>70</v>
      </c>
      <c r="M23" s="95">
        <f t="shared" si="0"/>
        <v>28</v>
      </c>
      <c r="N23" s="95">
        <f t="shared" si="1"/>
        <v>21</v>
      </c>
      <c r="O23" s="95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1" t="s">
        <v>580</v>
      </c>
      <c r="K24" s="97">
        <v>1</v>
      </c>
      <c r="L24" s="95">
        <v>36</v>
      </c>
      <c r="M24" s="95">
        <f t="shared" si="0"/>
        <v>14.4</v>
      </c>
      <c r="N24" s="95">
        <f t="shared" si="1"/>
        <v>10.8</v>
      </c>
      <c r="O24" s="95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1" t="s">
        <v>569</v>
      </c>
      <c r="K25" s="97">
        <v>230</v>
      </c>
      <c r="L25" s="95">
        <v>48</v>
      </c>
      <c r="M25" s="95">
        <f t="shared" si="0"/>
        <v>19.2</v>
      </c>
      <c r="N25" s="95">
        <f t="shared" si="1"/>
        <v>14.399999999999999</v>
      </c>
      <c r="O25" s="95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2" t="s">
        <v>475</v>
      </c>
      <c r="K26" s="95">
        <v>390</v>
      </c>
      <c r="L26" s="95">
        <v>24</v>
      </c>
      <c r="M26" s="95">
        <f t="shared" si="0"/>
        <v>9.6</v>
      </c>
      <c r="N26" s="95">
        <f t="shared" si="1"/>
        <v>7.1999999999999993</v>
      </c>
      <c r="O26" s="95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1" t="s">
        <v>387</v>
      </c>
      <c r="K27" s="97">
        <v>350</v>
      </c>
      <c r="L27" s="95">
        <v>87</v>
      </c>
      <c r="M27" s="95">
        <f t="shared" si="0"/>
        <v>34.799999999999997</v>
      </c>
      <c r="N27" s="95">
        <f t="shared" si="1"/>
        <v>26.099999999999998</v>
      </c>
      <c r="O27" s="95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4" t="s">
        <v>300</v>
      </c>
      <c r="K28" s="95">
        <v>5</v>
      </c>
      <c r="L28" s="95">
        <v>5</v>
      </c>
      <c r="M28" s="95">
        <f t="shared" si="0"/>
        <v>2</v>
      </c>
      <c r="N28" s="95">
        <f t="shared" si="1"/>
        <v>1.5</v>
      </c>
      <c r="O28" s="95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47" t="s">
        <v>593</v>
      </c>
      <c r="K29" s="97">
        <v>76</v>
      </c>
      <c r="L29" s="95">
        <v>61</v>
      </c>
      <c r="M29" s="95">
        <f t="shared" si="0"/>
        <v>24.4</v>
      </c>
      <c r="N29" s="95">
        <f t="shared" si="1"/>
        <v>18.299999999999997</v>
      </c>
      <c r="O29" s="95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44" t="s">
        <v>582</v>
      </c>
      <c r="K30" s="140">
        <v>76</v>
      </c>
      <c r="L30" s="140">
        <v>61</v>
      </c>
      <c r="M30" s="140">
        <f t="shared" si="0"/>
        <v>24.4</v>
      </c>
      <c r="N30" s="140">
        <f t="shared" si="1"/>
        <v>18.299999999999997</v>
      </c>
      <c r="O30" s="140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3" t="s">
        <v>293</v>
      </c>
      <c r="K31" s="95">
        <v>150</v>
      </c>
      <c r="L31" s="95">
        <v>20</v>
      </c>
      <c r="M31" s="95">
        <f t="shared" si="0"/>
        <v>8</v>
      </c>
      <c r="N31" s="95">
        <f t="shared" si="1"/>
        <v>6</v>
      </c>
      <c r="O31" s="95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2" t="s">
        <v>297</v>
      </c>
      <c r="K32" s="95">
        <v>80</v>
      </c>
      <c r="L32" s="95">
        <v>12</v>
      </c>
      <c r="M32" s="95">
        <f t="shared" si="0"/>
        <v>4.8</v>
      </c>
      <c r="N32" s="95">
        <f t="shared" si="1"/>
        <v>3.5999999999999996</v>
      </c>
      <c r="O32" s="95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3" t="s">
        <v>294</v>
      </c>
      <c r="K33" s="95">
        <v>200</v>
      </c>
      <c r="L33" s="95">
        <v>25.2</v>
      </c>
      <c r="M33" s="95">
        <f t="shared" si="0"/>
        <v>10.08</v>
      </c>
      <c r="N33" s="95">
        <f t="shared" si="1"/>
        <v>7.5600000000000005</v>
      </c>
      <c r="O33" s="95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5" t="s">
        <v>573</v>
      </c>
      <c r="K34" s="99" t="s">
        <v>575</v>
      </c>
      <c r="L34" s="98">
        <v>40</v>
      </c>
      <c r="M34" s="95">
        <f t="shared" si="0"/>
        <v>16</v>
      </c>
      <c r="N34" s="95">
        <f t="shared" si="1"/>
        <v>12</v>
      </c>
      <c r="O34" s="95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45" t="s">
        <v>222</v>
      </c>
      <c r="K35" s="98">
        <v>150</v>
      </c>
      <c r="L35" s="96">
        <v>45</v>
      </c>
      <c r="M35" s="95">
        <f t="shared" si="0"/>
        <v>18</v>
      </c>
      <c r="N35" s="95">
        <f t="shared" si="1"/>
        <v>13.5</v>
      </c>
      <c r="O35" s="95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5" t="s">
        <v>495</v>
      </c>
      <c r="K36" s="99">
        <v>250</v>
      </c>
      <c r="L36" s="98">
        <v>39</v>
      </c>
      <c r="M36" s="95">
        <f t="shared" si="0"/>
        <v>15.6</v>
      </c>
      <c r="N36" s="95">
        <f t="shared" si="1"/>
        <v>11.7</v>
      </c>
      <c r="O36" s="95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5" t="s">
        <v>295</v>
      </c>
      <c r="K37" s="98">
        <v>200</v>
      </c>
      <c r="L37" s="98">
        <v>19.7</v>
      </c>
      <c r="M37" s="95">
        <f t="shared" si="0"/>
        <v>7.88</v>
      </c>
      <c r="N37" s="95">
        <f t="shared" si="1"/>
        <v>5.91</v>
      </c>
      <c r="O37" s="95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5" t="s">
        <v>589</v>
      </c>
      <c r="K38" s="99">
        <v>250</v>
      </c>
      <c r="L38" s="98">
        <v>18</v>
      </c>
      <c r="M38" s="95">
        <f t="shared" si="0"/>
        <v>7.2</v>
      </c>
      <c r="N38" s="95">
        <f t="shared" si="1"/>
        <v>5.4</v>
      </c>
      <c r="O38" s="95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5" t="s">
        <v>296</v>
      </c>
      <c r="K39" s="98">
        <v>190</v>
      </c>
      <c r="L39" s="98"/>
      <c r="M39" s="95">
        <f>(L38/10)*4</f>
        <v>7.2</v>
      </c>
      <c r="N39" s="95">
        <f>(L38/10)*3</f>
        <v>5.4</v>
      </c>
      <c r="O39" s="95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5" t="s">
        <v>307</v>
      </c>
      <c r="K40" s="99">
        <v>300</v>
      </c>
      <c r="L40" s="98">
        <v>37.799999999999997</v>
      </c>
      <c r="M40" s="95">
        <f t="shared" ref="M40:M51" si="3">(L40/10)*4</f>
        <v>15.12</v>
      </c>
      <c r="N40" s="95">
        <f t="shared" ref="N40:N51" si="4">(L40/10)*3</f>
        <v>11.34</v>
      </c>
      <c r="O40" s="95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5" t="s">
        <v>490</v>
      </c>
      <c r="K41" s="99">
        <v>240</v>
      </c>
      <c r="L41" s="98">
        <v>10</v>
      </c>
      <c r="M41" s="95">
        <f t="shared" si="3"/>
        <v>4</v>
      </c>
      <c r="N41" s="95">
        <f t="shared" si="4"/>
        <v>3</v>
      </c>
      <c r="O41" s="95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5" t="s">
        <v>504</v>
      </c>
      <c r="K42" s="99">
        <v>200</v>
      </c>
      <c r="L42" s="98">
        <v>5</v>
      </c>
      <c r="M42" s="95">
        <f t="shared" si="3"/>
        <v>2</v>
      </c>
      <c r="N42" s="95">
        <f t="shared" si="4"/>
        <v>1.5</v>
      </c>
      <c r="O42" s="95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44" t="s">
        <v>583</v>
      </c>
      <c r="K43" s="141"/>
      <c r="L43" s="95">
        <v>31.5</v>
      </c>
      <c r="M43" s="95">
        <f t="shared" si="3"/>
        <v>12.6</v>
      </c>
      <c r="N43" s="95">
        <f t="shared" si="4"/>
        <v>9.4499999999999993</v>
      </c>
      <c r="O43" s="95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1" t="s">
        <v>553</v>
      </c>
      <c r="K44" s="141"/>
      <c r="L44" s="95">
        <v>25</v>
      </c>
      <c r="M44" s="95">
        <f t="shared" si="3"/>
        <v>10</v>
      </c>
      <c r="N44" s="95">
        <f t="shared" si="4"/>
        <v>7.5</v>
      </c>
      <c r="O44" s="95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6" t="s">
        <v>299</v>
      </c>
      <c r="K45" s="146">
        <v>80</v>
      </c>
      <c r="L45" s="98">
        <v>40</v>
      </c>
      <c r="M45" s="98">
        <f t="shared" si="3"/>
        <v>16</v>
      </c>
      <c r="N45" s="98">
        <f t="shared" si="4"/>
        <v>12</v>
      </c>
      <c r="O45" s="98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43" t="s">
        <v>596</v>
      </c>
      <c r="K46" s="142">
        <v>125</v>
      </c>
      <c r="L46" s="98">
        <v>9.6</v>
      </c>
      <c r="M46" s="98">
        <f t="shared" si="3"/>
        <v>3.84</v>
      </c>
      <c r="N46" s="98">
        <f t="shared" si="4"/>
        <v>2.88</v>
      </c>
      <c r="O46" s="98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5" t="s">
        <v>479</v>
      </c>
      <c r="K47" s="142">
        <v>180</v>
      </c>
      <c r="L47" s="98">
        <v>22</v>
      </c>
      <c r="M47" s="98">
        <f t="shared" si="3"/>
        <v>8.8000000000000007</v>
      </c>
      <c r="N47" s="98">
        <f t="shared" si="4"/>
        <v>6.6000000000000005</v>
      </c>
      <c r="O47" s="98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5" t="s">
        <v>480</v>
      </c>
      <c r="K48" s="142">
        <v>200</v>
      </c>
      <c r="L48" s="98">
        <v>24</v>
      </c>
      <c r="M48" s="98">
        <f t="shared" si="3"/>
        <v>9.6</v>
      </c>
      <c r="N48" s="98">
        <f t="shared" si="4"/>
        <v>7.1999999999999993</v>
      </c>
      <c r="O48" s="98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43" t="s">
        <v>595</v>
      </c>
      <c r="K49" s="142">
        <v>125</v>
      </c>
      <c r="L49" s="98">
        <v>6.3</v>
      </c>
      <c r="M49" s="98">
        <f t="shared" si="3"/>
        <v>2.52</v>
      </c>
      <c r="N49" s="98">
        <f t="shared" si="4"/>
        <v>1.8900000000000001</v>
      </c>
      <c r="O49" s="98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43" t="s">
        <v>597</v>
      </c>
      <c r="K50" s="142">
        <v>120</v>
      </c>
      <c r="L50" s="98">
        <v>40</v>
      </c>
      <c r="M50" s="98">
        <f t="shared" si="3"/>
        <v>16</v>
      </c>
      <c r="N50" s="98">
        <f t="shared" si="4"/>
        <v>12</v>
      </c>
      <c r="O50" s="98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43" t="s">
        <v>598</v>
      </c>
      <c r="K51" s="142">
        <v>250</v>
      </c>
      <c r="L51" s="98">
        <v>38</v>
      </c>
      <c r="M51" s="98">
        <f t="shared" si="3"/>
        <v>15.2</v>
      </c>
      <c r="N51" s="98">
        <f t="shared" si="4"/>
        <v>11.399999999999999</v>
      </c>
      <c r="O51" s="98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0" priority="3">
      <formula>AND(HOUR(NOW())&gt;HOUR($P$4),HOUR(NOW())&lt;=HOUR($Q$4))</formula>
    </cfRule>
  </conditionalFormatting>
  <conditionalFormatting sqref="M4:M51">
    <cfRule type="expression" dxfId="9" priority="2">
      <formula>HOUR(NOW())&lt;=HOUR($P$4)</formula>
    </cfRule>
  </conditionalFormatting>
  <conditionalFormatting sqref="O4:O51">
    <cfRule type="expression" dxfId="8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9</vt:i4>
      </vt:variant>
    </vt:vector>
  </HeadingPairs>
  <TitlesOfParts>
    <vt:vector size="23" baseType="lpstr">
      <vt:lpstr>Saisies</vt:lpstr>
      <vt:lpstr>octobre</vt:lpstr>
      <vt:lpstr>septembre</vt:lpstr>
      <vt:lpstr>août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facteur</vt:lpstr>
      <vt:lpstr>Jour</vt:lpstr>
      <vt:lpstr>limite</vt:lpstr>
      <vt:lpstr>matin</vt:lpstr>
      <vt:lpstr>midi</vt:lpstr>
      <vt:lpstr>RaZ</vt:lpstr>
      <vt:lpstr>soir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2025-06-13T05:29:25Z</cp:lastPrinted>
  <dcterms:created xsi:type="dcterms:W3CDTF">2023-11-07T18:24:13Z</dcterms:created>
  <dcterms:modified xsi:type="dcterms:W3CDTF">2025-10-09T05:54:38Z</dcterms:modified>
</cp:coreProperties>
</file>