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s\Desktop\"/>
    </mc:Choice>
  </mc:AlternateContent>
  <xr:revisionPtr revIDLastSave="0" documentId="13_ncr:1_{15980C47-1544-4EDF-96F0-5AD271CEBB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24" l="1"/>
  <c r="P58" i="1"/>
  <c r="Q58" i="1"/>
  <c r="R58" i="1"/>
  <c r="P10" i="1"/>
  <c r="Q10" i="1"/>
  <c r="R10" i="1"/>
  <c r="D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F6" i="1"/>
  <c r="H6" i="1" s="1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F8" i="1"/>
  <c r="H8" i="1" s="1"/>
  <c r="F7" i="1"/>
  <c r="H7" i="1" s="1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<sst xmlns="http://schemas.openxmlformats.org/spreadsheetml/2006/main" count="951" uniqueCount="686">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</sst>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2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 vertical="top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0" fontId="6" fillId="0" borderId="22" xfId="0" applyFont="1" applyBorder="1" applyAlignment="1">
      <alignment horizontal="center"/>
    </xf>
    <xf numFmtId="0" fontId="37" fillId="0" borderId="17" xfId="1" applyFont="1" applyFill="1" applyBorder="1"/>
    <xf numFmtId="1" fontId="38" fillId="0" borderId="17" xfId="0" applyNumberFormat="1" applyFont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0" fillId="0" borderId="16" xfId="0" applyFill="1" applyBorder="1" applyAlignment="1">
      <alignment wrapText="1"/>
    </xf>
    <xf numFmtId="0" fontId="0" fillId="0" borderId="16" xfId="0" applyFill="1" applyBorder="1"/>
    <xf numFmtId="168" fontId="0" fillId="0" borderId="17" xfId="0" applyNumberFormat="1" applyFill="1" applyBorder="1"/>
    <xf numFmtId="168" fontId="0" fillId="0" borderId="20" xfId="0" applyNumberFormat="1" applyFill="1" applyBorder="1"/>
    <xf numFmtId="0" fontId="33" fillId="0" borderId="23" xfId="0" applyFont="1" applyFill="1" applyBorder="1"/>
    <xf numFmtId="168" fontId="0" fillId="0" borderId="16" xfId="0" applyNumberFormat="1" applyFill="1" applyBorder="1"/>
    <xf numFmtId="0" fontId="33" fillId="0" borderId="16" xfId="0" applyFont="1" applyFill="1" applyBorder="1"/>
    <xf numFmtId="14" fontId="0" fillId="0" borderId="16" xfId="0" applyNumberFormat="1" applyFill="1" applyBorder="1"/>
    <xf numFmtId="169" fontId="0" fillId="0" borderId="16" xfId="0" applyNumberFormat="1" applyFill="1" applyBorder="1"/>
    <xf numFmtId="0" fontId="33" fillId="0" borderId="17" xfId="0" applyFont="1" applyFill="1" applyBorder="1" applyAlignment="1">
      <alignment horizontal="left"/>
    </xf>
    <xf numFmtId="0" fontId="33" fillId="0" borderId="17" xfId="0" applyFont="1" applyFill="1" applyBorder="1"/>
    <xf numFmtId="14" fontId="0" fillId="0" borderId="17" xfId="0" applyNumberFormat="1" applyFill="1" applyBorder="1"/>
    <xf numFmtId="0" fontId="0" fillId="0" borderId="17" xfId="0" applyFill="1" applyBorder="1"/>
    <xf numFmtId="0" fontId="0" fillId="0" borderId="17" xfId="0" applyFill="1" applyBorder="1" applyAlignment="1">
      <alignment wrapText="1"/>
    </xf>
    <xf numFmtId="169" fontId="0" fillId="0" borderId="17" xfId="0" applyNumberForma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7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40" dataDxfId="38" headerRowBorderDxfId="39" tableBorderDxfId="37" totalsRowBorderDxfId="36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5"/>
    <tableColumn id="2" xr3:uid="{00000000-0010-0000-0000-000002000000}" name="Heures" dataDxfId="34"/>
    <tableColumn id="3" xr3:uid="{00000000-0010-0000-0000-000003000000}" name="G7" dataDxfId="33"/>
    <tableColumn id="4" xr3:uid="{00000000-0010-0000-0000-000004000000}" name="Avant" dataDxfId="32"/>
    <tableColumn id="5" xr3:uid="{00000000-0010-0000-0000-000005000000}" name="Menu" dataDxfId="31"/>
    <tableColumn id="6" xr3:uid="{00000000-0010-0000-0000-000006000000}" name="Total" dataDxfId="30">
      <calculatedColumnFormula>IFERROR(t_Saisie[[#This Row],[Avant]]+t_Saisie[[#This Row],[Menu]],"")</calculatedColumnFormula>
    </tableColumn>
    <tableColumn id="7" xr3:uid="{00000000-0010-0000-0000-000007000000}" name="Poids" dataDxfId="29"/>
    <tableColumn id="8" xr3:uid="{00000000-0010-0000-0000-000008000000}" name="Plat" dataDxfId="28"/>
    <tableColumn id="9" xr3:uid="{00000000-0010-0000-0000-000009000000}" name="Commentaires" dataDxfId="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8" totalsRowShown="0" headerRowDxfId="26" dataDxfId="25">
  <autoFilter ref="M5:R58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24"/>
    <tableColumn id="6" xr3:uid="{00000000-0010-0000-0100-000006000000}" name="Colonne4" dataDxfId="23">
      <calculatedColumnFormula>(O6/10)*4</calculatedColumnFormula>
    </tableColumn>
    <tableColumn id="5" xr3:uid="{00000000-0010-0000-0100-000005000000}" name="Colonne2" dataDxfId="22">
      <calculatedColumnFormula>(O6/10)*3</calculatedColumnFormula>
    </tableColumn>
    <tableColumn id="4" xr3:uid="{00000000-0010-0000-0100-000004000000}" name="Colonne3" dataDxfId="21">
      <calculatedColumnFormula>(O6/10)*4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9" dataDxfId="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7"/>
    <tableColumn id="2" xr3:uid="{00000000-0010-0000-0200-000002000000}" name="Colonne6" dataDxfId="6"/>
    <tableColumn id="3" xr3:uid="{00000000-0010-0000-0200-000003000000}" name="Colonne5" dataDxfId="5"/>
    <tableColumn id="6" xr3:uid="{00000000-0010-0000-0200-000006000000}" name="Colonne4" dataDxfId="4">
      <calculatedColumnFormula>(L4/10)*4</calculatedColumnFormula>
    </tableColumn>
    <tableColumn id="5" xr3:uid="{00000000-0010-0000-0200-000005000000}" name="Colonne2" dataDxfId="3">
      <calculatedColumnFormula>(L4/10)*3</calculatedColumnFormula>
    </tableColumn>
    <tableColumn id="4" xr3:uid="{00000000-0010-0000-0200-000004000000}" name="Colonne3" dataDxfId="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4" zoomScale="110" zoomScaleNormal="110" workbookViewId="0">
      <selection activeCell="H17" sqref="H17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8.7109375" style="9" customWidth="1"/>
    <col min="11" max="11" width="44.42578125" style="9" customWidth="1"/>
    <col min="12" max="12" width="1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305</v>
      </c>
    </row>
    <row r="4" spans="1:18" x14ac:dyDescent="0.25">
      <c r="A4" s="1"/>
      <c r="B4" s="4"/>
      <c r="C4" s="141">
        <f ca="1">TODAY()</f>
        <v>45859</v>
      </c>
      <c r="N4" s="27" t="s">
        <v>466</v>
      </c>
      <c r="O4" s="86" t="s">
        <v>462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265</v>
      </c>
      <c r="K5" s="145" t="s">
        <v>18</v>
      </c>
      <c r="M5" s="139" t="s">
        <v>579</v>
      </c>
      <c r="N5" s="140" t="s">
        <v>475</v>
      </c>
      <c r="O5" s="140" t="s">
        <v>474</v>
      </c>
      <c r="P5" s="140" t="s">
        <v>473</v>
      </c>
      <c r="Q5" s="140" t="s">
        <v>471</v>
      </c>
      <c r="R5" s="140" t="s">
        <v>472</v>
      </c>
    </row>
    <row r="6" spans="1:18" x14ac:dyDescent="0.25">
      <c r="A6"/>
      <c r="C6" s="146" t="s">
        <v>9</v>
      </c>
      <c r="D6" s="147" t="s">
        <v>13</v>
      </c>
      <c r="E6" s="150">
        <v>9.5</v>
      </c>
      <c r="F6" s="151">
        <f>IF(E6&gt;E15,E6-E15,0)</f>
        <v>2.5</v>
      </c>
      <c r="G6" s="148">
        <v>17</v>
      </c>
      <c r="H6" s="148">
        <f>IFERROR(t_Saisie[[#This Row],[Avant]]+t_Saisie[[#This Row],[Menu]],"")</f>
        <v>19.5</v>
      </c>
      <c r="I6" s="152"/>
      <c r="J6" s="154"/>
      <c r="K6" s="153"/>
      <c r="M6" s="209" t="s">
        <v>302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12.3</v>
      </c>
      <c r="F7" s="151">
        <f>IF(E7&gt;E15,E7-E15,0)</f>
        <v>5.3000000000000007</v>
      </c>
      <c r="G7" s="183">
        <v>12</v>
      </c>
      <c r="H7" s="148">
        <f>IFERROR(t_Saisie[[#This Row],[Avant]]+t_Saisie[[#This Row],[Menu]],"")</f>
        <v>17.3</v>
      </c>
      <c r="I7" s="152"/>
      <c r="J7" s="154" t="s">
        <v>685</v>
      </c>
      <c r="K7" s="153"/>
      <c r="M7" s="210" t="s">
        <v>470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152" t="s">
        <v>8</v>
      </c>
      <c r="D8" s="205">
        <v>45850</v>
      </c>
      <c r="E8" s="150"/>
      <c r="F8" s="151">
        <f>IF(E8&gt;E15,E8-E15,0)</f>
        <v>0</v>
      </c>
      <c r="G8" s="183"/>
      <c r="H8" s="148">
        <f>IFERROR(t_Saisie[[#This Row],[Avant]]+t_Saisie[[#This Row],[Menu]],"")</f>
        <v>0</v>
      </c>
      <c r="I8" s="152"/>
      <c r="J8" s="154"/>
      <c r="K8" s="153"/>
      <c r="M8" s="211" t="s">
        <v>288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8" customFormat="1" ht="15" customHeight="1" x14ac:dyDescent="0.35">
      <c r="A9" s="191"/>
      <c r="B9"/>
      <c r="C9" s="185"/>
      <c r="D9" s="115"/>
      <c r="E9" s="186"/>
      <c r="F9" s="114"/>
      <c r="G9" s="114"/>
      <c r="H9" s="115"/>
      <c r="I9" s="185"/>
      <c r="J9" s="185"/>
      <c r="K9" s="195"/>
      <c r="L9"/>
      <c r="M9" s="212" t="s">
        <v>289</v>
      </c>
      <c r="N9" s="184">
        <v>50</v>
      </c>
      <c r="O9" s="184">
        <v>25</v>
      </c>
      <c r="P9" s="184">
        <f t="shared" si="0"/>
        <v>10</v>
      </c>
      <c r="Q9" s="184">
        <f t="shared" si="1"/>
        <v>7.5</v>
      </c>
      <c r="R9" s="184">
        <f t="shared" si="2"/>
        <v>10</v>
      </c>
    </row>
    <row r="10" spans="1:18" ht="15" customHeight="1" x14ac:dyDescent="0.25">
      <c r="A10"/>
      <c r="B10"/>
      <c r="C10" s="184"/>
      <c r="D10" s="184">
        <f t="shared" ref="D10" si="3">(C10/10)*4</f>
        <v>0</v>
      </c>
      <c r="E10" s="184">
        <f t="shared" ref="E10" si="4">(C10/10)*3</f>
        <v>0</v>
      </c>
      <c r="F10" s="184">
        <f t="shared" ref="F10" si="5">(C10/10)*4</f>
        <v>0</v>
      </c>
      <c r="G10" s="196"/>
      <c r="H10" s="194" t="s">
        <v>304</v>
      </c>
      <c r="I10" s="188"/>
      <c r="J10" s="190"/>
      <c r="K10" s="193"/>
      <c r="M10" s="213" t="s">
        <v>660</v>
      </c>
      <c r="N10" s="197">
        <v>80</v>
      </c>
      <c r="O10" s="187">
        <v>45</v>
      </c>
      <c r="P10" s="187">
        <f t="shared" si="0"/>
        <v>18</v>
      </c>
      <c r="Q10" s="187">
        <f t="shared" si="1"/>
        <v>13.5</v>
      </c>
      <c r="R10" s="187">
        <f t="shared" si="2"/>
        <v>18</v>
      </c>
    </row>
    <row r="11" spans="1:18" ht="15" customHeight="1" x14ac:dyDescent="0.25">
      <c r="A11"/>
      <c r="B11"/>
      <c r="J11"/>
      <c r="M11" s="214" t="s">
        <v>290</v>
      </c>
      <c r="N11" s="97">
        <v>200</v>
      </c>
      <c r="O11" s="97">
        <v>46</v>
      </c>
      <c r="P11" s="97">
        <f t="shared" si="0"/>
        <v>18.399999999999999</v>
      </c>
      <c r="Q11" s="97">
        <f t="shared" si="1"/>
        <v>13.799999999999999</v>
      </c>
      <c r="R11" s="97">
        <f t="shared" si="2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M12" s="210" t="s">
        <v>463</v>
      </c>
      <c r="N12" s="99">
        <v>280</v>
      </c>
      <c r="O12" s="97">
        <v>60</v>
      </c>
      <c r="P12" s="97">
        <f t="shared" si="0"/>
        <v>24</v>
      </c>
      <c r="Q12" s="97">
        <f t="shared" si="1"/>
        <v>18</v>
      </c>
      <c r="R12" s="97">
        <f t="shared" si="2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M13" s="210" t="s">
        <v>465</v>
      </c>
      <c r="N13" s="99">
        <v>60</v>
      </c>
      <c r="O13" s="97">
        <v>30</v>
      </c>
      <c r="P13" s="97">
        <f t="shared" si="0"/>
        <v>12</v>
      </c>
      <c r="Q13" s="97">
        <f t="shared" si="1"/>
        <v>9</v>
      </c>
      <c r="R13" s="97">
        <f t="shared" si="2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M14" s="210" t="s">
        <v>578</v>
      </c>
      <c r="N14" s="97" t="s">
        <v>576</v>
      </c>
      <c r="O14" s="97">
        <v>48</v>
      </c>
      <c r="P14" s="97">
        <f t="shared" si="0"/>
        <v>19.2</v>
      </c>
      <c r="Q14" s="97">
        <f t="shared" si="1"/>
        <v>14.399999999999999</v>
      </c>
      <c r="R14" s="97">
        <f t="shared" si="2"/>
        <v>19.2</v>
      </c>
    </row>
    <row r="15" spans="1:18" ht="15" customHeight="1" x14ac:dyDescent="0.25">
      <c r="A15" s="123"/>
      <c r="C15" s="177" t="s">
        <v>580</v>
      </c>
      <c r="D15" s="176"/>
      <c r="E15" s="178">
        <v>7</v>
      </c>
      <c r="F15" s="114"/>
      <c r="G15" s="114"/>
      <c r="H15" s="189"/>
      <c r="I15" s="190"/>
      <c r="J15" s="112"/>
      <c r="M15" s="210" t="s">
        <v>391</v>
      </c>
      <c r="N15" s="99">
        <v>100</v>
      </c>
      <c r="O15" s="97">
        <v>20</v>
      </c>
      <c r="P15" s="97">
        <v>8</v>
      </c>
      <c r="Q15" s="97">
        <v>6</v>
      </c>
      <c r="R15" s="97">
        <v>8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5"/>
      <c r="I16" s="185"/>
      <c r="J16" s="112"/>
      <c r="M16" s="210" t="s">
        <v>311</v>
      </c>
      <c r="N16" s="99">
        <v>150</v>
      </c>
      <c r="O16" s="97">
        <v>70</v>
      </c>
      <c r="P16" s="97">
        <f t="shared" ref="P16:P45" si="6">(O16/10)*4</f>
        <v>28</v>
      </c>
      <c r="Q16" s="97">
        <f t="shared" ref="Q16:Q45" si="7">(O16/10)*3</f>
        <v>21</v>
      </c>
      <c r="R16" s="97">
        <f t="shared" ref="R16:R45" si="8">(O16/10)*4</f>
        <v>28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5"/>
      <c r="K17" s="41"/>
      <c r="M17" s="215" t="s">
        <v>598</v>
      </c>
      <c r="N17" s="99">
        <v>120</v>
      </c>
      <c r="O17" s="97">
        <v>40</v>
      </c>
      <c r="P17" s="97">
        <f t="shared" si="6"/>
        <v>16</v>
      </c>
      <c r="Q17" s="97">
        <f t="shared" si="7"/>
        <v>12</v>
      </c>
      <c r="R17" s="97">
        <f t="shared" si="8"/>
        <v>16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5"/>
      <c r="K18" s="41"/>
      <c r="M18" s="210" t="s">
        <v>591</v>
      </c>
      <c r="N18" s="99"/>
      <c r="O18" s="97">
        <v>24</v>
      </c>
      <c r="P18" s="97">
        <f t="shared" si="6"/>
        <v>9.6</v>
      </c>
      <c r="Q18" s="97">
        <f t="shared" si="7"/>
        <v>7.1999999999999993</v>
      </c>
      <c r="R18" s="97">
        <f t="shared" si="8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5"/>
      <c r="K19" s="41"/>
      <c r="M19" s="216" t="s">
        <v>291</v>
      </c>
      <c r="N19" s="97">
        <v>100</v>
      </c>
      <c r="O19" s="97">
        <v>30</v>
      </c>
      <c r="P19" s="97">
        <f t="shared" si="6"/>
        <v>12</v>
      </c>
      <c r="Q19" s="97">
        <f t="shared" si="7"/>
        <v>9</v>
      </c>
      <c r="R19" s="97">
        <f t="shared" si="8"/>
        <v>12</v>
      </c>
    </row>
    <row r="20" spans="1:18" ht="15" customHeight="1" x14ac:dyDescent="0.25">
      <c r="B20" s="116"/>
      <c r="C20" s="180" t="s">
        <v>582</v>
      </c>
      <c r="D20" s="181"/>
      <c r="E20" s="181">
        <v>36</v>
      </c>
      <c r="F20" s="114"/>
      <c r="G20" s="114"/>
      <c r="H20" s="115"/>
      <c r="I20" s="185"/>
      <c r="J20" s="185"/>
      <c r="K20" s="41"/>
      <c r="M20" s="214" t="s">
        <v>299</v>
      </c>
      <c r="N20" s="97">
        <v>300</v>
      </c>
      <c r="O20" s="98">
        <v>40</v>
      </c>
      <c r="P20" s="97">
        <f t="shared" si="6"/>
        <v>16</v>
      </c>
      <c r="Q20" s="97">
        <f t="shared" si="7"/>
        <v>12</v>
      </c>
      <c r="R20" s="97">
        <f t="shared" si="8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5"/>
      <c r="J21" s="185"/>
      <c r="K21" s="41"/>
      <c r="M21" s="209" t="s">
        <v>303</v>
      </c>
      <c r="N21" s="99">
        <v>350</v>
      </c>
      <c r="O21" s="97">
        <v>60</v>
      </c>
      <c r="P21" s="97">
        <f t="shared" si="6"/>
        <v>24</v>
      </c>
      <c r="Q21" s="97">
        <f t="shared" si="7"/>
        <v>18</v>
      </c>
      <c r="R21" s="97">
        <f t="shared" si="8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5"/>
      <c r="J22" s="185"/>
      <c r="K22" s="41"/>
      <c r="M22" s="215" t="s">
        <v>619</v>
      </c>
      <c r="N22" s="99">
        <v>150</v>
      </c>
      <c r="O22" s="97">
        <v>20</v>
      </c>
      <c r="P22" s="97">
        <f t="shared" si="6"/>
        <v>8</v>
      </c>
      <c r="Q22" s="97">
        <f t="shared" si="7"/>
        <v>6</v>
      </c>
      <c r="R22" s="97">
        <f t="shared" si="8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M23" s="216" t="s">
        <v>292</v>
      </c>
      <c r="N23" s="97">
        <v>400</v>
      </c>
      <c r="O23" s="97">
        <v>51.6</v>
      </c>
      <c r="P23" s="97">
        <f t="shared" si="6"/>
        <v>20.64</v>
      </c>
      <c r="Q23" s="97">
        <f t="shared" si="7"/>
        <v>15.48</v>
      </c>
      <c r="R23" s="97">
        <f t="shared" si="8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M24" s="215" t="s">
        <v>599</v>
      </c>
      <c r="N24" s="99">
        <v>250</v>
      </c>
      <c r="O24" s="97">
        <v>38</v>
      </c>
      <c r="P24" s="97">
        <f t="shared" si="6"/>
        <v>15.2</v>
      </c>
      <c r="Q24" s="97">
        <f t="shared" si="7"/>
        <v>11.399999999999999</v>
      </c>
      <c r="R24" s="97">
        <f t="shared" si="8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M25" s="210" t="s">
        <v>562</v>
      </c>
      <c r="N25" s="99">
        <v>190</v>
      </c>
      <c r="O25" s="97">
        <v>45.6</v>
      </c>
      <c r="P25" s="97">
        <f t="shared" si="6"/>
        <v>18.240000000000002</v>
      </c>
      <c r="Q25" s="97">
        <f t="shared" si="7"/>
        <v>13.680000000000001</v>
      </c>
      <c r="R25" s="97">
        <f t="shared" si="8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M26" s="215" t="s">
        <v>588</v>
      </c>
      <c r="N26" s="99"/>
      <c r="O26" s="97">
        <v>8.6</v>
      </c>
      <c r="P26" s="97">
        <f t="shared" si="6"/>
        <v>3.44</v>
      </c>
      <c r="Q26" s="97">
        <f t="shared" si="7"/>
        <v>2.58</v>
      </c>
      <c r="R26" s="97">
        <f t="shared" si="8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M27" s="215" t="s">
        <v>655</v>
      </c>
      <c r="N27" s="99">
        <v>300</v>
      </c>
      <c r="O27" s="97">
        <v>50</v>
      </c>
      <c r="P27" s="97">
        <f t="shared" si="6"/>
        <v>20</v>
      </c>
      <c r="Q27" s="97">
        <f t="shared" si="7"/>
        <v>15</v>
      </c>
      <c r="R27" s="97">
        <f t="shared" si="8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M28" s="215" t="s">
        <v>593</v>
      </c>
      <c r="N28" s="99">
        <v>22</v>
      </c>
      <c r="O28" s="97">
        <v>6.1</v>
      </c>
      <c r="P28" s="97">
        <f t="shared" si="6"/>
        <v>2.44</v>
      </c>
      <c r="Q28" s="97">
        <f t="shared" si="7"/>
        <v>1.83</v>
      </c>
      <c r="R28" s="97">
        <f t="shared" si="8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M29" s="210" t="s">
        <v>464</v>
      </c>
      <c r="N29" s="99">
        <v>1</v>
      </c>
      <c r="O29" s="97">
        <v>18</v>
      </c>
      <c r="P29" s="97">
        <f t="shared" si="6"/>
        <v>7.2</v>
      </c>
      <c r="Q29" s="97">
        <f t="shared" si="7"/>
        <v>5.4</v>
      </c>
      <c r="R29" s="97">
        <f t="shared" si="8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M30" s="210" t="s">
        <v>467</v>
      </c>
      <c r="N30" s="99">
        <v>250</v>
      </c>
      <c r="O30" s="97">
        <v>70</v>
      </c>
      <c r="P30" s="97">
        <f t="shared" si="6"/>
        <v>28</v>
      </c>
      <c r="Q30" s="97">
        <f t="shared" si="7"/>
        <v>21</v>
      </c>
      <c r="R30" s="97">
        <f t="shared" si="8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M31" s="215" t="s">
        <v>581</v>
      </c>
      <c r="N31" s="99">
        <v>1</v>
      </c>
      <c r="O31" s="97">
        <v>36</v>
      </c>
      <c r="P31" s="97">
        <f t="shared" si="6"/>
        <v>14.4</v>
      </c>
      <c r="Q31" s="97">
        <f t="shared" si="7"/>
        <v>10.8</v>
      </c>
      <c r="R31" s="97">
        <f t="shared" si="8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M32" s="215" t="s">
        <v>570</v>
      </c>
      <c r="N32" s="99">
        <v>230</v>
      </c>
      <c r="O32" s="97">
        <v>48</v>
      </c>
      <c r="P32" s="97">
        <f t="shared" si="6"/>
        <v>19.2</v>
      </c>
      <c r="Q32" s="97">
        <f t="shared" si="7"/>
        <v>14.399999999999999</v>
      </c>
      <c r="R32" s="97">
        <f t="shared" si="8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46"/>
      <c r="M33" s="214" t="s">
        <v>476</v>
      </c>
      <c r="N33" s="97">
        <v>390</v>
      </c>
      <c r="O33" s="97">
        <v>24</v>
      </c>
      <c r="P33" s="97">
        <f t="shared" si="6"/>
        <v>9.6</v>
      </c>
      <c r="Q33" s="97">
        <f t="shared" si="7"/>
        <v>7.1999999999999993</v>
      </c>
      <c r="R33" s="97">
        <f t="shared" si="8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M34" s="210" t="s">
        <v>388</v>
      </c>
      <c r="N34" s="99">
        <v>350</v>
      </c>
      <c r="O34" s="97">
        <v>87</v>
      </c>
      <c r="P34" s="97">
        <f t="shared" si="6"/>
        <v>34.799999999999997</v>
      </c>
      <c r="Q34" s="97">
        <f t="shared" si="7"/>
        <v>26.099999999999998</v>
      </c>
      <c r="R34" s="97">
        <f t="shared" si="8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M35" s="217" t="s">
        <v>301</v>
      </c>
      <c r="N35" s="97">
        <v>5</v>
      </c>
      <c r="O35" s="97">
        <v>5</v>
      </c>
      <c r="P35" s="97">
        <f t="shared" si="6"/>
        <v>2</v>
      </c>
      <c r="Q35" s="97">
        <f t="shared" si="7"/>
        <v>1.5</v>
      </c>
      <c r="R35" s="97">
        <f t="shared" si="8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M36" s="218" t="s">
        <v>594</v>
      </c>
      <c r="N36" s="101">
        <v>76</v>
      </c>
      <c r="O36" s="100">
        <v>61</v>
      </c>
      <c r="P36" s="97">
        <f t="shared" si="6"/>
        <v>24.4</v>
      </c>
      <c r="Q36" s="97">
        <f t="shared" si="7"/>
        <v>18.299999999999997</v>
      </c>
      <c r="R36" s="97">
        <f t="shared" si="8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M37" s="219" t="s">
        <v>583</v>
      </c>
      <c r="N37" s="199">
        <v>76</v>
      </c>
      <c r="O37" s="156">
        <v>61</v>
      </c>
      <c r="P37" s="156">
        <f t="shared" si="6"/>
        <v>24.4</v>
      </c>
      <c r="Q37" s="156">
        <f t="shared" si="7"/>
        <v>18.299999999999997</v>
      </c>
      <c r="R37" s="156">
        <f t="shared" si="8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M38" s="220" t="s">
        <v>294</v>
      </c>
      <c r="N38" s="100">
        <v>150</v>
      </c>
      <c r="O38" s="100">
        <v>20</v>
      </c>
      <c r="P38" s="97">
        <f t="shared" si="6"/>
        <v>8</v>
      </c>
      <c r="Q38" s="97">
        <f t="shared" si="7"/>
        <v>6</v>
      </c>
      <c r="R38" s="97">
        <f t="shared" si="8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M39" s="211" t="s">
        <v>298</v>
      </c>
      <c r="N39" s="100">
        <v>80</v>
      </c>
      <c r="O39" s="100">
        <v>12</v>
      </c>
      <c r="P39" s="97">
        <f t="shared" si="6"/>
        <v>4.8</v>
      </c>
      <c r="Q39" s="97">
        <f t="shared" si="7"/>
        <v>3.5999999999999996</v>
      </c>
      <c r="R39" s="97">
        <f t="shared" si="8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M40" s="220" t="s">
        <v>295</v>
      </c>
      <c r="N40" s="100">
        <v>200</v>
      </c>
      <c r="O40" s="100">
        <v>25.2</v>
      </c>
      <c r="P40" s="97">
        <f t="shared" si="6"/>
        <v>10.08</v>
      </c>
      <c r="Q40" s="97">
        <f t="shared" si="7"/>
        <v>7.5600000000000005</v>
      </c>
      <c r="R40" s="97">
        <f t="shared" si="8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M41" s="221" t="s">
        <v>574</v>
      </c>
      <c r="N41" s="101" t="s">
        <v>576</v>
      </c>
      <c r="O41" s="100">
        <v>40</v>
      </c>
      <c r="P41" s="97">
        <f t="shared" si="6"/>
        <v>16</v>
      </c>
      <c r="Q41" s="97">
        <f t="shared" si="7"/>
        <v>12</v>
      </c>
      <c r="R41" s="97">
        <f t="shared" si="8"/>
        <v>16</v>
      </c>
    </row>
    <row r="42" spans="1:18" ht="15" customHeight="1" x14ac:dyDescent="0.25">
      <c r="M42" s="222" t="s">
        <v>222</v>
      </c>
      <c r="N42" s="100">
        <v>150</v>
      </c>
      <c r="O42" s="200">
        <v>45</v>
      </c>
      <c r="P42" s="97">
        <f t="shared" si="6"/>
        <v>18</v>
      </c>
      <c r="Q42" s="97">
        <f t="shared" si="7"/>
        <v>13.5</v>
      </c>
      <c r="R42" s="97">
        <f t="shared" si="8"/>
        <v>18</v>
      </c>
    </row>
    <row r="43" spans="1:18" ht="15" customHeight="1" x14ac:dyDescent="0.25">
      <c r="M43" s="219" t="s">
        <v>496</v>
      </c>
      <c r="N43" s="101">
        <v>250</v>
      </c>
      <c r="O43" s="100">
        <v>39</v>
      </c>
      <c r="P43" s="97">
        <f t="shared" si="6"/>
        <v>15.6</v>
      </c>
      <c r="Q43" s="97">
        <f t="shared" si="7"/>
        <v>11.7</v>
      </c>
      <c r="R43" s="97">
        <f t="shared" si="8"/>
        <v>15.6</v>
      </c>
    </row>
    <row r="44" spans="1:18" ht="15" customHeight="1" x14ac:dyDescent="0.25">
      <c r="B44" s="7"/>
      <c r="M44" s="221" t="s">
        <v>296</v>
      </c>
      <c r="N44" s="100">
        <v>200</v>
      </c>
      <c r="O44" s="100">
        <v>19.7</v>
      </c>
      <c r="P44" s="97">
        <f t="shared" si="6"/>
        <v>7.88</v>
      </c>
      <c r="Q44" s="97">
        <f t="shared" si="7"/>
        <v>5.91</v>
      </c>
      <c r="R44" s="97">
        <f t="shared" si="8"/>
        <v>7.88</v>
      </c>
    </row>
    <row r="45" spans="1:18" ht="15" customHeight="1" x14ac:dyDescent="0.25">
      <c r="B45"/>
      <c r="C45" s="1"/>
      <c r="D45" s="1"/>
      <c r="E45" s="1"/>
      <c r="F45" s="1"/>
      <c r="M45" s="210" t="s">
        <v>590</v>
      </c>
      <c r="N45" s="157">
        <v>250</v>
      </c>
      <c r="O45" s="97">
        <v>18</v>
      </c>
      <c r="P45" s="97">
        <f t="shared" si="6"/>
        <v>7.2</v>
      </c>
      <c r="Q45" s="97">
        <f t="shared" si="7"/>
        <v>5.4</v>
      </c>
      <c r="R45" s="97">
        <f t="shared" si="8"/>
        <v>7.2</v>
      </c>
    </row>
    <row r="46" spans="1:18" ht="15" customHeight="1" x14ac:dyDescent="0.25">
      <c r="B46"/>
      <c r="C46" s="1"/>
      <c r="D46" s="1"/>
      <c r="E46" s="1"/>
      <c r="F46" s="1"/>
      <c r="M46" s="210" t="s">
        <v>297</v>
      </c>
      <c r="N46" s="198">
        <v>190</v>
      </c>
      <c r="O46" s="97"/>
      <c r="P46" s="97">
        <f>(O45/10)*4</f>
        <v>7.2</v>
      </c>
      <c r="Q46" s="97">
        <f>(O45/10)*3</f>
        <v>5.4</v>
      </c>
      <c r="R46" s="97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M47" s="221" t="s">
        <v>308</v>
      </c>
      <c r="N47" s="158">
        <v>300</v>
      </c>
      <c r="O47" s="100">
        <v>37.799999999999997</v>
      </c>
      <c r="P47" s="100">
        <f t="shared" ref="P47:P57" si="9">(O47/10)*4</f>
        <v>15.12</v>
      </c>
      <c r="Q47" s="100">
        <f t="shared" ref="Q47:Q57" si="10">(O47/10)*3</f>
        <v>11.34</v>
      </c>
      <c r="R47" s="100">
        <f t="shared" ref="R47:R57" si="11">(O47/10)*4</f>
        <v>15.12</v>
      </c>
    </row>
    <row r="48" spans="1:18" ht="15" customHeight="1" x14ac:dyDescent="0.25">
      <c r="B48"/>
      <c r="C48" s="1"/>
      <c r="D48" s="1"/>
      <c r="E48" s="1"/>
      <c r="F48" s="1"/>
      <c r="M48" s="221" t="s">
        <v>491</v>
      </c>
      <c r="N48" s="158">
        <v>240</v>
      </c>
      <c r="O48" s="100">
        <v>10</v>
      </c>
      <c r="P48" s="100">
        <f t="shared" si="9"/>
        <v>4</v>
      </c>
      <c r="Q48" s="100">
        <f t="shared" si="10"/>
        <v>3</v>
      </c>
      <c r="R48" s="100">
        <f t="shared" si="11"/>
        <v>4</v>
      </c>
    </row>
    <row r="49" spans="3:18" ht="15" customHeight="1" x14ac:dyDescent="0.25">
      <c r="C49" s="1"/>
      <c r="D49" s="1"/>
      <c r="E49" s="1"/>
      <c r="F49" s="1"/>
      <c r="M49" s="221" t="s">
        <v>505</v>
      </c>
      <c r="N49" s="158">
        <v>200</v>
      </c>
      <c r="O49" s="100">
        <v>5</v>
      </c>
      <c r="P49" s="100">
        <f t="shared" si="9"/>
        <v>2</v>
      </c>
      <c r="Q49" s="100">
        <f t="shared" si="10"/>
        <v>1.5</v>
      </c>
      <c r="R49" s="100">
        <f t="shared" si="11"/>
        <v>2</v>
      </c>
    </row>
    <row r="50" spans="3:18" ht="15" customHeight="1" x14ac:dyDescent="0.25">
      <c r="M50" s="219" t="s">
        <v>584</v>
      </c>
      <c r="N50" s="158"/>
      <c r="O50" s="100">
        <v>31.5</v>
      </c>
      <c r="P50" s="100">
        <f t="shared" si="9"/>
        <v>12.6</v>
      </c>
      <c r="Q50" s="100">
        <f t="shared" si="10"/>
        <v>9.4499999999999993</v>
      </c>
      <c r="R50" s="100">
        <f t="shared" si="11"/>
        <v>12.6</v>
      </c>
    </row>
    <row r="51" spans="3:18" ht="15" customHeight="1" x14ac:dyDescent="0.25">
      <c r="M51" s="219" t="s">
        <v>639</v>
      </c>
      <c r="N51" s="158">
        <v>200</v>
      </c>
      <c r="O51" s="100">
        <v>80</v>
      </c>
      <c r="P51" s="100">
        <f t="shared" si="9"/>
        <v>32</v>
      </c>
      <c r="Q51" s="100">
        <f t="shared" si="10"/>
        <v>24</v>
      </c>
      <c r="R51" s="100">
        <f t="shared" si="11"/>
        <v>32</v>
      </c>
    </row>
    <row r="52" spans="3:18" ht="15" customHeight="1" x14ac:dyDescent="0.25">
      <c r="M52" s="221" t="s">
        <v>554</v>
      </c>
      <c r="N52" s="158"/>
      <c r="O52" s="100">
        <v>25</v>
      </c>
      <c r="P52" s="100">
        <f t="shared" si="9"/>
        <v>10</v>
      </c>
      <c r="Q52" s="100">
        <f t="shared" si="10"/>
        <v>7.5</v>
      </c>
      <c r="R52" s="100">
        <f t="shared" si="11"/>
        <v>10</v>
      </c>
    </row>
    <row r="53" spans="3:18" ht="15" customHeight="1" x14ac:dyDescent="0.25">
      <c r="M53" s="223" t="s">
        <v>300</v>
      </c>
      <c r="N53" s="162">
        <v>80</v>
      </c>
      <c r="O53" s="100">
        <v>40</v>
      </c>
      <c r="P53" s="100">
        <f t="shared" si="9"/>
        <v>16</v>
      </c>
      <c r="Q53" s="100">
        <f t="shared" si="10"/>
        <v>12</v>
      </c>
      <c r="R53" s="100">
        <f t="shared" si="11"/>
        <v>16</v>
      </c>
    </row>
    <row r="54" spans="3:18" ht="15" customHeight="1" x14ac:dyDescent="0.25">
      <c r="M54" s="219" t="s">
        <v>597</v>
      </c>
      <c r="N54" s="158">
        <v>125</v>
      </c>
      <c r="O54" s="100">
        <v>9.6</v>
      </c>
      <c r="P54" s="100">
        <f t="shared" si="9"/>
        <v>3.84</v>
      </c>
      <c r="Q54" s="100">
        <f t="shared" si="10"/>
        <v>2.88</v>
      </c>
      <c r="R54" s="100">
        <f t="shared" si="11"/>
        <v>3.84</v>
      </c>
    </row>
    <row r="55" spans="3:18" ht="15" customHeight="1" x14ac:dyDescent="0.25">
      <c r="M55" s="219" t="s">
        <v>480</v>
      </c>
      <c r="N55" s="158">
        <v>180</v>
      </c>
      <c r="O55" s="100">
        <v>22</v>
      </c>
      <c r="P55" s="100">
        <f t="shared" si="9"/>
        <v>8.8000000000000007</v>
      </c>
      <c r="Q55" s="100">
        <f t="shared" si="10"/>
        <v>6.6000000000000005</v>
      </c>
      <c r="R55" s="100">
        <f t="shared" si="11"/>
        <v>8.8000000000000007</v>
      </c>
    </row>
    <row r="56" spans="3:18" ht="15" customHeight="1" x14ac:dyDescent="0.25">
      <c r="M56" s="219" t="s">
        <v>481</v>
      </c>
      <c r="N56" s="158">
        <v>200</v>
      </c>
      <c r="O56" s="100">
        <v>24</v>
      </c>
      <c r="P56" s="100">
        <f t="shared" si="9"/>
        <v>9.6</v>
      </c>
      <c r="Q56" s="100">
        <f t="shared" si="10"/>
        <v>7.1999999999999993</v>
      </c>
      <c r="R56" s="100">
        <f t="shared" si="11"/>
        <v>9.6</v>
      </c>
    </row>
    <row r="57" spans="3:18" ht="15" customHeight="1" x14ac:dyDescent="0.25">
      <c r="M57" s="219" t="s">
        <v>596</v>
      </c>
      <c r="N57" s="158">
        <v>125</v>
      </c>
      <c r="O57" s="100">
        <v>6.3</v>
      </c>
      <c r="P57" s="100">
        <f t="shared" si="9"/>
        <v>2.52</v>
      </c>
      <c r="Q57" s="100">
        <f t="shared" si="10"/>
        <v>1.8900000000000001</v>
      </c>
      <c r="R57" s="100">
        <f t="shared" si="11"/>
        <v>2.52</v>
      </c>
    </row>
    <row r="58" spans="3:18" ht="15" customHeight="1" x14ac:dyDescent="0.25">
      <c r="M58" s="203" t="s">
        <v>673</v>
      </c>
      <c r="N58" s="202" t="s">
        <v>674</v>
      </c>
      <c r="O58" s="204">
        <v>34</v>
      </c>
      <c r="P58" s="204">
        <f>(O58/10)*4</f>
        <v>13.6</v>
      </c>
      <c r="Q58" s="204">
        <f>(O58/10)*3</f>
        <v>10.199999999999999</v>
      </c>
      <c r="R58" s="204">
        <f>(O58/10)*4</f>
        <v>13.6</v>
      </c>
    </row>
    <row r="59" spans="3:18" ht="15" customHeight="1" x14ac:dyDescent="0.25"/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8">
    <cfRule type="expression" dxfId="46" priority="6">
      <formula>AND(NOW()&gt;$C$4+$P$4,NOW()&lt;=$C$4+$Q$4)</formula>
    </cfRule>
  </conditionalFormatting>
  <conditionalFormatting sqref="P6:P58">
    <cfRule type="expression" dxfId="45" priority="5">
      <formula>NOW()&lt;=$C$4+$P$4</formula>
    </cfRule>
  </conditionalFormatting>
  <conditionalFormatting sqref="R6:R58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ignoredErrors>
    <ignoredError sqref="P15 Q15:R15" calculatedColumn="1"/>
  </ignoredErrors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6"/>
      <c r="E1" s="206"/>
      <c r="F1" s="206"/>
      <c r="G1" s="206"/>
      <c r="I1" s="206"/>
      <c r="J1" s="206"/>
      <c r="K1" s="206"/>
      <c r="L1" s="206"/>
      <c r="M1" s="42"/>
      <c r="N1" s="207"/>
      <c r="O1" s="207"/>
      <c r="P1" s="207"/>
      <c r="Q1" s="20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2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648</v>
      </c>
      <c r="T3" s="26" t="s">
        <v>647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649</v>
      </c>
      <c r="T4" s="31" t="s">
        <v>650</v>
      </c>
      <c r="U4" s="32"/>
      <c r="V4" s="31" t="s">
        <v>280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552</v>
      </c>
      <c r="T5" s="26" t="s">
        <v>651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652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654</v>
      </c>
      <c r="T7" s="26" t="s">
        <v>653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574</v>
      </c>
      <c r="T8" s="31"/>
      <c r="U8" s="32"/>
      <c r="V8" s="31" t="s">
        <v>280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656</v>
      </c>
      <c r="T9" s="31"/>
      <c r="U9" s="32"/>
      <c r="V9" s="31" t="s">
        <v>280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552</v>
      </c>
      <c r="T10" s="31" t="s">
        <v>657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658</v>
      </c>
      <c r="T11" s="31" t="s">
        <v>659</v>
      </c>
      <c r="U11" s="32">
        <v>100</v>
      </c>
      <c r="V11" s="31" t="s">
        <v>280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662</v>
      </c>
      <c r="T12" s="31" t="s">
        <v>661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663</v>
      </c>
      <c r="T13" s="31" t="s">
        <v>664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1" t="s">
        <v>666</v>
      </c>
      <c r="T14" s="31" t="s">
        <v>657</v>
      </c>
      <c r="U14" s="32"/>
      <c r="V14" s="31" t="s">
        <v>665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670</v>
      </c>
      <c r="T15" s="31" t="s">
        <v>669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671</v>
      </c>
      <c r="T16" s="31" t="s">
        <v>672</v>
      </c>
      <c r="U16" s="75"/>
      <c r="V16" s="80" t="s">
        <v>280</v>
      </c>
    </row>
    <row r="17" spans="2:22" ht="16.5" thickTop="1" thickBot="1" x14ac:dyDescent="0.3">
      <c r="B17" s="36">
        <v>45853</v>
      </c>
      <c r="C17" s="22"/>
      <c r="D17" s="165">
        <v>10.5</v>
      </c>
      <c r="E17" s="30"/>
      <c r="F17" s="30">
        <v>17</v>
      </c>
      <c r="G17" s="166">
        <f t="shared" si="0"/>
        <v>17</v>
      </c>
      <c r="H17" s="22"/>
      <c r="I17" s="165">
        <v>13.2</v>
      </c>
      <c r="J17" s="30">
        <v>7</v>
      </c>
      <c r="K17" s="30">
        <v>19</v>
      </c>
      <c r="L17" s="166">
        <f t="shared" si="1"/>
        <v>26</v>
      </c>
      <c r="M17" s="43"/>
      <c r="N17" s="165">
        <v>9.6999999999999993</v>
      </c>
      <c r="O17" s="30">
        <v>3</v>
      </c>
      <c r="P17" s="30">
        <v>14</v>
      </c>
      <c r="Q17" s="166">
        <f t="shared" si="2"/>
        <v>17</v>
      </c>
      <c r="R17"/>
      <c r="S17" s="26" t="s">
        <v>338</v>
      </c>
      <c r="T17" s="26" t="s">
        <v>677</v>
      </c>
      <c r="U17" s="75"/>
      <c r="V17" s="80"/>
    </row>
    <row r="18" spans="2:22" ht="16.5" thickTop="1" thickBot="1" x14ac:dyDescent="0.3">
      <c r="B18" s="36">
        <v>45854</v>
      </c>
      <c r="C18" s="22"/>
      <c r="D18" s="165">
        <v>9.1300000000000008</v>
      </c>
      <c r="E18" s="30">
        <v>2.1300000000000008</v>
      </c>
      <c r="F18" s="30">
        <v>14</v>
      </c>
      <c r="G18" s="166">
        <f t="shared" si="0"/>
        <v>16.130000000000003</v>
      </c>
      <c r="H18" s="22"/>
      <c r="I18" s="165">
        <v>8.9</v>
      </c>
      <c r="J18" s="30">
        <v>1.9000000000000004</v>
      </c>
      <c r="K18" s="30">
        <v>8</v>
      </c>
      <c r="L18" s="166">
        <f t="shared" si="1"/>
        <v>9.9</v>
      </c>
      <c r="M18" s="43"/>
      <c r="N18" s="165">
        <v>10.9</v>
      </c>
      <c r="O18" s="30">
        <v>3.9000000000000004</v>
      </c>
      <c r="P18" s="30">
        <v>14</v>
      </c>
      <c r="Q18" s="166">
        <f t="shared" si="2"/>
        <v>17.899999999999999</v>
      </c>
      <c r="R18"/>
      <c r="S18" s="26" t="s">
        <v>675</v>
      </c>
      <c r="T18" s="31" t="s">
        <v>676</v>
      </c>
      <c r="U18" s="75"/>
      <c r="V18" s="80" t="s">
        <v>280</v>
      </c>
    </row>
    <row r="19" spans="2:22" ht="16.5" thickTop="1" thickBot="1" x14ac:dyDescent="0.3">
      <c r="B19" s="36">
        <v>45855</v>
      </c>
      <c r="C19" s="22"/>
      <c r="D19" s="165">
        <v>7.3</v>
      </c>
      <c r="E19" s="30">
        <v>0.29999999999999982</v>
      </c>
      <c r="F19" s="30">
        <v>14</v>
      </c>
      <c r="G19" s="166">
        <f>IFERROR(E19+F19,"")</f>
        <v>14.3</v>
      </c>
      <c r="H19" s="22"/>
      <c r="I19" s="165">
        <v>7.4</v>
      </c>
      <c r="J19" s="30">
        <v>0.40000000000000036</v>
      </c>
      <c r="K19" s="30">
        <v>22</v>
      </c>
      <c r="L19" s="166">
        <f t="shared" si="1"/>
        <v>22.4</v>
      </c>
      <c r="M19" s="43"/>
      <c r="N19" s="165">
        <v>9.6999999999999993</v>
      </c>
      <c r="O19" s="30">
        <v>2.6999999999999993</v>
      </c>
      <c r="P19" s="30">
        <v>16</v>
      </c>
      <c r="Q19" s="166">
        <f t="shared" si="2"/>
        <v>18.7</v>
      </c>
      <c r="R19"/>
      <c r="S19" s="26" t="s">
        <v>678</v>
      </c>
      <c r="T19" s="31" t="s">
        <v>680</v>
      </c>
      <c r="U19" s="75"/>
      <c r="V19" s="80" t="s">
        <v>679</v>
      </c>
    </row>
    <row r="20" spans="2:22" ht="16.5" thickTop="1" thickBot="1" x14ac:dyDescent="0.3">
      <c r="B20" s="36">
        <v>45856</v>
      </c>
      <c r="C20" s="22"/>
      <c r="D20" s="165">
        <v>11.9</v>
      </c>
      <c r="E20" s="30">
        <v>4.9000000000000004</v>
      </c>
      <c r="F20" s="30">
        <v>14</v>
      </c>
      <c r="G20" s="166">
        <f t="shared" si="0"/>
        <v>18.899999999999999</v>
      </c>
      <c r="H20" s="22"/>
      <c r="I20" s="165">
        <v>10.5</v>
      </c>
      <c r="J20" s="30">
        <v>3.5</v>
      </c>
      <c r="K20" s="30">
        <v>10</v>
      </c>
      <c r="L20" s="166">
        <f t="shared" si="1"/>
        <v>13.5</v>
      </c>
      <c r="M20" s="43"/>
      <c r="N20" s="165">
        <v>11.8</v>
      </c>
      <c r="O20" s="30">
        <v>4.8000000000000007</v>
      </c>
      <c r="P20" s="30">
        <v>20</v>
      </c>
      <c r="Q20" s="166">
        <f t="shared" si="2"/>
        <v>24.8</v>
      </c>
      <c r="R20"/>
      <c r="S20" s="26" t="s">
        <v>552</v>
      </c>
      <c r="T20" s="31" t="s">
        <v>681</v>
      </c>
      <c r="U20" s="59"/>
      <c r="V20" s="58"/>
    </row>
    <row r="21" spans="2:22" ht="16.5" thickTop="1" thickBot="1" x14ac:dyDescent="0.3">
      <c r="B21" s="36">
        <v>45857</v>
      </c>
      <c r="C21" s="22"/>
      <c r="D21" s="165">
        <v>10</v>
      </c>
      <c r="E21" s="30">
        <v>3</v>
      </c>
      <c r="F21" s="30">
        <v>14</v>
      </c>
      <c r="G21" s="166">
        <f t="shared" si="0"/>
        <v>17</v>
      </c>
      <c r="H21" s="22"/>
      <c r="I21" s="165">
        <v>10.199999999999999</v>
      </c>
      <c r="J21" s="30">
        <v>3.1999999999999993</v>
      </c>
      <c r="K21" s="30">
        <v>10</v>
      </c>
      <c r="L21" s="166">
        <f t="shared" si="1"/>
        <v>13.2</v>
      </c>
      <c r="M21" s="43"/>
      <c r="N21" s="165">
        <v>12.9</v>
      </c>
      <c r="O21" s="30">
        <v>5.9</v>
      </c>
      <c r="P21" s="30">
        <v>20</v>
      </c>
      <c r="Q21" s="166">
        <f t="shared" si="2"/>
        <v>25.9</v>
      </c>
      <c r="R21"/>
      <c r="S21" s="26" t="s">
        <v>667</v>
      </c>
      <c r="T21" s="31" t="s">
        <v>269</v>
      </c>
      <c r="U21" s="32"/>
      <c r="V21" s="31" t="s">
        <v>668</v>
      </c>
    </row>
    <row r="22" spans="2:22" ht="16.5" thickTop="1" thickBot="1" x14ac:dyDescent="0.3">
      <c r="B22" s="36">
        <v>45858</v>
      </c>
      <c r="C22" s="22"/>
      <c r="D22" s="165">
        <v>6</v>
      </c>
      <c r="E22" s="30">
        <v>0</v>
      </c>
      <c r="F22" s="30">
        <v>14</v>
      </c>
      <c r="G22" s="166">
        <f t="shared" si="0"/>
        <v>14</v>
      </c>
      <c r="H22" s="22"/>
      <c r="I22" s="165">
        <v>5.8</v>
      </c>
      <c r="J22" s="30">
        <v>0</v>
      </c>
      <c r="K22" s="30">
        <v>15</v>
      </c>
      <c r="L22" s="166">
        <f t="shared" si="1"/>
        <v>15</v>
      </c>
      <c r="M22" s="43"/>
      <c r="N22" s="165">
        <v>9.6999999999999993</v>
      </c>
      <c r="O22" s="30">
        <v>2.6999999999999993</v>
      </c>
      <c r="P22" s="30">
        <v>14</v>
      </c>
      <c r="Q22" s="166">
        <f t="shared" si="2"/>
        <v>16.7</v>
      </c>
      <c r="R22"/>
      <c r="S22" s="26" t="s">
        <v>682</v>
      </c>
      <c r="T22" s="31" t="s">
        <v>683</v>
      </c>
      <c r="U22" s="32"/>
      <c r="V22" s="31" t="s">
        <v>684</v>
      </c>
    </row>
    <row r="23" spans="2:22" ht="16.5" thickTop="1" thickBot="1" x14ac:dyDescent="0.3">
      <c r="B23" s="36">
        <v>45859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45860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45861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45862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L9" workbookViewId="0">
      <selection activeCell="S30" sqref="S30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06"/>
      <c r="E1" s="206"/>
      <c r="F1" s="206"/>
      <c r="G1" s="206"/>
      <c r="I1" s="206"/>
      <c r="J1" s="206"/>
      <c r="K1" s="206"/>
      <c r="L1" s="206"/>
      <c r="M1" s="42"/>
      <c r="N1" s="207"/>
      <c r="O1" s="207"/>
      <c r="P1" s="207"/>
      <c r="Q1" s="207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575</v>
      </c>
      <c r="T4" s="31" t="s">
        <v>570</v>
      </c>
      <c r="U4" s="32">
        <v>98</v>
      </c>
      <c r="V4" s="31" t="s">
        <v>577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293</v>
      </c>
      <c r="T5" s="31" t="s">
        <v>587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585</v>
      </c>
      <c r="T6" s="31" t="s">
        <v>586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589</v>
      </c>
      <c r="T7" s="31" t="s">
        <v>592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595</v>
      </c>
      <c r="T8" s="31" t="s">
        <v>292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600</v>
      </c>
      <c r="T9" s="31" t="s">
        <v>601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604</v>
      </c>
      <c r="T10" s="31" t="s">
        <v>605</v>
      </c>
      <c r="U10" s="32"/>
      <c r="V10" s="31" t="s">
        <v>602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606</v>
      </c>
      <c r="T11" s="31" t="s">
        <v>607</v>
      </c>
      <c r="U11" s="32"/>
      <c r="V11" s="31" t="s">
        <v>603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608</v>
      </c>
      <c r="T12" s="31" t="s">
        <v>609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612</v>
      </c>
      <c r="T13" s="31" t="s">
        <v>611</v>
      </c>
      <c r="U13" s="32"/>
      <c r="V13" s="31" t="s">
        <v>610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530</v>
      </c>
      <c r="T14" s="31" t="s">
        <v>613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404</v>
      </c>
      <c r="T15" s="31" t="s">
        <v>614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614</v>
      </c>
      <c r="T16" s="31" t="s">
        <v>615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616</v>
      </c>
      <c r="T17" s="31" t="s">
        <v>520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617</v>
      </c>
      <c r="T18" s="31" t="s">
        <v>618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620</v>
      </c>
      <c r="T19" s="31" t="s">
        <v>619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625</v>
      </c>
      <c r="T20" s="31" t="s">
        <v>623</v>
      </c>
      <c r="U20" s="59"/>
      <c r="V20" s="58" t="s">
        <v>624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621</v>
      </c>
      <c r="T21" s="31" t="s">
        <v>622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626</v>
      </c>
      <c r="T22" s="31" t="s">
        <v>627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629</v>
      </c>
      <c r="T23" s="31" t="s">
        <v>628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630</v>
      </c>
      <c r="T24" s="31" t="s">
        <v>631</v>
      </c>
      <c r="U24" s="32"/>
      <c r="V24" s="31" t="s">
        <v>632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633</v>
      </c>
      <c r="T25" s="31" t="s">
        <v>634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635</v>
      </c>
      <c r="T26" s="31" t="s">
        <v>636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637</v>
      </c>
      <c r="T27" s="31" t="s">
        <v>638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640</v>
      </c>
      <c r="T28" s="31" t="s">
        <v>640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641</v>
      </c>
      <c r="T29" s="31" t="s">
        <v>642</v>
      </c>
      <c r="U29" s="32"/>
      <c r="V29" s="31"/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552</v>
      </c>
      <c r="T30" s="31" t="s">
        <v>644</v>
      </c>
      <c r="U30" s="32"/>
      <c r="V30" s="31" t="s">
        <v>643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520</v>
      </c>
      <c r="T31" s="31"/>
      <c r="U31" s="32"/>
      <c r="V31" s="31" t="s">
        <v>645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585</v>
      </c>
      <c r="T32" s="31" t="s">
        <v>646</v>
      </c>
      <c r="U32" s="32"/>
      <c r="V32" s="31" t="s">
        <v>318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I9" workbookViewId="0">
      <selection activeCell="S28" sqref="S28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6"/>
      <c r="E1" s="206"/>
      <c r="F1" s="206"/>
      <c r="G1" s="206"/>
      <c r="I1" s="206"/>
      <c r="J1" s="206"/>
      <c r="K1" s="206"/>
      <c r="L1" s="206"/>
      <c r="M1" s="42"/>
      <c r="N1" s="207"/>
      <c r="O1" s="207"/>
      <c r="P1" s="207"/>
      <c r="Q1" s="20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513</v>
      </c>
      <c r="T3" s="31" t="s">
        <v>514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515</v>
      </c>
      <c r="T4" s="31" t="s">
        <v>516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518</v>
      </c>
      <c r="T5" s="31" t="s">
        <v>517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519</v>
      </c>
      <c r="T6" s="31" t="s">
        <v>520</v>
      </c>
      <c r="U6" s="32"/>
      <c r="V6" s="31" t="s">
        <v>521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522</v>
      </c>
      <c r="T7" s="31" t="s">
        <v>523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524</v>
      </c>
      <c r="T8" s="31" t="s">
        <v>525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526</v>
      </c>
      <c r="T9" s="31" t="s">
        <v>527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528</v>
      </c>
      <c r="T10" s="31" t="s">
        <v>529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530</v>
      </c>
      <c r="T11" s="31" t="s">
        <v>531</v>
      </c>
      <c r="U11" s="32"/>
      <c r="V11" s="31" t="s">
        <v>280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532</v>
      </c>
      <c r="T12" s="31" t="s">
        <v>533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535</v>
      </c>
      <c r="T13" s="31" t="s">
        <v>536</v>
      </c>
      <c r="U13" s="32">
        <v>99</v>
      </c>
      <c r="V13" s="31" t="s">
        <v>534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537</v>
      </c>
      <c r="T14" s="31" t="s">
        <v>538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539</v>
      </c>
      <c r="T15" s="31" t="s">
        <v>540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541</v>
      </c>
      <c r="T16" s="31" t="s">
        <v>542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543</v>
      </c>
      <c r="T17" s="31" t="s">
        <v>544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545</v>
      </c>
      <c r="T18" s="31" t="s">
        <v>545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546</v>
      </c>
      <c r="T19" s="31" t="s">
        <v>548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549</v>
      </c>
      <c r="T20" s="31" t="s">
        <v>551</v>
      </c>
      <c r="U20" s="59"/>
      <c r="V20" s="31" t="s">
        <v>550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329</v>
      </c>
      <c r="T21" s="31" t="s">
        <v>329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552</v>
      </c>
      <c r="T22" s="31" t="s">
        <v>553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555</v>
      </c>
      <c r="U23" s="32"/>
      <c r="V23" s="31" t="s">
        <v>547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556</v>
      </c>
      <c r="T24" s="26" t="s">
        <v>557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514</v>
      </c>
      <c r="T25" s="47" t="s">
        <v>545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558</v>
      </c>
      <c r="T26" s="31" t="s">
        <v>559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560</v>
      </c>
      <c r="T27" s="31" t="s">
        <v>561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562</v>
      </c>
      <c r="T28" s="31" t="s">
        <v>563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552</v>
      </c>
      <c r="T29" s="31" t="s">
        <v>564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565</v>
      </c>
      <c r="T30" s="31" t="s">
        <v>566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567</v>
      </c>
      <c r="T31" s="31" t="s">
        <v>568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569</v>
      </c>
      <c r="T32" s="31" t="s">
        <v>571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572</v>
      </c>
      <c r="T33" s="31" t="s">
        <v>573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8"/>
      <c r="E1" s="208"/>
      <c r="F1" s="208"/>
      <c r="G1" s="208"/>
      <c r="I1" s="206"/>
      <c r="J1" s="206"/>
      <c r="K1" s="206"/>
      <c r="L1" s="206"/>
      <c r="M1" s="42"/>
      <c r="N1" s="207"/>
      <c r="O1" s="207"/>
      <c r="P1" s="207"/>
      <c r="Q1" s="20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434</v>
      </c>
      <c r="T3" s="31" t="s">
        <v>435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436</v>
      </c>
      <c r="T4" s="31" t="s">
        <v>437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438</v>
      </c>
      <c r="T5" s="31" t="s">
        <v>439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441</v>
      </c>
      <c r="T6" s="31" t="s">
        <v>446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442</v>
      </c>
      <c r="T7" s="31" t="s">
        <v>447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443</v>
      </c>
      <c r="T8" s="31" t="s">
        <v>448</v>
      </c>
      <c r="U8" s="32">
        <v>99</v>
      </c>
      <c r="V8" s="31" t="s">
        <v>455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444</v>
      </c>
      <c r="T9" s="31" t="s">
        <v>449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445</v>
      </c>
      <c r="T10" s="31" t="s">
        <v>450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453</v>
      </c>
      <c r="T11" s="31" t="s">
        <v>451</v>
      </c>
      <c r="U11" s="32"/>
      <c r="V11" s="31" t="s">
        <v>454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440</v>
      </c>
      <c r="T12" s="31" t="s">
        <v>452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456</v>
      </c>
      <c r="T13" s="31" t="s">
        <v>371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458</v>
      </c>
      <c r="T14" s="31" t="s">
        <v>368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459</v>
      </c>
      <c r="T15" s="31" t="s">
        <v>460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461</v>
      </c>
      <c r="T16" s="31" t="s">
        <v>461</v>
      </c>
      <c r="U16" s="75"/>
      <c r="V16" s="80" t="s">
        <v>457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388</v>
      </c>
      <c r="T17" s="31" t="s">
        <v>469</v>
      </c>
      <c r="U17" s="75"/>
      <c r="V17" s="80" t="s">
        <v>468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293</v>
      </c>
      <c r="T18" s="31" t="s">
        <v>477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478</v>
      </c>
      <c r="T19" s="31" t="s">
        <v>479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483</v>
      </c>
      <c r="T20" s="31" t="s">
        <v>482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484</v>
      </c>
      <c r="T21" s="31" t="s">
        <v>371</v>
      </c>
      <c r="U21" s="32"/>
      <c r="V21" s="31" t="s">
        <v>487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485</v>
      </c>
      <c r="T22" s="31" t="s">
        <v>486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488</v>
      </c>
      <c r="T23" s="31" t="s">
        <v>489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490</v>
      </c>
      <c r="T24" s="31" t="s">
        <v>494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495</v>
      </c>
      <c r="T25" s="31" t="s">
        <v>497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498</v>
      </c>
      <c r="T26" s="31" t="s">
        <v>499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493</v>
      </c>
      <c r="T27" s="31" t="s">
        <v>500</v>
      </c>
      <c r="U27" s="32"/>
      <c r="V27" s="31" t="s">
        <v>492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501</v>
      </c>
      <c r="T28" s="31" t="s">
        <v>502</v>
      </c>
      <c r="U28" s="32"/>
      <c r="V28" s="31" t="s">
        <v>503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504</v>
      </c>
      <c r="T29" s="31" t="s">
        <v>506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507</v>
      </c>
      <c r="T30" s="31" t="s">
        <v>508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509</v>
      </c>
      <c r="T31" s="31" t="s">
        <v>510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511</v>
      </c>
      <c r="T32" s="31" t="s">
        <v>512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6" t="s">
        <v>9</v>
      </c>
      <c r="E1" s="206"/>
      <c r="F1" s="206"/>
      <c r="G1" s="206"/>
      <c r="I1" s="206" t="s">
        <v>7</v>
      </c>
      <c r="J1" s="206"/>
      <c r="K1" s="206"/>
      <c r="L1" s="206"/>
      <c r="M1" s="23"/>
      <c r="N1" s="207" t="s">
        <v>8</v>
      </c>
      <c r="O1" s="207"/>
      <c r="P1" s="207"/>
      <c r="Q1" s="207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266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268</v>
      </c>
      <c r="T26" s="31" t="s">
        <v>269</v>
      </c>
      <c r="U26" s="32">
        <v>96</v>
      </c>
      <c r="V26" s="31" t="s">
        <v>272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267</v>
      </c>
      <c r="T27" s="31" t="s">
        <v>270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267</v>
      </c>
      <c r="T28" s="31" t="s">
        <v>271</v>
      </c>
      <c r="U28" s="32">
        <v>96</v>
      </c>
      <c r="V28" s="31" t="s">
        <v>279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273</v>
      </c>
      <c r="T29" s="31" t="s">
        <v>274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275</v>
      </c>
      <c r="T30" s="31" t="s">
        <v>276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277</v>
      </c>
      <c r="T31" s="31" t="s">
        <v>278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281</v>
      </c>
      <c r="T32" s="31" t="s">
        <v>281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282</v>
      </c>
      <c r="T33" s="31" t="s">
        <v>283</v>
      </c>
      <c r="U33" s="32">
        <v>97</v>
      </c>
      <c r="V33" s="31" t="s">
        <v>280</v>
      </c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6"/>
      <c r="E1" s="206"/>
      <c r="F1" s="206"/>
      <c r="G1" s="206"/>
      <c r="I1" s="206"/>
      <c r="J1" s="206"/>
      <c r="K1" s="206"/>
      <c r="L1" s="206"/>
      <c r="M1" s="42"/>
      <c r="N1" s="207"/>
      <c r="O1" s="207"/>
      <c r="P1" s="207"/>
      <c r="Q1" s="20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284</v>
      </c>
      <c r="T3" s="31" t="s">
        <v>285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286</v>
      </c>
      <c r="T4" s="31" t="s">
        <v>306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307</v>
      </c>
      <c r="T5" s="31" t="s">
        <v>309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310</v>
      </c>
      <c r="T6" s="31" t="s">
        <v>313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314</v>
      </c>
      <c r="T7" s="31" t="s">
        <v>315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316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321</v>
      </c>
      <c r="T9" s="31" t="s">
        <v>322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312</v>
      </c>
      <c r="T10" s="31" t="s">
        <v>323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324</v>
      </c>
      <c r="T11" s="31" t="s">
        <v>325</v>
      </c>
      <c r="U11" s="32">
        <v>97</v>
      </c>
      <c r="V11" s="31" t="s">
        <v>317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326</v>
      </c>
      <c r="T12" s="31" t="s">
        <v>327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329</v>
      </c>
      <c r="T13" s="31" t="s">
        <v>328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331</v>
      </c>
      <c r="T14" s="31" t="s">
        <v>330</v>
      </c>
      <c r="U14" s="32">
        <v>97</v>
      </c>
      <c r="V14" s="31" t="s">
        <v>320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332</v>
      </c>
      <c r="T15" s="54" t="s">
        <v>333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335</v>
      </c>
      <c r="E16" s="75">
        <v>18</v>
      </c>
      <c r="F16" s="75">
        <v>7</v>
      </c>
      <c r="G16" s="76">
        <v>25</v>
      </c>
      <c r="H16" s="77"/>
      <c r="I16" s="74" t="s">
        <v>336</v>
      </c>
      <c r="J16" s="75">
        <v>8</v>
      </c>
      <c r="K16" s="75">
        <v>7</v>
      </c>
      <c r="L16" s="76">
        <v>15</v>
      </c>
      <c r="M16" s="78"/>
      <c r="N16" s="74" t="s">
        <v>337</v>
      </c>
      <c r="O16" s="75">
        <v>15</v>
      </c>
      <c r="P16" s="75">
        <v>7</v>
      </c>
      <c r="Q16" s="76">
        <v>22</v>
      </c>
      <c r="R16" s="60"/>
      <c r="S16" s="79" t="s">
        <v>334</v>
      </c>
      <c r="T16" s="80" t="s">
        <v>338</v>
      </c>
      <c r="U16" s="75">
        <v>98</v>
      </c>
      <c r="V16" s="80" t="s">
        <v>318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340</v>
      </c>
      <c r="T17" s="80" t="s">
        <v>341</v>
      </c>
      <c r="U17" s="75">
        <v>98</v>
      </c>
      <c r="V17" s="80" t="s">
        <v>319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342</v>
      </c>
      <c r="T18" s="80" t="s">
        <v>343</v>
      </c>
      <c r="U18" s="75">
        <v>98</v>
      </c>
      <c r="V18" s="80" t="s">
        <v>339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344</v>
      </c>
      <c r="T19" s="80" t="s">
        <v>345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346</v>
      </c>
      <c r="T20" s="58" t="s">
        <v>347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346</v>
      </c>
      <c r="T21" s="31" t="s">
        <v>349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348</v>
      </c>
      <c r="T22" s="31" t="s">
        <v>351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268</v>
      </c>
      <c r="T23" s="31" t="s">
        <v>352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354</v>
      </c>
      <c r="T24" s="31" t="s">
        <v>355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356</v>
      </c>
      <c r="T25" s="31" t="s">
        <v>357</v>
      </c>
      <c r="U25" s="32">
        <v>99</v>
      </c>
      <c r="V25" s="31" t="s">
        <v>350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358</v>
      </c>
      <c r="T26" s="31" t="s">
        <v>353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359</v>
      </c>
      <c r="T27" s="31" t="s">
        <v>360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361</v>
      </c>
      <c r="T28" s="31" t="s">
        <v>362</v>
      </c>
      <c r="U28" s="32">
        <v>99</v>
      </c>
      <c r="V28" s="31" t="s">
        <v>363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364</v>
      </c>
      <c r="T29" s="31" t="s">
        <v>365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364</v>
      </c>
      <c r="T30" s="31" t="s">
        <v>367</v>
      </c>
      <c r="U30" s="32">
        <v>98</v>
      </c>
      <c r="V30" s="31" t="s">
        <v>366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06"/>
      <c r="J1" s="206"/>
      <c r="K1" s="206"/>
      <c r="L1" s="206"/>
      <c r="M1" s="42"/>
      <c r="N1" s="207"/>
      <c r="O1" s="207"/>
      <c r="P1" s="207"/>
      <c r="Q1" s="207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368</v>
      </c>
      <c r="T3" s="31" t="s">
        <v>369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370</v>
      </c>
      <c r="T4" s="31" t="s">
        <v>371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372</v>
      </c>
      <c r="T5" s="31" t="s">
        <v>373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374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375</v>
      </c>
      <c r="T7" s="31" t="s">
        <v>376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377</v>
      </c>
      <c r="T8" s="31" t="s">
        <v>379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380</v>
      </c>
      <c r="T9" s="31" t="s">
        <v>368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381</v>
      </c>
      <c r="T10" s="31" t="s">
        <v>368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382</v>
      </c>
      <c r="T11" s="31" t="s">
        <v>383</v>
      </c>
      <c r="U11" s="32"/>
      <c r="V11" s="31" t="s">
        <v>397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385</v>
      </c>
      <c r="T12" s="31" t="s">
        <v>384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378</v>
      </c>
      <c r="T13" s="31" t="s">
        <v>386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307</v>
      </c>
      <c r="T14" s="31" t="s">
        <v>387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396</v>
      </c>
      <c r="T15" s="31"/>
      <c r="U15" s="55"/>
      <c r="V15" s="54" t="s">
        <v>395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390</v>
      </c>
      <c r="T16" s="31" t="s">
        <v>389</v>
      </c>
      <c r="U16" s="75">
        <v>98</v>
      </c>
      <c r="V16" s="80" t="s">
        <v>318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392</v>
      </c>
      <c r="T17" s="31" t="s">
        <v>393</v>
      </c>
      <c r="U17" s="75"/>
      <c r="V17" s="80" t="s">
        <v>394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399</v>
      </c>
      <c r="T18" s="31" t="s">
        <v>401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402</v>
      </c>
      <c r="T19" s="31" t="s">
        <v>403</v>
      </c>
      <c r="U19" s="75">
        <v>98</v>
      </c>
      <c r="V19" s="80" t="s">
        <v>400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404</v>
      </c>
      <c r="T20" s="31" t="s">
        <v>405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406</v>
      </c>
      <c r="T21" s="31" t="s">
        <v>407</v>
      </c>
      <c r="U21" s="32"/>
      <c r="V21" s="31" t="s">
        <v>272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409</v>
      </c>
      <c r="T22" s="49" t="s">
        <v>410</v>
      </c>
      <c r="U22" s="32"/>
      <c r="V22" s="83" t="s">
        <v>408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411</v>
      </c>
      <c r="T23" s="31" t="s">
        <v>412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413</v>
      </c>
      <c r="T24" s="31" t="s">
        <v>415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416</v>
      </c>
      <c r="T25" s="31" t="s">
        <v>417</v>
      </c>
      <c r="U25" s="32">
        <v>98</v>
      </c>
      <c r="V25" s="31" t="s">
        <v>414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418</v>
      </c>
      <c r="T26" s="31" t="s">
        <v>419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420</v>
      </c>
      <c r="T27" s="31" t="s">
        <v>421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422</v>
      </c>
      <c r="T28" s="31" t="s">
        <v>423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424</v>
      </c>
      <c r="T29" s="31" t="s">
        <v>425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426</v>
      </c>
      <c r="T30" s="31" t="s">
        <v>427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429</v>
      </c>
      <c r="T31" s="31" t="s">
        <v>428</v>
      </c>
      <c r="U31" s="32"/>
      <c r="V31" s="83" t="s">
        <v>398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430</v>
      </c>
      <c r="T32" s="31" t="s">
        <v>431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432</v>
      </c>
      <c r="T33" s="31" t="s">
        <v>433</v>
      </c>
      <c r="U33" s="32"/>
      <c r="V33" s="31"/>
    </row>
  </sheetData>
  <mergeCells count="2">
    <mergeCell ref="I1:L1"/>
    <mergeCell ref="N1:Q1"/>
  </mergeCells>
  <conditionalFormatting sqref="B3:B33">
    <cfRule type="expression" dxfId="14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6"/>
      <c r="E1" s="206"/>
      <c r="F1" s="206"/>
      <c r="G1" s="206"/>
      <c r="I1" s="206"/>
      <c r="J1" s="206"/>
      <c r="K1" s="206"/>
      <c r="L1" s="206"/>
      <c r="M1" s="42"/>
      <c r="N1" s="207"/>
      <c r="O1" s="207"/>
      <c r="P1" s="207"/>
      <c r="Q1" s="20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579</v>
      </c>
      <c r="K3" s="140" t="s">
        <v>475</v>
      </c>
      <c r="L3" s="140" t="s">
        <v>474</v>
      </c>
      <c r="M3" s="140" t="s">
        <v>473</v>
      </c>
      <c r="N3" s="140" t="s">
        <v>471</v>
      </c>
      <c r="O3" s="140" t="s">
        <v>472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302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470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288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289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290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463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465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578</v>
      </c>
      <c r="K11" s="97" t="s">
        <v>576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391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311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591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291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299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303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292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562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588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60" t="s">
        <v>593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464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467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581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570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476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388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301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3" t="s">
        <v>594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60" t="s">
        <v>583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294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298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287</v>
      </c>
      <c r="B33" s="1">
        <v>30</v>
      </c>
      <c r="C33" s="1">
        <v>3</v>
      </c>
      <c r="J33" s="105" t="s">
        <v>295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574</v>
      </c>
      <c r="K34" s="101" t="s">
        <v>576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1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496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296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590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297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308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491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505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60" t="s">
        <v>584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554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300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9" t="s">
        <v>597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480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481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9" t="s">
        <v>596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9" t="s">
        <v>598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9" t="s">
        <v>599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2" priority="3">
      <formula>AND(HOUR(NOW())&gt;HOUR($P$4),HOUR(NOW())&lt;=HOUR($Q$4))</formula>
    </cfRule>
  </conditionalFormatting>
  <conditionalFormatting sqref="M4:M51">
    <cfRule type="expression" dxfId="11" priority="2">
      <formula>HOUR(NOW())&lt;=HOUR($P$4)</formula>
    </cfRule>
  </conditionalFormatting>
  <conditionalFormatting sqref="O4:O51">
    <cfRule type="expression" dxfId="1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2025-06-13T05:29:25Z</cp:lastPrinted>
  <dcterms:created xsi:type="dcterms:W3CDTF">2023-11-07T18:24:13Z</dcterms:created>
  <dcterms:modified xsi:type="dcterms:W3CDTF">2025-07-21T11:54:03Z</dcterms:modified>
</cp:coreProperties>
</file>