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cores" sheetId="1" r:id="rId1"/>
    <sheet name="Statistiques générales" sheetId="2" r:id="rId2"/>
    <sheet name="Stats par joueur" sheetId="3" r:id="rId3"/>
  </sheets>
  <calcPr calcId="125725"/>
</workbook>
</file>

<file path=xl/calcChain.xml><?xml version="1.0" encoding="utf-8"?>
<calcChain xmlns="http://schemas.openxmlformats.org/spreadsheetml/2006/main">
  <c r="D9" i="2"/>
  <c r="H67" i="1"/>
  <c r="H66"/>
  <c r="H65"/>
  <c r="H64"/>
  <c r="H63"/>
  <c r="H62"/>
  <c r="H61"/>
  <c r="H60"/>
  <c r="H59"/>
  <c r="H58"/>
  <c r="H57"/>
  <c r="H56"/>
  <c r="R67"/>
  <c r="R66"/>
  <c r="R65"/>
  <c r="R64"/>
  <c r="R63"/>
  <c r="R62"/>
  <c r="R61"/>
  <c r="R60"/>
  <c r="R59"/>
  <c r="R58"/>
  <c r="R57"/>
  <c r="R56"/>
  <c r="AB67"/>
  <c r="AB66"/>
  <c r="AB65"/>
  <c r="AB64"/>
  <c r="AB63"/>
  <c r="AB62"/>
  <c r="AB61"/>
  <c r="AB60"/>
  <c r="AB59"/>
  <c r="AB58"/>
  <c r="AB57"/>
  <c r="AB56"/>
  <c r="AB44"/>
  <c r="AB43"/>
  <c r="AB42"/>
  <c r="AB41"/>
  <c r="AB40"/>
  <c r="AB39"/>
  <c r="AB38"/>
  <c r="AB37"/>
  <c r="AB36"/>
  <c r="AB35"/>
  <c r="AB34"/>
  <c r="AB33"/>
  <c r="R44"/>
  <c r="R43"/>
  <c r="R42"/>
  <c r="R41"/>
  <c r="R40"/>
  <c r="R39"/>
  <c r="R38"/>
  <c r="R37"/>
  <c r="R36"/>
  <c r="R35"/>
  <c r="R34"/>
  <c r="R33"/>
  <c r="H44"/>
  <c r="H43"/>
  <c r="H42"/>
  <c r="H41"/>
  <c r="H40"/>
  <c r="H39"/>
  <c r="H38"/>
  <c r="H37"/>
  <c r="H36"/>
  <c r="H35"/>
  <c r="H34"/>
  <c r="H33"/>
  <c r="AB21"/>
  <c r="AB20"/>
  <c r="AB19"/>
  <c r="AB18"/>
  <c r="AB17"/>
  <c r="AB16"/>
  <c r="AB15"/>
  <c r="AB14"/>
  <c r="AB13"/>
  <c r="AB12"/>
  <c r="AB11"/>
  <c r="AB10"/>
  <c r="R21"/>
  <c r="R20"/>
  <c r="R19"/>
  <c r="R18"/>
  <c r="R17"/>
  <c r="R16"/>
  <c r="R15"/>
  <c r="R14"/>
  <c r="R13"/>
  <c r="R12"/>
  <c r="R11"/>
  <c r="R10"/>
  <c r="H11"/>
  <c r="H12"/>
  <c r="H13"/>
  <c r="H14"/>
  <c r="H15"/>
  <c r="H16"/>
  <c r="H17"/>
  <c r="H18"/>
  <c r="H19"/>
  <c r="H20"/>
  <c r="H21"/>
  <c r="H10"/>
  <c r="Y68"/>
  <c r="V68"/>
  <c r="O68"/>
  <c r="L68"/>
  <c r="E68"/>
  <c r="B68"/>
  <c r="Y45"/>
  <c r="V45"/>
  <c r="O45"/>
  <c r="L45"/>
  <c r="E45"/>
  <c r="B45"/>
  <c r="Y22"/>
  <c r="V22"/>
  <c r="O22"/>
  <c r="L22"/>
  <c r="B22"/>
  <c r="E22"/>
  <c r="S25" l="1"/>
  <c r="H8" i="2" s="1"/>
  <c r="I49" i="1"/>
  <c r="J10" i="2" s="1"/>
  <c r="E49" i="1"/>
  <c r="D10" i="2" s="1"/>
  <c r="O49" i="1"/>
  <c r="D11" i="2" s="1"/>
  <c r="AC49" i="1"/>
  <c r="J12" i="2" s="1"/>
  <c r="Y49" i="1"/>
  <c r="D12" i="2" s="1"/>
  <c r="I72" i="1"/>
  <c r="J13" i="2" s="1"/>
  <c r="E72" i="1"/>
  <c r="D13" i="2" s="1"/>
  <c r="R68" i="1"/>
  <c r="O73" s="1"/>
  <c r="F14" i="2" s="1"/>
  <c r="O72" i="1"/>
  <c r="D14" i="2" s="1"/>
  <c r="S26" i="1"/>
  <c r="J8" i="2" s="1"/>
  <c r="I48" i="1"/>
  <c r="H10" i="2" s="1"/>
  <c r="O48" i="1"/>
  <c r="AC48"/>
  <c r="H12" i="2" s="1"/>
  <c r="E71" i="1"/>
  <c r="S71"/>
  <c r="H14" i="2" s="1"/>
  <c r="S72" i="1"/>
  <c r="J14" i="2" s="1"/>
  <c r="Y26" i="1"/>
  <c r="I26"/>
  <c r="J7" i="2" s="1"/>
  <c r="R45" i="1"/>
  <c r="AB45"/>
  <c r="Y50" s="1"/>
  <c r="F12" i="2" s="1"/>
  <c r="AB68" i="1"/>
  <c r="Y73" s="1"/>
  <c r="F15" i="2" s="1"/>
  <c r="AC72" i="1"/>
  <c r="J15" i="2" s="1"/>
  <c r="R22" i="1"/>
  <c r="O27" s="1"/>
  <c r="F8" i="2" s="1"/>
  <c r="E48" i="1"/>
  <c r="S48"/>
  <c r="H11" i="2" s="1"/>
  <c r="S49" i="1"/>
  <c r="J11" i="2" s="1"/>
  <c r="Y48" i="1"/>
  <c r="I71"/>
  <c r="H13" i="2" s="1"/>
  <c r="O71" i="1"/>
  <c r="Y72"/>
  <c r="D15" i="2" s="1"/>
  <c r="Y71" i="1"/>
  <c r="AC71"/>
  <c r="H15" i="2" s="1"/>
  <c r="AC25" i="1"/>
  <c r="H9" i="2" s="1"/>
  <c r="AC26" i="1"/>
  <c r="J9" i="2" s="1"/>
  <c r="Y25" i="1"/>
  <c r="B9" i="2" s="1"/>
  <c r="O26" i="1"/>
  <c r="D8" i="2" s="1"/>
  <c r="E26" i="1"/>
  <c r="D7" i="2" s="1"/>
  <c r="I25" i="1"/>
  <c r="H7" i="2" s="1"/>
  <c r="O25" i="1"/>
  <c r="E25"/>
  <c r="H68"/>
  <c r="E73" s="1"/>
  <c r="F13" i="2" s="1"/>
  <c r="H45" i="1"/>
  <c r="E50" s="1"/>
  <c r="F10" i="2" s="1"/>
  <c r="AB22" i="1"/>
  <c r="Y27" s="1"/>
  <c r="F9" i="2" s="1"/>
  <c r="H22" i="1"/>
  <c r="E27" s="1"/>
  <c r="F7" i="2" s="1"/>
  <c r="O50" i="1" l="1"/>
  <c r="C23" i="2"/>
  <c r="C22"/>
  <c r="C20"/>
  <c r="B10"/>
  <c r="I50" i="1"/>
  <c r="L10" i="2" s="1"/>
  <c r="B13"/>
  <c r="I73" i="1"/>
  <c r="L13" i="2" s="1"/>
  <c r="B11"/>
  <c r="H19" s="1"/>
  <c r="S50" i="1"/>
  <c r="L11" i="2" s="1"/>
  <c r="B7"/>
  <c r="I27" i="1"/>
  <c r="L7" i="2" s="1"/>
  <c r="B8"/>
  <c r="S27" i="1"/>
  <c r="L8" i="2" s="1"/>
  <c r="S73" i="1"/>
  <c r="L14" i="2" s="1"/>
  <c r="B14"/>
  <c r="B12"/>
  <c r="AC50" i="1"/>
  <c r="L12" i="2" s="1"/>
  <c r="B15"/>
  <c r="AC73" i="1"/>
  <c r="L15" i="2" s="1"/>
  <c r="AC27" i="1"/>
  <c r="L9" i="2" s="1"/>
  <c r="H25" l="1"/>
  <c r="H23"/>
  <c r="H22"/>
  <c r="H26"/>
  <c r="H24"/>
  <c r="H21"/>
  <c r="C19"/>
  <c r="C8" i="3"/>
  <c r="C15"/>
  <c r="E11"/>
  <c r="E7"/>
  <c r="E12"/>
  <c r="C6"/>
  <c r="F11" i="2"/>
  <c r="C21" s="1"/>
  <c r="E9" i="3"/>
  <c r="C7"/>
  <c r="E10"/>
  <c r="C13"/>
  <c r="C5"/>
  <c r="H20" i="2"/>
  <c r="C12" i="3"/>
  <c r="E5"/>
  <c r="E8"/>
  <c r="C11"/>
  <c r="E15"/>
  <c r="C14"/>
  <c r="C10"/>
  <c r="E14"/>
  <c r="E6"/>
  <c r="C9"/>
  <c r="E13"/>
  <c r="C24" i="2"/>
</calcChain>
</file>

<file path=xl/sharedStrings.xml><?xml version="1.0" encoding="utf-8"?>
<sst xmlns="http://schemas.openxmlformats.org/spreadsheetml/2006/main" count="133" uniqueCount="69">
  <si>
    <t>STATS BELOTE</t>
  </si>
  <si>
    <t>Match 1:</t>
  </si>
  <si>
    <t xml:space="preserve"> </t>
  </si>
  <si>
    <t>Match 2:</t>
  </si>
  <si>
    <t>Match 3:</t>
  </si>
  <si>
    <t>TOTAUX</t>
  </si>
  <si>
    <t>Match 4:</t>
  </si>
  <si>
    <t>Match 5:</t>
  </si>
  <si>
    <t>Match 6:</t>
  </si>
  <si>
    <t>Neness</t>
  </si>
  <si>
    <t>Atchoum</t>
  </si>
  <si>
    <t>Cédric</t>
  </si>
  <si>
    <t>Patate</t>
  </si>
  <si>
    <t>Match 7:</t>
  </si>
  <si>
    <t>BELOTE:</t>
  </si>
  <si>
    <t>Score Gagant:</t>
  </si>
  <si>
    <t>Score perdant:</t>
  </si>
  <si>
    <t>Score total partie:</t>
  </si>
  <si>
    <t>Nombre belote:</t>
  </si>
  <si>
    <t>Nombre capot:</t>
  </si>
  <si>
    <t>Score gagnant moyen:</t>
  </si>
  <si>
    <t>Score perdant moyen:</t>
  </si>
  <si>
    <t>Score partie moyen:</t>
  </si>
  <si>
    <t>Nombre belote moyen:</t>
  </si>
  <si>
    <t>Nombre capot moyen:</t>
  </si>
  <si>
    <t>Ecart gagant/perdant</t>
  </si>
  <si>
    <t>Ecart gag/per moyen:</t>
  </si>
  <si>
    <t xml:space="preserve">Joueur: </t>
  </si>
  <si>
    <t>Nb de prises</t>
  </si>
  <si>
    <t>Nb d'échec</t>
  </si>
  <si>
    <t>Scores gagnants</t>
  </si>
  <si>
    <t>Scores perdants</t>
  </si>
  <si>
    <t>Match 1</t>
  </si>
  <si>
    <t>Match 2</t>
  </si>
  <si>
    <t>Match 3</t>
  </si>
  <si>
    <t>Match 4</t>
  </si>
  <si>
    <t>Match 5</t>
  </si>
  <si>
    <t>Match 6</t>
  </si>
  <si>
    <t>Match 7</t>
  </si>
  <si>
    <t>Match 8</t>
  </si>
  <si>
    <t>Match 9</t>
  </si>
  <si>
    <t>Match 8:</t>
  </si>
  <si>
    <t>Match 9:</t>
  </si>
  <si>
    <t xml:space="preserve">Scores partie </t>
  </si>
  <si>
    <t>Probabilités</t>
  </si>
  <si>
    <t xml:space="preserve"> belote</t>
  </si>
  <si>
    <t>capot</t>
  </si>
  <si>
    <t>% échec</t>
  </si>
  <si>
    <t>Nb total pts marqués</t>
  </si>
  <si>
    <t>Moyenne pts marqués</t>
  </si>
  <si>
    <t>Nombre capot</t>
  </si>
  <si>
    <t xml:space="preserve">Nombre belote </t>
  </si>
  <si>
    <t xml:space="preserve">Ecart gag/per </t>
  </si>
  <si>
    <t>&gt;1500</t>
  </si>
  <si>
    <t>1250&lt;x&lt;1500</t>
  </si>
  <si>
    <t xml:space="preserve"> 1000&lt;x&lt;1250</t>
  </si>
  <si>
    <t xml:space="preserve"> 750&lt;x&lt;1000</t>
  </si>
  <si>
    <t xml:space="preserve"> 500&lt;x&lt;750</t>
  </si>
  <si>
    <t xml:space="preserve"> 0&lt;x&lt;500</t>
  </si>
  <si>
    <t>Moyennes</t>
  </si>
  <si>
    <t>Rolland</t>
  </si>
  <si>
    <t>Gilou</t>
  </si>
  <si>
    <t>Jacky</t>
  </si>
  <si>
    <t>Virginie</t>
  </si>
  <si>
    <t>Marie</t>
  </si>
  <si>
    <t>Big Mat</t>
  </si>
  <si>
    <t>Parties gagnées / nb parties</t>
  </si>
  <si>
    <t>Parties perdues / nb parties</t>
  </si>
  <si>
    <t>Tito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</si>
</sst>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Border="1"/>
    <xf numFmtId="0" fontId="0" fillId="0" borderId="13" xfId="0" applyBorder="1"/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/>
    <xf numFmtId="0" fontId="1" fillId="0" borderId="1" xfId="0" applyFont="1" applyBorder="1"/>
    <xf numFmtId="0" fontId="0" fillId="0" borderId="0" xfId="0" applyBorder="1" applyAlignment="1"/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Border="1" applyAlignment="1"/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1" xfId="0" applyBorder="1"/>
    <xf numFmtId="0" fontId="0" fillId="0" borderId="29" xfId="0" applyBorder="1"/>
    <xf numFmtId="0" fontId="0" fillId="0" borderId="23" xfId="0" applyBorder="1" applyAlignment="1"/>
    <xf numFmtId="0" fontId="0" fillId="0" borderId="32" xfId="0" applyBorder="1" applyAlignment="1"/>
    <xf numFmtId="0" fontId="0" fillId="0" borderId="24" xfId="0" applyBorder="1"/>
    <xf numFmtId="0" fontId="1" fillId="0" borderId="8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3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12" xfId="0" applyBorder="1"/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25" xfId="0" applyBorder="1"/>
    <xf numFmtId="0" fontId="0" fillId="0" borderId="17" xfId="0" applyBorder="1"/>
    <xf numFmtId="0" fontId="0" fillId="0" borderId="18" xfId="0" applyBorder="1"/>
    <xf numFmtId="0" fontId="0" fillId="0" borderId="30" xfId="0" applyBorder="1"/>
    <xf numFmtId="0" fontId="0" fillId="0" borderId="35" xfId="0" applyBorder="1"/>
    <xf numFmtId="0" fontId="0" fillId="0" borderId="36" xfId="0" applyBorder="1"/>
    <xf numFmtId="0" fontId="0" fillId="0" borderId="42" xfId="0" applyBorder="1"/>
    <xf numFmtId="0" fontId="0" fillId="0" borderId="43" xfId="0" applyBorder="1"/>
    <xf numFmtId="0" fontId="0" fillId="0" borderId="37" xfId="0" applyBorder="1"/>
    <xf numFmtId="0" fontId="0" fillId="0" borderId="3" xfId="0" applyFill="1" applyBorder="1"/>
    <xf numFmtId="0" fontId="0" fillId="0" borderId="44" xfId="0" applyBorder="1"/>
    <xf numFmtId="0" fontId="0" fillId="0" borderId="45" xfId="0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</cellXfs>
  <cellStyles count="1">
    <cellStyle name="Normal" xfId="0" builtinId="0"/>
  </cellStyles>
  <dxfs count="9">
    <dxf>
      <fill>
        <patternFill>
          <bgColor rgb="FFFFC7CE"/>
        </patternFill>
      </fill>
    </dxf>
    <dxf>
      <font>
        <b val="0"/>
        <i val="0"/>
        <strike val="0"/>
        <color theme="1"/>
      </font>
    </dxf>
    <dxf>
      <font>
        <strike val="0"/>
      </font>
    </dxf>
    <dxf>
      <font>
        <strike/>
        <color rgb="FFFF0000"/>
      </font>
    </dxf>
    <dxf>
      <font>
        <color rgb="FF00B0F0"/>
      </font>
    </dxf>
    <dxf>
      <font>
        <strike/>
        <color rgb="FF00B050"/>
      </font>
    </dxf>
    <dxf>
      <font>
        <b val="0"/>
        <i val="0"/>
      </font>
      <numFmt numFmtId="0" formatCode="General"/>
      <fill>
        <patternFill patternType="gray0625"/>
      </fill>
      <border>
        <left/>
        <vertical/>
        <horizontal/>
      </border>
    </dxf>
    <dxf>
      <fill>
        <patternFill patternType="solid"/>
      </fill>
    </dxf>
    <dxf>
      <font>
        <strike/>
        <color rgb="FF00B050"/>
      </font>
      <fill>
        <patternFill patternType="none">
          <bgColor auto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2:AD77"/>
  <sheetViews>
    <sheetView tabSelected="1" zoomScale="60" zoomScaleNormal="60" workbookViewId="0">
      <selection activeCell="J28" sqref="J28"/>
    </sheetView>
  </sheetViews>
  <sheetFormatPr baseColWidth="10" defaultRowHeight="15"/>
  <cols>
    <col min="2" max="2" width="11.5703125" customWidth="1"/>
    <col min="3" max="3" width="11.5703125" style="5" customWidth="1"/>
    <col min="6" max="6" width="11.42578125" style="5"/>
    <col min="8" max="8" width="19" customWidth="1"/>
    <col min="9" max="9" width="11.42578125" style="5"/>
    <col min="13" max="13" width="11.42578125" style="5"/>
    <col min="16" max="16" width="11.42578125" style="5"/>
    <col min="18" max="18" width="19" style="5" customWidth="1"/>
    <col min="23" max="23" width="11.42578125" style="5"/>
    <col min="26" max="26" width="11.42578125" style="5"/>
    <col min="28" max="28" width="20.7109375" customWidth="1"/>
    <col min="34" max="34" width="12.28515625" bestFit="1" customWidth="1"/>
  </cols>
  <sheetData>
    <row r="2" spans="2:30" ht="15" customHeight="1" thickBot="1"/>
    <row r="3" spans="2:30" ht="26.25">
      <c r="B3" s="77" t="s">
        <v>0</v>
      </c>
      <c r="C3" s="78"/>
      <c r="D3" s="79"/>
      <c r="E3" s="79"/>
      <c r="F3" s="79"/>
      <c r="G3" s="79"/>
      <c r="H3" s="79"/>
      <c r="I3" s="80"/>
      <c r="J3" s="4"/>
      <c r="K3" s="10"/>
      <c r="R3"/>
      <c r="S3" s="5"/>
      <c r="V3" s="7"/>
      <c r="W3" s="7"/>
      <c r="X3" s="7"/>
      <c r="Y3" s="7"/>
      <c r="Z3" s="7"/>
      <c r="AA3" s="7"/>
      <c r="AB3" s="7"/>
      <c r="AC3" s="7"/>
      <c r="AD3" s="7"/>
    </row>
    <row r="4" spans="2:30" ht="15.75" thickBot="1">
      <c r="B4" s="81"/>
      <c r="C4" s="82"/>
      <c r="D4" s="82"/>
      <c r="E4" s="82"/>
      <c r="F4" s="82"/>
      <c r="G4" s="82"/>
      <c r="H4" s="82"/>
      <c r="I4" s="83"/>
      <c r="J4" s="4"/>
      <c r="K4" s="7"/>
      <c r="R4"/>
      <c r="S4" s="5"/>
      <c r="V4" s="7"/>
      <c r="W4" s="7"/>
      <c r="X4" s="7"/>
      <c r="Y4" s="7"/>
      <c r="Z4" s="7"/>
      <c r="AA4" s="7"/>
      <c r="AB4" s="7"/>
      <c r="AC4" s="7"/>
      <c r="AD4" s="7"/>
    </row>
    <row r="5" spans="2:30"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12"/>
      <c r="W5" s="12"/>
      <c r="X5" s="12"/>
      <c r="Y5" s="12"/>
      <c r="Z5" s="12"/>
      <c r="AA5" s="12"/>
      <c r="AB5" s="12"/>
      <c r="AC5" s="12"/>
      <c r="AD5" s="12"/>
    </row>
    <row r="6" spans="2:30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2:30">
      <c r="B7" s="45" t="s">
        <v>1</v>
      </c>
      <c r="C7" s="45"/>
      <c r="D7" s="45"/>
      <c r="E7" s="45"/>
      <c r="F7" s="45"/>
      <c r="G7" s="45"/>
      <c r="H7" s="45"/>
      <c r="I7" s="45"/>
      <c r="J7" s="45"/>
      <c r="K7" s="45"/>
      <c r="L7" s="45" t="s">
        <v>3</v>
      </c>
      <c r="M7" s="45"/>
      <c r="N7" s="45"/>
      <c r="O7" s="45"/>
      <c r="P7" s="45"/>
      <c r="Q7" s="45"/>
      <c r="R7" s="45"/>
      <c r="S7" s="45"/>
      <c r="T7" s="45"/>
      <c r="U7" s="45"/>
      <c r="V7" s="45" t="s">
        <v>4</v>
      </c>
      <c r="W7" s="45"/>
      <c r="X7" s="45"/>
      <c r="Y7" s="45"/>
      <c r="Z7" s="45"/>
      <c r="AA7" s="44"/>
      <c r="AB7" s="44"/>
      <c r="AC7" s="44"/>
      <c r="AD7" s="44"/>
    </row>
    <row r="8" spans="2:30" ht="15.75" thickBot="1">
      <c r="B8" s="44"/>
      <c r="C8" s="44"/>
      <c r="D8" s="44"/>
      <c r="E8" s="44" t="s">
        <v>2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2:30" ht="15.75" thickBot="1">
      <c r="B9" s="46" t="s">
        <v>9</v>
      </c>
      <c r="C9" s="26"/>
      <c r="D9" s="26" t="s">
        <v>11</v>
      </c>
      <c r="E9" s="47" t="s">
        <v>10</v>
      </c>
      <c r="F9" s="48"/>
      <c r="G9" s="49" t="s">
        <v>12</v>
      </c>
      <c r="H9" s="44"/>
      <c r="I9" s="44"/>
      <c r="J9" s="44"/>
      <c r="K9" s="44"/>
      <c r="L9" s="47" t="s">
        <v>9</v>
      </c>
      <c r="M9" s="48"/>
      <c r="N9" s="49" t="s">
        <v>11</v>
      </c>
      <c r="O9" s="47" t="s">
        <v>10</v>
      </c>
      <c r="P9" s="48"/>
      <c r="Q9" s="49" t="s">
        <v>12</v>
      </c>
      <c r="R9" s="44"/>
      <c r="S9" s="44"/>
      <c r="T9" s="44"/>
      <c r="U9" s="44"/>
      <c r="V9" s="47"/>
      <c r="W9" s="48"/>
      <c r="X9" s="49"/>
      <c r="Y9" s="47"/>
      <c r="Z9" s="48"/>
      <c r="AA9" s="49"/>
      <c r="AB9" s="44"/>
      <c r="AC9" s="44"/>
      <c r="AD9" s="44"/>
    </row>
    <row r="10" spans="2:30" ht="15.75" thickBot="1">
      <c r="B10" s="23">
        <v>130</v>
      </c>
      <c r="C10" s="37"/>
      <c r="D10" s="34"/>
      <c r="E10" s="23"/>
      <c r="F10" s="37">
        <v>52</v>
      </c>
      <c r="G10" s="34"/>
      <c r="H10" s="27">
        <f>B10+C10+D10+E10+F10+G10</f>
        <v>182</v>
      </c>
      <c r="I10" s="44"/>
      <c r="J10" s="12"/>
      <c r="K10" s="44"/>
      <c r="L10" s="23"/>
      <c r="M10" s="37">
        <v>35</v>
      </c>
      <c r="N10" s="24"/>
      <c r="O10" s="42">
        <v>127</v>
      </c>
      <c r="P10" s="37"/>
      <c r="Q10" s="34"/>
      <c r="R10" s="27">
        <f>L10+M10+N10+O10+P10+Q10</f>
        <v>162</v>
      </c>
      <c r="S10" s="12"/>
      <c r="T10" s="44"/>
      <c r="U10" s="44"/>
      <c r="V10" s="23"/>
      <c r="W10" s="37"/>
      <c r="X10" s="24"/>
      <c r="Y10" s="42"/>
      <c r="Z10" s="37"/>
      <c r="AA10" s="34"/>
      <c r="AB10" s="27">
        <f>V10+W10+X10+Y10+Z10+AA10</f>
        <v>0</v>
      </c>
      <c r="AC10" s="44"/>
      <c r="AD10" s="44"/>
    </row>
    <row r="11" spans="2:30" ht="15.75" thickBot="1">
      <c r="B11" s="38"/>
      <c r="C11" s="12"/>
      <c r="D11" s="35">
        <v>0</v>
      </c>
      <c r="E11" s="20"/>
      <c r="F11" s="39">
        <v>162</v>
      </c>
      <c r="G11" s="35"/>
      <c r="H11" s="27">
        <f t="shared" ref="H11:H21" si="0">B11+C11+D11+E11+F11+G11</f>
        <v>162</v>
      </c>
      <c r="I11" s="44"/>
      <c r="J11" s="44"/>
      <c r="K11" s="12"/>
      <c r="L11" s="20"/>
      <c r="M11" s="39"/>
      <c r="N11" s="21">
        <v>142</v>
      </c>
      <c r="O11" s="22"/>
      <c r="P11" s="39">
        <v>20</v>
      </c>
      <c r="Q11" s="35"/>
      <c r="R11" s="27">
        <f t="shared" ref="R11:R21" si="1">L11+M11+N11+O11+P11+Q11</f>
        <v>162</v>
      </c>
      <c r="S11" s="12"/>
      <c r="T11" s="44"/>
      <c r="U11" s="44"/>
      <c r="V11" s="20"/>
      <c r="W11" s="39"/>
      <c r="X11" s="21"/>
      <c r="Y11" s="22"/>
      <c r="Z11" s="39"/>
      <c r="AA11" s="35"/>
      <c r="AB11" s="27">
        <f t="shared" ref="AB11:AB21" si="2">V11+W11+X11+Y11+Z11+AA11</f>
        <v>0</v>
      </c>
      <c r="AC11" s="44"/>
      <c r="AD11" s="44"/>
    </row>
    <row r="12" spans="2:30" ht="15.75" thickBot="1">
      <c r="B12" s="20">
        <v>94</v>
      </c>
      <c r="C12" s="39"/>
      <c r="D12" s="35"/>
      <c r="E12" s="20"/>
      <c r="F12" s="39">
        <v>68</v>
      </c>
      <c r="G12" s="35"/>
      <c r="H12" s="27">
        <f t="shared" si="0"/>
        <v>162</v>
      </c>
      <c r="I12" s="44"/>
      <c r="J12" s="44"/>
      <c r="K12" s="12"/>
      <c r="L12" s="20">
        <v>136</v>
      </c>
      <c r="M12" s="39"/>
      <c r="N12" s="21"/>
      <c r="O12" s="22"/>
      <c r="P12" s="39">
        <v>26</v>
      </c>
      <c r="Q12" s="35"/>
      <c r="R12" s="27">
        <f t="shared" si="1"/>
        <v>162</v>
      </c>
      <c r="S12" s="12"/>
      <c r="T12" s="44"/>
      <c r="U12" s="44"/>
      <c r="V12" s="20"/>
      <c r="W12" s="39"/>
      <c r="X12" s="21"/>
      <c r="Y12" s="22"/>
      <c r="Z12" s="39"/>
      <c r="AA12" s="35"/>
      <c r="AB12" s="27">
        <f t="shared" si="2"/>
        <v>0</v>
      </c>
      <c r="AC12" s="44"/>
      <c r="AD12" s="44"/>
    </row>
    <row r="13" spans="2:30" ht="15.75" thickBot="1">
      <c r="B13" s="20">
        <v>114</v>
      </c>
      <c r="C13" s="39"/>
      <c r="D13" s="35"/>
      <c r="E13" s="20"/>
      <c r="F13" s="39">
        <v>48</v>
      </c>
      <c r="G13" s="35"/>
      <c r="H13" s="27">
        <f t="shared" si="0"/>
        <v>162</v>
      </c>
      <c r="I13" s="44"/>
      <c r="J13" s="44"/>
      <c r="K13" s="12"/>
      <c r="L13" s="20">
        <v>148</v>
      </c>
      <c r="M13" s="39"/>
      <c r="N13" s="21"/>
      <c r="O13" s="22"/>
      <c r="P13" s="39">
        <v>14</v>
      </c>
      <c r="Q13" s="35"/>
      <c r="R13" s="27">
        <f t="shared" si="1"/>
        <v>162</v>
      </c>
      <c r="S13" s="12"/>
      <c r="T13" s="44"/>
      <c r="U13" s="44"/>
      <c r="V13" s="20"/>
      <c r="W13" s="39"/>
      <c r="X13" s="21"/>
      <c r="Y13" s="22"/>
      <c r="Z13" s="39"/>
      <c r="AA13" s="35"/>
      <c r="AB13" s="27">
        <f t="shared" si="2"/>
        <v>0</v>
      </c>
      <c r="AC13" s="44"/>
      <c r="AD13" s="44"/>
    </row>
    <row r="14" spans="2:30" ht="15.75" thickBot="1">
      <c r="B14" s="20"/>
      <c r="C14" s="39">
        <v>46</v>
      </c>
      <c r="D14" s="35"/>
      <c r="E14" s="20"/>
      <c r="F14" s="39"/>
      <c r="G14" s="35">
        <v>116</v>
      </c>
      <c r="H14" s="27">
        <f t="shared" si="0"/>
        <v>162</v>
      </c>
      <c r="I14" s="44"/>
      <c r="J14" s="44"/>
      <c r="K14" s="12"/>
      <c r="L14" s="20"/>
      <c r="M14" s="39">
        <v>13</v>
      </c>
      <c r="N14" s="21"/>
      <c r="O14" s="22">
        <v>169</v>
      </c>
      <c r="P14" s="39"/>
      <c r="Q14" s="35"/>
      <c r="R14" s="27">
        <f t="shared" si="1"/>
        <v>182</v>
      </c>
      <c r="S14" s="12"/>
      <c r="T14" s="44"/>
      <c r="U14" s="44"/>
      <c r="V14" s="20"/>
      <c r="W14" s="39"/>
      <c r="X14" s="21"/>
      <c r="Y14" s="22"/>
      <c r="Z14" s="39"/>
      <c r="AA14" s="35"/>
      <c r="AB14" s="27">
        <f t="shared" si="2"/>
        <v>0</v>
      </c>
      <c r="AC14" s="44"/>
      <c r="AD14" s="44"/>
    </row>
    <row r="15" spans="2:30" ht="15.75" thickBot="1">
      <c r="B15" s="20"/>
      <c r="C15" s="39">
        <v>0</v>
      </c>
      <c r="D15" s="35"/>
      <c r="E15" s="20"/>
      <c r="F15" s="39"/>
      <c r="G15" s="35">
        <v>252</v>
      </c>
      <c r="H15" s="27">
        <f t="shared" si="0"/>
        <v>252</v>
      </c>
      <c r="I15" s="44"/>
      <c r="J15" s="44"/>
      <c r="K15" s="12"/>
      <c r="L15" s="20">
        <v>115</v>
      </c>
      <c r="M15" s="39"/>
      <c r="N15" s="21"/>
      <c r="O15" s="22"/>
      <c r="P15" s="39">
        <v>47</v>
      </c>
      <c r="Q15" s="35"/>
      <c r="R15" s="27">
        <f t="shared" si="1"/>
        <v>162</v>
      </c>
      <c r="S15" s="12"/>
      <c r="T15" s="44"/>
      <c r="U15" s="44"/>
      <c r="V15" s="20"/>
      <c r="W15" s="39"/>
      <c r="X15" s="21"/>
      <c r="Y15" s="22"/>
      <c r="Z15" s="39"/>
      <c r="AA15" s="35"/>
      <c r="AB15" s="27">
        <f t="shared" si="2"/>
        <v>0</v>
      </c>
      <c r="AC15" s="44"/>
      <c r="AD15" s="44"/>
    </row>
    <row r="16" spans="2:30" ht="15.75" thickBot="1">
      <c r="B16" s="20">
        <v>148</v>
      </c>
      <c r="C16" s="39"/>
      <c r="D16" s="35"/>
      <c r="E16" s="20"/>
      <c r="F16" s="39">
        <v>14</v>
      </c>
      <c r="G16" s="35"/>
      <c r="H16" s="27">
        <f t="shared" si="0"/>
        <v>162</v>
      </c>
      <c r="I16" s="44"/>
      <c r="J16" s="44"/>
      <c r="K16" s="12"/>
      <c r="L16" s="20">
        <v>252</v>
      </c>
      <c r="M16" s="39"/>
      <c r="N16" s="21"/>
      <c r="O16" s="22"/>
      <c r="P16" s="39">
        <v>0</v>
      </c>
      <c r="Q16" s="35"/>
      <c r="R16" s="27">
        <f t="shared" si="1"/>
        <v>252</v>
      </c>
      <c r="S16" s="12"/>
      <c r="T16" s="44"/>
      <c r="U16" s="44"/>
      <c r="V16" s="20"/>
      <c r="W16" s="39"/>
      <c r="X16" s="21"/>
      <c r="Y16" s="22"/>
      <c r="Z16" s="39"/>
      <c r="AA16" s="35"/>
      <c r="AB16" s="27">
        <f t="shared" si="2"/>
        <v>0</v>
      </c>
      <c r="AC16" s="44"/>
      <c r="AD16" s="44"/>
    </row>
    <row r="17" spans="2:30" ht="15.75" thickBot="1">
      <c r="B17" s="20">
        <v>140</v>
      </c>
      <c r="C17" s="39"/>
      <c r="D17" s="35"/>
      <c r="E17" s="20"/>
      <c r="F17" s="39">
        <v>42</v>
      </c>
      <c r="G17" s="35"/>
      <c r="H17" s="27">
        <f t="shared" si="0"/>
        <v>182</v>
      </c>
      <c r="I17" s="44"/>
      <c r="J17" s="44"/>
      <c r="K17" s="12"/>
      <c r="L17" s="20">
        <v>141</v>
      </c>
      <c r="M17" s="39"/>
      <c r="N17" s="21"/>
      <c r="O17" s="22"/>
      <c r="P17" s="39">
        <v>21</v>
      </c>
      <c r="Q17" s="35"/>
      <c r="R17" s="27">
        <f t="shared" si="1"/>
        <v>162</v>
      </c>
      <c r="S17" s="12"/>
      <c r="T17" s="44"/>
      <c r="U17" s="44"/>
      <c r="V17" s="20"/>
      <c r="W17" s="39"/>
      <c r="X17" s="21"/>
      <c r="Y17" s="22"/>
      <c r="Z17" s="39"/>
      <c r="AA17" s="35"/>
      <c r="AB17" s="27">
        <f t="shared" si="2"/>
        <v>0</v>
      </c>
      <c r="AC17" s="44"/>
      <c r="AD17" s="44"/>
    </row>
    <row r="18" spans="2:30" ht="15.75" thickBot="1">
      <c r="B18" s="20"/>
      <c r="C18" s="39"/>
      <c r="D18" s="35">
        <v>125</v>
      </c>
      <c r="E18" s="20"/>
      <c r="F18" s="39">
        <v>37</v>
      </c>
      <c r="G18" s="35"/>
      <c r="H18" s="27">
        <f t="shared" si="0"/>
        <v>162</v>
      </c>
      <c r="I18" s="44"/>
      <c r="J18" s="44"/>
      <c r="K18" s="12"/>
      <c r="L18" s="20"/>
      <c r="M18" s="39">
        <v>30</v>
      </c>
      <c r="N18" s="21"/>
      <c r="O18" s="22">
        <v>152</v>
      </c>
      <c r="P18" s="39"/>
      <c r="Q18" s="35"/>
      <c r="R18" s="27">
        <f t="shared" si="1"/>
        <v>182</v>
      </c>
      <c r="S18" s="12"/>
      <c r="T18" s="44"/>
      <c r="U18" s="44"/>
      <c r="V18" s="20"/>
      <c r="W18" s="39"/>
      <c r="X18" s="21"/>
      <c r="Y18" s="22"/>
      <c r="Z18" s="39"/>
      <c r="AA18" s="35"/>
      <c r="AB18" s="27">
        <f t="shared" si="2"/>
        <v>0</v>
      </c>
      <c r="AC18" s="44"/>
      <c r="AD18" s="44"/>
    </row>
    <row r="19" spans="2:30" ht="15.75" thickBot="1">
      <c r="B19" s="20">
        <v>131</v>
      </c>
      <c r="C19" s="39"/>
      <c r="D19" s="35"/>
      <c r="E19" s="20"/>
      <c r="F19" s="39">
        <v>51</v>
      </c>
      <c r="G19" s="35"/>
      <c r="H19" s="27">
        <f t="shared" si="0"/>
        <v>182</v>
      </c>
      <c r="I19" s="44"/>
      <c r="J19" s="44"/>
      <c r="K19" s="12"/>
      <c r="L19" s="20"/>
      <c r="M19" s="39"/>
      <c r="N19" s="21">
        <v>124</v>
      </c>
      <c r="O19" s="22"/>
      <c r="P19" s="39">
        <v>58</v>
      </c>
      <c r="Q19" s="35"/>
      <c r="R19" s="27">
        <f t="shared" si="1"/>
        <v>182</v>
      </c>
      <c r="S19" s="12"/>
      <c r="T19" s="44"/>
      <c r="U19" s="44"/>
      <c r="V19" s="20"/>
      <c r="W19" s="39"/>
      <c r="X19" s="21"/>
      <c r="Y19" s="22"/>
      <c r="Z19" s="39"/>
      <c r="AA19" s="35"/>
      <c r="AB19" s="27">
        <f t="shared" si="2"/>
        <v>0</v>
      </c>
      <c r="AC19" s="44"/>
      <c r="AD19" s="44"/>
    </row>
    <row r="20" spans="2:30" ht="15.75" thickBot="1">
      <c r="B20" s="20"/>
      <c r="C20" s="39">
        <v>43</v>
      </c>
      <c r="D20" s="35"/>
      <c r="E20" s="20">
        <v>119</v>
      </c>
      <c r="F20" s="39"/>
      <c r="G20" s="35"/>
      <c r="H20" s="27">
        <f t="shared" si="0"/>
        <v>162</v>
      </c>
      <c r="I20" s="44"/>
      <c r="J20" s="44"/>
      <c r="K20" s="12"/>
      <c r="L20" s="20"/>
      <c r="M20" s="39">
        <v>63</v>
      </c>
      <c r="N20" s="21"/>
      <c r="O20" s="22">
        <v>99</v>
      </c>
      <c r="P20" s="39"/>
      <c r="Q20" s="35"/>
      <c r="R20" s="27">
        <f t="shared" si="1"/>
        <v>162</v>
      </c>
      <c r="S20" s="12"/>
      <c r="T20" s="44"/>
      <c r="U20" s="44"/>
      <c r="V20" s="20"/>
      <c r="W20" s="39"/>
      <c r="X20" s="21"/>
      <c r="Y20" s="22"/>
      <c r="Z20" s="39"/>
      <c r="AA20" s="35"/>
      <c r="AB20" s="27">
        <f t="shared" si="2"/>
        <v>0</v>
      </c>
      <c r="AC20" s="44"/>
      <c r="AD20" s="44"/>
    </row>
    <row r="21" spans="2:30" ht="15.75" thickBot="1">
      <c r="B21" s="40"/>
      <c r="C21" s="41"/>
      <c r="D21" s="36">
        <v>131</v>
      </c>
      <c r="E21" s="40"/>
      <c r="F21" s="41">
        <v>51</v>
      </c>
      <c r="G21" s="36"/>
      <c r="H21" s="27">
        <f t="shared" si="0"/>
        <v>182</v>
      </c>
      <c r="I21" s="44"/>
      <c r="J21" s="44"/>
      <c r="K21" s="12"/>
      <c r="L21" s="40"/>
      <c r="M21" s="41">
        <v>162</v>
      </c>
      <c r="N21" s="43"/>
      <c r="O21" s="31"/>
      <c r="P21" s="41"/>
      <c r="Q21" s="36">
        <v>0</v>
      </c>
      <c r="R21" s="27">
        <f t="shared" si="1"/>
        <v>162</v>
      </c>
      <c r="S21" s="12"/>
      <c r="T21" s="44"/>
      <c r="U21" s="44"/>
      <c r="V21" s="40"/>
      <c r="W21" s="41"/>
      <c r="X21" s="43"/>
      <c r="Y21" s="31"/>
      <c r="Z21" s="41"/>
      <c r="AA21" s="36"/>
      <c r="AB21" s="27">
        <f t="shared" si="2"/>
        <v>0</v>
      </c>
      <c r="AC21" s="44"/>
      <c r="AD21" s="44"/>
    </row>
    <row r="22" spans="2:30" ht="15.75" thickBot="1">
      <c r="B22" s="72">
        <f>SUM(B10:D21)</f>
        <v>1102</v>
      </c>
      <c r="C22" s="73"/>
      <c r="D22" s="74"/>
      <c r="E22" s="72">
        <f>SUM(E10:G21)</f>
        <v>1012</v>
      </c>
      <c r="F22" s="73"/>
      <c r="G22" s="74"/>
      <c r="H22" s="8">
        <f>SUM(H10:H21)</f>
        <v>2114</v>
      </c>
      <c r="I22" s="44"/>
      <c r="J22" s="44"/>
      <c r="K22" s="12"/>
      <c r="L22" s="72">
        <f>SUM(L10:N21)</f>
        <v>1361</v>
      </c>
      <c r="M22" s="73"/>
      <c r="N22" s="74"/>
      <c r="O22" s="72">
        <f>SUM(O10:Q21)</f>
        <v>733</v>
      </c>
      <c r="P22" s="73"/>
      <c r="Q22" s="74"/>
      <c r="R22" s="8">
        <f>SUM(R10:R21)</f>
        <v>2094</v>
      </c>
      <c r="S22" s="25"/>
      <c r="T22" s="44"/>
      <c r="U22" s="44"/>
      <c r="V22" s="72">
        <f>SUM(V10:X21)</f>
        <v>0</v>
      </c>
      <c r="W22" s="73"/>
      <c r="X22" s="74"/>
      <c r="Y22" s="72">
        <f>SUM(Y10:AA21)</f>
        <v>0</v>
      </c>
      <c r="Z22" s="73"/>
      <c r="AA22" s="74"/>
      <c r="AB22" s="8">
        <f>SUM(AB10:AB21)</f>
        <v>0</v>
      </c>
      <c r="AC22" s="44"/>
      <c r="AD22" s="44"/>
    </row>
    <row r="23" spans="2:30" s="5" customFormat="1" ht="15.75" thickBot="1">
      <c r="B23" s="44"/>
      <c r="C23" s="44"/>
      <c r="D23" s="44"/>
      <c r="E23" s="44"/>
      <c r="F23" s="44"/>
      <c r="G23" s="44"/>
      <c r="H23" s="44"/>
      <c r="I23" s="44"/>
      <c r="J23" s="44"/>
      <c r="K23" s="12"/>
      <c r="L23" s="84"/>
      <c r="M23" s="84"/>
      <c r="N23" s="84"/>
      <c r="O23" s="84"/>
      <c r="P23" s="84"/>
      <c r="Q23" s="84"/>
      <c r="R23" s="84"/>
      <c r="S23" s="25"/>
      <c r="T23" s="44"/>
      <c r="U23" s="44"/>
      <c r="V23" s="84"/>
      <c r="W23" s="84"/>
      <c r="X23" s="84"/>
      <c r="Y23" s="84"/>
      <c r="Z23" s="84"/>
      <c r="AA23" s="84"/>
      <c r="AB23" s="84"/>
      <c r="AC23" s="44"/>
      <c r="AD23" s="44"/>
    </row>
    <row r="24" spans="2:30" s="5" customFormat="1" ht="15.75" thickBot="1">
      <c r="B24" s="72" t="s">
        <v>5</v>
      </c>
      <c r="C24" s="73"/>
      <c r="D24" s="73"/>
      <c r="E24" s="73"/>
      <c r="F24" s="73"/>
      <c r="G24" s="73"/>
      <c r="H24" s="74"/>
      <c r="I24" s="44"/>
      <c r="J24" s="44"/>
      <c r="K24" s="12"/>
      <c r="L24" s="72" t="s">
        <v>5</v>
      </c>
      <c r="M24" s="73"/>
      <c r="N24" s="73"/>
      <c r="O24" s="73"/>
      <c r="P24" s="73"/>
      <c r="Q24" s="73"/>
      <c r="R24" s="74"/>
      <c r="S24" s="44"/>
      <c r="T24" s="44"/>
      <c r="U24" s="44"/>
      <c r="V24" s="72" t="s">
        <v>5</v>
      </c>
      <c r="W24" s="73"/>
      <c r="X24" s="73"/>
      <c r="Y24" s="73"/>
      <c r="Z24" s="73"/>
      <c r="AA24" s="73"/>
      <c r="AB24" s="74"/>
      <c r="AC24" s="44"/>
      <c r="AD24" s="44"/>
    </row>
    <row r="25" spans="2:30" ht="15.75" thickBot="1">
      <c r="B25" s="75" t="s">
        <v>15</v>
      </c>
      <c r="C25" s="73"/>
      <c r="D25" s="76"/>
      <c r="E25" s="8">
        <f>MAX(B22:G22)</f>
        <v>1102</v>
      </c>
      <c r="F25" s="19"/>
      <c r="G25" s="75" t="s">
        <v>18</v>
      </c>
      <c r="H25" s="76"/>
      <c r="I25" s="8">
        <f>COUNTIF(H10:H21,182)+COUNTIF(H10:H21,272)</f>
        <v>4</v>
      </c>
      <c r="J25" s="44"/>
      <c r="K25" s="12"/>
      <c r="L25" s="75" t="s">
        <v>15</v>
      </c>
      <c r="M25" s="73"/>
      <c r="N25" s="76"/>
      <c r="O25" s="8">
        <f>MAX(L22:Q22)</f>
        <v>1361</v>
      </c>
      <c r="P25" s="19"/>
      <c r="Q25" s="75" t="s">
        <v>18</v>
      </c>
      <c r="R25" s="76"/>
      <c r="S25" s="8">
        <f>COUNTIF(R10:R21,182)+COUNTIF(R10:R21,272)</f>
        <v>3</v>
      </c>
      <c r="T25" s="44"/>
      <c r="U25" s="44"/>
      <c r="V25" s="75" t="s">
        <v>15</v>
      </c>
      <c r="W25" s="73"/>
      <c r="X25" s="76"/>
      <c r="Y25" s="8">
        <f>MAX(V22:AA22)</f>
        <v>0</v>
      </c>
      <c r="Z25" s="19"/>
      <c r="AA25" s="75" t="s">
        <v>18</v>
      </c>
      <c r="AB25" s="76"/>
      <c r="AC25" s="8">
        <f>COUNTIF(AB10:AB21,182)+COUNTIF(AB10:AB21,272)</f>
        <v>0</v>
      </c>
      <c r="AD25" s="44"/>
    </row>
    <row r="26" spans="2:30" s="5" customFormat="1" ht="15.75" thickBot="1">
      <c r="B26" s="72" t="s">
        <v>16</v>
      </c>
      <c r="C26" s="73"/>
      <c r="D26" s="74"/>
      <c r="E26" s="8">
        <f>MIN(B22:G22)</f>
        <v>1012</v>
      </c>
      <c r="F26" s="19"/>
      <c r="G26" s="72" t="s">
        <v>19</v>
      </c>
      <c r="H26" s="74"/>
      <c r="I26" s="8">
        <f>COUNTIF(H10:H21,252)+COUNTIF(H10:H21,272)</f>
        <v>1</v>
      </c>
      <c r="J26" s="44"/>
      <c r="K26" s="12"/>
      <c r="L26" s="72" t="s">
        <v>16</v>
      </c>
      <c r="M26" s="73"/>
      <c r="N26" s="74"/>
      <c r="O26" s="8">
        <f>MIN(L22:Q22)</f>
        <v>733</v>
      </c>
      <c r="P26" s="19"/>
      <c r="Q26" s="72" t="s">
        <v>19</v>
      </c>
      <c r="R26" s="74"/>
      <c r="S26" s="8">
        <f>COUNTIF(R10:R21,252)+COUNTIF(R10:R21,272)</f>
        <v>1</v>
      </c>
      <c r="T26" s="44"/>
      <c r="U26" s="44"/>
      <c r="V26" s="72" t="s">
        <v>16</v>
      </c>
      <c r="W26" s="73"/>
      <c r="X26" s="74"/>
      <c r="Y26" s="8">
        <f>MIN(V22:AA22)</f>
        <v>0</v>
      </c>
      <c r="Z26" s="19"/>
      <c r="AA26" s="72" t="s">
        <v>19</v>
      </c>
      <c r="AB26" s="74"/>
      <c r="AC26" s="8">
        <f>COUNTIF(AB10:AB21,252)+COUNTIF(AB10:AB21,272)</f>
        <v>0</v>
      </c>
      <c r="AD26" s="44"/>
    </row>
    <row r="27" spans="2:30" ht="15.75" thickBot="1">
      <c r="B27" s="72" t="s">
        <v>17</v>
      </c>
      <c r="C27" s="73"/>
      <c r="D27" s="74"/>
      <c r="E27" s="9">
        <f>H22</f>
        <v>2114</v>
      </c>
      <c r="F27" s="33"/>
      <c r="G27" s="72" t="s">
        <v>25</v>
      </c>
      <c r="H27" s="74"/>
      <c r="I27" s="8">
        <f>E25-E26</f>
        <v>90</v>
      </c>
      <c r="J27" s="44"/>
      <c r="K27" s="12"/>
      <c r="L27" s="72" t="s">
        <v>17</v>
      </c>
      <c r="M27" s="73"/>
      <c r="N27" s="74"/>
      <c r="O27" s="9">
        <f>R22</f>
        <v>2094</v>
      </c>
      <c r="P27" s="33"/>
      <c r="Q27" s="72" t="s">
        <v>25</v>
      </c>
      <c r="R27" s="74"/>
      <c r="S27" s="8">
        <f>O25-O26</f>
        <v>628</v>
      </c>
      <c r="T27" s="44"/>
      <c r="U27" s="44"/>
      <c r="V27" s="72" t="s">
        <v>17</v>
      </c>
      <c r="W27" s="73"/>
      <c r="X27" s="74"/>
      <c r="Y27" s="9">
        <f>AB22</f>
        <v>0</v>
      </c>
      <c r="Z27" s="33"/>
      <c r="AA27" s="72" t="s">
        <v>25</v>
      </c>
      <c r="AB27" s="74"/>
      <c r="AC27" s="8">
        <f>Y25-Y26</f>
        <v>0</v>
      </c>
      <c r="AD27" s="44"/>
    </row>
    <row r="28" spans="2:30">
      <c r="B28" s="44"/>
      <c r="C28" s="44"/>
      <c r="D28" s="44"/>
      <c r="E28" s="44"/>
      <c r="F28" s="44"/>
      <c r="G28" s="44"/>
      <c r="H28" s="44"/>
      <c r="I28" s="44"/>
      <c r="J28" s="44"/>
      <c r="K28" s="12"/>
      <c r="L28" s="12"/>
      <c r="M28" s="12"/>
      <c r="N28" s="12"/>
      <c r="O28" s="12"/>
      <c r="P28" s="12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</row>
    <row r="29" spans="2:30">
      <c r="B29" s="44"/>
      <c r="C29" s="44"/>
      <c r="D29" s="44"/>
      <c r="E29" s="44"/>
      <c r="F29" s="44"/>
      <c r="G29" s="44"/>
      <c r="H29" s="44"/>
      <c r="I29" s="44"/>
      <c r="J29" s="44"/>
      <c r="K29" s="12"/>
      <c r="L29" s="12"/>
      <c r="M29" s="12"/>
      <c r="N29" s="12"/>
      <c r="O29" s="12"/>
      <c r="P29" s="12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</row>
    <row r="30" spans="2:30">
      <c r="B30" s="45" t="s">
        <v>6</v>
      </c>
      <c r="C30" s="45"/>
      <c r="D30" s="45"/>
      <c r="E30" s="45"/>
      <c r="F30" s="45"/>
      <c r="G30" s="44"/>
      <c r="H30" s="44"/>
      <c r="I30" s="44"/>
      <c r="J30" s="44"/>
      <c r="K30" s="44"/>
      <c r="L30" s="45" t="s">
        <v>7</v>
      </c>
      <c r="M30" s="45"/>
      <c r="N30" s="45"/>
      <c r="O30" s="45"/>
      <c r="P30" s="45"/>
      <c r="Q30" s="44"/>
      <c r="R30" s="44"/>
      <c r="S30" s="44"/>
      <c r="T30" s="44"/>
      <c r="U30" s="44"/>
      <c r="V30" s="45" t="s">
        <v>8</v>
      </c>
      <c r="W30" s="45"/>
      <c r="X30" s="45"/>
      <c r="Y30" s="45"/>
      <c r="Z30" s="45"/>
      <c r="AA30" s="44"/>
      <c r="AB30" s="44"/>
      <c r="AC30" s="44"/>
      <c r="AD30" s="44"/>
    </row>
    <row r="31" spans="2:30" ht="15.75" thickBot="1"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</row>
    <row r="32" spans="2:30" ht="15.75" thickBot="1">
      <c r="B32" s="47"/>
      <c r="C32" s="48"/>
      <c r="D32" s="49"/>
      <c r="E32" s="47"/>
      <c r="F32" s="48"/>
      <c r="G32" s="49"/>
      <c r="H32" s="44"/>
      <c r="I32" s="44"/>
      <c r="J32" s="44"/>
      <c r="K32" s="44"/>
      <c r="L32" s="47"/>
      <c r="M32" s="48"/>
      <c r="N32" s="49"/>
      <c r="O32" s="47"/>
      <c r="P32" s="48"/>
      <c r="Q32" s="49"/>
      <c r="R32" s="44"/>
      <c r="S32" s="44"/>
      <c r="T32" s="44"/>
      <c r="U32" s="44"/>
      <c r="V32" s="47"/>
      <c r="W32" s="48"/>
      <c r="X32" s="49"/>
      <c r="Y32" s="47"/>
      <c r="Z32" s="48"/>
      <c r="AA32" s="49"/>
      <c r="AB32" s="44"/>
      <c r="AC32" s="44"/>
      <c r="AD32" s="44"/>
    </row>
    <row r="33" spans="2:30" ht="15.75" thickBot="1">
      <c r="B33" s="23"/>
      <c r="C33" s="37"/>
      <c r="D33" s="24"/>
      <c r="E33" s="42"/>
      <c r="F33" s="37"/>
      <c r="G33" s="34"/>
      <c r="H33" s="27">
        <f>B33+C33+D33+E33+F33+G33</f>
        <v>0</v>
      </c>
      <c r="I33" s="44"/>
      <c r="J33" s="44"/>
      <c r="K33" s="44"/>
      <c r="L33" s="23"/>
      <c r="M33" s="37"/>
      <c r="N33" s="24"/>
      <c r="O33" s="42"/>
      <c r="P33" s="37"/>
      <c r="Q33" s="34"/>
      <c r="R33" s="27">
        <f>L33+M33+N33+O33+P33+Q33</f>
        <v>0</v>
      </c>
      <c r="S33" s="12"/>
      <c r="T33" s="44"/>
      <c r="U33" s="44"/>
      <c r="V33" s="23"/>
      <c r="W33" s="37"/>
      <c r="X33" s="24"/>
      <c r="Y33" s="42"/>
      <c r="Z33" s="37"/>
      <c r="AA33" s="34"/>
      <c r="AB33" s="27">
        <f>V33+W33+X33+Y33+Z33+AA33</f>
        <v>0</v>
      </c>
      <c r="AC33" s="44"/>
      <c r="AD33" s="44"/>
    </row>
    <row r="34" spans="2:30" ht="15.75" thickBot="1">
      <c r="B34" s="20"/>
      <c r="C34" s="39"/>
      <c r="D34" s="21"/>
      <c r="E34" s="22"/>
      <c r="F34" s="39"/>
      <c r="G34" s="35"/>
      <c r="H34" s="27">
        <f t="shared" ref="H34:H44" si="3">B34+C34+D34+E34+F34+G34</f>
        <v>0</v>
      </c>
      <c r="I34" s="44"/>
      <c r="J34" s="44"/>
      <c r="K34" s="44"/>
      <c r="L34" s="20"/>
      <c r="M34" s="39"/>
      <c r="N34" s="21"/>
      <c r="O34" s="22"/>
      <c r="P34" s="39"/>
      <c r="Q34" s="35"/>
      <c r="R34" s="27">
        <f t="shared" ref="R34:R44" si="4">L34+M34+N34+O34+P34+Q34</f>
        <v>0</v>
      </c>
      <c r="S34" s="12"/>
      <c r="T34" s="44"/>
      <c r="U34" s="44"/>
      <c r="V34" s="20"/>
      <c r="W34" s="39"/>
      <c r="X34" s="21"/>
      <c r="Y34" s="22"/>
      <c r="Z34" s="39"/>
      <c r="AA34" s="35"/>
      <c r="AB34" s="27">
        <f t="shared" ref="AB34:AB44" si="5">V34+W34+X34+Y34+Z34+AA34</f>
        <v>0</v>
      </c>
      <c r="AC34" s="44"/>
      <c r="AD34" s="44"/>
    </row>
    <row r="35" spans="2:30" ht="15.75" thickBot="1">
      <c r="B35" s="20"/>
      <c r="C35" s="39"/>
      <c r="D35" s="21"/>
      <c r="E35" s="22"/>
      <c r="F35" s="39"/>
      <c r="G35" s="35"/>
      <c r="H35" s="27">
        <f t="shared" si="3"/>
        <v>0</v>
      </c>
      <c r="I35" s="44"/>
      <c r="J35" s="44"/>
      <c r="K35" s="44"/>
      <c r="L35" s="20"/>
      <c r="M35" s="39"/>
      <c r="N35" s="21"/>
      <c r="O35" s="22"/>
      <c r="P35" s="39"/>
      <c r="Q35" s="35"/>
      <c r="R35" s="27">
        <f t="shared" si="4"/>
        <v>0</v>
      </c>
      <c r="S35" s="12"/>
      <c r="T35" s="44"/>
      <c r="U35" s="44"/>
      <c r="V35" s="20"/>
      <c r="W35" s="39"/>
      <c r="X35" s="21"/>
      <c r="Y35" s="22"/>
      <c r="Z35" s="39"/>
      <c r="AA35" s="35"/>
      <c r="AB35" s="27">
        <f t="shared" si="5"/>
        <v>0</v>
      </c>
      <c r="AC35" s="44"/>
      <c r="AD35" s="44"/>
    </row>
    <row r="36" spans="2:30" ht="15.75" thickBot="1">
      <c r="B36" s="20"/>
      <c r="C36" s="39"/>
      <c r="D36" s="21"/>
      <c r="E36" s="22"/>
      <c r="F36" s="39"/>
      <c r="G36" s="35"/>
      <c r="H36" s="27">
        <f t="shared" si="3"/>
        <v>0</v>
      </c>
      <c r="I36" s="44"/>
      <c r="J36" s="44"/>
      <c r="K36" s="44"/>
      <c r="L36" s="20"/>
      <c r="M36" s="39"/>
      <c r="N36" s="21"/>
      <c r="O36" s="22"/>
      <c r="P36" s="39"/>
      <c r="Q36" s="35"/>
      <c r="R36" s="27">
        <f t="shared" si="4"/>
        <v>0</v>
      </c>
      <c r="S36" s="12"/>
      <c r="T36" s="44"/>
      <c r="U36" s="44"/>
      <c r="V36" s="20"/>
      <c r="W36" s="39"/>
      <c r="X36" s="21"/>
      <c r="Y36" s="22"/>
      <c r="Z36" s="39"/>
      <c r="AA36" s="35"/>
      <c r="AB36" s="27">
        <f t="shared" si="5"/>
        <v>0</v>
      </c>
      <c r="AC36" s="44"/>
      <c r="AD36" s="44"/>
    </row>
    <row r="37" spans="2:30" ht="15.75" thickBot="1">
      <c r="B37" s="20"/>
      <c r="C37" s="39"/>
      <c r="D37" s="21"/>
      <c r="E37" s="22"/>
      <c r="F37" s="39"/>
      <c r="G37" s="35"/>
      <c r="H37" s="27">
        <f t="shared" si="3"/>
        <v>0</v>
      </c>
      <c r="I37" s="44"/>
      <c r="J37" s="44"/>
      <c r="K37" s="44"/>
      <c r="L37" s="20"/>
      <c r="M37" s="39"/>
      <c r="N37" s="21"/>
      <c r="O37" s="22"/>
      <c r="P37" s="39"/>
      <c r="Q37" s="35"/>
      <c r="R37" s="27">
        <f t="shared" si="4"/>
        <v>0</v>
      </c>
      <c r="S37" s="12"/>
      <c r="T37" s="44"/>
      <c r="U37" s="44"/>
      <c r="V37" s="20"/>
      <c r="W37" s="39"/>
      <c r="X37" s="21"/>
      <c r="Y37" s="22"/>
      <c r="Z37" s="39"/>
      <c r="AA37" s="35"/>
      <c r="AB37" s="27">
        <f t="shared" si="5"/>
        <v>0</v>
      </c>
      <c r="AC37" s="44"/>
      <c r="AD37" s="44"/>
    </row>
    <row r="38" spans="2:30" ht="15.75" thickBot="1">
      <c r="B38" s="20"/>
      <c r="C38" s="39"/>
      <c r="D38" s="21"/>
      <c r="E38" s="22"/>
      <c r="F38" s="39"/>
      <c r="G38" s="35"/>
      <c r="H38" s="27">
        <f t="shared" si="3"/>
        <v>0</v>
      </c>
      <c r="I38" s="44"/>
      <c r="J38" s="44"/>
      <c r="K38" s="44"/>
      <c r="L38" s="20"/>
      <c r="M38" s="39"/>
      <c r="N38" s="21"/>
      <c r="O38" s="22"/>
      <c r="P38" s="39"/>
      <c r="Q38" s="35"/>
      <c r="R38" s="27">
        <f t="shared" si="4"/>
        <v>0</v>
      </c>
      <c r="S38" s="12"/>
      <c r="T38" s="44"/>
      <c r="U38" s="44"/>
      <c r="V38" s="20"/>
      <c r="W38" s="39"/>
      <c r="X38" s="21"/>
      <c r="Y38" s="22"/>
      <c r="Z38" s="39"/>
      <c r="AA38" s="35"/>
      <c r="AB38" s="27">
        <f t="shared" si="5"/>
        <v>0</v>
      </c>
      <c r="AC38" s="44"/>
      <c r="AD38" s="44"/>
    </row>
    <row r="39" spans="2:30" ht="15.75" thickBot="1">
      <c r="B39" s="20"/>
      <c r="C39" s="39"/>
      <c r="D39" s="21"/>
      <c r="E39" s="22"/>
      <c r="F39" s="39"/>
      <c r="G39" s="35"/>
      <c r="H39" s="27">
        <f t="shared" si="3"/>
        <v>0</v>
      </c>
      <c r="I39" s="44"/>
      <c r="J39" s="44"/>
      <c r="K39" s="44"/>
      <c r="L39" s="20"/>
      <c r="M39" s="39"/>
      <c r="N39" s="21"/>
      <c r="O39" s="22"/>
      <c r="P39" s="39"/>
      <c r="Q39" s="35"/>
      <c r="R39" s="27">
        <f t="shared" si="4"/>
        <v>0</v>
      </c>
      <c r="S39" s="12"/>
      <c r="T39" s="44"/>
      <c r="U39" s="44"/>
      <c r="V39" s="20"/>
      <c r="W39" s="39"/>
      <c r="X39" s="21"/>
      <c r="Y39" s="22"/>
      <c r="Z39" s="39"/>
      <c r="AA39" s="35"/>
      <c r="AB39" s="27">
        <f t="shared" si="5"/>
        <v>0</v>
      </c>
      <c r="AC39" s="44"/>
      <c r="AD39" s="44"/>
    </row>
    <row r="40" spans="2:30" ht="15.75" thickBot="1">
      <c r="B40" s="20"/>
      <c r="C40" s="39"/>
      <c r="D40" s="21"/>
      <c r="E40" s="22"/>
      <c r="F40" s="39"/>
      <c r="G40" s="35"/>
      <c r="H40" s="27">
        <f t="shared" si="3"/>
        <v>0</v>
      </c>
      <c r="I40" s="44"/>
      <c r="J40" s="44"/>
      <c r="K40" s="44"/>
      <c r="L40" s="20"/>
      <c r="M40" s="39"/>
      <c r="N40" s="21"/>
      <c r="O40" s="22"/>
      <c r="P40" s="39"/>
      <c r="Q40" s="35"/>
      <c r="R40" s="27">
        <f t="shared" si="4"/>
        <v>0</v>
      </c>
      <c r="S40" s="12"/>
      <c r="T40" s="44"/>
      <c r="U40" s="44"/>
      <c r="V40" s="20"/>
      <c r="W40" s="39"/>
      <c r="X40" s="21"/>
      <c r="Y40" s="22"/>
      <c r="Z40" s="39"/>
      <c r="AA40" s="35"/>
      <c r="AB40" s="27">
        <f t="shared" si="5"/>
        <v>0</v>
      </c>
      <c r="AC40" s="44"/>
      <c r="AD40" s="44"/>
    </row>
    <row r="41" spans="2:30" ht="15.75" thickBot="1">
      <c r="B41" s="20"/>
      <c r="C41" s="39"/>
      <c r="D41" s="21"/>
      <c r="E41" s="22"/>
      <c r="F41" s="39"/>
      <c r="G41" s="35"/>
      <c r="H41" s="27">
        <f t="shared" si="3"/>
        <v>0</v>
      </c>
      <c r="I41" s="44"/>
      <c r="J41" s="44"/>
      <c r="K41" s="44"/>
      <c r="L41" s="20"/>
      <c r="M41" s="39"/>
      <c r="N41" s="21"/>
      <c r="O41" s="22"/>
      <c r="P41" s="39"/>
      <c r="Q41" s="35"/>
      <c r="R41" s="27">
        <f t="shared" si="4"/>
        <v>0</v>
      </c>
      <c r="S41" s="12"/>
      <c r="T41" s="44"/>
      <c r="U41" s="44"/>
      <c r="V41" s="20"/>
      <c r="W41" s="39"/>
      <c r="X41" s="21"/>
      <c r="Y41" s="22"/>
      <c r="Z41" s="39"/>
      <c r="AA41" s="35"/>
      <c r="AB41" s="27">
        <f t="shared" si="5"/>
        <v>0</v>
      </c>
      <c r="AC41" s="44"/>
      <c r="AD41" s="44"/>
    </row>
    <row r="42" spans="2:30" ht="15.75" thickBot="1">
      <c r="B42" s="20"/>
      <c r="C42" s="39"/>
      <c r="D42" s="21"/>
      <c r="E42" s="22"/>
      <c r="F42" s="39"/>
      <c r="G42" s="35"/>
      <c r="H42" s="27">
        <f t="shared" si="3"/>
        <v>0</v>
      </c>
      <c r="I42" s="44"/>
      <c r="J42" s="44"/>
      <c r="K42" s="44"/>
      <c r="L42" s="20"/>
      <c r="M42" s="39"/>
      <c r="N42" s="21"/>
      <c r="O42" s="22"/>
      <c r="P42" s="39"/>
      <c r="Q42" s="35"/>
      <c r="R42" s="27">
        <f t="shared" si="4"/>
        <v>0</v>
      </c>
      <c r="S42" s="12"/>
      <c r="T42" s="44"/>
      <c r="U42" s="44"/>
      <c r="V42" s="20"/>
      <c r="W42" s="39"/>
      <c r="X42" s="21"/>
      <c r="Y42" s="22"/>
      <c r="Z42" s="39"/>
      <c r="AA42" s="35"/>
      <c r="AB42" s="27">
        <f t="shared" si="5"/>
        <v>0</v>
      </c>
      <c r="AC42" s="44"/>
      <c r="AD42" s="44"/>
    </row>
    <row r="43" spans="2:30" ht="15.75" thickBot="1">
      <c r="B43" s="20"/>
      <c r="C43" s="39"/>
      <c r="D43" s="21"/>
      <c r="E43" s="22"/>
      <c r="F43" s="39"/>
      <c r="G43" s="35"/>
      <c r="H43" s="27">
        <f t="shared" si="3"/>
        <v>0</v>
      </c>
      <c r="I43" s="44"/>
      <c r="J43" s="44"/>
      <c r="K43" s="44"/>
      <c r="L43" s="20"/>
      <c r="M43" s="39"/>
      <c r="N43" s="21"/>
      <c r="O43" s="22"/>
      <c r="P43" s="39"/>
      <c r="Q43" s="35"/>
      <c r="R43" s="27">
        <f t="shared" si="4"/>
        <v>0</v>
      </c>
      <c r="S43" s="12"/>
      <c r="T43" s="44"/>
      <c r="U43" s="44"/>
      <c r="V43" s="20"/>
      <c r="W43" s="39"/>
      <c r="X43" s="21"/>
      <c r="Y43" s="22"/>
      <c r="Z43" s="39"/>
      <c r="AA43" s="35"/>
      <c r="AB43" s="27">
        <f t="shared" si="5"/>
        <v>0</v>
      </c>
      <c r="AC43" s="44"/>
      <c r="AD43" s="44"/>
    </row>
    <row r="44" spans="2:30" ht="15.75" thickBot="1">
      <c r="B44" s="40"/>
      <c r="C44" s="41"/>
      <c r="D44" s="43"/>
      <c r="E44" s="31"/>
      <c r="F44" s="41"/>
      <c r="G44" s="36"/>
      <c r="H44" s="27">
        <f t="shared" si="3"/>
        <v>0</v>
      </c>
      <c r="I44" s="44"/>
      <c r="J44" s="44"/>
      <c r="K44" s="44"/>
      <c r="L44" s="40"/>
      <c r="M44" s="41"/>
      <c r="N44" s="43"/>
      <c r="O44" s="31"/>
      <c r="P44" s="41"/>
      <c r="Q44" s="36"/>
      <c r="R44" s="27">
        <f t="shared" si="4"/>
        <v>0</v>
      </c>
      <c r="S44" s="12"/>
      <c r="T44" s="44"/>
      <c r="U44" s="44"/>
      <c r="V44" s="40"/>
      <c r="W44" s="41"/>
      <c r="X44" s="43"/>
      <c r="Y44" s="31"/>
      <c r="Z44" s="41"/>
      <c r="AA44" s="36"/>
      <c r="AB44" s="27">
        <f t="shared" si="5"/>
        <v>0</v>
      </c>
      <c r="AC44" s="44"/>
      <c r="AD44" s="44"/>
    </row>
    <row r="45" spans="2:30" ht="15.75" thickBot="1">
      <c r="B45" s="72">
        <f>SUM(B33:D44)</f>
        <v>0</v>
      </c>
      <c r="C45" s="73"/>
      <c r="D45" s="74"/>
      <c r="E45" s="72">
        <f>SUM(E33:G44)</f>
        <v>0</v>
      </c>
      <c r="F45" s="73"/>
      <c r="G45" s="74"/>
      <c r="H45" s="8">
        <f>SUM(H33:H44)</f>
        <v>0</v>
      </c>
      <c r="I45" s="44"/>
      <c r="J45" s="44"/>
      <c r="K45" s="44"/>
      <c r="L45" s="72">
        <f>SUM(L33:N44)</f>
        <v>0</v>
      </c>
      <c r="M45" s="73"/>
      <c r="N45" s="74"/>
      <c r="O45" s="72">
        <f>SUM(O33:Q44)</f>
        <v>0</v>
      </c>
      <c r="P45" s="73"/>
      <c r="Q45" s="74"/>
      <c r="R45" s="8">
        <f>SUM(R33:R44)</f>
        <v>0</v>
      </c>
      <c r="S45" s="25"/>
      <c r="T45" s="44"/>
      <c r="U45" s="44"/>
      <c r="V45" s="72">
        <f>SUM(V33:X44)</f>
        <v>0</v>
      </c>
      <c r="W45" s="73"/>
      <c r="X45" s="74"/>
      <c r="Y45" s="72">
        <f>SUM(Y33:AA44)</f>
        <v>0</v>
      </c>
      <c r="Z45" s="73"/>
      <c r="AA45" s="74"/>
      <c r="AB45" s="8">
        <f>SUM(AB33:AB44)</f>
        <v>0</v>
      </c>
      <c r="AC45" s="44"/>
      <c r="AD45" s="44"/>
    </row>
    <row r="46" spans="2:30" ht="15.75" thickBot="1">
      <c r="B46" s="50"/>
      <c r="C46" s="50"/>
      <c r="D46" s="50"/>
      <c r="E46" s="50"/>
      <c r="F46" s="50"/>
      <c r="G46" s="50"/>
      <c r="H46" s="50"/>
      <c r="I46" s="44"/>
      <c r="J46" s="44"/>
      <c r="K46" s="44"/>
      <c r="L46" s="50"/>
      <c r="M46" s="50"/>
      <c r="N46" s="50"/>
      <c r="O46" s="50"/>
      <c r="P46" s="50"/>
      <c r="Q46" s="50"/>
      <c r="R46" s="50"/>
      <c r="S46" s="25"/>
      <c r="T46" s="44"/>
      <c r="U46" s="44"/>
      <c r="V46" s="50"/>
      <c r="W46" s="50"/>
      <c r="X46" s="50"/>
      <c r="Y46" s="50"/>
      <c r="Z46" s="50"/>
      <c r="AA46" s="50"/>
      <c r="AB46" s="50"/>
      <c r="AC46" s="44"/>
      <c r="AD46" s="44"/>
    </row>
    <row r="47" spans="2:30" s="5" customFormat="1" ht="15.75" thickBot="1">
      <c r="B47" s="72" t="s">
        <v>5</v>
      </c>
      <c r="C47" s="73"/>
      <c r="D47" s="73"/>
      <c r="E47" s="73"/>
      <c r="F47" s="73"/>
      <c r="G47" s="73"/>
      <c r="H47" s="74"/>
      <c r="I47" s="44"/>
      <c r="J47" s="44"/>
      <c r="K47" s="44"/>
      <c r="L47" s="72" t="s">
        <v>5</v>
      </c>
      <c r="M47" s="73"/>
      <c r="N47" s="73"/>
      <c r="O47" s="73"/>
      <c r="P47" s="73"/>
      <c r="Q47" s="73"/>
      <c r="R47" s="74"/>
      <c r="S47" s="44"/>
      <c r="T47" s="44"/>
      <c r="U47" s="44"/>
      <c r="V47" s="72" t="s">
        <v>5</v>
      </c>
      <c r="W47" s="73"/>
      <c r="X47" s="73"/>
      <c r="Y47" s="73"/>
      <c r="Z47" s="73"/>
      <c r="AA47" s="73"/>
      <c r="AB47" s="74"/>
      <c r="AC47" s="44"/>
      <c r="AD47" s="44"/>
    </row>
    <row r="48" spans="2:30" s="5" customFormat="1" ht="15.75" thickBot="1">
      <c r="B48" s="75" t="s">
        <v>15</v>
      </c>
      <c r="C48" s="73"/>
      <c r="D48" s="76"/>
      <c r="E48" s="8">
        <f>MAX(B45:G45)</f>
        <v>0</v>
      </c>
      <c r="F48" s="19"/>
      <c r="G48" s="75" t="s">
        <v>18</v>
      </c>
      <c r="H48" s="76"/>
      <c r="I48" s="8">
        <f>COUNTIF(H33:H44,182)+COUNTIF(H33:H44,272)</f>
        <v>0</v>
      </c>
      <c r="J48" s="44"/>
      <c r="K48" s="44"/>
      <c r="L48" s="75" t="s">
        <v>15</v>
      </c>
      <c r="M48" s="73"/>
      <c r="N48" s="76"/>
      <c r="O48" s="8">
        <f>MAX(L45:Q45)</f>
        <v>0</v>
      </c>
      <c r="P48" s="19"/>
      <c r="Q48" s="75" t="s">
        <v>18</v>
      </c>
      <c r="R48" s="76"/>
      <c r="S48" s="8">
        <f>COUNTIF(R33:R44,182)+COUNTIF(R33:R44,272)</f>
        <v>0</v>
      </c>
      <c r="T48" s="44"/>
      <c r="U48" s="44"/>
      <c r="V48" s="75" t="s">
        <v>15</v>
      </c>
      <c r="W48" s="73"/>
      <c r="X48" s="76"/>
      <c r="Y48" s="8">
        <f>MAX(V45:AA45)</f>
        <v>0</v>
      </c>
      <c r="Z48" s="19"/>
      <c r="AA48" s="75" t="s">
        <v>18</v>
      </c>
      <c r="AB48" s="76"/>
      <c r="AC48" s="8">
        <f>COUNTIF(AB33:AB44,182)+COUNTIF(AB33:AB44,272)</f>
        <v>0</v>
      </c>
      <c r="AD48" s="44"/>
    </row>
    <row r="49" spans="2:30" ht="15.75" thickBot="1">
      <c r="B49" s="72" t="s">
        <v>16</v>
      </c>
      <c r="C49" s="73"/>
      <c r="D49" s="74"/>
      <c r="E49" s="8">
        <f>MIN(B45:G45)</f>
        <v>0</v>
      </c>
      <c r="F49" s="19"/>
      <c r="G49" s="72" t="s">
        <v>19</v>
      </c>
      <c r="H49" s="74"/>
      <c r="I49" s="8">
        <f>COUNTIF(H33:H44,252)+COUNTIF(H33:H44,272)</f>
        <v>0</v>
      </c>
      <c r="J49" s="44"/>
      <c r="K49" s="44"/>
      <c r="L49" s="72" t="s">
        <v>16</v>
      </c>
      <c r="M49" s="73"/>
      <c r="N49" s="74"/>
      <c r="O49" s="8">
        <f>MIN(L45:Q45)</f>
        <v>0</v>
      </c>
      <c r="P49" s="19"/>
      <c r="Q49" s="72" t="s">
        <v>19</v>
      </c>
      <c r="R49" s="74"/>
      <c r="S49" s="8">
        <f>COUNTIF(R33:R44,252)+COUNTIF(R33:R44,272)</f>
        <v>0</v>
      </c>
      <c r="T49" s="44"/>
      <c r="U49" s="44"/>
      <c r="V49" s="72" t="s">
        <v>16</v>
      </c>
      <c r="W49" s="73"/>
      <c r="X49" s="74"/>
      <c r="Y49" s="8">
        <f>MIN(V45:AA45)</f>
        <v>0</v>
      </c>
      <c r="Z49" s="19"/>
      <c r="AA49" s="72" t="s">
        <v>19</v>
      </c>
      <c r="AB49" s="74"/>
      <c r="AC49" s="8">
        <f>COUNTIF(AB33:AB44,252)+COUNTIF(AB33:AB44,272)</f>
        <v>0</v>
      </c>
      <c r="AD49" s="44"/>
    </row>
    <row r="50" spans="2:30" s="5" customFormat="1" ht="15.75" thickBot="1">
      <c r="B50" s="72" t="s">
        <v>17</v>
      </c>
      <c r="C50" s="73"/>
      <c r="D50" s="74"/>
      <c r="E50" s="9">
        <f>H45</f>
        <v>0</v>
      </c>
      <c r="F50" s="33"/>
      <c r="G50" s="72" t="s">
        <v>25</v>
      </c>
      <c r="H50" s="74"/>
      <c r="I50" s="8">
        <f>E48-E49</f>
        <v>0</v>
      </c>
      <c r="J50" s="44"/>
      <c r="K50" s="44"/>
      <c r="L50" s="72" t="s">
        <v>17</v>
      </c>
      <c r="M50" s="73"/>
      <c r="N50" s="74"/>
      <c r="O50" s="9">
        <f>R45</f>
        <v>0</v>
      </c>
      <c r="P50" s="33"/>
      <c r="Q50" s="72" t="s">
        <v>25</v>
      </c>
      <c r="R50" s="74"/>
      <c r="S50" s="8">
        <f>O48-O49</f>
        <v>0</v>
      </c>
      <c r="T50" s="44"/>
      <c r="U50" s="44"/>
      <c r="V50" s="72" t="s">
        <v>17</v>
      </c>
      <c r="W50" s="73"/>
      <c r="X50" s="74"/>
      <c r="Y50" s="9">
        <f>AB45</f>
        <v>0</v>
      </c>
      <c r="Z50" s="33"/>
      <c r="AA50" s="72" t="s">
        <v>25</v>
      </c>
      <c r="AB50" s="74"/>
      <c r="AC50" s="8">
        <f>Y48-Y49</f>
        <v>0</v>
      </c>
      <c r="AD50" s="44"/>
    </row>
    <row r="51" spans="2:30"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</row>
    <row r="52" spans="2:30"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</row>
    <row r="53" spans="2:30">
      <c r="B53" s="45" t="s">
        <v>13</v>
      </c>
      <c r="C53" s="45"/>
      <c r="D53" s="45"/>
      <c r="E53" s="45"/>
      <c r="F53" s="45"/>
      <c r="G53" s="44"/>
      <c r="H53" s="44"/>
      <c r="I53" s="44"/>
      <c r="J53" s="44"/>
      <c r="K53" s="44"/>
      <c r="L53" s="45" t="s">
        <v>41</v>
      </c>
      <c r="M53" s="45"/>
      <c r="N53" s="45"/>
      <c r="O53" s="45"/>
      <c r="P53" s="45"/>
      <c r="Q53" s="44"/>
      <c r="R53" s="44"/>
      <c r="S53" s="44"/>
      <c r="T53" s="44"/>
      <c r="U53" s="44"/>
      <c r="V53" s="45" t="s">
        <v>42</v>
      </c>
      <c r="W53" s="45"/>
      <c r="X53" s="45"/>
      <c r="Y53" s="45"/>
      <c r="Z53" s="45"/>
      <c r="AA53" s="44"/>
      <c r="AB53" s="44"/>
      <c r="AC53" s="44"/>
      <c r="AD53" s="44"/>
    </row>
    <row r="54" spans="2:30" ht="15.75" thickBot="1"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</row>
    <row r="55" spans="2:30" ht="15.75" thickBot="1">
      <c r="B55" s="47"/>
      <c r="C55" s="48"/>
      <c r="D55" s="49"/>
      <c r="E55" s="47"/>
      <c r="F55" s="48"/>
      <c r="G55" s="49"/>
      <c r="H55" s="44"/>
      <c r="I55" s="44"/>
      <c r="J55" s="44"/>
      <c r="K55" s="44"/>
      <c r="L55" s="47"/>
      <c r="M55" s="48"/>
      <c r="N55" s="49"/>
      <c r="O55" s="47"/>
      <c r="P55" s="48"/>
      <c r="Q55" s="49"/>
      <c r="R55" s="44"/>
      <c r="S55" s="44"/>
      <c r="T55" s="44"/>
      <c r="U55" s="44"/>
      <c r="V55" s="47"/>
      <c r="W55" s="48"/>
      <c r="X55" s="49"/>
      <c r="Y55" s="47"/>
      <c r="Z55" s="48"/>
      <c r="AA55" s="49"/>
      <c r="AB55" s="44"/>
      <c r="AC55" s="44"/>
      <c r="AD55" s="44"/>
    </row>
    <row r="56" spans="2:30" ht="15.75" thickBot="1">
      <c r="B56" s="23"/>
      <c r="C56" s="37"/>
      <c r="D56" s="24"/>
      <c r="E56" s="42"/>
      <c r="F56" s="37"/>
      <c r="G56" s="34"/>
      <c r="H56" s="27">
        <f>B56+C56+D56+E56+F56+G56</f>
        <v>0</v>
      </c>
      <c r="I56" s="44"/>
      <c r="J56" s="44"/>
      <c r="K56" s="44"/>
      <c r="L56" s="23"/>
      <c r="M56" s="37"/>
      <c r="N56" s="24"/>
      <c r="O56" s="42"/>
      <c r="P56" s="37"/>
      <c r="Q56" s="34"/>
      <c r="R56" s="27">
        <f>L56+M56+N56+O56+P56+Q56</f>
        <v>0</v>
      </c>
      <c r="S56" s="12"/>
      <c r="T56" s="44"/>
      <c r="U56" s="44"/>
      <c r="V56" s="23"/>
      <c r="W56" s="37"/>
      <c r="X56" s="24"/>
      <c r="Y56" s="42"/>
      <c r="Z56" s="37"/>
      <c r="AA56" s="34"/>
      <c r="AB56" s="27">
        <f>V56+W56+X56+Y56+Z56+AA56</f>
        <v>0</v>
      </c>
      <c r="AC56" s="44"/>
      <c r="AD56" s="44"/>
    </row>
    <row r="57" spans="2:30" ht="15.75" thickBot="1">
      <c r="B57" s="20"/>
      <c r="C57" s="39"/>
      <c r="D57" s="21"/>
      <c r="E57" s="22"/>
      <c r="F57" s="39"/>
      <c r="G57" s="35"/>
      <c r="H57" s="27">
        <f t="shared" ref="H57:H67" si="6">B57+C57+D57+E57+F57+G57</f>
        <v>0</v>
      </c>
      <c r="I57" s="44"/>
      <c r="J57" s="44"/>
      <c r="K57" s="44"/>
      <c r="L57" s="20"/>
      <c r="M57" s="39"/>
      <c r="N57" s="21"/>
      <c r="O57" s="22"/>
      <c r="P57" s="39"/>
      <c r="Q57" s="35"/>
      <c r="R57" s="27">
        <f t="shared" ref="R57:R67" si="7">L57+M57+N57+O57+P57+Q57</f>
        <v>0</v>
      </c>
      <c r="S57" s="12"/>
      <c r="T57" s="44"/>
      <c r="U57" s="44"/>
      <c r="V57" s="20"/>
      <c r="W57" s="39"/>
      <c r="X57" s="21"/>
      <c r="Y57" s="22"/>
      <c r="Z57" s="39"/>
      <c r="AA57" s="35"/>
      <c r="AB57" s="27">
        <f t="shared" ref="AB57:AB67" si="8">V57+W57+X57+Y57+Z57+AA57</f>
        <v>0</v>
      </c>
      <c r="AC57" s="44"/>
      <c r="AD57" s="44"/>
    </row>
    <row r="58" spans="2:30" ht="15.75" thickBot="1">
      <c r="B58" s="20"/>
      <c r="C58" s="39"/>
      <c r="D58" s="21"/>
      <c r="E58" s="22"/>
      <c r="F58" s="39"/>
      <c r="G58" s="35"/>
      <c r="H58" s="27">
        <f t="shared" si="6"/>
        <v>0</v>
      </c>
      <c r="I58" s="44"/>
      <c r="J58" s="44"/>
      <c r="K58" s="44"/>
      <c r="L58" s="20"/>
      <c r="M58" s="39"/>
      <c r="N58" s="21"/>
      <c r="O58" s="22"/>
      <c r="P58" s="39"/>
      <c r="Q58" s="35"/>
      <c r="R58" s="27">
        <f t="shared" si="7"/>
        <v>0</v>
      </c>
      <c r="S58" s="12"/>
      <c r="T58" s="44"/>
      <c r="U58" s="44"/>
      <c r="V58" s="20"/>
      <c r="W58" s="39"/>
      <c r="X58" s="21"/>
      <c r="Y58" s="22"/>
      <c r="Z58" s="39"/>
      <c r="AA58" s="35"/>
      <c r="AB58" s="27">
        <f t="shared" si="8"/>
        <v>0</v>
      </c>
      <c r="AC58" s="44"/>
      <c r="AD58" s="44"/>
    </row>
    <row r="59" spans="2:30" ht="15.75" thickBot="1">
      <c r="B59" s="20"/>
      <c r="C59" s="39"/>
      <c r="D59" s="21"/>
      <c r="E59" s="22"/>
      <c r="F59" s="39"/>
      <c r="G59" s="35"/>
      <c r="H59" s="27">
        <f t="shared" si="6"/>
        <v>0</v>
      </c>
      <c r="I59" s="44"/>
      <c r="J59" s="44"/>
      <c r="K59" s="44"/>
      <c r="L59" s="20"/>
      <c r="M59" s="39"/>
      <c r="N59" s="21"/>
      <c r="O59" s="22"/>
      <c r="P59" s="39"/>
      <c r="Q59" s="35"/>
      <c r="R59" s="27">
        <f t="shared" si="7"/>
        <v>0</v>
      </c>
      <c r="S59" s="12"/>
      <c r="T59" s="44"/>
      <c r="U59" s="44"/>
      <c r="V59" s="20"/>
      <c r="W59" s="39"/>
      <c r="X59" s="21"/>
      <c r="Y59" s="22"/>
      <c r="Z59" s="39"/>
      <c r="AA59" s="35"/>
      <c r="AB59" s="27">
        <f t="shared" si="8"/>
        <v>0</v>
      </c>
      <c r="AC59" s="44"/>
      <c r="AD59" s="44"/>
    </row>
    <row r="60" spans="2:30" ht="15.75" thickBot="1">
      <c r="B60" s="20"/>
      <c r="C60" s="39"/>
      <c r="D60" s="21"/>
      <c r="E60" s="22"/>
      <c r="F60" s="39"/>
      <c r="G60" s="35"/>
      <c r="H60" s="27">
        <f t="shared" si="6"/>
        <v>0</v>
      </c>
      <c r="I60" s="44"/>
      <c r="J60" s="44"/>
      <c r="K60" s="44"/>
      <c r="L60" s="20"/>
      <c r="M60" s="39"/>
      <c r="N60" s="21"/>
      <c r="O60" s="22"/>
      <c r="P60" s="39"/>
      <c r="Q60" s="35"/>
      <c r="R60" s="27">
        <f t="shared" si="7"/>
        <v>0</v>
      </c>
      <c r="S60" s="12"/>
      <c r="T60" s="44"/>
      <c r="U60" s="44"/>
      <c r="V60" s="20"/>
      <c r="W60" s="39"/>
      <c r="X60" s="21"/>
      <c r="Y60" s="22"/>
      <c r="Z60" s="39"/>
      <c r="AA60" s="35"/>
      <c r="AB60" s="27">
        <f t="shared" si="8"/>
        <v>0</v>
      </c>
      <c r="AC60" s="44"/>
      <c r="AD60" s="44"/>
    </row>
    <row r="61" spans="2:30" ht="15.75" thickBot="1">
      <c r="B61" s="20"/>
      <c r="C61" s="39"/>
      <c r="D61" s="21"/>
      <c r="E61" s="22"/>
      <c r="F61" s="39"/>
      <c r="G61" s="35"/>
      <c r="H61" s="27">
        <f t="shared" si="6"/>
        <v>0</v>
      </c>
      <c r="I61" s="44"/>
      <c r="J61" s="44"/>
      <c r="K61" s="44"/>
      <c r="L61" s="20"/>
      <c r="M61" s="39"/>
      <c r="N61" s="21"/>
      <c r="O61" s="22"/>
      <c r="P61" s="39"/>
      <c r="Q61" s="35"/>
      <c r="R61" s="27">
        <f t="shared" si="7"/>
        <v>0</v>
      </c>
      <c r="S61" s="12"/>
      <c r="T61" s="44"/>
      <c r="U61" s="44"/>
      <c r="V61" s="20"/>
      <c r="W61" s="39"/>
      <c r="X61" s="21"/>
      <c r="Y61" s="22"/>
      <c r="Z61" s="39"/>
      <c r="AA61" s="35"/>
      <c r="AB61" s="27">
        <f t="shared" si="8"/>
        <v>0</v>
      </c>
      <c r="AC61" s="44"/>
      <c r="AD61" s="44"/>
    </row>
    <row r="62" spans="2:30" ht="15.75" thickBot="1">
      <c r="B62" s="20"/>
      <c r="C62" s="39"/>
      <c r="D62" s="21"/>
      <c r="E62" s="22"/>
      <c r="F62" s="39"/>
      <c r="G62" s="35"/>
      <c r="H62" s="27">
        <f t="shared" si="6"/>
        <v>0</v>
      </c>
      <c r="I62" s="44"/>
      <c r="J62" s="44"/>
      <c r="K62" s="44"/>
      <c r="L62" s="20"/>
      <c r="M62" s="39"/>
      <c r="N62" s="21"/>
      <c r="O62" s="22"/>
      <c r="P62" s="39"/>
      <c r="Q62" s="35"/>
      <c r="R62" s="27">
        <f t="shared" si="7"/>
        <v>0</v>
      </c>
      <c r="S62" s="12"/>
      <c r="T62" s="44"/>
      <c r="U62" s="44"/>
      <c r="V62" s="20"/>
      <c r="W62" s="39"/>
      <c r="X62" s="21"/>
      <c r="Y62" s="22"/>
      <c r="Z62" s="39"/>
      <c r="AA62" s="35"/>
      <c r="AB62" s="27">
        <f t="shared" si="8"/>
        <v>0</v>
      </c>
      <c r="AC62" s="44"/>
      <c r="AD62" s="44"/>
    </row>
    <row r="63" spans="2:30" ht="15.75" thickBot="1">
      <c r="B63" s="20"/>
      <c r="C63" s="39"/>
      <c r="D63" s="21"/>
      <c r="E63" s="22"/>
      <c r="F63" s="39"/>
      <c r="G63" s="35"/>
      <c r="H63" s="27">
        <f t="shared" si="6"/>
        <v>0</v>
      </c>
      <c r="I63" s="44"/>
      <c r="J63" s="44"/>
      <c r="K63" s="44"/>
      <c r="L63" s="20"/>
      <c r="M63" s="39"/>
      <c r="N63" s="21"/>
      <c r="O63" s="22"/>
      <c r="P63" s="39"/>
      <c r="Q63" s="35"/>
      <c r="R63" s="27">
        <f t="shared" si="7"/>
        <v>0</v>
      </c>
      <c r="S63" s="12"/>
      <c r="T63" s="44"/>
      <c r="U63" s="44"/>
      <c r="V63" s="20"/>
      <c r="W63" s="39"/>
      <c r="X63" s="21"/>
      <c r="Y63" s="22"/>
      <c r="Z63" s="39"/>
      <c r="AA63" s="35"/>
      <c r="AB63" s="27">
        <f t="shared" si="8"/>
        <v>0</v>
      </c>
      <c r="AC63" s="44"/>
      <c r="AD63" s="44"/>
    </row>
    <row r="64" spans="2:30" ht="15.75" thickBot="1">
      <c r="B64" s="20"/>
      <c r="C64" s="39"/>
      <c r="D64" s="21"/>
      <c r="E64" s="22"/>
      <c r="F64" s="39"/>
      <c r="G64" s="35"/>
      <c r="H64" s="27">
        <f t="shared" si="6"/>
        <v>0</v>
      </c>
      <c r="I64" s="44"/>
      <c r="J64" s="44"/>
      <c r="K64" s="44"/>
      <c r="L64" s="20"/>
      <c r="M64" s="39"/>
      <c r="N64" s="21"/>
      <c r="O64" s="22"/>
      <c r="P64" s="39"/>
      <c r="Q64" s="35"/>
      <c r="R64" s="27">
        <f t="shared" si="7"/>
        <v>0</v>
      </c>
      <c r="S64" s="12"/>
      <c r="T64" s="44"/>
      <c r="U64" s="44"/>
      <c r="V64" s="20"/>
      <c r="W64" s="39"/>
      <c r="X64" s="21"/>
      <c r="Y64" s="22"/>
      <c r="Z64" s="39"/>
      <c r="AA64" s="35"/>
      <c r="AB64" s="27">
        <f t="shared" si="8"/>
        <v>0</v>
      </c>
      <c r="AC64" s="44"/>
      <c r="AD64" s="44"/>
    </row>
    <row r="65" spans="2:30" ht="15.75" thickBot="1">
      <c r="B65" s="20"/>
      <c r="C65" s="39"/>
      <c r="D65" s="21"/>
      <c r="E65" s="22"/>
      <c r="F65" s="39"/>
      <c r="G65" s="35"/>
      <c r="H65" s="27">
        <f t="shared" si="6"/>
        <v>0</v>
      </c>
      <c r="I65" s="44"/>
      <c r="J65" s="44"/>
      <c r="K65" s="44"/>
      <c r="L65" s="20"/>
      <c r="M65" s="39"/>
      <c r="N65" s="21"/>
      <c r="O65" s="22"/>
      <c r="P65" s="39"/>
      <c r="Q65" s="35"/>
      <c r="R65" s="27">
        <f t="shared" si="7"/>
        <v>0</v>
      </c>
      <c r="S65" s="12"/>
      <c r="T65" s="44"/>
      <c r="U65" s="44"/>
      <c r="V65" s="20"/>
      <c r="W65" s="39"/>
      <c r="X65" s="21"/>
      <c r="Y65" s="22"/>
      <c r="Z65" s="39"/>
      <c r="AA65" s="35"/>
      <c r="AB65" s="27">
        <f t="shared" si="8"/>
        <v>0</v>
      </c>
      <c r="AC65" s="44"/>
      <c r="AD65" s="44"/>
    </row>
    <row r="66" spans="2:30" ht="15.75" thickBot="1">
      <c r="B66" s="20"/>
      <c r="C66" s="39"/>
      <c r="D66" s="21"/>
      <c r="E66" s="22"/>
      <c r="F66" s="39"/>
      <c r="G66" s="35"/>
      <c r="H66" s="27">
        <f t="shared" si="6"/>
        <v>0</v>
      </c>
      <c r="I66" s="44"/>
      <c r="J66" s="44"/>
      <c r="K66" s="44"/>
      <c r="L66" s="20"/>
      <c r="M66" s="39"/>
      <c r="N66" s="21"/>
      <c r="O66" s="22"/>
      <c r="P66" s="39"/>
      <c r="Q66" s="35"/>
      <c r="R66" s="27">
        <f t="shared" si="7"/>
        <v>0</v>
      </c>
      <c r="S66" s="12"/>
      <c r="T66" s="44"/>
      <c r="U66" s="44"/>
      <c r="V66" s="20"/>
      <c r="W66" s="39"/>
      <c r="X66" s="21"/>
      <c r="Y66" s="22"/>
      <c r="Z66" s="39"/>
      <c r="AA66" s="35"/>
      <c r="AB66" s="27">
        <f t="shared" si="8"/>
        <v>0</v>
      </c>
      <c r="AC66" s="44"/>
      <c r="AD66" s="44"/>
    </row>
    <row r="67" spans="2:30" ht="15.75" thickBot="1">
      <c r="B67" s="40"/>
      <c r="C67" s="41"/>
      <c r="D67" s="43"/>
      <c r="E67" s="31"/>
      <c r="F67" s="41"/>
      <c r="G67" s="36"/>
      <c r="H67" s="27">
        <f t="shared" si="6"/>
        <v>0</v>
      </c>
      <c r="I67" s="44"/>
      <c r="J67" s="44"/>
      <c r="K67" s="44"/>
      <c r="L67" s="40"/>
      <c r="M67" s="41"/>
      <c r="N67" s="43"/>
      <c r="O67" s="31"/>
      <c r="P67" s="41"/>
      <c r="Q67" s="36"/>
      <c r="R67" s="27">
        <f t="shared" si="7"/>
        <v>0</v>
      </c>
      <c r="S67" s="12"/>
      <c r="T67" s="44"/>
      <c r="U67" s="44"/>
      <c r="V67" s="40"/>
      <c r="W67" s="41"/>
      <c r="X67" s="43"/>
      <c r="Y67" s="31"/>
      <c r="Z67" s="41"/>
      <c r="AA67" s="36"/>
      <c r="AB67" s="27">
        <f t="shared" si="8"/>
        <v>0</v>
      </c>
      <c r="AC67" s="44"/>
      <c r="AD67" s="44"/>
    </row>
    <row r="68" spans="2:30" ht="15.75" thickBot="1">
      <c r="B68" s="72">
        <f>SUM(B56:D67)</f>
        <v>0</v>
      </c>
      <c r="C68" s="73"/>
      <c r="D68" s="74"/>
      <c r="E68" s="72">
        <f>SUM(E56:G67)</f>
        <v>0</v>
      </c>
      <c r="F68" s="73"/>
      <c r="G68" s="74"/>
      <c r="H68" s="8">
        <f>SUM(H56:H67)</f>
        <v>0</v>
      </c>
      <c r="I68" s="44"/>
      <c r="J68" s="44"/>
      <c r="K68" s="44"/>
      <c r="L68" s="72">
        <f>SUM(L56:N67)</f>
        <v>0</v>
      </c>
      <c r="M68" s="73"/>
      <c r="N68" s="74"/>
      <c r="O68" s="72">
        <f>SUM(O56:Q67)</f>
        <v>0</v>
      </c>
      <c r="P68" s="73"/>
      <c r="Q68" s="74"/>
      <c r="R68" s="8">
        <f>SUM(R56:R67)</f>
        <v>0</v>
      </c>
      <c r="S68" s="25"/>
      <c r="T68" s="44"/>
      <c r="U68" s="44"/>
      <c r="V68" s="72">
        <f>SUM(V56:X67)</f>
        <v>0</v>
      </c>
      <c r="W68" s="73"/>
      <c r="X68" s="74"/>
      <c r="Y68" s="72">
        <f>SUM(Y56:AA67)</f>
        <v>0</v>
      </c>
      <c r="Z68" s="73"/>
      <c r="AA68" s="74"/>
      <c r="AB68" s="8">
        <f>SUM(AB56:AB67)</f>
        <v>0</v>
      </c>
      <c r="AC68" s="44"/>
      <c r="AD68" s="44"/>
    </row>
    <row r="69" spans="2:30" ht="15.75" thickBot="1">
      <c r="B69" s="50"/>
      <c r="C69" s="50"/>
      <c r="D69" s="50"/>
      <c r="E69" s="50"/>
      <c r="F69" s="50"/>
      <c r="G69" s="50"/>
      <c r="H69" s="50"/>
      <c r="I69" s="44"/>
      <c r="J69" s="44"/>
      <c r="K69" s="44"/>
      <c r="L69" s="50"/>
      <c r="M69" s="50"/>
      <c r="N69" s="50"/>
      <c r="O69" s="50"/>
      <c r="P69" s="50"/>
      <c r="Q69" s="50"/>
      <c r="R69" s="50"/>
      <c r="S69" s="25"/>
      <c r="T69" s="44"/>
      <c r="U69" s="44"/>
      <c r="V69" s="50"/>
      <c r="W69" s="50"/>
      <c r="X69" s="50"/>
      <c r="Y69" s="50"/>
      <c r="Z69" s="50"/>
      <c r="AA69" s="50"/>
      <c r="AB69" s="50"/>
      <c r="AC69" s="44"/>
      <c r="AD69" s="44"/>
    </row>
    <row r="70" spans="2:30" ht="15.75" thickBot="1">
      <c r="B70" s="72" t="s">
        <v>5</v>
      </c>
      <c r="C70" s="73"/>
      <c r="D70" s="73"/>
      <c r="E70" s="73"/>
      <c r="F70" s="73"/>
      <c r="G70" s="73"/>
      <c r="H70" s="74"/>
      <c r="I70" s="44"/>
      <c r="J70" s="44"/>
      <c r="K70" s="44"/>
      <c r="L70" s="72" t="s">
        <v>5</v>
      </c>
      <c r="M70" s="73"/>
      <c r="N70" s="73"/>
      <c r="O70" s="73"/>
      <c r="P70" s="73"/>
      <c r="Q70" s="73"/>
      <c r="R70" s="74"/>
      <c r="S70" s="44"/>
      <c r="T70" s="44"/>
      <c r="U70" s="44"/>
      <c r="V70" s="72" t="s">
        <v>5</v>
      </c>
      <c r="W70" s="73"/>
      <c r="X70" s="73"/>
      <c r="Y70" s="73"/>
      <c r="Z70" s="73"/>
      <c r="AA70" s="73"/>
      <c r="AB70" s="74"/>
      <c r="AC70" s="44"/>
      <c r="AD70" s="44"/>
    </row>
    <row r="71" spans="2:30" ht="15.75" thickBot="1">
      <c r="B71" s="75" t="s">
        <v>15</v>
      </c>
      <c r="C71" s="73"/>
      <c r="D71" s="76"/>
      <c r="E71" s="8">
        <f>MAX(B68:G68)</f>
        <v>0</v>
      </c>
      <c r="F71" s="19"/>
      <c r="G71" s="75" t="s">
        <v>18</v>
      </c>
      <c r="H71" s="76"/>
      <c r="I71" s="8">
        <f>COUNTIF(H56:H67,182)+COUNTIF(H56:H67,272)</f>
        <v>0</v>
      </c>
      <c r="J71" s="44"/>
      <c r="K71" s="44"/>
      <c r="L71" s="75" t="s">
        <v>15</v>
      </c>
      <c r="M71" s="73"/>
      <c r="N71" s="76"/>
      <c r="O71" s="8">
        <f>MAX(L68:Q68)</f>
        <v>0</v>
      </c>
      <c r="P71" s="19"/>
      <c r="Q71" s="75" t="s">
        <v>18</v>
      </c>
      <c r="R71" s="76"/>
      <c r="S71" s="8">
        <f>COUNTIF(R56:R67,182)+COUNTIF(R56:R67,272)</f>
        <v>0</v>
      </c>
      <c r="T71" s="44"/>
      <c r="U71" s="44"/>
      <c r="V71" s="75" t="s">
        <v>15</v>
      </c>
      <c r="W71" s="73"/>
      <c r="X71" s="76"/>
      <c r="Y71" s="8">
        <f>MAX(V68:AA68)</f>
        <v>0</v>
      </c>
      <c r="Z71" s="19"/>
      <c r="AA71" s="75" t="s">
        <v>18</v>
      </c>
      <c r="AB71" s="76"/>
      <c r="AC71" s="8">
        <f>COUNTIF(AB56:AB67,182)+COUNTIF(AB56:AB67,272)</f>
        <v>0</v>
      </c>
      <c r="AD71" s="44"/>
    </row>
    <row r="72" spans="2:30" ht="15.75" thickBot="1">
      <c r="B72" s="72" t="s">
        <v>16</v>
      </c>
      <c r="C72" s="73"/>
      <c r="D72" s="74"/>
      <c r="E72" s="8">
        <f>MIN(B68:G68)</f>
        <v>0</v>
      </c>
      <c r="F72" s="19"/>
      <c r="G72" s="72" t="s">
        <v>19</v>
      </c>
      <c r="H72" s="74"/>
      <c r="I72" s="8">
        <f>COUNTIF(H56:H67,252)+COUNTIF(H56:H67,272)</f>
        <v>0</v>
      </c>
      <c r="J72" s="44"/>
      <c r="K72" s="44"/>
      <c r="L72" s="72" t="s">
        <v>16</v>
      </c>
      <c r="M72" s="73"/>
      <c r="N72" s="74"/>
      <c r="O72" s="8">
        <f>MIN(L68:Q68)</f>
        <v>0</v>
      </c>
      <c r="P72" s="19"/>
      <c r="Q72" s="72" t="s">
        <v>19</v>
      </c>
      <c r="R72" s="74"/>
      <c r="S72" s="8">
        <f>COUNTIF(R56:R67,252)+COUNTIF(R56:R67,272)</f>
        <v>0</v>
      </c>
      <c r="T72" s="44"/>
      <c r="U72" s="44"/>
      <c r="V72" s="72" t="s">
        <v>16</v>
      </c>
      <c r="W72" s="73"/>
      <c r="X72" s="74"/>
      <c r="Y72" s="8">
        <f>MIN(V68:AA68)</f>
        <v>0</v>
      </c>
      <c r="Z72" s="19"/>
      <c r="AA72" s="72" t="s">
        <v>19</v>
      </c>
      <c r="AB72" s="74"/>
      <c r="AC72" s="8">
        <f>COUNTIF(AB56:AB67,252)+COUNTIF(AB56:AB67,272)</f>
        <v>0</v>
      </c>
      <c r="AD72" s="44"/>
    </row>
    <row r="73" spans="2:30" ht="15.75" thickBot="1">
      <c r="B73" s="72" t="s">
        <v>17</v>
      </c>
      <c r="C73" s="73"/>
      <c r="D73" s="74"/>
      <c r="E73" s="9">
        <f>H68</f>
        <v>0</v>
      </c>
      <c r="F73" s="33"/>
      <c r="G73" s="72" t="s">
        <v>25</v>
      </c>
      <c r="H73" s="74"/>
      <c r="I73" s="8">
        <f>E71-E72</f>
        <v>0</v>
      </c>
      <c r="J73" s="44"/>
      <c r="K73" s="44"/>
      <c r="L73" s="72" t="s">
        <v>17</v>
      </c>
      <c r="M73" s="73"/>
      <c r="N73" s="74"/>
      <c r="O73" s="9">
        <f>R68</f>
        <v>0</v>
      </c>
      <c r="P73" s="33"/>
      <c r="Q73" s="72" t="s">
        <v>25</v>
      </c>
      <c r="R73" s="74"/>
      <c r="S73" s="8">
        <f>O71-O72</f>
        <v>0</v>
      </c>
      <c r="T73" s="44"/>
      <c r="U73" s="44"/>
      <c r="V73" s="72" t="s">
        <v>17</v>
      </c>
      <c r="W73" s="73"/>
      <c r="X73" s="74"/>
      <c r="Y73" s="9">
        <f>AB68</f>
        <v>0</v>
      </c>
      <c r="Z73" s="33"/>
      <c r="AA73" s="72" t="s">
        <v>25</v>
      </c>
      <c r="AB73" s="74"/>
      <c r="AC73" s="8">
        <f>Y71-Y72</f>
        <v>0</v>
      </c>
      <c r="AD73" s="44"/>
    </row>
    <row r="74" spans="2:30"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</row>
    <row r="75" spans="2:30"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</row>
    <row r="76" spans="2:30"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</row>
    <row r="77" spans="2:30"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</row>
  </sheetData>
  <mergeCells count="84">
    <mergeCell ref="B72:D72"/>
    <mergeCell ref="G72:H72"/>
    <mergeCell ref="AA27:AB27"/>
    <mergeCell ref="L25:N25"/>
    <mergeCell ref="Q25:R25"/>
    <mergeCell ref="L26:N26"/>
    <mergeCell ref="Q26:R26"/>
    <mergeCell ref="B70:H70"/>
    <mergeCell ref="G49:H49"/>
    <mergeCell ref="B50:D50"/>
    <mergeCell ref="G50:H50"/>
    <mergeCell ref="B71:D71"/>
    <mergeCell ref="G71:H71"/>
    <mergeCell ref="V73:X73"/>
    <mergeCell ref="AA73:AB73"/>
    <mergeCell ref="L70:R70"/>
    <mergeCell ref="L71:N71"/>
    <mergeCell ref="Q71:R71"/>
    <mergeCell ref="L72:N72"/>
    <mergeCell ref="Q72:R72"/>
    <mergeCell ref="L73:N73"/>
    <mergeCell ref="Q73:R73"/>
    <mergeCell ref="V70:AB70"/>
    <mergeCell ref="V71:X71"/>
    <mergeCell ref="AA71:AB71"/>
    <mergeCell ref="V72:X72"/>
    <mergeCell ref="AA72:AB72"/>
    <mergeCell ref="B73:D73"/>
    <mergeCell ref="G73:H73"/>
    <mergeCell ref="V47:AB47"/>
    <mergeCell ref="V48:X48"/>
    <mergeCell ref="AA48:AB48"/>
    <mergeCell ref="V49:X49"/>
    <mergeCell ref="AA49:AB49"/>
    <mergeCell ref="V50:X50"/>
    <mergeCell ref="AA50:AB50"/>
    <mergeCell ref="L47:R47"/>
    <mergeCell ref="L48:N48"/>
    <mergeCell ref="Q48:R48"/>
    <mergeCell ref="L49:N49"/>
    <mergeCell ref="Q49:R49"/>
    <mergeCell ref="L50:N50"/>
    <mergeCell ref="Q50:R50"/>
    <mergeCell ref="B47:H47"/>
    <mergeCell ref="B48:D48"/>
    <mergeCell ref="V68:X68"/>
    <mergeCell ref="Y68:AA68"/>
    <mergeCell ref="B68:D68"/>
    <mergeCell ref="E68:G68"/>
    <mergeCell ref="L68:N68"/>
    <mergeCell ref="O68:Q68"/>
    <mergeCell ref="G48:H48"/>
    <mergeCell ref="B49:D49"/>
    <mergeCell ref="B3:I4"/>
    <mergeCell ref="G26:H26"/>
    <mergeCell ref="V45:X45"/>
    <mergeCell ref="Y45:AA45"/>
    <mergeCell ref="L45:N45"/>
    <mergeCell ref="O45:Q45"/>
    <mergeCell ref="B45:D45"/>
    <mergeCell ref="E45:G45"/>
    <mergeCell ref="B24:H24"/>
    <mergeCell ref="L23:R23"/>
    <mergeCell ref="V23:AB23"/>
    <mergeCell ref="G27:H27"/>
    <mergeCell ref="L24:R24"/>
    <mergeCell ref="L27:N27"/>
    <mergeCell ref="Q27:R27"/>
    <mergeCell ref="B25:D25"/>
    <mergeCell ref="B26:D26"/>
    <mergeCell ref="B27:D27"/>
    <mergeCell ref="G25:H25"/>
    <mergeCell ref="V24:AB24"/>
    <mergeCell ref="V25:X25"/>
    <mergeCell ref="AA25:AB25"/>
    <mergeCell ref="V26:X26"/>
    <mergeCell ref="AA26:AB26"/>
    <mergeCell ref="V27:X27"/>
    <mergeCell ref="B22:D22"/>
    <mergeCell ref="L22:N22"/>
    <mergeCell ref="O22:Q22"/>
    <mergeCell ref="V22:X22"/>
    <mergeCell ref="Y22:AA22"/>
    <mergeCell ref="E22:G22"/>
  </mergeCells>
  <conditionalFormatting sqref="H10:H21 R10:S21 AB10:AB21 H33:H44 R33:S44 AB33:AB44 AB56:AB67 R56:S67 H56:H67">
    <cfRule type="cellIs" dxfId="8" priority="51" operator="equal">
      <formula>272</formula>
    </cfRule>
    <cfRule type="cellIs" dxfId="7" priority="52" operator="equal">
      <formula>182</formula>
    </cfRule>
    <cfRule type="cellIs" dxfId="6" priority="53" operator="equal">
      <formula>182</formula>
    </cfRule>
    <cfRule type="cellIs" dxfId="5" priority="54" operator="equal">
      <formula>272</formula>
    </cfRule>
    <cfRule type="cellIs" dxfId="4" priority="55" operator="equal">
      <formula>252</formula>
    </cfRule>
    <cfRule type="cellIs" dxfId="3" priority="56" operator="equal">
      <formula>182</formula>
    </cfRule>
    <cfRule type="cellIs" dxfId="2" priority="57" operator="equal">
      <formula>162</formula>
    </cfRule>
    <cfRule type="cellIs" dxfId="1" priority="58" operator="equal">
      <formula>162</formula>
    </cfRule>
  </conditionalFormatting>
  <conditionalFormatting sqref="I55:J62">
    <cfRule type="dataBar" priority="9">
      <dataBar>
        <cfvo type="min" val="0"/>
        <cfvo type="max" val="0"/>
        <color rgb="FF638EC6"/>
      </dataBar>
    </cfRule>
    <cfRule type="containsText" dxfId="0" priority="10" operator="containsText" text="Neness">
      <formula>NOT(ISERROR(SEARCH("Neness",I55)))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3:M27"/>
  <sheetViews>
    <sheetView topLeftCell="A5" workbookViewId="0">
      <selection activeCell="L20" sqref="L20"/>
    </sheetView>
  </sheetViews>
  <sheetFormatPr baseColWidth="10" defaultRowHeight="15"/>
  <cols>
    <col min="1" max="16384" width="11.42578125" style="44"/>
  </cols>
  <sheetData>
    <row r="3" spans="1:13" ht="15.75" thickBot="1">
      <c r="C3" s="53"/>
    </row>
    <row r="4" spans="1:13" ht="15.75" thickBot="1">
      <c r="A4" s="8" t="s">
        <v>14</v>
      </c>
    </row>
    <row r="5" spans="1:13" ht="15.75" thickBot="1"/>
    <row r="6" spans="1:13" ht="15.75" thickBot="1">
      <c r="A6" s="46"/>
      <c r="B6" s="85" t="s">
        <v>30</v>
      </c>
      <c r="C6" s="86"/>
      <c r="D6" s="85" t="s">
        <v>31</v>
      </c>
      <c r="E6" s="86"/>
      <c r="F6" s="85" t="s">
        <v>43</v>
      </c>
      <c r="G6" s="86"/>
      <c r="H6" s="85" t="s">
        <v>51</v>
      </c>
      <c r="I6" s="86"/>
      <c r="J6" s="85" t="s">
        <v>50</v>
      </c>
      <c r="K6" s="86"/>
      <c r="L6" s="85" t="s">
        <v>52</v>
      </c>
      <c r="M6" s="86"/>
    </row>
    <row r="7" spans="1:13" ht="15.75" thickBot="1">
      <c r="A7" s="51" t="s">
        <v>32</v>
      </c>
      <c r="B7" s="91">
        <f>Scores!E25</f>
        <v>1102</v>
      </c>
      <c r="C7" s="92"/>
      <c r="D7" s="89">
        <f>Scores!E26</f>
        <v>1012</v>
      </c>
      <c r="E7" s="89"/>
      <c r="F7" s="89">
        <f>Scores!E27</f>
        <v>2114</v>
      </c>
      <c r="G7" s="89"/>
      <c r="H7" s="89">
        <f>Scores!I25</f>
        <v>4</v>
      </c>
      <c r="I7" s="89"/>
      <c r="J7" s="89">
        <f>Scores!I26</f>
        <v>1</v>
      </c>
      <c r="K7" s="89"/>
      <c r="L7" s="89">
        <f>Scores!I27</f>
        <v>90</v>
      </c>
      <c r="M7" s="89"/>
    </row>
    <row r="8" spans="1:13" ht="15.75" thickBot="1">
      <c r="A8" s="51" t="s">
        <v>33</v>
      </c>
      <c r="B8" s="90">
        <f>Scores!O25</f>
        <v>1361</v>
      </c>
      <c r="C8" s="88"/>
      <c r="D8" s="87">
        <f>Scores!O26</f>
        <v>733</v>
      </c>
      <c r="E8" s="88"/>
      <c r="F8" s="87">
        <f>Scores!O27</f>
        <v>2094</v>
      </c>
      <c r="G8" s="88"/>
      <c r="H8" s="87">
        <f>Scores!S25</f>
        <v>3</v>
      </c>
      <c r="I8" s="88"/>
      <c r="J8" s="87">
        <f>Scores!S26</f>
        <v>1</v>
      </c>
      <c r="K8" s="88"/>
      <c r="L8" s="87">
        <f>Scores!S27</f>
        <v>628</v>
      </c>
      <c r="M8" s="88"/>
    </row>
    <row r="9" spans="1:13" ht="15.75" thickBot="1">
      <c r="A9" s="51" t="s">
        <v>34</v>
      </c>
      <c r="B9" s="90">
        <f>Scores!Y25</f>
        <v>0</v>
      </c>
      <c r="C9" s="88"/>
      <c r="D9" s="87">
        <f>Scores!Y26</f>
        <v>0</v>
      </c>
      <c r="E9" s="88"/>
      <c r="F9" s="87">
        <f>Scores!Y27</f>
        <v>0</v>
      </c>
      <c r="G9" s="88"/>
      <c r="H9" s="87">
        <f>Scores!AC25</f>
        <v>0</v>
      </c>
      <c r="I9" s="88"/>
      <c r="J9" s="87">
        <f>Scores!AC26</f>
        <v>0</v>
      </c>
      <c r="K9" s="88"/>
      <c r="L9" s="87">
        <f>Scores!AC27</f>
        <v>0</v>
      </c>
      <c r="M9" s="88"/>
    </row>
    <row r="10" spans="1:13" ht="15.75" thickBot="1">
      <c r="A10" s="51" t="s">
        <v>35</v>
      </c>
      <c r="B10" s="90">
        <f>Scores!E48</f>
        <v>0</v>
      </c>
      <c r="C10" s="88"/>
      <c r="D10" s="87">
        <f>Scores!E49</f>
        <v>0</v>
      </c>
      <c r="E10" s="88"/>
      <c r="F10" s="87">
        <f>Scores!E50</f>
        <v>0</v>
      </c>
      <c r="G10" s="88"/>
      <c r="H10" s="87">
        <f>Scores!I48</f>
        <v>0</v>
      </c>
      <c r="I10" s="88"/>
      <c r="J10" s="87">
        <f>Scores!I49</f>
        <v>0</v>
      </c>
      <c r="K10" s="88"/>
      <c r="L10" s="87">
        <f>Scores!I50</f>
        <v>0</v>
      </c>
      <c r="M10" s="88"/>
    </row>
    <row r="11" spans="1:13" ht="15.75" thickBot="1">
      <c r="A11" s="51" t="s">
        <v>36</v>
      </c>
      <c r="B11" s="90">
        <f>Scores!O48</f>
        <v>0</v>
      </c>
      <c r="C11" s="88"/>
      <c r="D11" s="87">
        <f>Scores!O49</f>
        <v>0</v>
      </c>
      <c r="E11" s="88"/>
      <c r="F11" s="87">
        <f>Scores!O50</f>
        <v>0</v>
      </c>
      <c r="G11" s="88"/>
      <c r="H11" s="87">
        <f>Scores!S48</f>
        <v>0</v>
      </c>
      <c r="I11" s="88"/>
      <c r="J11" s="87">
        <f>Scores!S49</f>
        <v>0</v>
      </c>
      <c r="K11" s="88"/>
      <c r="L11" s="87">
        <f>Scores!S50</f>
        <v>0</v>
      </c>
      <c r="M11" s="88"/>
    </row>
    <row r="12" spans="1:13" ht="15.75" thickBot="1">
      <c r="A12" s="51" t="s">
        <v>37</v>
      </c>
      <c r="B12" s="90">
        <f>Scores!Y48</f>
        <v>0</v>
      </c>
      <c r="C12" s="88"/>
      <c r="D12" s="87">
        <f>Scores!Y49</f>
        <v>0</v>
      </c>
      <c r="E12" s="88"/>
      <c r="F12" s="87">
        <f>Scores!Y50</f>
        <v>0</v>
      </c>
      <c r="G12" s="88"/>
      <c r="H12" s="87">
        <f>Scores!AC48</f>
        <v>0</v>
      </c>
      <c r="I12" s="88"/>
      <c r="J12" s="87">
        <f>Scores!AC49</f>
        <v>0</v>
      </c>
      <c r="K12" s="88"/>
      <c r="L12" s="87">
        <f>Scores!AC50</f>
        <v>0</v>
      </c>
      <c r="M12" s="88"/>
    </row>
    <row r="13" spans="1:13" ht="15.75" thickBot="1">
      <c r="A13" s="51" t="s">
        <v>38</v>
      </c>
      <c r="B13" s="90">
        <f>Scores!E71</f>
        <v>0</v>
      </c>
      <c r="C13" s="88"/>
      <c r="D13" s="87">
        <f>Scores!E72</f>
        <v>0</v>
      </c>
      <c r="E13" s="88"/>
      <c r="F13" s="87">
        <f>Scores!E73</f>
        <v>0</v>
      </c>
      <c r="G13" s="88"/>
      <c r="H13" s="87">
        <f>Scores!I71</f>
        <v>0</v>
      </c>
      <c r="I13" s="88"/>
      <c r="J13" s="87">
        <f>Scores!I72</f>
        <v>0</v>
      </c>
      <c r="K13" s="88"/>
      <c r="L13" s="87">
        <f>Scores!I73</f>
        <v>0</v>
      </c>
      <c r="M13" s="88"/>
    </row>
    <row r="14" spans="1:13" ht="15.75" thickBot="1">
      <c r="A14" s="51" t="s">
        <v>39</v>
      </c>
      <c r="B14" s="90">
        <f>Scores!O71</f>
        <v>0</v>
      </c>
      <c r="C14" s="88"/>
      <c r="D14" s="87">
        <f>Scores!O72</f>
        <v>0</v>
      </c>
      <c r="E14" s="88"/>
      <c r="F14" s="87">
        <f>Scores!O73</f>
        <v>0</v>
      </c>
      <c r="G14" s="88"/>
      <c r="H14" s="87">
        <f>Scores!S71</f>
        <v>0</v>
      </c>
      <c r="I14" s="88"/>
      <c r="J14" s="87">
        <f>Scores!S72</f>
        <v>0</v>
      </c>
      <c r="K14" s="88"/>
      <c r="L14" s="87">
        <f>Scores!S73</f>
        <v>0</v>
      </c>
      <c r="M14" s="88"/>
    </row>
    <row r="15" spans="1:13" ht="15.75" thickBot="1">
      <c r="A15" s="51" t="s">
        <v>40</v>
      </c>
      <c r="B15" s="90">
        <f>Scores!Y71</f>
        <v>0</v>
      </c>
      <c r="C15" s="88"/>
      <c r="D15" s="87">
        <f>Scores!Y72</f>
        <v>0</v>
      </c>
      <c r="E15" s="88"/>
      <c r="F15" s="87">
        <f>Scores!Y73</f>
        <v>0</v>
      </c>
      <c r="G15" s="88"/>
      <c r="H15" s="87">
        <f>Scores!AC71</f>
        <v>0</v>
      </c>
      <c r="I15" s="88"/>
      <c r="J15" s="87">
        <f>Scores!AC72</f>
        <v>0</v>
      </c>
      <c r="K15" s="88"/>
      <c r="L15" s="87">
        <f>Scores!AC73</f>
        <v>0</v>
      </c>
      <c r="M15" s="88"/>
    </row>
    <row r="17" spans="1:12" ht="15.75" thickBot="1"/>
    <row r="18" spans="1:12" ht="15.75" thickBot="1">
      <c r="A18" s="51" t="s">
        <v>59</v>
      </c>
      <c r="F18" s="28" t="s">
        <v>44</v>
      </c>
    </row>
    <row r="19" spans="1:12" ht="15.75" thickBot="1">
      <c r="A19" s="85" t="s">
        <v>20</v>
      </c>
      <c r="B19" s="86"/>
      <c r="C19" s="21">
        <f>SUM(B7:C15)/COUNTIF(B7:C15,"&gt;0")</f>
        <v>1231.5</v>
      </c>
      <c r="F19" s="85" t="s">
        <v>45</v>
      </c>
      <c r="G19" s="86"/>
      <c r="H19" s="96">
        <f>SUM(H7:I15)/(12*COUNTIF(B7:C15,"&gt;0"))</f>
        <v>0.29166666666666669</v>
      </c>
    </row>
    <row r="20" spans="1:12" ht="15.75" thickBot="1">
      <c r="A20" s="85" t="s">
        <v>21</v>
      </c>
      <c r="B20" s="86"/>
      <c r="C20" s="21">
        <f>SUM(D7:E15)/COUNTIF(D7:E15,"&gt;0")</f>
        <v>872.5</v>
      </c>
      <c r="F20" s="85" t="s">
        <v>46</v>
      </c>
      <c r="G20" s="86"/>
      <c r="H20" s="97">
        <f>SUM(J7:K15)/(12*COUNTIF(B7:C15,"&gt;0"))</f>
        <v>8.3333333333333329E-2</v>
      </c>
    </row>
    <row r="21" spans="1:12" ht="15.75" thickBot="1">
      <c r="A21" s="85" t="s">
        <v>22</v>
      </c>
      <c r="B21" s="86"/>
      <c r="C21" s="21">
        <f>SUM(F7:G15)/COUNTIF(F7:G15,"&gt;0")</f>
        <v>2104</v>
      </c>
      <c r="F21" s="85" t="s">
        <v>58</v>
      </c>
      <c r="G21" s="86"/>
      <c r="H21" s="98">
        <f>SUMPRODUCT((B7:E15&gt;0)*(B7:E15&lt;500))/COUNTIF(B7:E15,"&gt;0")</f>
        <v>0</v>
      </c>
    </row>
    <row r="22" spans="1:12" ht="15.75" thickBot="1">
      <c r="A22" s="85" t="s">
        <v>23</v>
      </c>
      <c r="B22" s="86"/>
      <c r="C22" s="21">
        <f>SUM(H7:I15)/COUNTIF(H7:I15,"&gt;0")</f>
        <v>3.5</v>
      </c>
      <c r="F22" s="85" t="s">
        <v>57</v>
      </c>
      <c r="G22" s="86"/>
      <c r="H22" s="97">
        <f>SUMPRODUCT((B7:E15&gt;=500)*(B7:E15&lt;=750))/COUNTIF(B7:E15,"&gt;0")</f>
        <v>0.25</v>
      </c>
    </row>
    <row r="23" spans="1:12" ht="15.75" thickBot="1">
      <c r="A23" s="85" t="s">
        <v>24</v>
      </c>
      <c r="B23" s="86"/>
      <c r="C23" s="21">
        <f>SUM(J7:K15)/COUNTIF(J7:K15,"&gt;0")</f>
        <v>1</v>
      </c>
      <c r="F23" s="85" t="s">
        <v>56</v>
      </c>
      <c r="G23" s="86"/>
      <c r="H23" s="97">
        <f>SUMPRODUCT((B7:E15&gt;750)*(B7:E15&lt;=1000))/COUNTIF(B7:E15,"&gt;0")</f>
        <v>0</v>
      </c>
    </row>
    <row r="24" spans="1:12" ht="15.75" thickBot="1">
      <c r="A24" s="85" t="s">
        <v>26</v>
      </c>
      <c r="B24" s="86"/>
      <c r="C24" s="52">
        <f>SUM(L7:M15)/COUNTIF(L7:M15,"&gt;0")</f>
        <v>359</v>
      </c>
      <c r="F24" s="85" t="s">
        <v>55</v>
      </c>
      <c r="G24" s="86"/>
      <c r="H24" s="97">
        <f>SUMPRODUCT((B7:E15&gt;1000)*(B7:E15&lt;=1250))/COUNTIF(B7:E15,"&gt;0")</f>
        <v>0.5</v>
      </c>
      <c r="L24" s="54"/>
    </row>
    <row r="25" spans="1:12" ht="15.75" thickBot="1">
      <c r="F25" s="85" t="s">
        <v>54</v>
      </c>
      <c r="G25" s="86"/>
      <c r="H25" s="97">
        <f>SUMPRODUCT((B7:E15&gt;1250)*(B7:E15&lt;=1500))/COUNTIF(B7:E15,"&gt;0")</f>
        <v>0.25</v>
      </c>
    </row>
    <row r="26" spans="1:12" ht="15.75" thickBot="1">
      <c r="F26" s="85" t="s">
        <v>53</v>
      </c>
      <c r="G26" s="86"/>
      <c r="H26" s="99">
        <f>SUMPRODUCT((B7:E15&gt;1500)*(B7:E15&lt;=10000))/COUNTIF(B7:E15,"&gt;0")</f>
        <v>0</v>
      </c>
    </row>
    <row r="27" spans="1:12">
      <c r="F27" s="79"/>
      <c r="G27" s="79"/>
      <c r="H27" s="95"/>
    </row>
  </sheetData>
  <mergeCells count="75">
    <mergeCell ref="F20:G20"/>
    <mergeCell ref="F19:G19"/>
    <mergeCell ref="F14:G14"/>
    <mergeCell ref="H14:I14"/>
    <mergeCell ref="J14:K14"/>
    <mergeCell ref="L14:M14"/>
    <mergeCell ref="H15:I15"/>
    <mergeCell ref="J15:K15"/>
    <mergeCell ref="L15:M15"/>
    <mergeCell ref="F12:G12"/>
    <mergeCell ref="H12:I12"/>
    <mergeCell ref="J12:K12"/>
    <mergeCell ref="L12:M12"/>
    <mergeCell ref="H13:I13"/>
    <mergeCell ref="J13:K13"/>
    <mergeCell ref="L13:M13"/>
    <mergeCell ref="F10:G10"/>
    <mergeCell ref="H10:I10"/>
    <mergeCell ref="J10:K10"/>
    <mergeCell ref="L10:M10"/>
    <mergeCell ref="H11:I11"/>
    <mergeCell ref="J11:K11"/>
    <mergeCell ref="L11:M11"/>
    <mergeCell ref="H6:I6"/>
    <mergeCell ref="J6:K6"/>
    <mergeCell ref="L6:M6"/>
    <mergeCell ref="F7:G7"/>
    <mergeCell ref="H7:I7"/>
    <mergeCell ref="J7:K7"/>
    <mergeCell ref="L7:M7"/>
    <mergeCell ref="F8:G8"/>
    <mergeCell ref="H8:I8"/>
    <mergeCell ref="J8:K8"/>
    <mergeCell ref="L8:M8"/>
    <mergeCell ref="F9:G9"/>
    <mergeCell ref="H9:I9"/>
    <mergeCell ref="J9:K9"/>
    <mergeCell ref="L9:M9"/>
    <mergeCell ref="A20:B20"/>
    <mergeCell ref="A21:B21"/>
    <mergeCell ref="A22:B22"/>
    <mergeCell ref="A23:B23"/>
    <mergeCell ref="F6:G6"/>
    <mergeCell ref="F11:G11"/>
    <mergeCell ref="F13:G13"/>
    <mergeCell ref="F15:G15"/>
    <mergeCell ref="B13:C13"/>
    <mergeCell ref="B14:C14"/>
    <mergeCell ref="B15:C15"/>
    <mergeCell ref="D13:E13"/>
    <mergeCell ref="D14:E14"/>
    <mergeCell ref="D15:E15"/>
    <mergeCell ref="F21:G21"/>
    <mergeCell ref="F22:G22"/>
    <mergeCell ref="A24:B24"/>
    <mergeCell ref="B6:C6"/>
    <mergeCell ref="D6:E6"/>
    <mergeCell ref="D12:E12"/>
    <mergeCell ref="D11:E11"/>
    <mergeCell ref="D10:E10"/>
    <mergeCell ref="D9:E9"/>
    <mergeCell ref="D8:E8"/>
    <mergeCell ref="D7:E7"/>
    <mergeCell ref="B12:C12"/>
    <mergeCell ref="B11:C11"/>
    <mergeCell ref="B10:C10"/>
    <mergeCell ref="B9:C9"/>
    <mergeCell ref="B8:C8"/>
    <mergeCell ref="B7:C7"/>
    <mergeCell ref="A19:B19"/>
    <mergeCell ref="F23:G23"/>
    <mergeCell ref="F24:G24"/>
    <mergeCell ref="F25:G25"/>
    <mergeCell ref="F26:G26"/>
    <mergeCell ref="F27:G27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/>
  </sheetPr>
  <dimension ref="A3:J23"/>
  <sheetViews>
    <sheetView workbookViewId="0">
      <selection activeCell="B4" sqref="B4:C4"/>
    </sheetView>
  </sheetViews>
  <sheetFormatPr baseColWidth="10" defaultRowHeight="15"/>
  <cols>
    <col min="1" max="1" width="18.7109375" customWidth="1"/>
    <col min="2" max="2" width="27.28515625" style="5" customWidth="1"/>
    <col min="3" max="3" width="6" style="5" customWidth="1"/>
    <col min="4" max="4" width="14.85546875" style="5" customWidth="1"/>
    <col min="5" max="5" width="6.7109375" style="5" customWidth="1"/>
    <col min="6" max="6" width="12.28515625" customWidth="1"/>
    <col min="8" max="8" width="11.42578125" style="5"/>
    <col min="9" max="9" width="18.85546875" customWidth="1"/>
    <col min="10" max="10" width="22.28515625" customWidth="1"/>
  </cols>
  <sheetData>
    <row r="3" spans="1:10" ht="15.75" thickBot="1"/>
    <row r="4" spans="1:10" ht="15.75" thickBot="1">
      <c r="A4" s="6" t="s">
        <v>27</v>
      </c>
      <c r="B4" s="93" t="s">
        <v>66</v>
      </c>
      <c r="C4" s="80"/>
      <c r="D4" s="93" t="s">
        <v>67</v>
      </c>
      <c r="E4" s="94"/>
      <c r="F4" s="16" t="s">
        <v>28</v>
      </c>
      <c r="G4" s="17" t="s">
        <v>29</v>
      </c>
      <c r="H4" s="32" t="s">
        <v>47</v>
      </c>
      <c r="I4" s="13" t="s">
        <v>48</v>
      </c>
      <c r="J4" s="18" t="s">
        <v>49</v>
      </c>
    </row>
    <row r="5" spans="1:10" ht="15.75" thickBot="1">
      <c r="A5" s="13" t="s">
        <v>10</v>
      </c>
      <c r="B5" s="67"/>
      <c r="C5" s="70">
        <f>COUNTIF(Scores!$B$9:$AD$76,A5)</f>
        <v>2</v>
      </c>
      <c r="D5" s="64"/>
      <c r="E5" s="70">
        <f>COUNTIF(Scores!$B$9:$AD$76,A5)</f>
        <v>2</v>
      </c>
      <c r="F5" s="24"/>
      <c r="G5" s="29"/>
      <c r="H5" s="30"/>
      <c r="I5" s="29"/>
      <c r="J5" s="58"/>
    </row>
    <row r="6" spans="1:10" ht="15.75" thickBot="1">
      <c r="A6" s="13" t="s">
        <v>65</v>
      </c>
      <c r="B6" s="65"/>
      <c r="C6" s="60">
        <f>COUNTIF(Scores!$B$9:$AD$76,A6)</f>
        <v>0</v>
      </c>
      <c r="D6" s="65"/>
      <c r="E6" s="60">
        <f>COUNTIF(Scores!$B$9:$AD$76,A6)</f>
        <v>0</v>
      </c>
      <c r="F6" s="21"/>
      <c r="G6" s="3"/>
      <c r="H6" s="22"/>
      <c r="I6" s="3"/>
      <c r="J6" s="35"/>
    </row>
    <row r="7" spans="1:10" ht="15.75" thickBot="1">
      <c r="A7" s="13" t="s">
        <v>11</v>
      </c>
      <c r="B7" s="65"/>
      <c r="C7" s="60">
        <f>COUNTIF(Scores!$B$9:$AD$76,A7)</f>
        <v>2</v>
      </c>
      <c r="D7" s="65"/>
      <c r="E7" s="60">
        <f>COUNTIF(Scores!$B$9:$AD$76,A7)</f>
        <v>2</v>
      </c>
      <c r="F7" s="21"/>
      <c r="G7" s="3"/>
      <c r="H7" s="22"/>
      <c r="I7" s="3"/>
      <c r="J7" s="35"/>
    </row>
    <row r="8" spans="1:10" ht="15.75" thickBot="1">
      <c r="A8" s="13" t="s">
        <v>68</v>
      </c>
      <c r="B8" s="65"/>
      <c r="C8" s="60">
        <f>COUNTIF(Scores!$B$9:$AD$76,A8)</f>
        <v>0</v>
      </c>
      <c r="D8" s="65"/>
      <c r="E8" s="60">
        <f>COUNTIF(Scores!$B$9:$AD$76,A8)</f>
        <v>0</v>
      </c>
      <c r="F8" s="21"/>
      <c r="G8" s="3"/>
      <c r="H8" s="22"/>
      <c r="I8" s="3"/>
      <c r="J8" s="35"/>
    </row>
    <row r="9" spans="1:10" ht="15.75" thickBot="1">
      <c r="A9" s="13" t="s">
        <v>61</v>
      </c>
      <c r="B9" s="65"/>
      <c r="C9" s="60">
        <f>COUNTIF(Scores!$B$9:$AD$76,A9)</f>
        <v>0</v>
      </c>
      <c r="D9" s="65"/>
      <c r="E9" s="60">
        <f>COUNTIF(Scores!$B$9:$AD$76,A9)</f>
        <v>0</v>
      </c>
      <c r="F9" s="21"/>
      <c r="G9" s="3"/>
      <c r="H9" s="22"/>
      <c r="I9" s="3"/>
      <c r="J9" s="35"/>
    </row>
    <row r="10" spans="1:10" ht="15.75" thickBot="1">
      <c r="A10" s="13" t="s">
        <v>62</v>
      </c>
      <c r="B10" s="65"/>
      <c r="C10" s="60">
        <f>COUNTIF(Scores!$B$9:$AD$76,A10)</f>
        <v>0</v>
      </c>
      <c r="D10" s="65"/>
      <c r="E10" s="60">
        <f>COUNTIF(Scores!$B$9:$AD$76,A10)</f>
        <v>0</v>
      </c>
      <c r="F10" s="21"/>
      <c r="G10" s="3"/>
      <c r="H10" s="22"/>
      <c r="I10" s="3"/>
      <c r="J10" s="35"/>
    </row>
    <row r="11" spans="1:10" ht="15.75" thickBot="1">
      <c r="A11" s="13" t="s">
        <v>64</v>
      </c>
      <c r="B11" s="65"/>
      <c r="C11" s="60">
        <f>COUNTIF(Scores!$B$9:$AD$76,A11)</f>
        <v>0</v>
      </c>
      <c r="D11" s="65"/>
      <c r="E11" s="60">
        <f>COUNTIF(Scores!$B$9:$AD$76,A11)</f>
        <v>0</v>
      </c>
      <c r="F11" s="21"/>
      <c r="G11" s="3"/>
      <c r="H11" s="22"/>
      <c r="I11" s="3"/>
      <c r="J11" s="35"/>
    </row>
    <row r="12" spans="1:10" ht="15.75" thickBot="1">
      <c r="A12" s="13" t="s">
        <v>9</v>
      </c>
      <c r="B12" s="65"/>
      <c r="C12" s="60">
        <f>COUNTIF(Scores!$B$9:$AD$76,A12)</f>
        <v>2</v>
      </c>
      <c r="D12" s="66"/>
      <c r="E12" s="60">
        <f>COUNTIF(Scores!$B$9:$AD$76,A12)</f>
        <v>2</v>
      </c>
      <c r="F12" s="71"/>
      <c r="G12" s="55"/>
      <c r="H12" s="56"/>
      <c r="I12" s="3"/>
      <c r="J12" s="59"/>
    </row>
    <row r="13" spans="1:10" ht="15.75" thickBot="1">
      <c r="A13" s="13" t="s">
        <v>12</v>
      </c>
      <c r="B13" s="65"/>
      <c r="C13" s="60">
        <f>COUNTIF(Scores!$B$9:$AD$76,A13)</f>
        <v>2</v>
      </c>
      <c r="D13" s="65"/>
      <c r="E13" s="60">
        <f>COUNTIF(Scores!$B$9:$AD$76,A13)</f>
        <v>2</v>
      </c>
      <c r="F13" s="21"/>
      <c r="G13" s="3"/>
      <c r="H13" s="22"/>
      <c r="I13" s="22"/>
      <c r="J13" s="11"/>
    </row>
    <row r="14" spans="1:10" ht="15.75" thickBot="1">
      <c r="A14" s="13" t="s">
        <v>60</v>
      </c>
      <c r="B14" s="65"/>
      <c r="C14" s="60">
        <f>COUNTIF(Scores!$B$9:$AD$76,A14)</f>
        <v>0</v>
      </c>
      <c r="D14" s="65"/>
      <c r="E14" s="60">
        <f>COUNTIF(Scores!$B$9:$AD$76,A14)</f>
        <v>0</v>
      </c>
      <c r="F14" s="2"/>
      <c r="G14" s="14"/>
      <c r="H14" s="57"/>
      <c r="I14" s="57"/>
      <c r="J14" s="60"/>
    </row>
    <row r="15" spans="1:10" ht="15.75" thickBot="1">
      <c r="A15" s="13" t="s">
        <v>63</v>
      </c>
      <c r="B15" s="68"/>
      <c r="C15" s="63">
        <f>COUNTIF(Scores!$B$9:$AD$76,A15)</f>
        <v>0</v>
      </c>
      <c r="D15" s="68"/>
      <c r="E15" s="63">
        <f>COUNTIF(Scores!$B$9:$AD$76,A15)</f>
        <v>0</v>
      </c>
      <c r="F15" s="61"/>
      <c r="G15" s="15"/>
      <c r="H15" s="62"/>
      <c r="I15" s="62"/>
      <c r="J15" s="63"/>
    </row>
    <row r="16" spans="1:10">
      <c r="A16" s="69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</sheetData>
  <sortState ref="A5:A15">
    <sortCondition ref="A5"/>
  </sortState>
  <mergeCells count="2">
    <mergeCell ref="B4:C4"/>
    <mergeCell ref="D4:E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Scores</vt:lpstr>
      <vt:lpstr>Statistiques générales</vt:lpstr>
      <vt:lpstr>Stats par joueur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</dc:creator>
  <cp:lastModifiedBy>Jordan</cp:lastModifiedBy>
  <dcterms:created xsi:type="dcterms:W3CDTF">2011-03-11T11:10:53Z</dcterms:created>
  <dcterms:modified xsi:type="dcterms:W3CDTF">2011-03-13T21:55:28Z</dcterms:modified>
</cp:coreProperties>
</file>