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Section des armatures" sheetId="1" r:id="rId1"/>
  </sheets>
  <externalReferences>
    <externalReference r:id="rId2"/>
  </externalReferences>
  <definedNames>
    <definedName name="poinç">[1]Vérification!$R$6:$R$101</definedName>
  </definedNames>
  <calcPr calcId="144525"/>
</workbook>
</file>

<file path=xl/calcChain.xml><?xml version="1.0" encoding="utf-8"?>
<calcChain xmlns="http://schemas.openxmlformats.org/spreadsheetml/2006/main">
  <c r="G26" i="1" l="1"/>
  <c r="G25" i="1"/>
  <c r="E18" i="1"/>
  <c r="J18" i="1" s="1" a="1"/>
  <c r="J18" i="1" s="1"/>
  <c r="E17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N8" i="1"/>
  <c r="M8" i="1"/>
  <c r="L8" i="1"/>
  <c r="K8" i="1"/>
  <c r="J8" i="1"/>
  <c r="I8" i="1"/>
  <c r="H8" i="1"/>
  <c r="G8" i="1"/>
  <c r="F8" i="1"/>
  <c r="E8" i="1"/>
  <c r="D8" i="1"/>
  <c r="C8" i="1"/>
  <c r="B8" i="1"/>
  <c r="N7" i="1"/>
  <c r="M7" i="1"/>
  <c r="L7" i="1"/>
  <c r="K7" i="1"/>
  <c r="J7" i="1"/>
  <c r="I7" i="1"/>
  <c r="H7" i="1"/>
  <c r="G7" i="1"/>
  <c r="F7" i="1"/>
  <c r="E7" i="1"/>
  <c r="D7" i="1"/>
  <c r="C7" i="1"/>
  <c r="B7" i="1"/>
  <c r="N6" i="1"/>
  <c r="M6" i="1"/>
  <c r="L6" i="1"/>
  <c r="K6" i="1"/>
  <c r="J6" i="1"/>
  <c r="I6" i="1"/>
  <c r="H6" i="1"/>
  <c r="G6" i="1"/>
  <c r="F6" i="1"/>
  <c r="E6" i="1"/>
  <c r="D6" i="1"/>
  <c r="C6" i="1"/>
  <c r="B6" i="1"/>
  <c r="J17" i="1" s="1" a="1"/>
  <c r="J17" i="1" s="1"/>
  <c r="N5" i="1"/>
  <c r="M5" i="1"/>
  <c r="L5" i="1"/>
  <c r="K5" i="1"/>
  <c r="J5" i="1"/>
  <c r="I5" i="1"/>
  <c r="H5" i="1"/>
  <c r="G5" i="1"/>
  <c r="F5" i="1"/>
  <c r="E5" i="1"/>
  <c r="D5" i="1"/>
  <c r="C5" i="1"/>
  <c r="B5" i="1"/>
  <c r="Q9" i="1" l="1" a="1"/>
  <c r="Q9" i="1" s="1"/>
  <c r="N18" i="1" s="1"/>
  <c r="R9" i="1" a="1"/>
  <c r="R9" i="1" s="1"/>
  <c r="L18" i="1" s="1"/>
  <c r="Q8" i="1" a="1"/>
  <c r="Q8" i="1" s="1"/>
  <c r="N17" i="1" s="1"/>
  <c r="R8" i="1" a="1"/>
  <c r="R8" i="1" s="1"/>
  <c r="L17" i="1" s="1"/>
</calcChain>
</file>

<file path=xl/sharedStrings.xml><?xml version="1.0" encoding="utf-8"?>
<sst xmlns="http://schemas.openxmlformats.org/spreadsheetml/2006/main" count="40" uniqueCount="28">
  <si>
    <t>Barres d'aciers pour béton armé</t>
  </si>
  <si>
    <t>Diamètre [mm]</t>
  </si>
  <si>
    <t>Section pour n barres [cm²]</t>
  </si>
  <si>
    <t>Périmètre</t>
  </si>
  <si>
    <t>[cm]</t>
  </si>
  <si>
    <t>Diamètre de barres déconseillé pour les fondations</t>
  </si>
  <si>
    <t>ligne</t>
  </si>
  <si>
    <t>colonne</t>
  </si>
  <si>
    <t>Aa</t>
  </si>
  <si>
    <t>Ab</t>
  </si>
  <si>
    <t>Section des armatures (cm²)</t>
  </si>
  <si>
    <t>=</t>
  </si>
  <si>
    <t>section d'acier retenue</t>
  </si>
  <si>
    <t>d'où</t>
  </si>
  <si>
    <t>HA</t>
  </si>
  <si>
    <t>Contrainte sur le choix des armatures :</t>
  </si>
  <si>
    <t>Espacement maximum (m)</t>
  </si>
  <si>
    <t>Dimension de la semelle</t>
  </si>
  <si>
    <t>Longueur (m)</t>
  </si>
  <si>
    <t>a'</t>
  </si>
  <si>
    <t xml:space="preserve">soit un minimum de </t>
  </si>
  <si>
    <t>barres</t>
  </si>
  <si>
    <t>Largeur (m)</t>
  </si>
  <si>
    <t>b'</t>
  </si>
  <si>
    <t>Possibilité de limiter la matrice en fonction du nombre minimal de barres, ce nombre minimal étant une donnée variable</t>
  </si>
  <si>
    <t>nb de barres</t>
  </si>
  <si>
    <t>diamètre</t>
  </si>
  <si>
    <t>si l'on respecte cette contrainte on devrait alors trouver 10 barres de diamètre 25 au lieu de 6 barres de diamètre 32????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</si>
</sst>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2" fontId="0" fillId="0" borderId="0" xfId="0" applyNumberFormat="1" applyFill="1" applyBorder="1"/>
    <xf numFmtId="0" fontId="0" fillId="0" borderId="4" xfId="0" applyBorder="1" applyAlignment="1">
      <alignment horizontal="center" wrapText="1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Fill="1"/>
    <xf numFmtId="0" fontId="0" fillId="2" borderId="5" xfId="0" applyFill="1" applyBorder="1"/>
    <xf numFmtId="2" fontId="0" fillId="2" borderId="1" xfId="0" applyNumberFormat="1" applyFill="1" applyBorder="1"/>
    <xf numFmtId="2" fontId="0" fillId="2" borderId="2" xfId="0" applyNumberFormat="1" applyFill="1" applyBorder="1"/>
    <xf numFmtId="2" fontId="0" fillId="2" borderId="7" xfId="0" applyNumberFormat="1" applyFill="1" applyBorder="1"/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5" xfId="0" applyNumberFormat="1" applyBorder="1"/>
    <xf numFmtId="2" fontId="0" fillId="0" borderId="0" xfId="0" applyNumberFormat="1" applyBorder="1"/>
    <xf numFmtId="2" fontId="0" fillId="0" borderId="8" xfId="0" applyNumberFormat="1" applyBorder="1"/>
    <xf numFmtId="0" fontId="0" fillId="0" borderId="1" xfId="0" applyBorder="1"/>
    <xf numFmtId="0" fontId="0" fillId="0" borderId="4" xfId="0" applyBorder="1"/>
    <xf numFmtId="0" fontId="0" fillId="0" borderId="9" xfId="0" applyBorder="1"/>
    <xf numFmtId="0" fontId="0" fillId="3" borderId="0" xfId="0" applyFill="1"/>
    <xf numFmtId="2" fontId="0" fillId="0" borderId="4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0" fontId="0" fillId="4" borderId="2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10" xfId="0" applyBorder="1" applyAlignment="1">
      <alignment horizontal="center" vertical="center"/>
    </xf>
    <xf numFmtId="164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4" xfId="0" applyFill="1" applyBorder="1" applyAlignment="1">
      <alignment horizontal="right"/>
    </xf>
    <xf numFmtId="0" fontId="0" fillId="4" borderId="10" xfId="0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4" borderId="4" xfId="0" applyFill="1" applyBorder="1"/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left"/>
    </xf>
    <xf numFmtId="0" fontId="0" fillId="0" borderId="0" xfId="0" applyFill="1" applyBorder="1"/>
    <xf numFmtId="2" fontId="0" fillId="0" borderId="0" xfId="0" applyNumberFormat="1" applyFill="1" applyBorder="1" applyAlignment="1">
      <alignment horizontal="left"/>
    </xf>
    <xf numFmtId="0" fontId="0" fillId="0" borderId="7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dim%20sem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 dimensionnement"/>
      <sheetName val="Vérification"/>
      <sheetName val="Re dimensionnement"/>
      <sheetName val="Section des armatures"/>
      <sheetName val="Feuil1"/>
    </sheetNames>
    <sheetDataSet>
      <sheetData sheetId="0"/>
      <sheetData sheetId="1">
        <row r="6">
          <cell r="R6">
            <v>0</v>
          </cell>
        </row>
        <row r="7">
          <cell r="R7">
            <v>0.48650266324675584</v>
          </cell>
        </row>
        <row r="8">
          <cell r="R8">
            <v>0.76536391546878979</v>
          </cell>
        </row>
        <row r="9">
          <cell r="R9">
            <v>0.91819209862819917</v>
          </cell>
        </row>
        <row r="10">
          <cell r="R10">
            <v>0.98485065527081828</v>
          </cell>
        </row>
        <row r="11">
          <cell r="R11">
            <v>0.98712379244794568</v>
          </cell>
        </row>
        <row r="12">
          <cell r="R12">
            <v>0.98435711720499797</v>
          </cell>
        </row>
        <row r="13">
          <cell r="R13">
            <v>0.98108906623517422</v>
          </cell>
        </row>
        <row r="14">
          <cell r="R14">
            <v>0.97732885412268933</v>
          </cell>
        </row>
        <row r="15">
          <cell r="R15">
            <v>0.97308529567451707</v>
          </cell>
        </row>
        <row r="16">
          <cell r="R16">
            <v>0.96836682736831359</v>
          </cell>
        </row>
        <row r="17">
          <cell r="R17">
            <v>0.96318152743419116</v>
          </cell>
        </row>
        <row r="18">
          <cell r="R18">
            <v>0.9379220588657563</v>
          </cell>
        </row>
        <row r="19">
          <cell r="R19">
            <v>0.84538303301089934</v>
          </cell>
        </row>
        <row r="20">
          <cell r="R20">
            <v>0.71489039414839706</v>
          </cell>
        </row>
        <row r="21">
          <cell r="R21">
            <v>0.55014800955405763</v>
          </cell>
        </row>
        <row r="22">
          <cell r="R22">
            <v>0.35378769362798357</v>
          </cell>
        </row>
        <row r="23">
          <cell r="R23">
            <v>0.12773090601522138</v>
          </cell>
        </row>
        <row r="24">
          <cell r="R24">
            <v>-0.12658673278448537</v>
          </cell>
        </row>
        <row r="25">
          <cell r="R25">
            <v>-0.40807101594922568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F30">
            <v>46.744886363636375</v>
          </cell>
          <cell r="R30">
            <v>0</v>
          </cell>
        </row>
        <row r="31">
          <cell r="F31">
            <v>48.205664062499999</v>
          </cell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workbookViewId="0">
      <selection activeCell="F33" sqref="F33"/>
    </sheetView>
  </sheetViews>
  <sheetFormatPr baseColWidth="10" defaultRowHeight="15" x14ac:dyDescent="0.25"/>
  <cols>
    <col min="1" max="1" width="11.7109375" customWidth="1"/>
    <col min="19" max="19" width="30.85546875" customWidth="1"/>
    <col min="20" max="20" width="11.42578125" hidden="1" customWidth="1"/>
  </cols>
  <sheetData>
    <row r="1" spans="1:24" x14ac:dyDescent="0.25">
      <c r="A1" t="s">
        <v>0</v>
      </c>
    </row>
    <row r="3" spans="1:24" x14ac:dyDescent="0.25">
      <c r="A3" s="1" t="s">
        <v>1</v>
      </c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5" t="s">
        <v>3</v>
      </c>
      <c r="R3" s="6"/>
    </row>
    <row r="4" spans="1:24" x14ac:dyDescent="0.25">
      <c r="A4" s="7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9">
        <v>10</v>
      </c>
      <c r="L4" s="9">
        <v>11</v>
      </c>
      <c r="M4" s="10">
        <v>12</v>
      </c>
      <c r="N4" s="10" t="s">
        <v>4</v>
      </c>
      <c r="Q4" s="11"/>
      <c r="R4" s="11"/>
      <c r="S4" s="11"/>
      <c r="T4" s="11"/>
      <c r="U4" s="11"/>
      <c r="V4" s="11"/>
    </row>
    <row r="5" spans="1:24" x14ac:dyDescent="0.25">
      <c r="A5" s="12">
        <v>6</v>
      </c>
      <c r="B5" s="13">
        <f>ROUND(PI()*$A5*$A5*10^(-2)*B$4/4,2)</f>
        <v>0.28000000000000003</v>
      </c>
      <c r="C5" s="14">
        <f t="shared" ref="C5:M14" si="0">ROUND(PI()*$A5*$A5*10^(-2)*C$4/4,2)</f>
        <v>0.56999999999999995</v>
      </c>
      <c r="D5" s="14">
        <f t="shared" si="0"/>
        <v>0.85</v>
      </c>
      <c r="E5" s="14">
        <f t="shared" si="0"/>
        <v>1.1299999999999999</v>
      </c>
      <c r="F5" s="14">
        <f t="shared" si="0"/>
        <v>1.41</v>
      </c>
      <c r="G5" s="14">
        <f t="shared" si="0"/>
        <v>1.7</v>
      </c>
      <c r="H5" s="14">
        <f t="shared" si="0"/>
        <v>1.98</v>
      </c>
      <c r="I5" s="14">
        <f t="shared" si="0"/>
        <v>2.2599999999999998</v>
      </c>
      <c r="J5" s="14">
        <f t="shared" si="0"/>
        <v>2.54</v>
      </c>
      <c r="K5" s="14">
        <f t="shared" si="0"/>
        <v>2.83</v>
      </c>
      <c r="L5" s="14">
        <f t="shared" si="0"/>
        <v>3.11</v>
      </c>
      <c r="M5" s="14">
        <f t="shared" si="0"/>
        <v>3.39</v>
      </c>
      <c r="N5" s="15">
        <f>2*PI()*A5/2*10^-1</f>
        <v>1.8849555921538759</v>
      </c>
      <c r="O5" s="16" t="s">
        <v>5</v>
      </c>
      <c r="P5" s="17"/>
      <c r="Q5" s="17"/>
      <c r="R5" s="17"/>
      <c r="S5" s="11"/>
      <c r="T5" s="11"/>
      <c r="U5" s="11"/>
      <c r="V5" s="11"/>
    </row>
    <row r="6" spans="1:24" x14ac:dyDescent="0.25">
      <c r="A6" s="8">
        <v>8</v>
      </c>
      <c r="B6" s="18">
        <f t="shared" ref="B6:B14" si="1">ROUND(PI()*$A6*$A6*10^(-2)*B$4/4,2)</f>
        <v>0.5</v>
      </c>
      <c r="C6" s="19">
        <f t="shared" si="0"/>
        <v>1.01</v>
      </c>
      <c r="D6" s="19">
        <f t="shared" si="0"/>
        <v>1.51</v>
      </c>
      <c r="E6" s="19">
        <f t="shared" si="0"/>
        <v>2.0099999999999998</v>
      </c>
      <c r="F6" s="19">
        <f t="shared" si="0"/>
        <v>2.5099999999999998</v>
      </c>
      <c r="G6" s="19">
        <f t="shared" si="0"/>
        <v>3.02</v>
      </c>
      <c r="H6" s="19">
        <f t="shared" si="0"/>
        <v>3.52</v>
      </c>
      <c r="I6" s="19">
        <f t="shared" si="0"/>
        <v>4.0199999999999996</v>
      </c>
      <c r="J6" s="19">
        <f t="shared" si="0"/>
        <v>4.5199999999999996</v>
      </c>
      <c r="K6" s="19">
        <f t="shared" si="0"/>
        <v>5.03</v>
      </c>
      <c r="L6" s="19">
        <f t="shared" si="0"/>
        <v>5.53</v>
      </c>
      <c r="M6" s="19">
        <f t="shared" si="0"/>
        <v>6.03</v>
      </c>
      <c r="N6" s="20">
        <f t="shared" ref="N6:N14" si="2">2*PI()*A6/2*10^-1</f>
        <v>2.5132741228718345</v>
      </c>
      <c r="Q6" s="11"/>
      <c r="R6" s="11"/>
      <c r="S6" s="11"/>
      <c r="T6" s="11"/>
      <c r="U6" s="11"/>
      <c r="V6" s="11"/>
    </row>
    <row r="7" spans="1:24" x14ac:dyDescent="0.25">
      <c r="A7" s="8">
        <v>10</v>
      </c>
      <c r="B7" s="18">
        <f t="shared" si="1"/>
        <v>0.79</v>
      </c>
      <c r="C7" s="19">
        <f t="shared" si="0"/>
        <v>1.57</v>
      </c>
      <c r="D7" s="19">
        <f t="shared" si="0"/>
        <v>2.36</v>
      </c>
      <c r="E7" s="19">
        <f t="shared" si="0"/>
        <v>3.14</v>
      </c>
      <c r="F7" s="19">
        <f t="shared" si="0"/>
        <v>3.93</v>
      </c>
      <c r="G7" s="19">
        <f t="shared" si="0"/>
        <v>4.71</v>
      </c>
      <c r="H7" s="19">
        <f t="shared" si="0"/>
        <v>5.5</v>
      </c>
      <c r="I7" s="19">
        <f t="shared" si="0"/>
        <v>6.28</v>
      </c>
      <c r="J7" s="19">
        <f t="shared" si="0"/>
        <v>7.07</v>
      </c>
      <c r="K7" s="19">
        <f t="shared" si="0"/>
        <v>7.85</v>
      </c>
      <c r="L7" s="19">
        <f t="shared" si="0"/>
        <v>8.64</v>
      </c>
      <c r="M7" s="19">
        <f t="shared" si="0"/>
        <v>9.42</v>
      </c>
      <c r="N7" s="20">
        <f t="shared" si="2"/>
        <v>3.1415926535897931</v>
      </c>
      <c r="Q7" s="21" t="s">
        <v>6</v>
      </c>
      <c r="R7" s="5" t="s">
        <v>7</v>
      </c>
      <c r="U7" s="11"/>
      <c r="V7" s="11"/>
    </row>
    <row r="8" spans="1:24" x14ac:dyDescent="0.25">
      <c r="A8" s="8">
        <v>12</v>
      </c>
      <c r="B8" s="18">
        <f t="shared" si="1"/>
        <v>1.1299999999999999</v>
      </c>
      <c r="C8" s="19">
        <f t="shared" si="0"/>
        <v>2.2599999999999998</v>
      </c>
      <c r="D8" s="19">
        <f t="shared" si="0"/>
        <v>3.39</v>
      </c>
      <c r="E8" s="19">
        <f t="shared" si="0"/>
        <v>4.5199999999999996</v>
      </c>
      <c r="F8" s="19">
        <f t="shared" si="0"/>
        <v>5.65</v>
      </c>
      <c r="G8" s="19">
        <f t="shared" si="0"/>
        <v>6.79</v>
      </c>
      <c r="H8" s="19">
        <f t="shared" si="0"/>
        <v>7.92</v>
      </c>
      <c r="I8" s="19">
        <f t="shared" si="0"/>
        <v>9.0500000000000007</v>
      </c>
      <c r="J8" s="19">
        <f t="shared" si="0"/>
        <v>10.18</v>
      </c>
      <c r="K8" s="19">
        <f t="shared" si="0"/>
        <v>11.31</v>
      </c>
      <c r="L8" s="19">
        <f t="shared" si="0"/>
        <v>12.44</v>
      </c>
      <c r="M8" s="19">
        <f t="shared" si="0"/>
        <v>13.57</v>
      </c>
      <c r="N8" s="20">
        <f t="shared" si="2"/>
        <v>3.7699111843077517</v>
      </c>
      <c r="P8" s="21" t="s">
        <v>8</v>
      </c>
      <c r="Q8" s="21">
        <f t="array" ref="Q8">MIN(IF(B6:M14=J17,ROW(A6:A14)-5,""))</f>
        <v>8</v>
      </c>
      <c r="R8" s="5">
        <f t="array" ref="R8">MIN(IF(B6:M14=J17,COLUMN(B4:M4)-1,""))</f>
        <v>6</v>
      </c>
      <c r="U8" s="11"/>
      <c r="V8" s="11"/>
    </row>
    <row r="9" spans="1:24" x14ac:dyDescent="0.25">
      <c r="A9" s="8">
        <v>14</v>
      </c>
      <c r="B9" s="18">
        <f t="shared" si="1"/>
        <v>1.54</v>
      </c>
      <c r="C9" s="19">
        <f t="shared" si="0"/>
        <v>3.08</v>
      </c>
      <c r="D9" s="19">
        <f t="shared" si="0"/>
        <v>4.62</v>
      </c>
      <c r="E9" s="19">
        <f t="shared" si="0"/>
        <v>6.16</v>
      </c>
      <c r="F9" s="19">
        <f t="shared" si="0"/>
        <v>7.7</v>
      </c>
      <c r="G9" s="19">
        <f t="shared" si="0"/>
        <v>9.24</v>
      </c>
      <c r="H9" s="19">
        <f t="shared" si="0"/>
        <v>10.78</v>
      </c>
      <c r="I9" s="19">
        <f t="shared" si="0"/>
        <v>12.32</v>
      </c>
      <c r="J9" s="19">
        <f t="shared" si="0"/>
        <v>13.85</v>
      </c>
      <c r="K9" s="19">
        <f t="shared" si="0"/>
        <v>15.39</v>
      </c>
      <c r="L9" s="19">
        <f t="shared" si="0"/>
        <v>16.93</v>
      </c>
      <c r="M9" s="19">
        <f t="shared" si="0"/>
        <v>18.47</v>
      </c>
      <c r="N9" s="20">
        <f t="shared" si="2"/>
        <v>4.3982297150257104</v>
      </c>
      <c r="P9" s="22" t="s">
        <v>9</v>
      </c>
      <c r="Q9" s="22">
        <f t="array" ref="Q9">MIN(IF(B6:M14=J18,ROW(A6:A14)-5,""))</f>
        <v>8</v>
      </c>
      <c r="R9" s="23">
        <f t="array" ref="R9">MIN(IF(B6:M14=J18,COLUMN(B4:M4)-1,""))</f>
        <v>6</v>
      </c>
      <c r="U9" s="11"/>
      <c r="V9" s="11"/>
      <c r="X9" s="24"/>
    </row>
    <row r="10" spans="1:24" x14ac:dyDescent="0.25">
      <c r="A10" s="8">
        <v>16</v>
      </c>
      <c r="B10" s="18">
        <f t="shared" si="1"/>
        <v>2.0099999999999998</v>
      </c>
      <c r="C10" s="19">
        <f t="shared" si="0"/>
        <v>4.0199999999999996</v>
      </c>
      <c r="D10" s="19">
        <f t="shared" si="0"/>
        <v>6.03</v>
      </c>
      <c r="E10" s="19">
        <f t="shared" si="0"/>
        <v>8.0399999999999991</v>
      </c>
      <c r="F10" s="19">
        <f t="shared" si="0"/>
        <v>10.050000000000001</v>
      </c>
      <c r="G10" s="19">
        <f t="shared" si="0"/>
        <v>12.06</v>
      </c>
      <c r="H10" s="19">
        <f t="shared" si="0"/>
        <v>14.07</v>
      </c>
      <c r="I10" s="19">
        <f t="shared" si="0"/>
        <v>16.079999999999998</v>
      </c>
      <c r="J10" s="19">
        <f t="shared" si="0"/>
        <v>18.100000000000001</v>
      </c>
      <c r="K10" s="19">
        <f t="shared" si="0"/>
        <v>20.11</v>
      </c>
      <c r="L10" s="19">
        <f t="shared" si="0"/>
        <v>22.12</v>
      </c>
      <c r="M10" s="19">
        <f t="shared" si="0"/>
        <v>24.13</v>
      </c>
      <c r="N10" s="20">
        <f t="shared" si="2"/>
        <v>5.026548245743669</v>
      </c>
      <c r="X10" s="24"/>
    </row>
    <row r="11" spans="1:24" x14ac:dyDescent="0.25">
      <c r="A11" s="8">
        <v>20</v>
      </c>
      <c r="B11" s="18">
        <f t="shared" si="1"/>
        <v>3.14</v>
      </c>
      <c r="C11" s="19">
        <f t="shared" si="0"/>
        <v>6.28</v>
      </c>
      <c r="D11" s="19">
        <f t="shared" si="0"/>
        <v>9.42</v>
      </c>
      <c r="E11" s="19">
        <f t="shared" si="0"/>
        <v>12.57</v>
      </c>
      <c r="F11" s="19">
        <f t="shared" si="0"/>
        <v>15.71</v>
      </c>
      <c r="G11" s="19">
        <f t="shared" si="0"/>
        <v>18.850000000000001</v>
      </c>
      <c r="H11" s="19">
        <f t="shared" si="0"/>
        <v>21.99</v>
      </c>
      <c r="I11" s="19">
        <f t="shared" si="0"/>
        <v>25.13</v>
      </c>
      <c r="J11" s="19">
        <f t="shared" si="0"/>
        <v>28.27</v>
      </c>
      <c r="K11" s="19">
        <f t="shared" si="0"/>
        <v>31.42</v>
      </c>
      <c r="L11" s="19">
        <f t="shared" si="0"/>
        <v>34.56</v>
      </c>
      <c r="M11" s="19">
        <f t="shared" si="0"/>
        <v>37.700000000000003</v>
      </c>
      <c r="N11" s="20">
        <f t="shared" si="2"/>
        <v>6.2831853071795862</v>
      </c>
      <c r="X11" s="24"/>
    </row>
    <row r="12" spans="1:24" x14ac:dyDescent="0.25">
      <c r="A12" s="8">
        <v>25</v>
      </c>
      <c r="B12" s="18">
        <f t="shared" si="1"/>
        <v>4.91</v>
      </c>
      <c r="C12" s="19">
        <f t="shared" si="0"/>
        <v>9.82</v>
      </c>
      <c r="D12" s="19">
        <f t="shared" si="0"/>
        <v>14.73</v>
      </c>
      <c r="E12" s="19">
        <f t="shared" si="0"/>
        <v>19.63</v>
      </c>
      <c r="F12" s="19">
        <f t="shared" si="0"/>
        <v>24.54</v>
      </c>
      <c r="G12" s="19">
        <f t="shared" si="0"/>
        <v>29.45</v>
      </c>
      <c r="H12" s="19">
        <f t="shared" si="0"/>
        <v>34.36</v>
      </c>
      <c r="I12" s="19">
        <f t="shared" si="0"/>
        <v>39.270000000000003</v>
      </c>
      <c r="J12" s="19">
        <f t="shared" si="0"/>
        <v>44.18</v>
      </c>
      <c r="K12" s="19">
        <f t="shared" si="0"/>
        <v>49.09</v>
      </c>
      <c r="L12" s="19">
        <f t="shared" si="0"/>
        <v>54</v>
      </c>
      <c r="M12" s="19">
        <f t="shared" si="0"/>
        <v>58.9</v>
      </c>
      <c r="N12" s="20">
        <f t="shared" si="2"/>
        <v>7.8539816339744837</v>
      </c>
    </row>
    <row r="13" spans="1:24" x14ac:dyDescent="0.25">
      <c r="A13" s="8">
        <v>32</v>
      </c>
      <c r="B13" s="18">
        <f t="shared" si="1"/>
        <v>8.0399999999999991</v>
      </c>
      <c r="C13" s="19">
        <f t="shared" si="0"/>
        <v>16.079999999999998</v>
      </c>
      <c r="D13" s="19">
        <f t="shared" si="0"/>
        <v>24.13</v>
      </c>
      <c r="E13" s="19">
        <f t="shared" si="0"/>
        <v>32.17</v>
      </c>
      <c r="F13" s="19">
        <f t="shared" si="0"/>
        <v>40.21</v>
      </c>
      <c r="G13" s="19">
        <f t="shared" si="0"/>
        <v>48.25</v>
      </c>
      <c r="H13" s="19">
        <f t="shared" si="0"/>
        <v>56.3</v>
      </c>
      <c r="I13" s="19">
        <f t="shared" si="0"/>
        <v>64.34</v>
      </c>
      <c r="J13" s="19">
        <f t="shared" si="0"/>
        <v>72.38</v>
      </c>
      <c r="K13" s="19">
        <f t="shared" si="0"/>
        <v>80.42</v>
      </c>
      <c r="L13" s="19">
        <f t="shared" si="0"/>
        <v>88.47</v>
      </c>
      <c r="M13" s="19">
        <f t="shared" si="0"/>
        <v>96.51</v>
      </c>
      <c r="N13" s="20">
        <f t="shared" si="2"/>
        <v>10.053096491487338</v>
      </c>
    </row>
    <row r="14" spans="1:24" x14ac:dyDescent="0.25">
      <c r="A14" s="22">
        <v>40</v>
      </c>
      <c r="B14" s="25">
        <f t="shared" si="1"/>
        <v>12.57</v>
      </c>
      <c r="C14" s="26">
        <f t="shared" si="0"/>
        <v>25.13</v>
      </c>
      <c r="D14" s="26">
        <f t="shared" si="0"/>
        <v>37.700000000000003</v>
      </c>
      <c r="E14" s="26">
        <f t="shared" si="0"/>
        <v>50.27</v>
      </c>
      <c r="F14" s="26">
        <f t="shared" si="0"/>
        <v>62.83</v>
      </c>
      <c r="G14" s="26">
        <f t="shared" si="0"/>
        <v>75.400000000000006</v>
      </c>
      <c r="H14" s="26">
        <f t="shared" si="0"/>
        <v>87.96</v>
      </c>
      <c r="I14" s="26">
        <f t="shared" si="0"/>
        <v>100.53</v>
      </c>
      <c r="J14" s="26">
        <f t="shared" si="0"/>
        <v>113.1</v>
      </c>
      <c r="K14" s="26">
        <f t="shared" si="0"/>
        <v>125.66</v>
      </c>
      <c r="L14" s="26">
        <f t="shared" si="0"/>
        <v>138.22999999999999</v>
      </c>
      <c r="M14" s="26">
        <f t="shared" si="0"/>
        <v>150.80000000000001</v>
      </c>
      <c r="N14" s="27">
        <f t="shared" si="2"/>
        <v>12.566370614359172</v>
      </c>
    </row>
    <row r="16" spans="1:24" x14ac:dyDescent="0.25">
      <c r="L16" t="s">
        <v>25</v>
      </c>
      <c r="N16" t="s">
        <v>26</v>
      </c>
    </row>
    <row r="17" spans="1:14" ht="15" customHeight="1" x14ac:dyDescent="0.25">
      <c r="A17" s="28" t="s">
        <v>10</v>
      </c>
      <c r="B17" s="29"/>
      <c r="C17" s="30" t="s">
        <v>8</v>
      </c>
      <c r="D17" s="31" t="s">
        <v>11</v>
      </c>
      <c r="E17" s="32">
        <f>[1]Vérification!F30</f>
        <v>46.744886363636375</v>
      </c>
      <c r="F17" s="33" t="s">
        <v>12</v>
      </c>
      <c r="G17" s="34"/>
      <c r="H17" s="35" t="s">
        <v>8</v>
      </c>
      <c r="I17" s="36" t="s">
        <v>11</v>
      </c>
      <c r="J17" s="37">
        <f t="array" ref="J17">MIN(IF($B$6:$M$14&gt;=E17,$B$6:$M$14))</f>
        <v>48.25</v>
      </c>
      <c r="K17" s="38" t="s">
        <v>13</v>
      </c>
      <c r="L17" s="39">
        <f>INDEX(B4:M4,R8)</f>
        <v>6</v>
      </c>
      <c r="M17" s="40" t="s">
        <v>14</v>
      </c>
      <c r="N17" s="41">
        <f>INDEX(A6:A14,Q8)</f>
        <v>32</v>
      </c>
    </row>
    <row r="18" spans="1:14" x14ac:dyDescent="0.25">
      <c r="A18" s="42"/>
      <c r="B18" s="43"/>
      <c r="C18" s="44" t="s">
        <v>9</v>
      </c>
      <c r="D18" s="45" t="s">
        <v>11</v>
      </c>
      <c r="E18" s="46">
        <f>[1]Vérification!F31</f>
        <v>48.205664062499999</v>
      </c>
      <c r="F18" s="47"/>
      <c r="G18" s="48"/>
      <c r="H18" s="49" t="s">
        <v>9</v>
      </c>
      <c r="I18" s="50" t="s">
        <v>11</v>
      </c>
      <c r="J18" s="51">
        <f t="array" ref="J18">MIN(IF($B$6:$M$14&gt;=E18,$B$6:$M$14))</f>
        <v>48.25</v>
      </c>
      <c r="K18" s="52"/>
      <c r="L18" s="53">
        <f>INDEX(B4:M4,R9)</f>
        <v>6</v>
      </c>
      <c r="M18" s="54" t="s">
        <v>14</v>
      </c>
      <c r="N18" s="55">
        <f>INDEX(A6:A14,Q9)</f>
        <v>32</v>
      </c>
    </row>
    <row r="21" spans="1:14" x14ac:dyDescent="0.25">
      <c r="A21" t="s">
        <v>15</v>
      </c>
      <c r="L21" s="56"/>
      <c r="M21" s="56"/>
    </row>
    <row r="22" spans="1:14" x14ac:dyDescent="0.25">
      <c r="A22" t="s">
        <v>16</v>
      </c>
      <c r="D22">
        <v>0.3</v>
      </c>
      <c r="L22" s="57"/>
      <c r="M22" s="56"/>
    </row>
    <row r="23" spans="1:14" x14ac:dyDescent="0.25">
      <c r="L23" s="57"/>
      <c r="M23" s="56"/>
    </row>
    <row r="24" spans="1:14" x14ac:dyDescent="0.25">
      <c r="A24" s="58" t="s">
        <v>17</v>
      </c>
      <c r="B24" s="59"/>
      <c r="C24" s="60"/>
      <c r="L24" s="56"/>
      <c r="M24" s="56"/>
    </row>
    <row r="25" spans="1:14" x14ac:dyDescent="0.25">
      <c r="A25" s="21" t="s">
        <v>18</v>
      </c>
      <c r="B25" s="30" t="s">
        <v>19</v>
      </c>
      <c r="C25" s="31" t="s">
        <v>11</v>
      </c>
      <c r="D25" s="5">
        <v>2.7</v>
      </c>
      <c r="E25" s="61" t="s">
        <v>20</v>
      </c>
      <c r="F25" s="62"/>
      <c r="G25">
        <f>ROUNDUP((D25-2*0.025)/$D$22,0)</f>
        <v>9</v>
      </c>
      <c r="H25" t="s">
        <v>21</v>
      </c>
      <c r="L25" s="56"/>
      <c r="M25" s="56"/>
    </row>
    <row r="26" spans="1:14" x14ac:dyDescent="0.25">
      <c r="A26" s="22" t="s">
        <v>22</v>
      </c>
      <c r="B26" s="44" t="s">
        <v>23</v>
      </c>
      <c r="C26" s="45" t="s">
        <v>11</v>
      </c>
      <c r="D26" s="23">
        <v>2.7</v>
      </c>
      <c r="E26" s="61" t="s">
        <v>20</v>
      </c>
      <c r="F26" s="62"/>
      <c r="G26">
        <f>ROUNDUP((D26-2*0.025)/$D$22,0)</f>
        <v>9</v>
      </c>
      <c r="H26" t="s">
        <v>21</v>
      </c>
      <c r="L26" s="56"/>
      <c r="M26" s="56"/>
    </row>
    <row r="29" spans="1:14" x14ac:dyDescent="0.25">
      <c r="E29" t="s">
        <v>24</v>
      </c>
    </row>
    <row r="31" spans="1:14" x14ac:dyDescent="0.25">
      <c r="E31" t="s">
        <v>27</v>
      </c>
    </row>
  </sheetData>
  <mergeCells count="8">
    <mergeCell ref="E25:F25"/>
    <mergeCell ref="E26:F26"/>
    <mergeCell ref="A3:A4"/>
    <mergeCell ref="B3:M3"/>
    <mergeCell ref="O5:R5"/>
    <mergeCell ref="A17:B18"/>
    <mergeCell ref="F17:G18"/>
    <mergeCell ref="K17:K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Section des armatures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2011-03-15T14:21:33Z</dcterms:created>
  <dcterms:modified xsi:type="dcterms:W3CDTF">2011-03-15T14:33:38Z</dcterms:modified>
</cp:coreProperties>
</file>