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6690" windowWidth="28830" windowHeight="6735"/>
  </bookViews>
  <sheets>
    <sheet name="Section des armatures" sheetId="1" r:id="rId1"/>
  </sheets>
  <externalReferences>
    <externalReference r:id="rId2"/>
  </externalReferences>
  <definedNames>
    <definedName name="poinç">[1]Vérification!$R$6:$R$101</definedName>
  </definedNames>
  <calcPr calcId="144525"/>
</workbook>
</file>

<file path=xl/calcChain.xml><?xml version="1.0" encoding="utf-8"?>
<calcChain xmlns="http://schemas.openxmlformats.org/spreadsheetml/2006/main">
  <c r="B5" i="1" l="1"/>
  <c r="C5" i="1"/>
  <c r="D5" i="1"/>
  <c r="E5" i="1"/>
  <c r="F5" i="1"/>
  <c r="G5" i="1"/>
  <c r="H5" i="1"/>
  <c r="I5" i="1"/>
  <c r="J5" i="1"/>
  <c r="K5" i="1"/>
  <c r="L5" i="1"/>
  <c r="M5" i="1"/>
  <c r="N5" i="1"/>
  <c r="B6" i="1"/>
  <c r="C6" i="1"/>
  <c r="D6" i="1"/>
  <c r="E6" i="1"/>
  <c r="F6" i="1"/>
  <c r="G6" i="1"/>
  <c r="H6" i="1"/>
  <c r="I6" i="1"/>
  <c r="J6" i="1"/>
  <c r="K6" i="1"/>
  <c r="L6" i="1"/>
  <c r="M6" i="1"/>
  <c r="N6" i="1"/>
  <c r="B7" i="1"/>
  <c r="C7" i="1"/>
  <c r="D7" i="1"/>
  <c r="E7" i="1"/>
  <c r="F7" i="1"/>
  <c r="G7" i="1"/>
  <c r="H7" i="1"/>
  <c r="I7" i="1"/>
  <c r="J7" i="1"/>
  <c r="K7" i="1"/>
  <c r="L7" i="1"/>
  <c r="M7" i="1"/>
  <c r="N7" i="1"/>
  <c r="B8" i="1"/>
  <c r="C8" i="1"/>
  <c r="D8" i="1"/>
  <c r="E8" i="1"/>
  <c r="F8" i="1"/>
  <c r="G8" i="1"/>
  <c r="H8" i="1"/>
  <c r="I8" i="1"/>
  <c r="J8" i="1"/>
  <c r="K8" i="1"/>
  <c r="L8" i="1"/>
  <c r="M8" i="1"/>
  <c r="N8" i="1"/>
  <c r="B9" i="1"/>
  <c r="C9" i="1"/>
  <c r="D9" i="1"/>
  <c r="E9" i="1"/>
  <c r="F9" i="1"/>
  <c r="G9" i="1"/>
  <c r="H9" i="1"/>
  <c r="I9" i="1"/>
  <c r="J9" i="1"/>
  <c r="K9" i="1"/>
  <c r="L9" i="1"/>
  <c r="M9" i="1"/>
  <c r="N9" i="1"/>
  <c r="B10" i="1"/>
  <c r="C10" i="1"/>
  <c r="D10" i="1"/>
  <c r="E10" i="1"/>
  <c r="F10" i="1"/>
  <c r="G10" i="1"/>
  <c r="H10" i="1"/>
  <c r="I10" i="1"/>
  <c r="J10" i="1"/>
  <c r="K10" i="1"/>
  <c r="L10" i="1"/>
  <c r="M10" i="1"/>
  <c r="N10" i="1"/>
  <c r="B11" i="1"/>
  <c r="C11" i="1"/>
  <c r="D11" i="1"/>
  <c r="E11" i="1"/>
  <c r="F11" i="1"/>
  <c r="G11" i="1"/>
  <c r="H11" i="1"/>
  <c r="I11" i="1"/>
  <c r="J11" i="1"/>
  <c r="K11" i="1"/>
  <c r="L11" i="1"/>
  <c r="M11" i="1"/>
  <c r="N11" i="1"/>
  <c r="B12" i="1"/>
  <c r="C12" i="1"/>
  <c r="D12" i="1"/>
  <c r="E12" i="1"/>
  <c r="F12" i="1"/>
  <c r="G12" i="1"/>
  <c r="H12" i="1"/>
  <c r="I12" i="1"/>
  <c r="J12" i="1"/>
  <c r="K12" i="1"/>
  <c r="L12" i="1"/>
  <c r="M12" i="1"/>
  <c r="N12" i="1"/>
  <c r="B13" i="1"/>
  <c r="C13" i="1"/>
  <c r="D13" i="1"/>
  <c r="E13" i="1"/>
  <c r="F13" i="1"/>
  <c r="G13" i="1"/>
  <c r="H13" i="1"/>
  <c r="I13" i="1"/>
  <c r="J13" i="1"/>
  <c r="K13" i="1"/>
  <c r="L13" i="1"/>
  <c r="M13" i="1"/>
  <c r="N13" i="1"/>
  <c r="B14" i="1"/>
  <c r="C14" i="1"/>
  <c r="D14" i="1"/>
  <c r="E14" i="1"/>
  <c r="F14" i="1"/>
  <c r="G14" i="1"/>
  <c r="H14" i="1"/>
  <c r="I14" i="1"/>
  <c r="J14" i="1"/>
  <c r="K14" i="1"/>
  <c r="L14" i="1"/>
  <c r="M14" i="1"/>
  <c r="N14" i="1"/>
  <c r="E17" i="1"/>
  <c r="E18" i="1"/>
  <c r="G25" i="1"/>
  <c r="G26" i="1"/>
  <c r="J17" i="1" l="1" a="1"/>
  <c r="J17" i="1" s="1"/>
  <c r="R8" i="1" s="1" a="1"/>
  <c r="R8" i="1" s="1"/>
  <c r="N17" i="1" s="1"/>
  <c r="F22" i="1" s="1"/>
  <c r="D23" i="1" s="1"/>
  <c r="J18" i="1" a="1"/>
  <c r="J18" i="1" s="1"/>
  <c r="R9" i="1" s="1" a="1"/>
  <c r="R9" i="1" s="1"/>
  <c r="N18" i="1" s="1"/>
  <c r="S9" i="1" a="1"/>
  <c r="S9" i="1" s="1"/>
  <c r="L18" i="1" s="1"/>
  <c r="S8" i="1" l="1" a="1"/>
  <c r="S8" i="1" s="1"/>
  <c r="L17" i="1" s="1"/>
</calcChain>
</file>

<file path=xl/sharedStrings.xml><?xml version="1.0" encoding="utf-8"?>
<sst xmlns="http://schemas.openxmlformats.org/spreadsheetml/2006/main" count="53" uniqueCount="41">
  <si>
    <t>Barres d'aciers pour béton armé</t>
  </si>
  <si>
    <t>Diamètre [mm]</t>
  </si>
  <si>
    <t>Section pour n barres [cm²]</t>
  </si>
  <si>
    <t>Périmètre</t>
  </si>
  <si>
    <t>[cm]</t>
  </si>
  <si>
    <t>Diamètre de barres déconseillé pour les fondations</t>
  </si>
  <si>
    <t>ligne</t>
  </si>
  <si>
    <t>colonne</t>
  </si>
  <si>
    <t>Aa</t>
  </si>
  <si>
    <t>Ab</t>
  </si>
  <si>
    <t>Section des armatures (cm²)</t>
  </si>
  <si>
    <t>=</t>
  </si>
  <si>
    <t>section d'acier retenue</t>
  </si>
  <si>
    <t>d'où</t>
  </si>
  <si>
    <t>HA</t>
  </si>
  <si>
    <t>Contrainte sur le choix des armatures :</t>
  </si>
  <si>
    <t>Espacement maximum (m)</t>
  </si>
  <si>
    <t>Dimension de la semelle</t>
  </si>
  <si>
    <t>Longueur (m)</t>
  </si>
  <si>
    <t>a'</t>
  </si>
  <si>
    <t xml:space="preserve">soit un minimum de </t>
  </si>
  <si>
    <t>barres</t>
  </si>
  <si>
    <t>Largeur (m)</t>
  </si>
  <si>
    <t>b'</t>
  </si>
  <si>
    <t>Possibilité de limiter la matrice en fonction du nombre minimal de barres, ce nombre minimal étant une donnée variable</t>
  </si>
  <si>
    <t>nb de barres</t>
  </si>
  <si>
    <t>diamètre</t>
  </si>
  <si>
    <t>si l'on respecte cette contrainte on devrait alors trouver 10 barres de diamètre 25 au lieu de 6 barres de diamètre 32????</t>
  </si>
  <si>
    <t>si l'on respecte cette contrainte on devrait alors trouver 10 barres de diamètre 25 au lieu de 6 barres de diamètre 32, données dans le document suivant</t>
  </si>
  <si>
    <r>
      <t xml:space="preserve">regle des 3D </t>
    </r>
    <r>
      <rPr>
        <sz val="11"/>
        <color theme="1"/>
        <rFont val="Calibri"/>
        <family val="2"/>
        <scheme val="minor"/>
      </rPr>
      <t>pour l'enrobage et non pas 2*0,025</t>
    </r>
  </si>
  <si>
    <t>j'ai solutionné ta requete en modifiant le parametre de recherche</t>
  </si>
  <si>
    <t>il fallait prendre le maximun des valeurs inferieures a la valeur de base ........</t>
  </si>
  <si>
    <t>ça c'est pour passer de 32 à 25</t>
  </si>
  <si>
    <t>je travaille moi meme dans les tp et je peux te dire sans me tromper que la seule façon de modifier le nombre de fers ,est de jouer sur le rapport poids de fer au m3 qui,est une constante donc pour un cubage donné ; une contrainte donnee :il y a un poids</t>
  </si>
  <si>
    <t>il te faudait une colonne avec le poids au ml , ensuite une regle de trois</t>
  </si>
  <si>
    <t>qui va determiner l'ecartement (calepinage)pour une epaisseur de beton donnée</t>
  </si>
  <si>
    <t>ce n'est pas lineaire</t>
  </si>
  <si>
    <t>dans ton cas l'ecartement pour 10fers sera de 0.27 mais c'est pas prouvé que 10 fers de 25 soient plus resistants que 9 de 32</t>
  </si>
  <si>
    <t>je me tiens a ta dispositions si jamais tu trouves une abaque dans laquelle on pourra y piocher les elements pour etablir ton tableau de conversion</t>
  </si>
  <si>
    <t>Masse lin.</t>
  </si>
  <si>
    <t>[kg/m]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</si>
</sst>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
  </numFmts>
  <fonts count="6" x14ac:knownFonts="1">
    <font>
      <sz val="11"/>
      <color theme="1"/>
      <name val="Calibri"/>
      <family val="2"/>
      <scheme val="minor"/>
    </font>
    <font>
      <sz val="10"/>
      <color indexed="8"/>
      <name val="Calibri"/>
      <family val="2"/>
    </font>
    <font>
      <sz val="11"/>
      <color indexed="10"/>
      <name val="Calibri"/>
      <family val="2"/>
    </font>
    <font>
      <sz val="8"/>
      <color indexed="8"/>
      <name val="Calibri"/>
      <family val="2"/>
    </font>
    <font>
      <b/>
      <sz val="11"/>
      <color indexed="10"/>
      <name val="Calibri"/>
      <family val="2"/>
    </font>
    <font>
      <sz val="10"/>
      <color theme="1"/>
      <name val="Calibri"/>
      <family val="2"/>
      <scheme val="minor"/>
    </font>
  </fonts>
  <fills count="7">
    <fill>
      <patternFill patternType="none"/>
    </fill>
    <fill>
      <patternFill patternType="gray125"/>
    </fill>
    <fill>
      <patternFill patternType="solid">
        <fgColor indexed="42"/>
        <bgColor indexed="64"/>
      </patternFill>
    </fill>
    <fill>
      <patternFill patternType="solid">
        <fgColor indexed="11"/>
        <bgColor indexed="64"/>
      </patternFill>
    </fill>
    <fill>
      <patternFill patternType="solid">
        <fgColor indexed="44"/>
        <bgColor indexed="64"/>
      </patternFill>
    </fill>
    <fill>
      <patternFill patternType="solid">
        <fgColor indexed="13"/>
        <bgColor indexed="64"/>
      </patternFill>
    </fill>
    <fill>
      <patternFill patternType="solid">
        <fgColor indexed="14"/>
        <bgColor indexed="64"/>
      </patternFill>
    </fill>
  </fills>
  <borders count="12">
    <border>
      <left/>
      <right/>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s>
  <cellStyleXfs count="1">
    <xf numFmtId="0" fontId="0" fillId="0" borderId="0"/>
  </cellStyleXfs>
  <cellXfs count="71">
    <xf numFmtId="0" fontId="0" fillId="0" borderId="0" xfId="0"/>
    <xf numFmtId="0" fontId="0" fillId="0" borderId="1" xfId="0" applyBorder="1"/>
    <xf numFmtId="2" fontId="0" fillId="0" borderId="0" xfId="0" applyNumberFormat="1" applyFill="1" applyBorder="1"/>
    <xf numFmtId="0" fontId="0" fillId="0" borderId="2" xfId="0" applyBorder="1"/>
    <xf numFmtId="0" fontId="0" fillId="0" borderId="0" xfId="0" applyBorder="1"/>
    <xf numFmtId="0" fontId="0" fillId="0" borderId="3" xfId="0" applyBorder="1"/>
    <xf numFmtId="0" fontId="0" fillId="0" borderId="0" xfId="0" applyFill="1"/>
    <xf numFmtId="0" fontId="0" fillId="2" borderId="2" xfId="0" applyFill="1" applyBorder="1"/>
    <xf numFmtId="2" fontId="0" fillId="2" borderId="4" xfId="0" applyNumberFormat="1" applyFill="1" applyBorder="1"/>
    <xf numFmtId="2" fontId="0" fillId="2" borderId="5" xfId="0" applyNumberFormat="1" applyFill="1" applyBorder="1"/>
    <xf numFmtId="2" fontId="0" fillId="2" borderId="6" xfId="0" applyNumberFormat="1" applyFill="1" applyBorder="1"/>
    <xf numFmtId="2" fontId="0" fillId="0" borderId="2" xfId="0" applyNumberFormat="1" applyBorder="1"/>
    <xf numFmtId="2" fontId="0" fillId="0" borderId="0" xfId="0" applyNumberFormat="1" applyBorder="1"/>
    <xf numFmtId="2" fontId="0" fillId="0" borderId="7" xfId="0" applyNumberFormat="1" applyBorder="1"/>
    <xf numFmtId="0" fontId="0" fillId="0" borderId="4" xfId="0" applyBorder="1"/>
    <xf numFmtId="0" fontId="0" fillId="0" borderId="8" xfId="0" applyBorder="1"/>
    <xf numFmtId="0" fontId="0" fillId="0" borderId="9" xfId="0" applyBorder="1"/>
    <xf numFmtId="0" fontId="0" fillId="3" borderId="0" xfId="0" applyFill="1"/>
    <xf numFmtId="2" fontId="0" fillId="0" borderId="8" xfId="0" applyNumberFormat="1" applyBorder="1"/>
    <xf numFmtId="2" fontId="0" fillId="0" borderId="10" xfId="0" applyNumberFormat="1" applyBorder="1"/>
    <xf numFmtId="2" fontId="0" fillId="0" borderId="11" xfId="0" applyNumberFormat="1" applyBorder="1"/>
    <xf numFmtId="0" fontId="0" fillId="0" borderId="4" xfId="0" applyBorder="1" applyAlignment="1">
      <alignment horizontal="right"/>
    </xf>
    <xf numFmtId="0" fontId="0" fillId="0" borderId="5" xfId="0" applyBorder="1" applyAlignment="1">
      <alignment horizontal="center" vertical="center"/>
    </xf>
    <xf numFmtId="164" fontId="0" fillId="0" borderId="1" xfId="0" applyNumberFormat="1" applyBorder="1" applyAlignment="1">
      <alignment horizontal="left"/>
    </xf>
    <xf numFmtId="0" fontId="0" fillId="4" borderId="4" xfId="0" applyFill="1" applyBorder="1" applyAlignment="1">
      <alignment horizontal="right"/>
    </xf>
    <xf numFmtId="0" fontId="0" fillId="4" borderId="5" xfId="0" applyFill="1" applyBorder="1" applyAlignment="1">
      <alignment horizontal="center" vertical="center"/>
    </xf>
    <xf numFmtId="2" fontId="0" fillId="4" borderId="1" xfId="0" applyNumberFormat="1" applyFill="1" applyBorder="1" applyAlignment="1">
      <alignment horizontal="left"/>
    </xf>
    <xf numFmtId="0" fontId="0" fillId="4" borderId="5" xfId="0" applyFill="1" applyBorder="1" applyAlignment="1">
      <alignment horizontal="center"/>
    </xf>
    <xf numFmtId="0" fontId="0" fillId="0" borderId="8" xfId="0" applyBorder="1" applyAlignment="1">
      <alignment horizontal="right"/>
    </xf>
    <xf numFmtId="0" fontId="0" fillId="0" borderId="10" xfId="0" applyBorder="1" applyAlignment="1">
      <alignment horizontal="center" vertical="center"/>
    </xf>
    <xf numFmtId="164" fontId="0" fillId="0" borderId="9" xfId="0" applyNumberFormat="1" applyBorder="1" applyAlignment="1">
      <alignment horizontal="left"/>
    </xf>
    <xf numFmtId="0" fontId="0" fillId="4" borderId="8" xfId="0" applyFill="1" applyBorder="1" applyAlignment="1">
      <alignment horizontal="right"/>
    </xf>
    <xf numFmtId="0" fontId="0" fillId="4" borderId="10" xfId="0" applyFill="1" applyBorder="1" applyAlignment="1">
      <alignment horizontal="center" vertical="center"/>
    </xf>
    <xf numFmtId="0" fontId="0" fillId="4" borderId="10" xfId="0" applyFill="1" applyBorder="1" applyAlignment="1">
      <alignment horizontal="center"/>
    </xf>
    <xf numFmtId="0" fontId="0" fillId="0" borderId="0" xfId="0" applyFill="1" applyBorder="1"/>
    <xf numFmtId="2" fontId="0" fillId="0" borderId="0" xfId="0" applyNumberFormat="1" applyFill="1" applyBorder="1" applyAlignment="1">
      <alignment horizontal="left"/>
    </xf>
    <xf numFmtId="0" fontId="0" fillId="0" borderId="6" xfId="0" applyBorder="1"/>
    <xf numFmtId="0" fontId="0" fillId="0" borderId="1" xfId="0" applyBorder="1" applyAlignment="1">
      <alignment horizontal="right"/>
    </xf>
    <xf numFmtId="0" fontId="0" fillId="0" borderId="0" xfId="0" applyAlignment="1">
      <alignment horizontal="center" vertical="center"/>
    </xf>
    <xf numFmtId="0" fontId="3" fillId="0" borderId="0" xfId="0" applyFont="1"/>
    <xf numFmtId="0" fontId="2" fillId="5" borderId="0" xfId="0" applyFont="1" applyFill="1"/>
    <xf numFmtId="0" fontId="0" fillId="5" borderId="4" xfId="0" applyFill="1" applyBorder="1"/>
    <xf numFmtId="0" fontId="0" fillId="5" borderId="8" xfId="0" applyFill="1" applyBorder="1"/>
    <xf numFmtId="0" fontId="0" fillId="6" borderId="1" xfId="0" applyFill="1" applyBorder="1" applyAlignment="1">
      <alignment horizontal="left"/>
    </xf>
    <xf numFmtId="0" fontId="0" fillId="6" borderId="9" xfId="0" applyFill="1" applyBorder="1" applyAlignment="1">
      <alignment horizontal="left"/>
    </xf>
    <xf numFmtId="0" fontId="4" fillId="0" borderId="0" xfId="0" applyFont="1"/>
    <xf numFmtId="0" fontId="5" fillId="0" borderId="0" xfId="0" applyFont="1" applyAlignment="1">
      <alignment vertical="center"/>
    </xf>
    <xf numFmtId="0" fontId="5" fillId="0" borderId="0" xfId="0" applyFont="1"/>
    <xf numFmtId="0" fontId="0" fillId="0" borderId="4" xfId="0" applyBorder="1" applyAlignment="1">
      <alignment horizontal="center" wrapText="1"/>
    </xf>
    <xf numFmtId="0" fontId="0" fillId="0" borderId="8" xfId="0" applyBorder="1" applyAlignment="1">
      <alignment horizontal="center" wrapText="1"/>
    </xf>
    <xf numFmtId="0" fontId="0" fillId="0" borderId="4" xfId="0" applyBorder="1" applyAlignment="1">
      <alignment horizontal="center"/>
    </xf>
    <xf numFmtId="0" fontId="0" fillId="0" borderId="5" xfId="0" applyBorder="1" applyAlignment="1">
      <alignment horizontal="center"/>
    </xf>
    <xf numFmtId="0" fontId="0" fillId="0" borderId="1" xfId="0" applyBorder="1" applyAlignment="1">
      <alignment horizontal="center"/>
    </xf>
    <xf numFmtId="0" fontId="5" fillId="0" borderId="0" xfId="0" applyFont="1" applyAlignment="1">
      <alignment horizontal="center" wrapText="1"/>
    </xf>
    <xf numFmtId="0" fontId="5" fillId="0" borderId="0" xfId="0" applyFont="1" applyAlignment="1">
      <alignment horizontal="center" vertical="center" wrapText="1"/>
    </xf>
    <xf numFmtId="0" fontId="1" fillId="2" borderId="0" xfId="0" applyFont="1" applyFill="1" applyAlignment="1">
      <alignment horizontal="center"/>
    </xf>
    <xf numFmtId="0" fontId="0" fillId="4" borderId="4" xfId="0" applyFill="1" applyBorder="1" applyAlignment="1">
      <alignment horizontal="center" vertical="center" wrapText="1"/>
    </xf>
    <xf numFmtId="0" fontId="0" fillId="4" borderId="5" xfId="0" applyFill="1" applyBorder="1" applyAlignment="1">
      <alignment horizontal="center" vertical="center" wrapText="1"/>
    </xf>
    <xf numFmtId="0" fontId="0" fillId="4" borderId="8" xfId="0" applyFill="1" applyBorder="1" applyAlignment="1">
      <alignment horizontal="center" vertical="center" wrapText="1"/>
    </xf>
    <xf numFmtId="0" fontId="0" fillId="4" borderId="10" xfId="0" applyFill="1" applyBorder="1" applyAlignment="1">
      <alignment horizontal="center" vertical="center" wrapText="1"/>
    </xf>
    <xf numFmtId="0" fontId="0" fillId="0" borderId="5" xfId="0" applyBorder="1" applyAlignment="1">
      <alignment horizontal="center" vertical="center"/>
    </xf>
    <xf numFmtId="0" fontId="0" fillId="0" borderId="1" xfId="0" applyBorder="1" applyAlignment="1">
      <alignment horizontal="center" vertical="center"/>
    </xf>
    <xf numFmtId="0" fontId="0" fillId="0" borderId="10" xfId="0" applyBorder="1" applyAlignment="1">
      <alignment horizontal="center" vertical="center"/>
    </xf>
    <xf numFmtId="0" fontId="0" fillId="0" borderId="9" xfId="0" applyBorder="1" applyAlignment="1">
      <alignment horizontal="center" vertical="center"/>
    </xf>
    <xf numFmtId="0" fontId="0" fillId="0" borderId="6" xfId="0" applyBorder="1" applyAlignment="1">
      <alignment horizontal="center" vertical="center"/>
    </xf>
    <xf numFmtId="0" fontId="0" fillId="0" borderId="11" xfId="0" applyBorder="1" applyAlignment="1">
      <alignment horizontal="center" vertical="center"/>
    </xf>
    <xf numFmtId="0" fontId="0" fillId="0" borderId="2" xfId="0" applyBorder="1" applyAlignment="1">
      <alignment horizontal="center"/>
    </xf>
    <xf numFmtId="0" fontId="0" fillId="0" borderId="0" xfId="0" applyAlignment="1">
      <alignment horizontal="center"/>
    </xf>
    <xf numFmtId="0" fontId="1" fillId="2" borderId="0" xfId="0" applyFont="1" applyFill="1" applyBorder="1" applyAlignment="1">
      <alignment horizontal="center"/>
    </xf>
    <xf numFmtId="0" fontId="0" fillId="0" borderId="7" xfId="0" applyBorder="1"/>
    <xf numFmtId="0" fontId="0" fillId="0" borderId="11" xfId="0"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LEQUEUX/Local%20Settings/Temporary%20Internet%20Files/Content.IE5/24JBQG4J/pr&#233;dim%20semell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ré dimensionnement"/>
      <sheetName val="Vérification"/>
      <sheetName val="Re dimensionnement"/>
      <sheetName val="Section des armatures"/>
      <sheetName val="Feuil1"/>
    </sheetNames>
    <sheetDataSet>
      <sheetData sheetId="0"/>
      <sheetData sheetId="1">
        <row r="6">
          <cell r="R6">
            <v>0</v>
          </cell>
        </row>
        <row r="7">
          <cell r="R7">
            <v>0.48650266324675584</v>
          </cell>
        </row>
        <row r="8">
          <cell r="R8">
            <v>0.76536391546878979</v>
          </cell>
        </row>
        <row r="9">
          <cell r="R9">
            <v>0.91819209862819917</v>
          </cell>
        </row>
        <row r="10">
          <cell r="R10">
            <v>0.98485065527081828</v>
          </cell>
        </row>
        <row r="11">
          <cell r="R11">
            <v>0.98712379244794568</v>
          </cell>
        </row>
        <row r="12">
          <cell r="R12">
            <v>0.98435711720499797</v>
          </cell>
        </row>
        <row r="13">
          <cell r="R13">
            <v>0.98108906623517422</v>
          </cell>
        </row>
        <row r="14">
          <cell r="R14">
            <v>0.97732885412268933</v>
          </cell>
        </row>
        <row r="15">
          <cell r="R15">
            <v>0.97308529567451707</v>
          </cell>
        </row>
        <row r="16">
          <cell r="R16">
            <v>0.96836682736831359</v>
          </cell>
        </row>
        <row r="17">
          <cell r="R17">
            <v>0.96318152743419116</v>
          </cell>
        </row>
        <row r="18">
          <cell r="R18">
            <v>0.9379220588657563</v>
          </cell>
        </row>
        <row r="19">
          <cell r="R19">
            <v>0.84538303301089934</v>
          </cell>
        </row>
        <row r="20">
          <cell r="R20">
            <v>0.71489039414839706</v>
          </cell>
        </row>
        <row r="21">
          <cell r="R21">
            <v>0.55014800955405763</v>
          </cell>
        </row>
        <row r="22">
          <cell r="R22">
            <v>0.35378769362798357</v>
          </cell>
        </row>
        <row r="23">
          <cell r="R23">
            <v>0.12773090601522138</v>
          </cell>
        </row>
        <row r="24">
          <cell r="R24">
            <v>-0.12658673278448537</v>
          </cell>
        </row>
        <row r="25">
          <cell r="R25">
            <v>-0.40807101594922568</v>
          </cell>
        </row>
        <row r="26">
          <cell r="R26">
            <v>0</v>
          </cell>
        </row>
        <row r="27">
          <cell r="R27">
            <v>0</v>
          </cell>
        </row>
        <row r="28">
          <cell r="R28">
            <v>0</v>
          </cell>
        </row>
        <row r="29">
          <cell r="R29">
            <v>0</v>
          </cell>
        </row>
        <row r="30">
          <cell r="F30">
            <v>46.744886363636375</v>
          </cell>
          <cell r="R30">
            <v>0</v>
          </cell>
        </row>
        <row r="31">
          <cell r="F31">
            <v>48.205664062499999</v>
          </cell>
          <cell r="R31">
            <v>0</v>
          </cell>
        </row>
        <row r="32">
          <cell r="R32">
            <v>0</v>
          </cell>
        </row>
        <row r="33">
          <cell r="R33">
            <v>0</v>
          </cell>
        </row>
        <row r="34">
          <cell r="R34">
            <v>0</v>
          </cell>
        </row>
        <row r="35">
          <cell r="R35">
            <v>0</v>
          </cell>
        </row>
        <row r="36">
          <cell r="R36">
            <v>0</v>
          </cell>
        </row>
        <row r="37">
          <cell r="R37">
            <v>0</v>
          </cell>
        </row>
        <row r="38">
          <cell r="R38">
            <v>0</v>
          </cell>
        </row>
        <row r="39">
          <cell r="R39">
            <v>0</v>
          </cell>
        </row>
        <row r="40">
          <cell r="R40">
            <v>0</v>
          </cell>
        </row>
        <row r="41">
          <cell r="R41">
            <v>0</v>
          </cell>
        </row>
        <row r="42">
          <cell r="R42">
            <v>0</v>
          </cell>
        </row>
        <row r="43">
          <cell r="R43">
            <v>0</v>
          </cell>
        </row>
        <row r="44">
          <cell r="R44">
            <v>0</v>
          </cell>
        </row>
        <row r="45">
          <cell r="R45">
            <v>0</v>
          </cell>
        </row>
        <row r="46">
          <cell r="R46">
            <v>0</v>
          </cell>
        </row>
        <row r="47">
          <cell r="R47">
            <v>0</v>
          </cell>
        </row>
        <row r="48">
          <cell r="R48">
            <v>0</v>
          </cell>
        </row>
        <row r="49">
          <cell r="R49">
            <v>0</v>
          </cell>
        </row>
        <row r="50">
          <cell r="R50">
            <v>0</v>
          </cell>
        </row>
        <row r="51">
          <cell r="R51">
            <v>0</v>
          </cell>
        </row>
        <row r="52">
          <cell r="R52">
            <v>0</v>
          </cell>
        </row>
        <row r="53">
          <cell r="R53">
            <v>0</v>
          </cell>
        </row>
        <row r="54">
          <cell r="R54">
            <v>0</v>
          </cell>
        </row>
        <row r="55">
          <cell r="R55">
            <v>0</v>
          </cell>
        </row>
        <row r="56">
          <cell r="R56">
            <v>0</v>
          </cell>
        </row>
        <row r="57">
          <cell r="R57">
            <v>0</v>
          </cell>
        </row>
        <row r="58">
          <cell r="R58">
            <v>0</v>
          </cell>
        </row>
        <row r="59">
          <cell r="R59">
            <v>0</v>
          </cell>
        </row>
        <row r="60">
          <cell r="R60">
            <v>0</v>
          </cell>
        </row>
        <row r="61">
          <cell r="R61">
            <v>0</v>
          </cell>
        </row>
        <row r="62">
          <cell r="R62">
            <v>0</v>
          </cell>
        </row>
        <row r="63">
          <cell r="R63">
            <v>0</v>
          </cell>
        </row>
        <row r="64">
          <cell r="R64">
            <v>0</v>
          </cell>
        </row>
        <row r="65">
          <cell r="R65">
            <v>0</v>
          </cell>
        </row>
        <row r="66">
          <cell r="R66">
            <v>0</v>
          </cell>
        </row>
        <row r="67">
          <cell r="R67">
            <v>0</v>
          </cell>
        </row>
        <row r="68">
          <cell r="R68">
            <v>0</v>
          </cell>
        </row>
        <row r="69">
          <cell r="R69">
            <v>0</v>
          </cell>
        </row>
        <row r="70">
          <cell r="R70">
            <v>0</v>
          </cell>
        </row>
        <row r="71">
          <cell r="R71">
            <v>0</v>
          </cell>
        </row>
        <row r="72">
          <cell r="R72">
            <v>0</v>
          </cell>
        </row>
        <row r="73">
          <cell r="R73">
            <v>0</v>
          </cell>
        </row>
        <row r="74">
          <cell r="R74">
            <v>0</v>
          </cell>
        </row>
        <row r="75">
          <cell r="R75">
            <v>0</v>
          </cell>
        </row>
        <row r="76">
          <cell r="R76">
            <v>0</v>
          </cell>
        </row>
        <row r="77">
          <cell r="R77">
            <v>0</v>
          </cell>
        </row>
        <row r="78">
          <cell r="R78">
            <v>0</v>
          </cell>
        </row>
        <row r="79">
          <cell r="R79">
            <v>0</v>
          </cell>
        </row>
        <row r="80">
          <cell r="R80">
            <v>0</v>
          </cell>
        </row>
        <row r="81">
          <cell r="R81">
            <v>0</v>
          </cell>
        </row>
        <row r="82">
          <cell r="R82">
            <v>0</v>
          </cell>
        </row>
        <row r="83">
          <cell r="R83">
            <v>0</v>
          </cell>
        </row>
        <row r="84">
          <cell r="R84">
            <v>0</v>
          </cell>
        </row>
        <row r="85">
          <cell r="R85">
            <v>0</v>
          </cell>
        </row>
        <row r="86">
          <cell r="R86">
            <v>0</v>
          </cell>
        </row>
        <row r="87">
          <cell r="R87">
            <v>0</v>
          </cell>
        </row>
        <row r="88">
          <cell r="R88">
            <v>0</v>
          </cell>
        </row>
        <row r="89">
          <cell r="R89">
            <v>0</v>
          </cell>
        </row>
        <row r="90">
          <cell r="R90">
            <v>0</v>
          </cell>
        </row>
        <row r="91">
          <cell r="R91">
            <v>0</v>
          </cell>
        </row>
        <row r="92">
          <cell r="R92">
            <v>0</v>
          </cell>
        </row>
        <row r="93">
          <cell r="R93">
            <v>0</v>
          </cell>
        </row>
        <row r="94">
          <cell r="R94">
            <v>0</v>
          </cell>
        </row>
        <row r="95">
          <cell r="R95">
            <v>0</v>
          </cell>
        </row>
        <row r="96">
          <cell r="R96">
            <v>0</v>
          </cell>
        </row>
        <row r="97">
          <cell r="R97">
            <v>0</v>
          </cell>
        </row>
        <row r="98">
          <cell r="R98">
            <v>0</v>
          </cell>
        </row>
        <row r="99">
          <cell r="R99">
            <v>0</v>
          </cell>
        </row>
        <row r="100">
          <cell r="R100">
            <v>0</v>
          </cell>
        </row>
        <row r="101">
          <cell r="R101">
            <v>0</v>
          </cell>
        </row>
      </sheetData>
      <sheetData sheetId="2"/>
      <sheetData sheetId="3"/>
      <sheetData sheetId="4"/>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3"/>
  <sheetViews>
    <sheetView tabSelected="1" workbookViewId="0">
      <selection activeCell="J25" sqref="J25"/>
    </sheetView>
  </sheetViews>
  <sheetFormatPr baseColWidth="10" defaultRowHeight="15" x14ac:dyDescent="0.25"/>
  <cols>
    <col min="1" max="1" width="11.7109375" customWidth="1"/>
    <col min="19" max="19" width="14.5703125" customWidth="1"/>
    <col min="20" max="20" width="6.28515625" customWidth="1"/>
  </cols>
  <sheetData>
    <row r="1" spans="1:25" x14ac:dyDescent="0.25">
      <c r="A1" t="s">
        <v>0</v>
      </c>
    </row>
    <row r="3" spans="1:25" x14ac:dyDescent="0.25">
      <c r="A3" s="48" t="s">
        <v>1</v>
      </c>
      <c r="B3" s="50" t="s">
        <v>2</v>
      </c>
      <c r="C3" s="51"/>
      <c r="D3" s="51"/>
      <c r="E3" s="51"/>
      <c r="F3" s="51"/>
      <c r="G3" s="51"/>
      <c r="H3" s="51"/>
      <c r="I3" s="51"/>
      <c r="J3" s="51"/>
      <c r="K3" s="51"/>
      <c r="L3" s="51"/>
      <c r="M3" s="52"/>
      <c r="N3" s="1" t="s">
        <v>3</v>
      </c>
      <c r="O3" s="36" t="s">
        <v>39</v>
      </c>
      <c r="R3" s="2"/>
    </row>
    <row r="4" spans="1:25" x14ac:dyDescent="0.25">
      <c r="A4" s="49"/>
      <c r="B4" s="3">
        <v>1</v>
      </c>
      <c r="C4" s="4">
        <v>2</v>
      </c>
      <c r="D4" s="4">
        <v>3</v>
      </c>
      <c r="E4" s="4">
        <v>4</v>
      </c>
      <c r="F4" s="4">
        <v>5</v>
      </c>
      <c r="G4" s="4">
        <v>6</v>
      </c>
      <c r="H4" s="4">
        <v>7</v>
      </c>
      <c r="I4" s="4">
        <v>8</v>
      </c>
      <c r="J4" s="4">
        <v>9</v>
      </c>
      <c r="K4" s="4">
        <v>10</v>
      </c>
      <c r="L4" s="4">
        <v>11</v>
      </c>
      <c r="M4" s="5">
        <v>12</v>
      </c>
      <c r="N4" s="5" t="s">
        <v>4</v>
      </c>
      <c r="O4" s="70" t="s">
        <v>40</v>
      </c>
      <c r="T4" s="6"/>
      <c r="U4" s="6"/>
      <c r="V4" s="6"/>
    </row>
    <row r="5" spans="1:25" x14ac:dyDescent="0.25">
      <c r="A5" s="7">
        <v>6</v>
      </c>
      <c r="B5" s="8">
        <f>ROUND(PI()*$A5*$A5*10^(-2)*B$4/4,2)</f>
        <v>0.28000000000000003</v>
      </c>
      <c r="C5" s="9">
        <f t="shared" ref="C5:M14" si="0">ROUND(PI()*$A5*$A5*10^(-2)*C$4/4,2)</f>
        <v>0.56999999999999995</v>
      </c>
      <c r="D5" s="9">
        <f t="shared" si="0"/>
        <v>0.85</v>
      </c>
      <c r="E5" s="9">
        <f t="shared" si="0"/>
        <v>1.1299999999999999</v>
      </c>
      <c r="F5" s="9">
        <f t="shared" si="0"/>
        <v>1.41</v>
      </c>
      <c r="G5" s="9">
        <f t="shared" si="0"/>
        <v>1.7</v>
      </c>
      <c r="H5" s="9">
        <f t="shared" si="0"/>
        <v>1.98</v>
      </c>
      <c r="I5" s="9">
        <f t="shared" si="0"/>
        <v>2.2599999999999998</v>
      </c>
      <c r="J5" s="9">
        <f t="shared" si="0"/>
        <v>2.54</v>
      </c>
      <c r="K5" s="9">
        <f t="shared" si="0"/>
        <v>2.83</v>
      </c>
      <c r="L5" s="9">
        <f t="shared" si="0"/>
        <v>3.11</v>
      </c>
      <c r="M5" s="9">
        <f t="shared" si="0"/>
        <v>3.39</v>
      </c>
      <c r="N5" s="10">
        <f>2*PI()*A5/2*10^-1</f>
        <v>1.8849555921538759</v>
      </c>
      <c r="O5" s="69">
        <v>0.22</v>
      </c>
      <c r="P5" s="68" t="s">
        <v>5</v>
      </c>
      <c r="Q5" s="55"/>
      <c r="R5" s="55"/>
      <c r="S5" s="55"/>
      <c r="T5" s="6"/>
      <c r="U5" s="6"/>
      <c r="V5" s="6"/>
    </row>
    <row r="6" spans="1:25" x14ac:dyDescent="0.25">
      <c r="A6" s="3">
        <v>8</v>
      </c>
      <c r="B6" s="11">
        <f t="shared" ref="B6:B14" si="1">ROUND(PI()*$A6*$A6*10^(-2)*B$4/4,2)</f>
        <v>0.5</v>
      </c>
      <c r="C6" s="12">
        <f t="shared" si="0"/>
        <v>1.01</v>
      </c>
      <c r="D6" s="12">
        <f t="shared" si="0"/>
        <v>1.51</v>
      </c>
      <c r="E6" s="12">
        <f t="shared" si="0"/>
        <v>2.0099999999999998</v>
      </c>
      <c r="F6" s="12">
        <f t="shared" si="0"/>
        <v>2.5099999999999998</v>
      </c>
      <c r="G6" s="12">
        <f t="shared" si="0"/>
        <v>3.02</v>
      </c>
      <c r="H6" s="12">
        <f t="shared" si="0"/>
        <v>3.52</v>
      </c>
      <c r="I6" s="12">
        <f t="shared" si="0"/>
        <v>4.0199999999999996</v>
      </c>
      <c r="J6" s="12">
        <f t="shared" si="0"/>
        <v>4.5199999999999996</v>
      </c>
      <c r="K6" s="12">
        <f t="shared" si="0"/>
        <v>5.03</v>
      </c>
      <c r="L6" s="12">
        <f t="shared" si="0"/>
        <v>5.53</v>
      </c>
      <c r="M6" s="12">
        <f t="shared" si="0"/>
        <v>6.03</v>
      </c>
      <c r="N6" s="13">
        <f t="shared" ref="N6:N14" si="2">2*PI()*A6/2*10^-1</f>
        <v>2.5132741228718345</v>
      </c>
      <c r="O6" s="69">
        <v>0.39</v>
      </c>
      <c r="Q6" s="6"/>
      <c r="R6" s="6"/>
      <c r="S6" s="6"/>
      <c r="T6" s="6"/>
      <c r="U6" s="6"/>
      <c r="V6" s="6"/>
    </row>
    <row r="7" spans="1:25" x14ac:dyDescent="0.25">
      <c r="A7" s="3">
        <v>10</v>
      </c>
      <c r="B7" s="11">
        <f t="shared" si="1"/>
        <v>0.79</v>
      </c>
      <c r="C7" s="12">
        <f t="shared" si="0"/>
        <v>1.57</v>
      </c>
      <c r="D7" s="12">
        <f t="shared" si="0"/>
        <v>2.36</v>
      </c>
      <c r="E7" s="12">
        <f t="shared" si="0"/>
        <v>3.14</v>
      </c>
      <c r="F7" s="12">
        <f t="shared" si="0"/>
        <v>3.93</v>
      </c>
      <c r="G7" s="12">
        <f t="shared" si="0"/>
        <v>4.71</v>
      </c>
      <c r="H7" s="12">
        <f t="shared" si="0"/>
        <v>5.5</v>
      </c>
      <c r="I7" s="12">
        <f t="shared" si="0"/>
        <v>6.28</v>
      </c>
      <c r="J7" s="12">
        <f t="shared" si="0"/>
        <v>7.07</v>
      </c>
      <c r="K7" s="12">
        <f t="shared" si="0"/>
        <v>7.85</v>
      </c>
      <c r="L7" s="12">
        <f t="shared" si="0"/>
        <v>8.64</v>
      </c>
      <c r="M7" s="12">
        <f t="shared" si="0"/>
        <v>9.42</v>
      </c>
      <c r="N7" s="13">
        <f t="shared" si="2"/>
        <v>3.1415926535897931</v>
      </c>
      <c r="O7" s="69">
        <v>0.62</v>
      </c>
      <c r="R7" s="14" t="s">
        <v>6</v>
      </c>
      <c r="S7" s="1" t="s">
        <v>7</v>
      </c>
      <c r="V7" s="6"/>
      <c r="W7" s="6"/>
    </row>
    <row r="8" spans="1:25" x14ac:dyDescent="0.25">
      <c r="A8" s="3">
        <v>12</v>
      </c>
      <c r="B8" s="11">
        <f t="shared" si="1"/>
        <v>1.1299999999999999</v>
      </c>
      <c r="C8" s="12">
        <f t="shared" si="0"/>
        <v>2.2599999999999998</v>
      </c>
      <c r="D8" s="12">
        <f t="shared" si="0"/>
        <v>3.39</v>
      </c>
      <c r="E8" s="12">
        <f t="shared" si="0"/>
        <v>4.5199999999999996</v>
      </c>
      <c r="F8" s="12">
        <f t="shared" si="0"/>
        <v>5.65</v>
      </c>
      <c r="G8" s="12">
        <f t="shared" si="0"/>
        <v>6.79</v>
      </c>
      <c r="H8" s="12">
        <f t="shared" si="0"/>
        <v>7.92</v>
      </c>
      <c r="I8" s="12">
        <f t="shared" si="0"/>
        <v>9.0500000000000007</v>
      </c>
      <c r="J8" s="12">
        <f t="shared" si="0"/>
        <v>10.18</v>
      </c>
      <c r="K8" s="12">
        <f t="shared" si="0"/>
        <v>11.31</v>
      </c>
      <c r="L8" s="12">
        <f t="shared" si="0"/>
        <v>12.44</v>
      </c>
      <c r="M8" s="12">
        <f t="shared" si="0"/>
        <v>13.57</v>
      </c>
      <c r="N8" s="13">
        <f t="shared" si="2"/>
        <v>3.7699111843077517</v>
      </c>
      <c r="O8" s="69">
        <v>0.89</v>
      </c>
      <c r="Q8" s="14" t="s">
        <v>8</v>
      </c>
      <c r="R8" s="14">
        <f t="array" ref="R8">MIN(IF(B6:M14=J17,ROW(A6:A14)-5,""))</f>
        <v>7</v>
      </c>
      <c r="S8" s="1">
        <f t="array" ref="S8">MIN(IF(B6:M14=J17,COLUMN(B4:M4)-1,""))</f>
        <v>9</v>
      </c>
      <c r="V8" s="6"/>
      <c r="W8" s="6"/>
    </row>
    <row r="9" spans="1:25" x14ac:dyDescent="0.25">
      <c r="A9" s="3">
        <v>14</v>
      </c>
      <c r="B9" s="11">
        <f t="shared" si="1"/>
        <v>1.54</v>
      </c>
      <c r="C9" s="12">
        <f t="shared" si="0"/>
        <v>3.08</v>
      </c>
      <c r="D9" s="12">
        <f t="shared" si="0"/>
        <v>4.62</v>
      </c>
      <c r="E9" s="12">
        <f t="shared" si="0"/>
        <v>6.16</v>
      </c>
      <c r="F9" s="12">
        <f t="shared" si="0"/>
        <v>7.7</v>
      </c>
      <c r="G9" s="12">
        <f t="shared" si="0"/>
        <v>9.24</v>
      </c>
      <c r="H9" s="12">
        <f t="shared" si="0"/>
        <v>10.78</v>
      </c>
      <c r="I9" s="12">
        <f t="shared" si="0"/>
        <v>12.32</v>
      </c>
      <c r="J9" s="12">
        <f t="shared" si="0"/>
        <v>13.85</v>
      </c>
      <c r="K9" s="12">
        <f t="shared" si="0"/>
        <v>15.39</v>
      </c>
      <c r="L9" s="12">
        <f t="shared" si="0"/>
        <v>16.93</v>
      </c>
      <c r="M9" s="12">
        <f t="shared" si="0"/>
        <v>18.47</v>
      </c>
      <c r="N9" s="13">
        <f t="shared" si="2"/>
        <v>4.3982297150257104</v>
      </c>
      <c r="O9" s="69">
        <v>1.21</v>
      </c>
      <c r="Q9" s="15" t="s">
        <v>9</v>
      </c>
      <c r="R9" s="15">
        <f t="array" ref="R9">MIN(IF(B6:M14=J18,ROW(A6:A14)-5,""))</f>
        <v>7</v>
      </c>
      <c r="S9" s="16">
        <f t="array" ref="S9">MIN(IF(B6:M14=J18,COLUMN(B4:M4)-1,""))</f>
        <v>9</v>
      </c>
      <c r="V9" s="6"/>
      <c r="W9" s="6"/>
      <c r="Y9" s="17"/>
    </row>
    <row r="10" spans="1:25" x14ac:dyDescent="0.25">
      <c r="A10" s="3">
        <v>16</v>
      </c>
      <c r="B10" s="11">
        <f t="shared" si="1"/>
        <v>2.0099999999999998</v>
      </c>
      <c r="C10" s="12">
        <f t="shared" si="0"/>
        <v>4.0199999999999996</v>
      </c>
      <c r="D10" s="12">
        <f t="shared" si="0"/>
        <v>6.03</v>
      </c>
      <c r="E10" s="12">
        <f t="shared" si="0"/>
        <v>8.0399999999999991</v>
      </c>
      <c r="F10" s="12">
        <f t="shared" si="0"/>
        <v>10.050000000000001</v>
      </c>
      <c r="G10" s="12">
        <f t="shared" si="0"/>
        <v>12.06</v>
      </c>
      <c r="H10" s="12">
        <f t="shared" si="0"/>
        <v>14.07</v>
      </c>
      <c r="I10" s="12">
        <f t="shared" si="0"/>
        <v>16.079999999999998</v>
      </c>
      <c r="J10" s="12">
        <f t="shared" si="0"/>
        <v>18.100000000000001</v>
      </c>
      <c r="K10" s="12">
        <f t="shared" si="0"/>
        <v>20.11</v>
      </c>
      <c r="L10" s="12">
        <f t="shared" si="0"/>
        <v>22.12</v>
      </c>
      <c r="M10" s="12">
        <f t="shared" si="0"/>
        <v>24.13</v>
      </c>
      <c r="N10" s="13">
        <f t="shared" si="2"/>
        <v>5.026548245743669</v>
      </c>
      <c r="O10" s="69">
        <v>1.58</v>
      </c>
      <c r="Y10" s="17"/>
    </row>
    <row r="11" spans="1:25" x14ac:dyDescent="0.25">
      <c r="A11" s="3">
        <v>20</v>
      </c>
      <c r="B11" s="11">
        <f t="shared" si="1"/>
        <v>3.14</v>
      </c>
      <c r="C11" s="12">
        <f t="shared" si="0"/>
        <v>6.28</v>
      </c>
      <c r="D11" s="12">
        <f t="shared" si="0"/>
        <v>9.42</v>
      </c>
      <c r="E11" s="12">
        <f t="shared" si="0"/>
        <v>12.57</v>
      </c>
      <c r="F11" s="12">
        <f t="shared" si="0"/>
        <v>15.71</v>
      </c>
      <c r="G11" s="12">
        <f t="shared" si="0"/>
        <v>18.850000000000001</v>
      </c>
      <c r="H11" s="12">
        <f t="shared" si="0"/>
        <v>21.99</v>
      </c>
      <c r="I11" s="12">
        <f t="shared" si="0"/>
        <v>25.13</v>
      </c>
      <c r="J11" s="12">
        <f t="shared" si="0"/>
        <v>28.27</v>
      </c>
      <c r="K11" s="12">
        <f t="shared" si="0"/>
        <v>31.42</v>
      </c>
      <c r="L11" s="12">
        <f t="shared" si="0"/>
        <v>34.56</v>
      </c>
      <c r="M11" s="12">
        <f t="shared" si="0"/>
        <v>37.700000000000003</v>
      </c>
      <c r="N11" s="13">
        <f t="shared" si="2"/>
        <v>6.2831853071795862</v>
      </c>
      <c r="O11" s="69">
        <v>2.4700000000000002</v>
      </c>
      <c r="Y11" s="17"/>
    </row>
    <row r="12" spans="1:25" x14ac:dyDescent="0.25">
      <c r="A12" s="3">
        <v>25</v>
      </c>
      <c r="B12" s="11">
        <f t="shared" si="1"/>
        <v>4.91</v>
      </c>
      <c r="C12" s="12">
        <f t="shared" si="0"/>
        <v>9.82</v>
      </c>
      <c r="D12" s="12">
        <f t="shared" si="0"/>
        <v>14.73</v>
      </c>
      <c r="E12" s="12">
        <f t="shared" si="0"/>
        <v>19.63</v>
      </c>
      <c r="F12" s="12">
        <f t="shared" si="0"/>
        <v>24.54</v>
      </c>
      <c r="G12" s="12">
        <f t="shared" si="0"/>
        <v>29.45</v>
      </c>
      <c r="H12" s="12">
        <f t="shared" si="0"/>
        <v>34.36</v>
      </c>
      <c r="I12" s="12">
        <f t="shared" si="0"/>
        <v>39.270000000000003</v>
      </c>
      <c r="J12" s="12">
        <f t="shared" si="0"/>
        <v>44.18</v>
      </c>
      <c r="K12" s="12">
        <f t="shared" si="0"/>
        <v>49.09</v>
      </c>
      <c r="L12" s="12">
        <f t="shared" si="0"/>
        <v>54</v>
      </c>
      <c r="M12" s="12">
        <f t="shared" si="0"/>
        <v>58.9</v>
      </c>
      <c r="N12" s="13">
        <f t="shared" si="2"/>
        <v>7.8539816339744837</v>
      </c>
      <c r="O12" s="69">
        <v>3.85</v>
      </c>
    </row>
    <row r="13" spans="1:25" x14ac:dyDescent="0.25">
      <c r="A13" s="3">
        <v>32</v>
      </c>
      <c r="B13" s="11">
        <f t="shared" si="1"/>
        <v>8.0399999999999991</v>
      </c>
      <c r="C13" s="12">
        <f t="shared" si="0"/>
        <v>16.079999999999998</v>
      </c>
      <c r="D13" s="12">
        <f t="shared" si="0"/>
        <v>24.13</v>
      </c>
      <c r="E13" s="12">
        <f t="shared" si="0"/>
        <v>32.17</v>
      </c>
      <c r="F13" s="12">
        <f t="shared" si="0"/>
        <v>40.21</v>
      </c>
      <c r="G13" s="12">
        <f t="shared" si="0"/>
        <v>48.25</v>
      </c>
      <c r="H13" s="12">
        <f t="shared" si="0"/>
        <v>56.3</v>
      </c>
      <c r="I13" s="12">
        <f t="shared" si="0"/>
        <v>64.34</v>
      </c>
      <c r="J13" s="12">
        <f t="shared" si="0"/>
        <v>72.38</v>
      </c>
      <c r="K13" s="12">
        <f t="shared" si="0"/>
        <v>80.42</v>
      </c>
      <c r="L13" s="12">
        <f t="shared" si="0"/>
        <v>88.47</v>
      </c>
      <c r="M13" s="12">
        <f t="shared" si="0"/>
        <v>96.51</v>
      </c>
      <c r="N13" s="13">
        <f t="shared" si="2"/>
        <v>10.053096491487338</v>
      </c>
      <c r="O13" s="69">
        <v>6.31</v>
      </c>
    </row>
    <row r="14" spans="1:25" x14ac:dyDescent="0.25">
      <c r="A14" s="15">
        <v>40</v>
      </c>
      <c r="B14" s="18">
        <f t="shared" si="1"/>
        <v>12.57</v>
      </c>
      <c r="C14" s="19">
        <f t="shared" si="0"/>
        <v>25.13</v>
      </c>
      <c r="D14" s="19">
        <f t="shared" si="0"/>
        <v>37.700000000000003</v>
      </c>
      <c r="E14" s="19">
        <f t="shared" si="0"/>
        <v>50.27</v>
      </c>
      <c r="F14" s="19">
        <f t="shared" si="0"/>
        <v>62.83</v>
      </c>
      <c r="G14" s="19">
        <f t="shared" si="0"/>
        <v>75.400000000000006</v>
      </c>
      <c r="H14" s="19">
        <f t="shared" si="0"/>
        <v>87.96</v>
      </c>
      <c r="I14" s="19">
        <f t="shared" si="0"/>
        <v>100.53</v>
      </c>
      <c r="J14" s="19">
        <f t="shared" si="0"/>
        <v>113.1</v>
      </c>
      <c r="K14" s="19">
        <f t="shared" si="0"/>
        <v>125.66</v>
      </c>
      <c r="L14" s="19">
        <f t="shared" si="0"/>
        <v>138.22999999999999</v>
      </c>
      <c r="M14" s="19">
        <f t="shared" si="0"/>
        <v>150.80000000000001</v>
      </c>
      <c r="N14" s="20">
        <f t="shared" si="2"/>
        <v>12.566370614359172</v>
      </c>
      <c r="O14" s="70">
        <v>9.86</v>
      </c>
    </row>
    <row r="16" spans="1:25" x14ac:dyDescent="0.25">
      <c r="L16" s="40" t="s">
        <v>25</v>
      </c>
      <c r="N16" t="s">
        <v>26</v>
      </c>
    </row>
    <row r="17" spans="1:23" ht="15" customHeight="1" x14ac:dyDescent="0.25">
      <c r="A17" s="56" t="s">
        <v>10</v>
      </c>
      <c r="B17" s="57"/>
      <c r="C17" s="21" t="s">
        <v>8</v>
      </c>
      <c r="D17" s="22" t="s">
        <v>11</v>
      </c>
      <c r="E17" s="23">
        <f>[1]Vérification!F30</f>
        <v>46.744886363636375</v>
      </c>
      <c r="F17" s="60" t="s">
        <v>12</v>
      </c>
      <c r="G17" s="61"/>
      <c r="H17" s="24" t="s">
        <v>8</v>
      </c>
      <c r="I17" s="25" t="s">
        <v>11</v>
      </c>
      <c r="J17" s="26">
        <f t="array" ref="J17">MAX(IF($B$6:$M$14&lt;E17,$B$6:$M$14))</f>
        <v>44.18</v>
      </c>
      <c r="K17" s="64" t="s">
        <v>13</v>
      </c>
      <c r="L17" s="41">
        <f>INDEX(B4:M4,S8)</f>
        <v>9</v>
      </c>
      <c r="M17" s="27" t="s">
        <v>14</v>
      </c>
      <c r="N17" s="43">
        <f>INDEX(A6:A14,R8)</f>
        <v>25</v>
      </c>
    </row>
    <row r="18" spans="1:23" x14ac:dyDescent="0.25">
      <c r="A18" s="58"/>
      <c r="B18" s="59"/>
      <c r="C18" s="28" t="s">
        <v>9</v>
      </c>
      <c r="D18" s="29" t="s">
        <v>11</v>
      </c>
      <c r="E18" s="30">
        <f>[1]Vérification!F31</f>
        <v>48.205664062499999</v>
      </c>
      <c r="F18" s="62"/>
      <c r="G18" s="63"/>
      <c r="H18" s="31" t="s">
        <v>9</v>
      </c>
      <c r="I18" s="32" t="s">
        <v>11</v>
      </c>
      <c r="J18" s="26">
        <f t="array" ref="J18">MAX(IF($B$6:$M$14&lt;E18,$B$6:$M$14))</f>
        <v>44.18</v>
      </c>
      <c r="K18" s="65"/>
      <c r="L18" s="42">
        <f>INDEX(B4:M4,S9)</f>
        <v>9</v>
      </c>
      <c r="M18" s="33" t="s">
        <v>14</v>
      </c>
      <c r="N18" s="44">
        <f>INDEX(A6:A14,R9)</f>
        <v>25</v>
      </c>
    </row>
    <row r="21" spans="1:23" x14ac:dyDescent="0.25">
      <c r="A21" t="s">
        <v>15</v>
      </c>
      <c r="I21" s="39" t="s">
        <v>28</v>
      </c>
      <c r="L21" s="34"/>
      <c r="M21" s="34"/>
    </row>
    <row r="22" spans="1:23" x14ac:dyDescent="0.25">
      <c r="A22" t="s">
        <v>16</v>
      </c>
      <c r="D22">
        <v>0.27</v>
      </c>
      <c r="F22">
        <f>N17*3/1000</f>
        <v>7.4999999999999997E-2</v>
      </c>
      <c r="G22" s="45" t="s">
        <v>29</v>
      </c>
      <c r="L22" s="35"/>
      <c r="M22" s="34"/>
    </row>
    <row r="23" spans="1:23" x14ac:dyDescent="0.25">
      <c r="D23">
        <f>D25-F22</f>
        <v>2.625</v>
      </c>
      <c r="L23" s="35"/>
      <c r="M23" s="34"/>
    </row>
    <row r="24" spans="1:23" x14ac:dyDescent="0.25">
      <c r="A24" s="36" t="s">
        <v>17</v>
      </c>
      <c r="B24" s="37"/>
      <c r="C24" s="38"/>
      <c r="L24" s="34"/>
      <c r="M24" s="34"/>
      <c r="O24" s="46" t="s">
        <v>30</v>
      </c>
      <c r="P24" s="47"/>
      <c r="Q24" s="47"/>
      <c r="R24" s="47"/>
      <c r="S24" s="47"/>
      <c r="T24" s="47"/>
      <c r="U24" s="47"/>
      <c r="V24" s="47"/>
    </row>
    <row r="25" spans="1:23" x14ac:dyDescent="0.25">
      <c r="A25" s="14" t="s">
        <v>18</v>
      </c>
      <c r="B25" s="21" t="s">
        <v>19</v>
      </c>
      <c r="C25" s="22" t="s">
        <v>11</v>
      </c>
      <c r="D25" s="1">
        <v>2.7</v>
      </c>
      <c r="E25" s="66" t="s">
        <v>20</v>
      </c>
      <c r="F25" s="67"/>
      <c r="G25">
        <f>ROUNDUP((D25-2*0.025)/$D$22,0)</f>
        <v>10</v>
      </c>
      <c r="H25" t="s">
        <v>21</v>
      </c>
      <c r="L25" s="34"/>
      <c r="M25" s="34"/>
      <c r="O25" s="46" t="s">
        <v>31</v>
      </c>
      <c r="P25" s="47"/>
      <c r="Q25" s="47"/>
      <c r="R25" s="47"/>
      <c r="S25" s="47"/>
      <c r="T25" s="47"/>
      <c r="U25" s="47"/>
      <c r="V25" s="47"/>
    </row>
    <row r="26" spans="1:23" x14ac:dyDescent="0.25">
      <c r="A26" s="15" t="s">
        <v>22</v>
      </c>
      <c r="B26" s="28" t="s">
        <v>23</v>
      </c>
      <c r="C26" s="29" t="s">
        <v>11</v>
      </c>
      <c r="D26" s="16">
        <v>2.7</v>
      </c>
      <c r="E26" s="66" t="s">
        <v>20</v>
      </c>
      <c r="F26" s="67"/>
      <c r="G26">
        <f>ROUNDUP((D26-2*0.025)/$D$22,0)</f>
        <v>10</v>
      </c>
      <c r="H26" t="s">
        <v>21</v>
      </c>
      <c r="L26" s="34"/>
      <c r="M26" s="34"/>
      <c r="O26" s="46" t="s">
        <v>32</v>
      </c>
      <c r="P26" s="47"/>
      <c r="Q26" s="47"/>
      <c r="R26" s="47"/>
      <c r="S26" s="47"/>
      <c r="T26" s="47"/>
      <c r="U26" s="47"/>
      <c r="V26" s="47"/>
    </row>
    <row r="27" spans="1:23" ht="36" customHeight="1" x14ac:dyDescent="0.25">
      <c r="O27" s="54" t="s">
        <v>33</v>
      </c>
      <c r="P27" s="54"/>
      <c r="Q27" s="54"/>
      <c r="R27" s="54"/>
      <c r="S27" s="54"/>
      <c r="T27" s="54"/>
      <c r="U27" s="54"/>
      <c r="V27" s="54"/>
      <c r="W27" s="54"/>
    </row>
    <row r="28" spans="1:23" x14ac:dyDescent="0.25">
      <c r="O28" s="46" t="s">
        <v>34</v>
      </c>
      <c r="P28" s="47"/>
      <c r="Q28" s="47"/>
      <c r="R28" s="47"/>
      <c r="S28" s="47"/>
      <c r="T28" s="47"/>
      <c r="U28" s="47"/>
      <c r="V28" s="47"/>
    </row>
    <row r="29" spans="1:23" x14ac:dyDescent="0.25">
      <c r="E29" t="s">
        <v>24</v>
      </c>
      <c r="O29" s="46" t="s">
        <v>35</v>
      </c>
      <c r="P29" s="47"/>
      <c r="Q29" s="47"/>
      <c r="R29" s="47"/>
      <c r="S29" s="47"/>
      <c r="T29" s="47"/>
      <c r="U29" s="47"/>
      <c r="V29" s="47"/>
    </row>
    <row r="30" spans="1:23" x14ac:dyDescent="0.25">
      <c r="O30" s="46" t="s">
        <v>36</v>
      </c>
      <c r="P30" s="47"/>
      <c r="Q30" s="47"/>
      <c r="R30" s="47"/>
      <c r="S30" s="47"/>
      <c r="T30" s="47"/>
      <c r="U30" s="47"/>
      <c r="V30" s="47"/>
    </row>
    <row r="31" spans="1:23" x14ac:dyDescent="0.25">
      <c r="E31" t="s">
        <v>27</v>
      </c>
      <c r="O31" s="46" t="s">
        <v>37</v>
      </c>
      <c r="P31" s="47"/>
      <c r="Q31" s="47"/>
      <c r="R31" s="47"/>
      <c r="S31" s="47"/>
      <c r="T31" s="47"/>
      <c r="U31" s="47"/>
      <c r="V31" s="47"/>
    </row>
    <row r="32" spans="1:23" x14ac:dyDescent="0.25">
      <c r="O32" s="53" t="s">
        <v>38</v>
      </c>
      <c r="P32" s="53"/>
      <c r="Q32" s="53"/>
      <c r="R32" s="53"/>
      <c r="S32" s="53"/>
      <c r="T32" s="53"/>
      <c r="U32" s="53"/>
      <c r="V32" s="53"/>
      <c r="W32" s="53"/>
    </row>
    <row r="33" spans="15:23" x14ac:dyDescent="0.25">
      <c r="O33" s="53"/>
      <c r="P33" s="53"/>
      <c r="Q33" s="53"/>
      <c r="R33" s="53"/>
      <c r="S33" s="53"/>
      <c r="T33" s="53"/>
      <c r="U33" s="53"/>
      <c r="V33" s="53"/>
      <c r="W33" s="53"/>
    </row>
  </sheetData>
  <mergeCells count="10">
    <mergeCell ref="A3:A4"/>
    <mergeCell ref="B3:M3"/>
    <mergeCell ref="O32:W33"/>
    <mergeCell ref="O27:W27"/>
    <mergeCell ref="P5:S5"/>
    <mergeCell ref="A17:B18"/>
    <mergeCell ref="F17:G18"/>
    <mergeCell ref="K17:K18"/>
    <mergeCell ref="E25:F25"/>
    <mergeCell ref="E26:F26"/>
  </mergeCells>
  <phoneticPr fontId="0" type="noConversion"/>
  <pageMargins left="0.7" right="0.7" top="0.75" bottom="0.75" header="0.3" footer="0.3"/>
  <pageSetup paperSize="9"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Section des armatures</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stagiaire</dc:creator>
  <cp:lastModifiedBy>stagiaire</cp:lastModifiedBy>
  <dcterms:created xsi:type="dcterms:W3CDTF">2011-03-15T14:21:33Z</dcterms:created>
  <dcterms:modified xsi:type="dcterms:W3CDTF">2011-03-16T14:52:25Z</dcterms:modified>
</cp:coreProperties>
</file>