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agiairerh\Downloads\"/>
    </mc:Choice>
  </mc:AlternateContent>
  <xr:revisionPtr revIDLastSave="0" documentId="13_ncr:1_{8616AF8F-6D00-4509-9E44-83A6C4CDC42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019" i="1" l="1"/>
  <c r="A2019" i="1"/>
  <c r="B2018" i="1"/>
  <c r="A2018" i="1"/>
  <c r="B2017" i="1"/>
  <c r="A2017" i="1"/>
  <c r="B2016" i="1"/>
  <c r="A2016" i="1"/>
  <c r="B2015" i="1"/>
  <c r="A2015" i="1"/>
  <c r="B2014" i="1"/>
  <c r="A2014" i="1"/>
  <c r="B2013" i="1"/>
  <c r="A2013" i="1"/>
  <c r="B2012" i="1"/>
  <c r="A2012" i="1"/>
  <c r="B2011" i="1"/>
  <c r="A2011" i="1"/>
  <c r="B2010" i="1"/>
  <c r="A2010" i="1"/>
  <c r="B2009" i="1"/>
  <c r="A2009" i="1"/>
  <c r="B2008" i="1"/>
  <c r="A2008" i="1"/>
  <c r="B2007" i="1"/>
  <c r="A2007" i="1"/>
  <c r="B2006" i="1"/>
  <c r="A2006" i="1"/>
  <c r="B2005" i="1"/>
  <c r="A2005" i="1"/>
  <c r="B2004" i="1"/>
  <c r="A2004" i="1"/>
  <c r="B2003" i="1"/>
  <c r="A2003" i="1"/>
  <c r="B2002" i="1"/>
  <c r="A2002" i="1"/>
  <c r="B2001" i="1"/>
  <c r="A2001" i="1"/>
  <c r="B2000" i="1"/>
  <c r="A2000" i="1"/>
  <c r="B1999" i="1"/>
  <c r="A1999" i="1"/>
  <c r="B1998" i="1"/>
  <c r="A1998" i="1"/>
  <c r="B1997" i="1"/>
  <c r="A1997" i="1"/>
  <c r="B1996" i="1"/>
  <c r="A1996" i="1"/>
  <c r="B1995" i="1"/>
  <c r="A1995" i="1"/>
  <c r="B1994" i="1"/>
  <c r="A1994" i="1"/>
  <c r="B1993" i="1"/>
  <c r="A1993" i="1"/>
  <c r="B1992" i="1"/>
  <c r="A1992" i="1"/>
  <c r="B1991" i="1"/>
  <c r="A1991" i="1"/>
  <c r="B1990" i="1"/>
  <c r="A1990" i="1"/>
  <c r="B1989" i="1"/>
  <c r="A1989" i="1"/>
  <c r="B1988" i="1"/>
  <c r="A1988" i="1"/>
  <c r="B1987" i="1"/>
  <c r="A1987" i="1"/>
  <c r="B1986" i="1"/>
  <c r="A1986" i="1"/>
  <c r="B1985" i="1"/>
  <c r="A1985" i="1"/>
  <c r="B1984" i="1"/>
  <c r="A1984" i="1"/>
  <c r="B1983" i="1"/>
  <c r="A1983" i="1"/>
  <c r="B1982" i="1"/>
  <c r="A1982" i="1"/>
  <c r="B1981" i="1"/>
  <c r="A1981" i="1"/>
  <c r="B1980" i="1"/>
  <c r="A1980" i="1"/>
  <c r="B1979" i="1"/>
  <c r="A1979" i="1"/>
  <c r="B1978" i="1"/>
  <c r="A1978" i="1"/>
  <c r="B1977" i="1"/>
  <c r="A1977" i="1"/>
  <c r="B1976" i="1"/>
  <c r="A1976" i="1"/>
  <c r="B1975" i="1"/>
  <c r="A1975" i="1"/>
  <c r="B1974" i="1"/>
  <c r="A1974" i="1"/>
  <c r="B1973" i="1"/>
  <c r="A1973" i="1"/>
  <c r="B1972" i="1"/>
  <c r="A1972" i="1"/>
  <c r="B1971" i="1"/>
  <c r="A1971" i="1"/>
  <c r="B1970" i="1"/>
  <c r="A1970" i="1"/>
  <c r="B1969" i="1"/>
  <c r="A1969" i="1"/>
  <c r="B1968" i="1"/>
  <c r="A1968" i="1"/>
  <c r="B1967" i="1"/>
  <c r="A1967" i="1"/>
  <c r="B1966" i="1"/>
  <c r="A1966" i="1"/>
  <c r="B1965" i="1"/>
  <c r="A1965" i="1"/>
  <c r="B1964" i="1"/>
  <c r="A1964" i="1"/>
  <c r="B1963" i="1"/>
  <c r="A1963" i="1"/>
  <c r="B1962" i="1"/>
  <c r="A1962" i="1"/>
  <c r="B1961" i="1"/>
  <c r="A1961" i="1"/>
  <c r="B1960" i="1"/>
  <c r="A1960" i="1"/>
  <c r="B1959" i="1"/>
  <c r="A1959" i="1"/>
  <c r="B1958" i="1"/>
  <c r="A1958" i="1"/>
  <c r="B1957" i="1"/>
  <c r="A1957" i="1"/>
  <c r="B1956" i="1"/>
  <c r="A1956" i="1"/>
  <c r="B1955" i="1"/>
  <c r="A1955" i="1"/>
  <c r="B1954" i="1"/>
  <c r="A1954" i="1"/>
  <c r="B1953" i="1"/>
  <c r="A1953" i="1"/>
  <c r="B1952" i="1"/>
  <c r="A1952" i="1"/>
  <c r="B1951" i="1"/>
  <c r="A1951" i="1"/>
  <c r="B1950" i="1"/>
  <c r="A1950" i="1"/>
  <c r="B1949" i="1"/>
  <c r="A1949" i="1"/>
  <c r="B1948" i="1"/>
  <c r="A1948" i="1"/>
  <c r="B1947" i="1"/>
  <c r="A1947" i="1"/>
  <c r="B1946" i="1"/>
  <c r="A1946" i="1"/>
  <c r="B1945" i="1"/>
  <c r="A1945" i="1"/>
  <c r="B1944" i="1"/>
  <c r="A1944" i="1"/>
  <c r="B1943" i="1"/>
  <c r="A1943" i="1"/>
  <c r="B1942" i="1"/>
  <c r="A1942" i="1"/>
  <c r="B1941" i="1"/>
  <c r="A1941" i="1"/>
  <c r="B1940" i="1"/>
  <c r="A1940" i="1"/>
  <c r="B1939" i="1"/>
  <c r="A1939" i="1"/>
  <c r="B1938" i="1"/>
  <c r="A1938" i="1"/>
  <c r="B1937" i="1"/>
  <c r="A1937" i="1"/>
  <c r="B1936" i="1"/>
  <c r="A1936" i="1"/>
  <c r="B1935" i="1"/>
  <c r="A1935" i="1"/>
  <c r="B1934" i="1"/>
  <c r="A1934" i="1"/>
  <c r="B1933" i="1"/>
  <c r="A1933" i="1"/>
  <c r="B1932" i="1"/>
  <c r="A1932" i="1"/>
  <c r="B1931" i="1"/>
  <c r="A1931" i="1"/>
  <c r="B1930" i="1"/>
  <c r="A1930" i="1"/>
  <c r="B1929" i="1"/>
  <c r="A1929" i="1"/>
  <c r="B1928" i="1"/>
  <c r="A1928" i="1"/>
  <c r="B1927" i="1"/>
  <c r="A1927" i="1"/>
  <c r="B1926" i="1"/>
  <c r="A1926" i="1"/>
  <c r="B1925" i="1"/>
  <c r="A1925" i="1"/>
  <c r="B1924" i="1"/>
  <c r="A1924" i="1"/>
  <c r="B1923" i="1"/>
  <c r="A1923" i="1"/>
  <c r="B1922" i="1"/>
  <c r="A1922" i="1"/>
  <c r="B1921" i="1"/>
  <c r="A1921" i="1"/>
  <c r="B1920" i="1"/>
  <c r="A1920" i="1"/>
  <c r="B1919" i="1"/>
  <c r="A1919" i="1"/>
  <c r="B1918" i="1"/>
  <c r="A1918" i="1"/>
  <c r="B1917" i="1"/>
  <c r="A1917" i="1"/>
  <c r="B1916" i="1"/>
  <c r="A1916" i="1"/>
  <c r="B1915" i="1"/>
  <c r="A1915" i="1"/>
  <c r="B1914" i="1"/>
  <c r="A1914" i="1"/>
  <c r="B1913" i="1"/>
  <c r="A1913" i="1"/>
  <c r="B1912" i="1"/>
  <c r="A1912" i="1"/>
  <c r="B1911" i="1"/>
  <c r="A1911" i="1"/>
  <c r="B1910" i="1"/>
  <c r="A1910" i="1"/>
  <c r="B1909" i="1"/>
  <c r="A1909" i="1"/>
  <c r="B1908" i="1"/>
  <c r="A1908" i="1"/>
  <c r="B1907" i="1"/>
  <c r="A1907" i="1"/>
  <c r="B1906" i="1"/>
  <c r="A1906" i="1"/>
  <c r="B1905" i="1"/>
  <c r="A1905" i="1"/>
  <c r="B1904" i="1"/>
  <c r="A1904" i="1"/>
  <c r="B1903" i="1"/>
  <c r="A1903" i="1"/>
  <c r="B1902" i="1"/>
  <c r="A1902" i="1"/>
  <c r="B1901" i="1"/>
  <c r="A1901" i="1"/>
  <c r="B1900" i="1"/>
  <c r="A1900" i="1"/>
  <c r="B1899" i="1"/>
  <c r="A1899" i="1"/>
  <c r="B1898" i="1"/>
  <c r="A1898" i="1"/>
  <c r="B1897" i="1"/>
  <c r="A1897" i="1"/>
  <c r="B1896" i="1"/>
  <c r="A1896" i="1"/>
  <c r="B1895" i="1"/>
  <c r="A1895" i="1"/>
  <c r="B1894" i="1"/>
  <c r="A1894" i="1"/>
  <c r="B1893" i="1"/>
  <c r="A1893" i="1"/>
  <c r="B1892" i="1"/>
  <c r="A1892" i="1"/>
  <c r="B1891" i="1"/>
  <c r="A1891" i="1"/>
  <c r="B1890" i="1"/>
  <c r="A1890" i="1"/>
  <c r="B1889" i="1"/>
  <c r="A1889" i="1"/>
  <c r="B1888" i="1"/>
  <c r="A1888" i="1"/>
  <c r="B1887" i="1"/>
  <c r="A1887" i="1"/>
  <c r="B1886" i="1"/>
  <c r="A1886" i="1"/>
  <c r="B1885" i="1"/>
  <c r="A1885" i="1"/>
  <c r="B1884" i="1"/>
  <c r="A1884" i="1"/>
  <c r="B1883" i="1"/>
  <c r="A1883" i="1"/>
  <c r="B1882" i="1"/>
  <c r="A1882" i="1"/>
  <c r="B1881" i="1"/>
  <c r="A1881" i="1"/>
  <c r="B1880" i="1"/>
  <c r="A1880" i="1"/>
  <c r="B1879" i="1"/>
  <c r="A1879" i="1"/>
  <c r="B1878" i="1"/>
  <c r="A1878" i="1"/>
  <c r="B1877" i="1"/>
  <c r="A1877" i="1"/>
  <c r="B1876" i="1"/>
  <c r="A1876" i="1"/>
  <c r="B1875" i="1"/>
  <c r="A1875" i="1"/>
  <c r="B1874" i="1"/>
  <c r="A1874" i="1"/>
  <c r="B1873" i="1"/>
  <c r="A1873" i="1"/>
  <c r="B1872" i="1"/>
  <c r="A1872" i="1"/>
  <c r="B1871" i="1"/>
  <c r="A1871" i="1"/>
  <c r="B1870" i="1"/>
  <c r="A1870" i="1"/>
  <c r="B1869" i="1"/>
  <c r="A1869" i="1"/>
  <c r="B1868" i="1"/>
  <c r="A1868" i="1"/>
  <c r="B1867" i="1"/>
  <c r="A1867" i="1"/>
  <c r="B1866" i="1"/>
  <c r="A1866" i="1"/>
  <c r="B1865" i="1"/>
  <c r="A1865" i="1"/>
  <c r="B1864" i="1"/>
  <c r="A1864" i="1"/>
  <c r="B1863" i="1"/>
  <c r="A1863" i="1"/>
  <c r="B1862" i="1"/>
  <c r="A1862" i="1"/>
  <c r="B1861" i="1"/>
  <c r="A1861" i="1"/>
  <c r="B1860" i="1"/>
  <c r="A1860" i="1"/>
  <c r="B1859" i="1"/>
  <c r="A1859" i="1"/>
  <c r="B1858" i="1"/>
  <c r="A1858" i="1"/>
  <c r="B1857" i="1"/>
  <c r="A1857" i="1"/>
  <c r="B1856" i="1"/>
  <c r="A1856" i="1"/>
  <c r="B1855" i="1"/>
  <c r="A1855" i="1"/>
  <c r="B1854" i="1"/>
  <c r="A1854" i="1"/>
  <c r="B1853" i="1"/>
  <c r="A1853" i="1"/>
  <c r="B1852" i="1"/>
  <c r="A1852" i="1"/>
  <c r="B1851" i="1"/>
  <c r="A1851" i="1"/>
  <c r="B1850" i="1"/>
  <c r="A1850" i="1"/>
  <c r="B1849" i="1"/>
  <c r="A1849" i="1"/>
  <c r="B1848" i="1"/>
  <c r="A1848" i="1"/>
  <c r="B1847" i="1"/>
  <c r="A1847" i="1"/>
  <c r="B1846" i="1"/>
  <c r="A1846" i="1"/>
  <c r="B1845" i="1"/>
  <c r="A1845" i="1"/>
  <c r="B1844" i="1"/>
  <c r="A1844" i="1"/>
  <c r="B1843" i="1"/>
  <c r="A1843" i="1"/>
  <c r="B1842" i="1"/>
  <c r="A1842" i="1"/>
  <c r="B1841" i="1"/>
  <c r="A1841" i="1"/>
  <c r="B1840" i="1"/>
  <c r="A1840" i="1"/>
  <c r="B1839" i="1"/>
  <c r="A1839" i="1"/>
  <c r="B1838" i="1"/>
  <c r="A1838" i="1"/>
  <c r="B1837" i="1"/>
  <c r="A1837" i="1"/>
  <c r="B1836" i="1"/>
  <c r="A1836" i="1"/>
  <c r="B1835" i="1"/>
  <c r="A1835" i="1"/>
  <c r="B1834" i="1"/>
  <c r="A1834" i="1"/>
  <c r="B1833" i="1"/>
  <c r="A1833" i="1"/>
  <c r="B1832" i="1"/>
  <c r="A1832" i="1"/>
  <c r="B1831" i="1"/>
  <c r="A1831" i="1"/>
  <c r="B1830" i="1"/>
  <c r="A1830" i="1"/>
  <c r="B1829" i="1"/>
  <c r="A1829" i="1"/>
  <c r="B1828" i="1"/>
  <c r="A1828" i="1"/>
  <c r="B1827" i="1"/>
  <c r="A1827" i="1"/>
  <c r="B1826" i="1"/>
  <c r="A1826" i="1"/>
  <c r="B1825" i="1"/>
  <c r="A1825" i="1"/>
  <c r="B1824" i="1"/>
  <c r="A1824" i="1"/>
  <c r="B1823" i="1"/>
  <c r="A1823" i="1"/>
  <c r="B1822" i="1"/>
  <c r="A1822" i="1"/>
  <c r="B1821" i="1"/>
  <c r="A1821" i="1"/>
  <c r="B1820" i="1"/>
  <c r="A1820" i="1"/>
  <c r="B1819" i="1"/>
  <c r="A1819" i="1"/>
  <c r="B1818" i="1"/>
  <c r="A1818" i="1"/>
  <c r="B1817" i="1"/>
  <c r="A1817" i="1"/>
  <c r="B1816" i="1"/>
  <c r="A1816" i="1"/>
  <c r="B1815" i="1"/>
  <c r="A1815" i="1"/>
  <c r="B1814" i="1"/>
  <c r="A1814" i="1"/>
  <c r="B1813" i="1"/>
  <c r="A1813" i="1"/>
  <c r="B1812" i="1"/>
  <c r="A1812" i="1"/>
  <c r="B1811" i="1"/>
  <c r="A1811" i="1"/>
  <c r="B1810" i="1"/>
  <c r="A1810" i="1"/>
  <c r="B1809" i="1"/>
  <c r="A1809" i="1"/>
  <c r="B1808" i="1"/>
  <c r="A1808" i="1"/>
  <c r="B1807" i="1"/>
  <c r="A1807" i="1"/>
  <c r="B1806" i="1"/>
  <c r="A1806" i="1"/>
  <c r="B1805" i="1"/>
  <c r="A1805" i="1"/>
  <c r="B1804" i="1"/>
  <c r="A1804" i="1"/>
  <c r="B1803" i="1"/>
  <c r="A1803" i="1"/>
  <c r="B1802" i="1"/>
  <c r="A1802" i="1"/>
  <c r="B1801" i="1"/>
  <c r="A1801" i="1"/>
  <c r="B1800" i="1"/>
  <c r="A1800" i="1"/>
  <c r="B1799" i="1"/>
  <c r="A1799" i="1"/>
  <c r="B1798" i="1"/>
  <c r="A1798" i="1"/>
  <c r="B1797" i="1"/>
  <c r="A1797" i="1"/>
  <c r="B1796" i="1"/>
  <c r="A1796" i="1"/>
  <c r="B1795" i="1"/>
  <c r="A1795" i="1"/>
  <c r="B1794" i="1"/>
  <c r="A1794" i="1"/>
  <c r="B1793" i="1"/>
  <c r="A1793" i="1"/>
  <c r="B1792" i="1"/>
  <c r="A1792" i="1"/>
  <c r="B1791" i="1"/>
  <c r="A1791" i="1"/>
  <c r="B1790" i="1"/>
  <c r="A1790" i="1"/>
  <c r="B1789" i="1"/>
  <c r="A1789" i="1"/>
  <c r="B1788" i="1"/>
  <c r="A1788" i="1"/>
  <c r="B1787" i="1"/>
  <c r="A1787" i="1"/>
  <c r="B1786" i="1"/>
  <c r="A1786" i="1"/>
  <c r="B1785" i="1"/>
  <c r="A1785" i="1"/>
  <c r="B1784" i="1"/>
  <c r="A1784" i="1"/>
  <c r="B1783" i="1"/>
  <c r="A1783" i="1"/>
  <c r="B1782" i="1"/>
  <c r="A1782" i="1"/>
  <c r="B1781" i="1"/>
  <c r="A1781" i="1"/>
  <c r="B1780" i="1"/>
  <c r="A1780" i="1"/>
  <c r="B1779" i="1"/>
  <c r="A1779" i="1"/>
  <c r="B1778" i="1"/>
  <c r="A1778" i="1"/>
  <c r="B1777" i="1"/>
  <c r="A1777" i="1"/>
  <c r="B1776" i="1"/>
  <c r="A1776" i="1"/>
  <c r="B1775" i="1"/>
  <c r="A1775" i="1"/>
  <c r="B1774" i="1"/>
  <c r="A1774" i="1"/>
  <c r="B1773" i="1"/>
  <c r="A1773" i="1"/>
  <c r="B1772" i="1"/>
  <c r="A1772" i="1"/>
  <c r="B1771" i="1"/>
  <c r="A1771" i="1"/>
  <c r="B1770" i="1"/>
  <c r="A1770" i="1"/>
  <c r="B1769" i="1"/>
  <c r="A1769" i="1"/>
  <c r="B1768" i="1"/>
  <c r="A1768" i="1"/>
  <c r="B1767" i="1"/>
  <c r="A1767" i="1"/>
  <c r="B1766" i="1"/>
  <c r="A1766" i="1"/>
  <c r="B1765" i="1"/>
  <c r="A1765" i="1"/>
  <c r="B1764" i="1"/>
  <c r="A1764" i="1"/>
  <c r="B1763" i="1"/>
  <c r="A1763" i="1"/>
  <c r="B1762" i="1"/>
  <c r="A1762" i="1"/>
  <c r="B1761" i="1"/>
  <c r="A1761" i="1"/>
  <c r="B1760" i="1"/>
  <c r="A1760" i="1"/>
  <c r="B1759" i="1"/>
  <c r="A1759" i="1"/>
  <c r="B1758" i="1"/>
  <c r="A1758" i="1"/>
  <c r="B1757" i="1"/>
  <c r="A1757" i="1"/>
  <c r="B1756" i="1"/>
  <c r="A1756" i="1"/>
  <c r="B1755" i="1"/>
  <c r="A1755" i="1"/>
  <c r="B1754" i="1"/>
  <c r="A1754" i="1"/>
  <c r="B1753" i="1"/>
  <c r="A1753" i="1"/>
  <c r="B1752" i="1"/>
  <c r="A1752" i="1"/>
  <c r="B1751" i="1"/>
  <c r="A1751" i="1"/>
  <c r="B1750" i="1"/>
  <c r="A1750" i="1"/>
  <c r="B1749" i="1"/>
  <c r="A1749" i="1"/>
  <c r="B1748" i="1"/>
  <c r="A1748" i="1"/>
  <c r="B1747" i="1"/>
  <c r="A1747" i="1"/>
  <c r="B1746" i="1"/>
  <c r="A1746" i="1"/>
  <c r="B1745" i="1"/>
  <c r="A1745" i="1"/>
  <c r="B1744" i="1"/>
  <c r="A1744" i="1"/>
  <c r="B1743" i="1"/>
  <c r="A1743" i="1"/>
  <c r="B1742" i="1"/>
  <c r="A1742" i="1"/>
  <c r="B1741" i="1"/>
  <c r="A1741" i="1"/>
  <c r="B1740" i="1"/>
  <c r="A1740" i="1"/>
  <c r="B1739" i="1"/>
  <c r="A1739" i="1"/>
  <c r="B1738" i="1"/>
  <c r="A1738" i="1"/>
  <c r="B1737" i="1"/>
  <c r="A1737" i="1"/>
  <c r="B1736" i="1"/>
  <c r="A1736" i="1"/>
  <c r="B1735" i="1"/>
  <c r="A1735" i="1"/>
  <c r="B1734" i="1"/>
  <c r="A1734" i="1"/>
  <c r="B1733" i="1"/>
  <c r="A1733" i="1"/>
  <c r="B1732" i="1"/>
  <c r="A1732" i="1"/>
  <c r="B1731" i="1"/>
  <c r="A1731" i="1"/>
  <c r="B1730" i="1"/>
  <c r="A1730" i="1"/>
  <c r="B1729" i="1"/>
  <c r="A1729" i="1"/>
  <c r="B1728" i="1"/>
  <c r="A1728" i="1"/>
  <c r="B1727" i="1"/>
  <c r="A1727" i="1"/>
  <c r="B1726" i="1"/>
  <c r="A1726" i="1"/>
  <c r="B1725" i="1"/>
  <c r="A1725" i="1"/>
  <c r="B1724" i="1"/>
  <c r="A1724" i="1"/>
  <c r="B1723" i="1"/>
  <c r="A1723" i="1"/>
  <c r="B1722" i="1"/>
  <c r="A1722" i="1"/>
  <c r="B1721" i="1"/>
  <c r="A1721" i="1"/>
  <c r="B1720" i="1"/>
  <c r="A1720" i="1"/>
  <c r="B1719" i="1"/>
  <c r="A1719" i="1"/>
  <c r="B1718" i="1"/>
  <c r="A1718" i="1"/>
  <c r="B1717" i="1"/>
  <c r="A1717" i="1"/>
  <c r="B1716" i="1"/>
  <c r="A1716" i="1"/>
  <c r="B1715" i="1"/>
  <c r="A1715" i="1"/>
  <c r="B1714" i="1"/>
  <c r="A1714" i="1"/>
  <c r="B1713" i="1"/>
  <c r="A1713" i="1"/>
  <c r="B1712" i="1"/>
  <c r="A1712" i="1"/>
  <c r="B1711" i="1"/>
  <c r="A1711" i="1"/>
  <c r="B1710" i="1"/>
  <c r="A1710" i="1"/>
  <c r="B1709" i="1"/>
  <c r="A1709" i="1"/>
  <c r="B1708" i="1"/>
  <c r="A1708" i="1"/>
  <c r="B1707" i="1"/>
  <c r="A1707" i="1"/>
  <c r="B1706" i="1"/>
  <c r="A1706" i="1"/>
  <c r="B1705" i="1"/>
  <c r="A1705" i="1"/>
  <c r="B1704" i="1"/>
  <c r="A1704" i="1"/>
  <c r="B1703" i="1"/>
  <c r="A1703" i="1"/>
  <c r="B1702" i="1"/>
  <c r="A1702" i="1"/>
  <c r="B1701" i="1"/>
  <c r="A1701" i="1"/>
  <c r="B1700" i="1"/>
  <c r="A1700" i="1"/>
  <c r="B1699" i="1"/>
  <c r="A1699" i="1"/>
  <c r="B1698" i="1"/>
  <c r="A1698" i="1"/>
  <c r="B1697" i="1"/>
  <c r="A1697" i="1"/>
  <c r="B1696" i="1"/>
  <c r="A1696" i="1"/>
  <c r="B1695" i="1"/>
  <c r="A1695" i="1"/>
  <c r="B1694" i="1"/>
  <c r="A1694" i="1"/>
  <c r="B1693" i="1"/>
  <c r="A1693" i="1"/>
  <c r="B1692" i="1"/>
  <c r="A1692" i="1"/>
  <c r="B1691" i="1"/>
  <c r="A1691" i="1"/>
  <c r="B1690" i="1"/>
  <c r="A1690" i="1"/>
  <c r="B1689" i="1"/>
  <c r="A1689" i="1"/>
  <c r="B1688" i="1"/>
  <c r="A1688" i="1"/>
  <c r="B1687" i="1"/>
  <c r="A1687" i="1"/>
  <c r="B1686" i="1"/>
  <c r="A1686" i="1"/>
  <c r="B1685" i="1"/>
  <c r="A1685" i="1"/>
  <c r="B1684" i="1"/>
  <c r="A1684" i="1"/>
  <c r="B1683" i="1"/>
  <c r="A1683" i="1"/>
  <c r="B1682" i="1"/>
  <c r="A1682" i="1"/>
  <c r="B1681" i="1"/>
  <c r="A1681" i="1"/>
  <c r="B1680" i="1"/>
  <c r="A1680" i="1"/>
  <c r="B1679" i="1"/>
  <c r="A1679" i="1"/>
  <c r="B1678" i="1"/>
  <c r="A1678" i="1"/>
  <c r="B1677" i="1"/>
  <c r="A1677" i="1"/>
  <c r="B1676" i="1"/>
  <c r="A1676" i="1"/>
  <c r="B1675" i="1"/>
  <c r="A1675" i="1"/>
  <c r="B1674" i="1"/>
  <c r="A1674" i="1"/>
  <c r="B1673" i="1"/>
  <c r="A1673" i="1"/>
  <c r="B1672" i="1"/>
  <c r="A1672" i="1"/>
  <c r="B1671" i="1"/>
  <c r="A1671" i="1"/>
  <c r="B1670" i="1"/>
  <c r="A1670" i="1"/>
  <c r="B1669" i="1"/>
  <c r="A1669" i="1"/>
  <c r="B1668" i="1"/>
  <c r="A1668" i="1"/>
  <c r="B1667" i="1"/>
  <c r="A1667" i="1"/>
  <c r="B1666" i="1"/>
  <c r="A1666" i="1"/>
  <c r="B1665" i="1"/>
  <c r="A1665" i="1"/>
  <c r="B1664" i="1"/>
  <c r="A1664" i="1"/>
  <c r="B1663" i="1"/>
  <c r="A1663" i="1"/>
  <c r="B1662" i="1"/>
  <c r="A1662" i="1"/>
  <c r="B1661" i="1"/>
  <c r="A1661" i="1"/>
  <c r="B1660" i="1"/>
  <c r="A1660" i="1"/>
  <c r="B1659" i="1"/>
  <c r="A1659" i="1"/>
  <c r="B1658" i="1"/>
  <c r="A1658" i="1"/>
  <c r="B1657" i="1"/>
  <c r="A1657" i="1"/>
  <c r="B1656" i="1"/>
  <c r="A1656" i="1"/>
  <c r="B1655" i="1"/>
  <c r="A1655" i="1"/>
  <c r="B1654" i="1"/>
  <c r="A1654" i="1"/>
  <c r="B1653" i="1"/>
  <c r="A1653" i="1"/>
  <c r="B1652" i="1"/>
  <c r="A1652" i="1"/>
  <c r="B1651" i="1"/>
  <c r="A1651" i="1"/>
  <c r="B1650" i="1"/>
  <c r="A1650" i="1"/>
  <c r="B1649" i="1"/>
  <c r="A1649" i="1"/>
  <c r="B1648" i="1"/>
  <c r="A1648" i="1"/>
  <c r="B1647" i="1"/>
  <c r="A1647" i="1"/>
  <c r="B1646" i="1"/>
  <c r="A1646" i="1"/>
  <c r="B1645" i="1"/>
  <c r="A1645" i="1"/>
  <c r="B1644" i="1"/>
  <c r="A1644" i="1"/>
  <c r="B1643" i="1"/>
  <c r="A1643" i="1"/>
  <c r="B1642" i="1"/>
  <c r="A1642" i="1"/>
  <c r="B1641" i="1"/>
  <c r="A1641" i="1"/>
  <c r="B1640" i="1"/>
  <c r="A1640" i="1"/>
  <c r="B1639" i="1"/>
  <c r="A1639" i="1"/>
  <c r="B1638" i="1"/>
  <c r="A1638" i="1"/>
  <c r="B1637" i="1"/>
  <c r="A1637" i="1"/>
  <c r="B1636" i="1"/>
  <c r="A1636" i="1"/>
  <c r="B1635" i="1"/>
  <c r="A1635" i="1"/>
  <c r="B1634" i="1"/>
  <c r="A1634" i="1"/>
  <c r="B1633" i="1"/>
  <c r="A1633" i="1"/>
  <c r="B1632" i="1"/>
  <c r="A1632" i="1"/>
  <c r="B1631" i="1"/>
  <c r="A1631" i="1"/>
  <c r="B1630" i="1"/>
  <c r="A1630" i="1"/>
  <c r="B1629" i="1"/>
  <c r="A1629" i="1"/>
  <c r="B1628" i="1"/>
  <c r="A1628" i="1"/>
  <c r="B1627" i="1"/>
  <c r="A1627" i="1"/>
  <c r="B1626" i="1"/>
  <c r="A1626" i="1"/>
  <c r="B1625" i="1"/>
  <c r="A1625" i="1"/>
  <c r="B1624" i="1"/>
  <c r="A1624" i="1"/>
  <c r="B1623" i="1"/>
  <c r="A1623" i="1"/>
  <c r="B1622" i="1"/>
  <c r="A1622" i="1"/>
  <c r="B1621" i="1"/>
  <c r="A1621" i="1"/>
  <c r="B1620" i="1"/>
  <c r="A1620" i="1"/>
  <c r="B1619" i="1"/>
  <c r="A1619" i="1"/>
  <c r="B1618" i="1"/>
  <c r="A1618" i="1"/>
  <c r="B1617" i="1"/>
  <c r="A1617" i="1"/>
  <c r="B1616" i="1"/>
  <c r="A1616" i="1"/>
  <c r="B1615" i="1"/>
  <c r="A1615" i="1"/>
  <c r="B1614" i="1"/>
  <c r="A1614" i="1"/>
  <c r="B1613" i="1"/>
  <c r="A1613" i="1"/>
  <c r="B1612" i="1"/>
  <c r="A1612" i="1"/>
  <c r="B1611" i="1"/>
  <c r="A1611" i="1"/>
  <c r="B1610" i="1"/>
  <c r="A1610" i="1"/>
  <c r="B1609" i="1"/>
  <c r="A1609" i="1"/>
  <c r="B1608" i="1"/>
  <c r="A1608" i="1"/>
  <c r="B1607" i="1"/>
  <c r="A1607" i="1"/>
  <c r="B1606" i="1"/>
  <c r="A1606" i="1"/>
  <c r="B1605" i="1"/>
  <c r="A1605" i="1"/>
  <c r="B1604" i="1"/>
  <c r="A1604" i="1"/>
  <c r="B1603" i="1"/>
  <c r="A1603" i="1"/>
  <c r="B1602" i="1"/>
  <c r="A1602" i="1"/>
  <c r="B1601" i="1"/>
  <c r="A1601" i="1"/>
  <c r="B1600" i="1"/>
  <c r="A1600" i="1"/>
  <c r="B1599" i="1"/>
  <c r="A1599" i="1"/>
  <c r="B1598" i="1"/>
  <c r="A1598" i="1"/>
  <c r="B1597" i="1"/>
  <c r="A1597" i="1"/>
  <c r="B1596" i="1"/>
  <c r="A1596" i="1"/>
  <c r="B1595" i="1"/>
  <c r="A1595" i="1"/>
  <c r="B1594" i="1"/>
  <c r="A1594" i="1"/>
  <c r="B1593" i="1"/>
  <c r="A1593" i="1"/>
  <c r="B1592" i="1"/>
  <c r="A1592" i="1"/>
  <c r="B1591" i="1"/>
  <c r="A1591" i="1"/>
  <c r="B1590" i="1"/>
  <c r="A1590" i="1"/>
  <c r="B1589" i="1"/>
  <c r="A1589" i="1"/>
  <c r="B1588" i="1"/>
  <c r="A1588" i="1"/>
  <c r="B1587" i="1"/>
  <c r="A1587" i="1"/>
  <c r="B1586" i="1"/>
  <c r="A1586" i="1"/>
  <c r="B1585" i="1"/>
  <c r="A1585" i="1"/>
  <c r="B1584" i="1"/>
  <c r="A1584" i="1"/>
  <c r="B1583" i="1"/>
  <c r="A1583" i="1"/>
  <c r="B1582" i="1"/>
  <c r="A1582" i="1"/>
  <c r="B1581" i="1"/>
  <c r="A1581" i="1"/>
  <c r="B1580" i="1"/>
  <c r="A1580" i="1"/>
  <c r="B1579" i="1"/>
  <c r="A1579" i="1"/>
  <c r="B1578" i="1"/>
  <c r="A1578" i="1"/>
  <c r="B1577" i="1"/>
  <c r="A1577" i="1"/>
  <c r="B1576" i="1"/>
  <c r="A1576" i="1"/>
  <c r="B1575" i="1"/>
  <c r="A1575" i="1"/>
  <c r="B1574" i="1"/>
  <c r="A1574" i="1"/>
  <c r="B1573" i="1"/>
  <c r="A1573" i="1"/>
  <c r="B1572" i="1"/>
  <c r="A1572" i="1"/>
  <c r="B1571" i="1"/>
  <c r="A1571" i="1"/>
  <c r="B1570" i="1"/>
  <c r="A1570" i="1"/>
  <c r="B1569" i="1"/>
  <c r="A1569" i="1"/>
  <c r="B1568" i="1"/>
  <c r="A1568" i="1"/>
  <c r="B1567" i="1"/>
  <c r="A1567" i="1"/>
  <c r="B1566" i="1"/>
  <c r="A1566" i="1"/>
  <c r="B1565" i="1"/>
  <c r="A1565" i="1"/>
  <c r="B1564" i="1"/>
  <c r="A1564" i="1"/>
  <c r="B1563" i="1"/>
  <c r="A1563" i="1"/>
  <c r="B1562" i="1"/>
  <c r="A1562" i="1"/>
  <c r="B1561" i="1"/>
  <c r="A1561" i="1"/>
  <c r="B1560" i="1"/>
  <c r="A1560" i="1"/>
  <c r="B1559" i="1"/>
  <c r="A1559" i="1"/>
  <c r="B1558" i="1"/>
  <c r="A1558" i="1"/>
  <c r="B1557" i="1"/>
  <c r="A1557" i="1"/>
  <c r="B1556" i="1"/>
  <c r="A1556" i="1"/>
  <c r="B1555" i="1"/>
  <c r="A1555" i="1"/>
  <c r="B1554" i="1"/>
  <c r="A1554" i="1"/>
  <c r="B1553" i="1"/>
  <c r="A1553" i="1"/>
  <c r="B1552" i="1"/>
  <c r="A1552" i="1"/>
  <c r="B1551" i="1"/>
  <c r="A1551" i="1"/>
  <c r="B1550" i="1"/>
  <c r="A1550" i="1"/>
  <c r="B1549" i="1"/>
  <c r="A1549" i="1"/>
  <c r="B1548" i="1"/>
  <c r="A1548" i="1"/>
  <c r="B1547" i="1"/>
  <c r="A1547" i="1"/>
  <c r="B1546" i="1"/>
  <c r="A1546" i="1"/>
  <c r="B1545" i="1"/>
  <c r="A1545" i="1"/>
  <c r="B1544" i="1"/>
  <c r="A1544" i="1"/>
  <c r="B1543" i="1"/>
  <c r="A1543" i="1"/>
  <c r="B1542" i="1"/>
  <c r="A1542" i="1"/>
  <c r="B1541" i="1"/>
  <c r="A1541" i="1"/>
  <c r="B1540" i="1"/>
  <c r="A1540" i="1"/>
  <c r="B1539" i="1"/>
  <c r="A1539" i="1"/>
  <c r="B1538" i="1"/>
  <c r="A1538" i="1"/>
  <c r="B1537" i="1"/>
  <c r="A1537" i="1"/>
  <c r="B1536" i="1"/>
  <c r="A1536" i="1"/>
  <c r="B1535" i="1"/>
  <c r="A1535" i="1"/>
  <c r="B1534" i="1"/>
  <c r="A1534" i="1"/>
  <c r="B1533" i="1"/>
  <c r="A1533" i="1"/>
  <c r="B1532" i="1"/>
  <c r="A1532" i="1"/>
  <c r="B1531" i="1"/>
  <c r="A1531" i="1"/>
  <c r="B1530" i="1"/>
  <c r="A1530" i="1"/>
  <c r="B1529" i="1"/>
  <c r="A1529" i="1"/>
  <c r="B1528" i="1"/>
  <c r="A1528" i="1"/>
  <c r="B1527" i="1"/>
  <c r="A1527" i="1"/>
  <c r="B1526" i="1"/>
  <c r="A1526" i="1"/>
  <c r="B1525" i="1"/>
  <c r="A1525" i="1"/>
  <c r="B1524" i="1"/>
  <c r="A1524" i="1"/>
  <c r="B1523" i="1"/>
  <c r="A1523" i="1"/>
  <c r="B1522" i="1"/>
  <c r="A1522" i="1"/>
  <c r="B1521" i="1"/>
  <c r="A1521" i="1"/>
  <c r="B1520" i="1"/>
  <c r="A1520" i="1"/>
  <c r="B1519" i="1"/>
  <c r="A1519" i="1"/>
  <c r="B1518" i="1"/>
  <c r="A1518" i="1"/>
  <c r="B1517" i="1"/>
  <c r="A1517" i="1"/>
  <c r="B1516" i="1"/>
  <c r="A1516" i="1"/>
  <c r="B1515" i="1"/>
  <c r="A1515" i="1"/>
  <c r="B1514" i="1"/>
  <c r="A1514" i="1"/>
  <c r="B1513" i="1"/>
  <c r="A1513" i="1"/>
  <c r="B1512" i="1"/>
  <c r="A1512" i="1"/>
  <c r="B1511" i="1"/>
  <c r="A1511" i="1"/>
  <c r="B1510" i="1"/>
  <c r="A1510" i="1"/>
  <c r="B1509" i="1"/>
  <c r="A1509" i="1"/>
  <c r="B1508" i="1"/>
  <c r="A1508" i="1"/>
  <c r="B1507" i="1"/>
  <c r="A1507" i="1"/>
  <c r="B1506" i="1"/>
  <c r="A1506" i="1"/>
  <c r="B1505" i="1"/>
  <c r="A1505" i="1"/>
  <c r="B1504" i="1"/>
  <c r="A1504" i="1"/>
  <c r="B1503" i="1"/>
  <c r="A1503" i="1"/>
  <c r="B1502" i="1"/>
  <c r="A1502" i="1"/>
  <c r="B1501" i="1"/>
  <c r="A1501" i="1"/>
  <c r="B1500" i="1"/>
  <c r="A1500" i="1"/>
  <c r="B1499" i="1"/>
  <c r="A1499" i="1"/>
  <c r="B1498" i="1"/>
  <c r="A1498" i="1"/>
  <c r="B1497" i="1"/>
  <c r="A1497" i="1"/>
  <c r="B1496" i="1"/>
  <c r="A1496" i="1"/>
  <c r="B1495" i="1"/>
  <c r="A1495" i="1"/>
  <c r="B1494" i="1"/>
  <c r="A1494" i="1"/>
  <c r="B1493" i="1"/>
  <c r="A1493" i="1"/>
  <c r="B1492" i="1"/>
  <c r="A1492" i="1"/>
  <c r="B1491" i="1"/>
  <c r="A1491" i="1"/>
  <c r="B1490" i="1"/>
  <c r="A1490" i="1"/>
  <c r="B1489" i="1"/>
  <c r="A1489" i="1"/>
  <c r="B1488" i="1"/>
  <c r="A1488" i="1"/>
  <c r="B1487" i="1"/>
  <c r="A1487" i="1"/>
  <c r="B1486" i="1"/>
  <c r="A1486" i="1"/>
  <c r="B1485" i="1"/>
  <c r="A1485" i="1"/>
  <c r="B1484" i="1"/>
  <c r="A1484" i="1"/>
  <c r="B1483" i="1"/>
  <c r="A1483" i="1"/>
  <c r="B1482" i="1"/>
  <c r="A1482" i="1"/>
  <c r="B1481" i="1"/>
  <c r="A1481" i="1"/>
  <c r="B1480" i="1"/>
  <c r="A1480" i="1"/>
  <c r="B1479" i="1"/>
  <c r="A1479" i="1"/>
  <c r="B1478" i="1"/>
  <c r="A1478" i="1"/>
  <c r="B1477" i="1"/>
  <c r="A1477" i="1"/>
  <c r="B1476" i="1"/>
  <c r="A1476" i="1"/>
  <c r="B1475" i="1"/>
  <c r="A1475" i="1"/>
  <c r="B1474" i="1"/>
  <c r="A1474" i="1"/>
  <c r="B1473" i="1"/>
  <c r="A1473" i="1"/>
  <c r="B1472" i="1"/>
  <c r="A1472" i="1"/>
  <c r="B1471" i="1"/>
  <c r="A1471" i="1"/>
  <c r="B1470" i="1"/>
  <c r="A1470" i="1"/>
  <c r="B1469" i="1"/>
  <c r="A1469" i="1"/>
  <c r="B1468" i="1"/>
  <c r="A1468" i="1"/>
  <c r="B1467" i="1"/>
  <c r="A1467" i="1"/>
  <c r="B1466" i="1"/>
  <c r="A1466" i="1"/>
  <c r="B1465" i="1"/>
  <c r="A1465" i="1"/>
  <c r="B1464" i="1"/>
  <c r="A1464" i="1"/>
  <c r="B1463" i="1"/>
  <c r="A1463" i="1"/>
  <c r="B1462" i="1"/>
  <c r="A1462" i="1"/>
  <c r="B1461" i="1"/>
  <c r="A1461" i="1"/>
  <c r="B1460" i="1"/>
  <c r="A1460" i="1"/>
  <c r="B1459" i="1"/>
  <c r="A1459" i="1"/>
  <c r="B1458" i="1"/>
  <c r="A1458" i="1"/>
  <c r="B1457" i="1"/>
  <c r="A1457" i="1"/>
  <c r="B1456" i="1"/>
  <c r="A1456" i="1"/>
  <c r="B1455" i="1"/>
  <c r="A1455" i="1"/>
  <c r="B1454" i="1"/>
  <c r="A1454" i="1"/>
  <c r="B1453" i="1"/>
  <c r="A1453" i="1"/>
  <c r="B1452" i="1"/>
  <c r="A1452" i="1"/>
  <c r="B1451" i="1"/>
  <c r="A1451" i="1"/>
  <c r="B1450" i="1"/>
  <c r="A1450" i="1"/>
  <c r="B1449" i="1"/>
  <c r="A1449" i="1"/>
  <c r="B1448" i="1"/>
  <c r="A1448" i="1"/>
  <c r="B1447" i="1"/>
  <c r="A1447" i="1"/>
  <c r="B1446" i="1"/>
  <c r="A1446" i="1"/>
  <c r="B1445" i="1"/>
  <c r="A1445" i="1"/>
  <c r="B1444" i="1"/>
  <c r="A1444" i="1"/>
  <c r="B1443" i="1"/>
  <c r="A1443" i="1"/>
  <c r="B1442" i="1"/>
  <c r="A1442" i="1"/>
  <c r="B1441" i="1"/>
  <c r="A1441" i="1"/>
  <c r="B1440" i="1"/>
  <c r="A1440" i="1"/>
  <c r="B1439" i="1"/>
  <c r="A1439" i="1"/>
  <c r="B1438" i="1"/>
  <c r="A1438" i="1"/>
  <c r="B1437" i="1"/>
  <c r="A1437" i="1"/>
  <c r="B1436" i="1"/>
  <c r="A1436" i="1"/>
  <c r="B1435" i="1"/>
  <c r="A1435" i="1"/>
  <c r="B1434" i="1"/>
  <c r="A1434" i="1"/>
  <c r="B1433" i="1"/>
  <c r="A1433" i="1"/>
  <c r="B1432" i="1"/>
  <c r="A1432" i="1"/>
  <c r="B1431" i="1"/>
  <c r="A1431" i="1"/>
  <c r="B1430" i="1"/>
  <c r="A1430" i="1"/>
  <c r="B1429" i="1"/>
  <c r="A1429" i="1"/>
  <c r="B1428" i="1"/>
  <c r="A1428" i="1"/>
  <c r="B1427" i="1"/>
  <c r="A1427" i="1"/>
  <c r="B1426" i="1"/>
  <c r="A1426" i="1"/>
  <c r="B1425" i="1"/>
  <c r="A1425" i="1"/>
  <c r="B1424" i="1"/>
  <c r="A1424" i="1"/>
  <c r="B1423" i="1"/>
  <c r="A1423" i="1"/>
  <c r="B1422" i="1"/>
  <c r="A1422" i="1"/>
  <c r="B1421" i="1"/>
  <c r="A1421" i="1"/>
  <c r="B1420" i="1"/>
  <c r="A1420" i="1"/>
  <c r="B1419" i="1"/>
  <c r="A1419" i="1"/>
  <c r="B1418" i="1"/>
  <c r="A1418" i="1"/>
  <c r="B1417" i="1"/>
  <c r="A1417" i="1"/>
  <c r="B1416" i="1"/>
  <c r="A1416" i="1"/>
  <c r="B1415" i="1"/>
  <c r="A1415" i="1"/>
  <c r="B1414" i="1"/>
  <c r="A1414" i="1"/>
  <c r="B1413" i="1"/>
  <c r="A1413" i="1"/>
  <c r="B1412" i="1"/>
  <c r="A1412" i="1"/>
  <c r="B1411" i="1"/>
  <c r="A1411" i="1"/>
  <c r="B1410" i="1"/>
  <c r="A1410" i="1"/>
  <c r="B1409" i="1"/>
  <c r="A1409" i="1"/>
  <c r="B1408" i="1"/>
  <c r="A1408" i="1"/>
  <c r="B1407" i="1"/>
  <c r="A1407" i="1"/>
  <c r="B1406" i="1"/>
  <c r="A1406" i="1"/>
  <c r="B1405" i="1"/>
  <c r="A1405" i="1"/>
  <c r="B1404" i="1"/>
  <c r="A1404" i="1"/>
  <c r="B1403" i="1"/>
  <c r="A1403" i="1"/>
  <c r="B1402" i="1"/>
  <c r="A1402" i="1"/>
  <c r="B1401" i="1"/>
  <c r="A1401" i="1"/>
  <c r="B1400" i="1"/>
  <c r="A1400" i="1"/>
  <c r="B1399" i="1"/>
  <c r="A1399" i="1"/>
  <c r="B1398" i="1"/>
  <c r="A1398" i="1"/>
  <c r="B1397" i="1"/>
  <c r="A1397" i="1"/>
  <c r="B1396" i="1"/>
  <c r="A1396" i="1"/>
  <c r="B1395" i="1"/>
  <c r="A1395" i="1"/>
  <c r="B1394" i="1"/>
  <c r="A1394" i="1"/>
  <c r="B1393" i="1"/>
  <c r="A1393" i="1"/>
  <c r="B1392" i="1"/>
  <c r="A1392" i="1"/>
  <c r="B1391" i="1"/>
  <c r="A1391" i="1"/>
  <c r="B1390" i="1"/>
  <c r="A1390" i="1"/>
  <c r="B1389" i="1"/>
  <c r="A1389" i="1"/>
  <c r="B1388" i="1"/>
  <c r="A1388" i="1"/>
  <c r="B1387" i="1"/>
  <c r="A1387" i="1"/>
  <c r="B1386" i="1"/>
  <c r="A1386" i="1"/>
  <c r="B1385" i="1"/>
  <c r="A1385" i="1"/>
  <c r="B1384" i="1"/>
  <c r="A1384" i="1"/>
  <c r="B1383" i="1"/>
  <c r="A1383" i="1"/>
  <c r="B1382" i="1"/>
  <c r="A1382" i="1"/>
  <c r="B1381" i="1"/>
  <c r="A1381" i="1"/>
  <c r="B1380" i="1"/>
  <c r="A1380" i="1"/>
  <c r="B1379" i="1"/>
  <c r="A1379" i="1"/>
  <c r="B1378" i="1"/>
  <c r="A1378" i="1"/>
  <c r="B1377" i="1"/>
  <c r="A1377" i="1"/>
  <c r="B1376" i="1"/>
  <c r="A1376" i="1"/>
  <c r="B1375" i="1"/>
  <c r="A1375" i="1"/>
  <c r="B1374" i="1"/>
  <c r="A1374" i="1"/>
  <c r="B1373" i="1"/>
  <c r="A1373" i="1"/>
  <c r="B1372" i="1"/>
  <c r="A1372" i="1"/>
  <c r="B1371" i="1"/>
  <c r="A1371" i="1"/>
  <c r="B1370" i="1"/>
  <c r="A1370" i="1"/>
  <c r="B1369" i="1"/>
  <c r="A1369" i="1"/>
  <c r="B1368" i="1"/>
  <c r="A1368" i="1"/>
  <c r="B1367" i="1"/>
  <c r="A1367" i="1"/>
  <c r="B1366" i="1"/>
  <c r="A1366" i="1"/>
  <c r="B1365" i="1"/>
  <c r="A1365" i="1"/>
  <c r="B1364" i="1"/>
  <c r="A1364" i="1"/>
  <c r="B1363" i="1"/>
  <c r="A1363" i="1"/>
  <c r="B1362" i="1"/>
  <c r="A1362" i="1"/>
  <c r="B1361" i="1"/>
  <c r="A1361" i="1"/>
  <c r="B1360" i="1"/>
  <c r="A1360" i="1"/>
  <c r="B1359" i="1"/>
  <c r="A1359" i="1"/>
  <c r="B1358" i="1"/>
  <c r="A1358" i="1"/>
  <c r="B1357" i="1"/>
  <c r="A1357" i="1"/>
  <c r="B1356" i="1"/>
  <c r="A1356" i="1"/>
  <c r="B1355" i="1"/>
  <c r="A1355" i="1"/>
  <c r="B1354" i="1"/>
  <c r="A1354" i="1"/>
  <c r="B1353" i="1"/>
  <c r="A1353" i="1"/>
  <c r="B1352" i="1"/>
  <c r="A1352" i="1"/>
  <c r="B1351" i="1"/>
  <c r="A1351" i="1"/>
  <c r="B1350" i="1"/>
  <c r="A1350" i="1"/>
  <c r="B1349" i="1"/>
  <c r="A1349" i="1"/>
  <c r="B1348" i="1"/>
  <c r="A1348" i="1"/>
  <c r="B1347" i="1"/>
  <c r="A1347" i="1"/>
  <c r="B1346" i="1"/>
  <c r="A1346" i="1"/>
  <c r="B1345" i="1"/>
  <c r="A1345" i="1"/>
  <c r="B1344" i="1"/>
  <c r="A1344" i="1"/>
  <c r="B1343" i="1"/>
  <c r="A1343" i="1"/>
  <c r="B1342" i="1"/>
  <c r="A1342" i="1"/>
  <c r="B1341" i="1"/>
  <c r="A1341" i="1"/>
  <c r="B1340" i="1"/>
  <c r="A1340" i="1"/>
  <c r="B1339" i="1"/>
  <c r="A1339" i="1"/>
  <c r="B1338" i="1"/>
  <c r="A1338" i="1"/>
  <c r="B1337" i="1"/>
  <c r="A1337" i="1"/>
  <c r="B1336" i="1"/>
  <c r="A1336" i="1"/>
  <c r="B1335" i="1"/>
  <c r="A1335" i="1"/>
  <c r="B1334" i="1"/>
  <c r="A1334" i="1"/>
  <c r="B1333" i="1"/>
  <c r="A1333" i="1"/>
  <c r="B1332" i="1"/>
  <c r="A1332" i="1"/>
  <c r="B1331" i="1"/>
  <c r="A1331" i="1"/>
  <c r="B1330" i="1"/>
  <c r="A1330" i="1"/>
  <c r="B1329" i="1"/>
  <c r="A1329" i="1"/>
  <c r="B1328" i="1"/>
  <c r="A1328" i="1"/>
  <c r="B1327" i="1"/>
  <c r="A1327" i="1"/>
  <c r="B1326" i="1"/>
  <c r="A1326" i="1"/>
  <c r="B1325" i="1"/>
  <c r="A1325" i="1"/>
  <c r="B1324" i="1"/>
  <c r="A1324" i="1"/>
  <c r="B1323" i="1"/>
  <c r="A1323" i="1"/>
  <c r="B1322" i="1"/>
  <c r="A1322" i="1"/>
  <c r="B1321" i="1"/>
  <c r="A1321" i="1"/>
  <c r="B1320" i="1"/>
  <c r="A1320" i="1"/>
  <c r="B1319" i="1"/>
  <c r="A1319" i="1"/>
  <c r="B1318" i="1"/>
  <c r="A1318" i="1"/>
  <c r="B1317" i="1"/>
  <c r="A1317" i="1"/>
  <c r="B1316" i="1"/>
  <c r="A1316" i="1"/>
  <c r="B1315" i="1"/>
  <c r="A1315" i="1"/>
  <c r="B1314" i="1"/>
  <c r="A1314" i="1"/>
  <c r="B1313" i="1"/>
  <c r="A1313" i="1"/>
  <c r="B1312" i="1"/>
  <c r="A1312" i="1"/>
  <c r="B1311" i="1"/>
  <c r="A1311" i="1"/>
  <c r="B1310" i="1"/>
  <c r="A1310" i="1"/>
  <c r="B1309" i="1"/>
  <c r="A1309" i="1"/>
  <c r="B1308" i="1"/>
  <c r="A1308" i="1"/>
  <c r="B1307" i="1"/>
  <c r="A1307" i="1"/>
  <c r="B1306" i="1"/>
  <c r="A1306" i="1"/>
  <c r="B1305" i="1"/>
  <c r="A1305" i="1"/>
  <c r="B1304" i="1"/>
  <c r="A1304" i="1"/>
  <c r="B1303" i="1"/>
  <c r="A1303" i="1"/>
  <c r="B1302" i="1"/>
  <c r="A1302" i="1"/>
  <c r="B1301" i="1"/>
  <c r="A1301" i="1"/>
  <c r="B1300" i="1"/>
  <c r="A1300" i="1"/>
  <c r="B1299" i="1"/>
  <c r="A1299" i="1"/>
  <c r="B1298" i="1"/>
  <c r="A1298" i="1"/>
  <c r="B1297" i="1"/>
  <c r="A1297" i="1"/>
  <c r="B1296" i="1"/>
  <c r="A1296" i="1"/>
  <c r="B1295" i="1"/>
  <c r="A1295" i="1"/>
  <c r="B1294" i="1"/>
  <c r="A1294" i="1"/>
  <c r="B1293" i="1"/>
  <c r="A1293" i="1"/>
  <c r="B1292" i="1"/>
  <c r="A1292" i="1"/>
  <c r="B1291" i="1"/>
  <c r="A1291" i="1"/>
  <c r="B1290" i="1"/>
  <c r="A1290" i="1"/>
  <c r="B1289" i="1"/>
  <c r="A1289" i="1"/>
  <c r="B1288" i="1"/>
  <c r="A1288" i="1"/>
  <c r="B1287" i="1"/>
  <c r="A1287" i="1"/>
  <c r="B1286" i="1"/>
  <c r="A1286" i="1"/>
  <c r="B1285" i="1"/>
  <c r="A1285" i="1"/>
  <c r="B1284" i="1"/>
  <c r="A1284" i="1"/>
  <c r="B1283" i="1"/>
  <c r="A1283" i="1"/>
  <c r="B1282" i="1"/>
  <c r="A1282" i="1"/>
  <c r="B1281" i="1"/>
  <c r="A1281" i="1"/>
  <c r="B1280" i="1"/>
  <c r="A1280" i="1"/>
  <c r="B1279" i="1"/>
  <c r="A1279" i="1"/>
  <c r="B1278" i="1"/>
  <c r="A1278" i="1"/>
  <c r="B1277" i="1"/>
  <c r="A1277" i="1"/>
  <c r="B1276" i="1"/>
  <c r="A1276" i="1"/>
  <c r="B1275" i="1"/>
  <c r="A1275" i="1"/>
  <c r="B1274" i="1"/>
  <c r="A1274" i="1"/>
  <c r="B1273" i="1"/>
  <c r="A1273" i="1"/>
  <c r="B1272" i="1"/>
  <c r="A1272" i="1"/>
  <c r="B1271" i="1"/>
  <c r="A1271" i="1"/>
  <c r="B1270" i="1"/>
  <c r="A1270" i="1"/>
  <c r="B1269" i="1"/>
  <c r="A1269" i="1"/>
  <c r="B1268" i="1"/>
  <c r="A1268" i="1"/>
  <c r="B1267" i="1"/>
  <c r="A1267" i="1"/>
  <c r="B1266" i="1"/>
  <c r="A1266" i="1"/>
  <c r="B1265" i="1"/>
  <c r="A1265" i="1"/>
  <c r="B1264" i="1"/>
  <c r="A1264" i="1"/>
  <c r="B1263" i="1"/>
  <c r="A1263" i="1"/>
  <c r="B1262" i="1"/>
  <c r="A1262" i="1"/>
  <c r="B1261" i="1"/>
  <c r="A1261" i="1"/>
  <c r="B1260" i="1"/>
  <c r="A1260" i="1"/>
  <c r="B1259" i="1"/>
  <c r="A1259" i="1"/>
  <c r="B1258" i="1"/>
  <c r="A1258" i="1"/>
  <c r="B1257" i="1"/>
  <c r="A1257" i="1"/>
  <c r="B1256" i="1"/>
  <c r="A1256" i="1"/>
  <c r="B1255" i="1"/>
  <c r="A1255" i="1"/>
  <c r="B1254" i="1"/>
  <c r="A1254" i="1"/>
  <c r="B1253" i="1"/>
  <c r="A1253" i="1"/>
  <c r="B1252" i="1"/>
  <c r="A1252" i="1"/>
  <c r="B1251" i="1"/>
  <c r="A1251" i="1"/>
  <c r="B1250" i="1"/>
  <c r="A1250" i="1"/>
  <c r="B1249" i="1"/>
  <c r="A1249" i="1"/>
  <c r="B1248" i="1"/>
  <c r="A1248" i="1"/>
  <c r="B1247" i="1"/>
  <c r="A1247" i="1"/>
  <c r="B1246" i="1"/>
  <c r="A1246" i="1"/>
  <c r="B1245" i="1"/>
  <c r="A1245" i="1"/>
  <c r="B1244" i="1"/>
  <c r="A1244" i="1"/>
  <c r="B1243" i="1"/>
  <c r="A1243" i="1"/>
  <c r="B1242" i="1"/>
  <c r="A1242" i="1"/>
  <c r="B1241" i="1"/>
  <c r="A1241" i="1"/>
  <c r="B1240" i="1"/>
  <c r="A1240" i="1"/>
  <c r="B1239" i="1"/>
  <c r="A1239" i="1"/>
  <c r="B1238" i="1"/>
  <c r="A1238" i="1"/>
  <c r="B1237" i="1"/>
  <c r="A1237" i="1"/>
  <c r="B1236" i="1"/>
  <c r="A1236" i="1"/>
  <c r="B1235" i="1"/>
  <c r="A1235" i="1"/>
  <c r="B1234" i="1"/>
  <c r="A1234" i="1"/>
  <c r="B1233" i="1"/>
  <c r="A1233" i="1"/>
  <c r="B1232" i="1"/>
  <c r="A1232" i="1"/>
  <c r="B1231" i="1"/>
  <c r="A1231" i="1"/>
  <c r="B1230" i="1"/>
  <c r="A1230" i="1"/>
  <c r="B1229" i="1"/>
  <c r="A1229" i="1"/>
  <c r="B1228" i="1"/>
  <c r="A1228" i="1"/>
  <c r="B1227" i="1"/>
  <c r="A1227" i="1"/>
  <c r="B1226" i="1"/>
  <c r="A1226" i="1"/>
  <c r="B1225" i="1"/>
  <c r="A1225" i="1"/>
  <c r="B1224" i="1"/>
  <c r="A1224" i="1"/>
  <c r="B1223" i="1"/>
  <c r="A1223" i="1"/>
  <c r="B1222" i="1"/>
  <c r="A1222" i="1"/>
  <c r="B1221" i="1"/>
  <c r="A1221" i="1"/>
  <c r="B1220" i="1"/>
  <c r="A1220" i="1"/>
  <c r="B1219" i="1"/>
  <c r="A1219" i="1"/>
  <c r="B1218" i="1"/>
  <c r="A1218" i="1"/>
  <c r="B1217" i="1"/>
  <c r="A1217" i="1"/>
  <c r="B1216" i="1"/>
  <c r="A1216" i="1"/>
  <c r="B1215" i="1"/>
  <c r="A1215" i="1"/>
  <c r="B1214" i="1"/>
  <c r="A1214" i="1"/>
  <c r="B1213" i="1"/>
  <c r="A1213" i="1"/>
  <c r="B1212" i="1"/>
  <c r="A1212" i="1"/>
  <c r="B1211" i="1"/>
  <c r="A1211" i="1"/>
  <c r="B1210" i="1"/>
  <c r="A1210" i="1"/>
  <c r="B1209" i="1"/>
  <c r="A1209" i="1"/>
  <c r="B1208" i="1"/>
  <c r="A1208" i="1"/>
  <c r="B1207" i="1"/>
  <c r="A1207" i="1"/>
  <c r="B1206" i="1"/>
  <c r="A1206" i="1"/>
  <c r="B1205" i="1"/>
  <c r="A1205" i="1"/>
  <c r="B1204" i="1"/>
  <c r="A1204" i="1"/>
  <c r="B1203" i="1"/>
  <c r="A1203" i="1"/>
  <c r="B1202" i="1"/>
  <c r="A1202" i="1"/>
  <c r="B1201" i="1"/>
  <c r="A1201" i="1"/>
  <c r="B1200" i="1"/>
  <c r="A1200" i="1"/>
  <c r="B1199" i="1"/>
  <c r="A1199" i="1"/>
  <c r="B1198" i="1"/>
  <c r="A1198" i="1"/>
  <c r="B1197" i="1"/>
  <c r="A1197" i="1"/>
  <c r="B1196" i="1"/>
  <c r="A1196" i="1"/>
  <c r="B1195" i="1"/>
  <c r="A1195" i="1"/>
  <c r="B1194" i="1"/>
  <c r="A1194" i="1"/>
  <c r="B1193" i="1"/>
  <c r="A1193" i="1"/>
  <c r="B1192" i="1"/>
  <c r="A1192" i="1"/>
  <c r="B1191" i="1"/>
  <c r="A1191" i="1"/>
  <c r="B1190" i="1"/>
  <c r="A1190" i="1"/>
  <c r="B1189" i="1"/>
  <c r="A1189" i="1"/>
  <c r="B1188" i="1"/>
  <c r="A1188" i="1"/>
  <c r="B1187" i="1"/>
  <c r="A1187" i="1"/>
  <c r="B1186" i="1"/>
  <c r="A1186" i="1"/>
  <c r="B1185" i="1"/>
  <c r="A1185" i="1"/>
  <c r="B1184" i="1"/>
  <c r="A1184" i="1"/>
  <c r="B1183" i="1"/>
  <c r="A1183" i="1"/>
  <c r="B1182" i="1"/>
  <c r="A1182" i="1"/>
  <c r="B1181" i="1"/>
  <c r="A1181" i="1"/>
  <c r="B1180" i="1"/>
  <c r="A1180" i="1"/>
  <c r="B1179" i="1"/>
  <c r="A1179" i="1"/>
  <c r="B1178" i="1"/>
  <c r="A1178" i="1"/>
  <c r="B1177" i="1"/>
  <c r="A1177" i="1"/>
  <c r="B1176" i="1"/>
  <c r="A1176" i="1"/>
  <c r="B1175" i="1"/>
  <c r="A1175" i="1"/>
  <c r="B1174" i="1"/>
  <c r="A1174" i="1"/>
  <c r="B1173" i="1"/>
  <c r="A1173" i="1"/>
  <c r="B1172" i="1"/>
  <c r="A1172" i="1"/>
  <c r="B1171" i="1"/>
  <c r="A1171" i="1"/>
  <c r="B1170" i="1"/>
  <c r="A1170" i="1"/>
  <c r="B1169" i="1"/>
  <c r="A1169" i="1"/>
  <c r="B1168" i="1"/>
  <c r="A1168" i="1"/>
  <c r="B1167" i="1"/>
  <c r="A1167" i="1"/>
  <c r="B1166" i="1"/>
  <c r="A1166" i="1"/>
  <c r="B1165" i="1"/>
  <c r="A1165" i="1"/>
  <c r="B1164" i="1"/>
  <c r="A1164" i="1"/>
  <c r="B1163" i="1"/>
  <c r="A1163" i="1"/>
  <c r="B1162" i="1"/>
  <c r="A1162" i="1"/>
  <c r="B1161" i="1"/>
  <c r="A1161" i="1"/>
  <c r="B1160" i="1"/>
  <c r="A1160" i="1"/>
  <c r="B1159" i="1"/>
  <c r="A1159" i="1"/>
  <c r="B1158" i="1"/>
  <c r="A1158" i="1"/>
  <c r="B1157" i="1"/>
  <c r="A1157" i="1"/>
  <c r="B1156" i="1"/>
  <c r="A1156" i="1"/>
  <c r="B1155" i="1"/>
  <c r="A1155" i="1"/>
  <c r="B1154" i="1"/>
  <c r="A1154" i="1"/>
  <c r="B1153" i="1"/>
  <c r="A1153" i="1"/>
  <c r="B1152" i="1"/>
  <c r="A1152" i="1"/>
  <c r="B1151" i="1"/>
  <c r="A1151" i="1"/>
  <c r="B1150" i="1"/>
  <c r="A1150" i="1"/>
  <c r="B1149" i="1"/>
  <c r="A1149" i="1"/>
  <c r="B1148" i="1"/>
  <c r="A1148" i="1"/>
  <c r="B1147" i="1"/>
  <c r="A1147" i="1"/>
  <c r="B1146" i="1"/>
  <c r="A1146" i="1"/>
  <c r="B1145" i="1"/>
  <c r="A1145" i="1"/>
  <c r="B1144" i="1"/>
  <c r="A1144" i="1"/>
  <c r="B1143" i="1"/>
  <c r="A1143" i="1"/>
  <c r="B1142" i="1"/>
  <c r="A1142" i="1"/>
  <c r="B1141" i="1"/>
  <c r="A1141" i="1"/>
  <c r="B1140" i="1"/>
  <c r="A1140" i="1"/>
  <c r="B1139" i="1"/>
  <c r="A1139" i="1"/>
  <c r="B1138" i="1"/>
  <c r="A1138" i="1"/>
  <c r="B1137" i="1"/>
  <c r="A1137" i="1"/>
  <c r="B1136" i="1"/>
  <c r="A1136" i="1"/>
  <c r="B1135" i="1"/>
  <c r="A1135" i="1"/>
  <c r="B1134" i="1"/>
  <c r="A1134" i="1"/>
  <c r="B1133" i="1"/>
  <c r="A1133" i="1"/>
  <c r="B1132" i="1"/>
  <c r="A1132" i="1"/>
  <c r="B1131" i="1"/>
  <c r="A1131" i="1"/>
  <c r="B1130" i="1"/>
  <c r="A1130" i="1"/>
  <c r="B1129" i="1"/>
  <c r="A1129" i="1"/>
  <c r="B1128" i="1"/>
  <c r="A1128" i="1"/>
  <c r="B1127" i="1"/>
  <c r="A1127" i="1"/>
  <c r="B1126" i="1"/>
  <c r="A1126" i="1"/>
  <c r="B1125" i="1"/>
  <c r="A1125" i="1"/>
  <c r="B1124" i="1"/>
  <c r="A1124" i="1"/>
  <c r="B1123" i="1"/>
  <c r="A1123" i="1"/>
  <c r="B1122" i="1"/>
  <c r="A1122" i="1"/>
  <c r="B1121" i="1"/>
  <c r="A1121" i="1"/>
  <c r="B1120" i="1"/>
  <c r="A1120" i="1"/>
  <c r="B1119" i="1"/>
  <c r="A1119" i="1"/>
  <c r="B1118" i="1"/>
  <c r="A1118" i="1"/>
  <c r="B1117" i="1"/>
  <c r="A1117" i="1"/>
  <c r="B1116" i="1"/>
  <c r="A1116" i="1"/>
  <c r="B1115" i="1"/>
  <c r="A1115" i="1"/>
  <c r="B1114" i="1"/>
  <c r="A1114" i="1"/>
  <c r="B1113" i="1"/>
  <c r="A1113" i="1"/>
  <c r="B1112" i="1"/>
  <c r="A1112" i="1"/>
  <c r="B1111" i="1"/>
  <c r="A1111" i="1"/>
  <c r="B1110" i="1"/>
  <c r="A1110" i="1"/>
  <c r="B1109" i="1"/>
  <c r="A1109" i="1"/>
  <c r="B1108" i="1"/>
  <c r="A1108" i="1"/>
  <c r="B1107" i="1"/>
  <c r="A1107" i="1"/>
  <c r="B1106" i="1"/>
  <c r="A1106" i="1"/>
  <c r="B1105" i="1"/>
  <c r="A1105" i="1"/>
  <c r="B1104" i="1"/>
  <c r="A1104" i="1"/>
  <c r="B1103" i="1"/>
  <c r="A1103" i="1"/>
  <c r="B1102" i="1"/>
  <c r="A1102" i="1"/>
  <c r="B1101" i="1"/>
  <c r="A1101" i="1"/>
  <c r="B1100" i="1"/>
  <c r="A1100" i="1"/>
  <c r="B1099" i="1"/>
  <c r="A1099" i="1"/>
  <c r="B1098" i="1"/>
  <c r="A1098" i="1"/>
  <c r="B1097" i="1"/>
  <c r="A1097" i="1"/>
  <c r="B1096" i="1"/>
  <c r="A1096" i="1"/>
  <c r="B1095" i="1"/>
  <c r="A1095" i="1"/>
  <c r="B1094" i="1"/>
  <c r="A1094" i="1"/>
  <c r="B1093" i="1"/>
  <c r="A1093" i="1"/>
  <c r="B1092" i="1"/>
  <c r="A1092" i="1"/>
  <c r="B1091" i="1"/>
  <c r="A1091" i="1"/>
  <c r="B1090" i="1"/>
  <c r="A1090" i="1"/>
  <c r="B1089" i="1"/>
  <c r="A1089" i="1"/>
  <c r="B1088" i="1"/>
  <c r="A1088" i="1"/>
  <c r="B1087" i="1"/>
  <c r="A1087" i="1"/>
  <c r="B1086" i="1"/>
  <c r="A1086" i="1"/>
  <c r="B1085" i="1"/>
  <c r="A1085" i="1"/>
  <c r="B1084" i="1"/>
  <c r="A1084" i="1"/>
  <c r="B1083" i="1"/>
  <c r="A1083" i="1"/>
  <c r="B1082" i="1"/>
  <c r="A1082" i="1"/>
  <c r="B1081" i="1"/>
  <c r="A1081" i="1"/>
  <c r="B1080" i="1"/>
  <c r="A1080" i="1"/>
  <c r="B1079" i="1"/>
  <c r="A1079" i="1"/>
  <c r="B1078" i="1"/>
  <c r="A1078" i="1"/>
  <c r="B1077" i="1"/>
  <c r="A1077" i="1"/>
  <c r="B1076" i="1"/>
  <c r="A1076" i="1"/>
  <c r="B1075" i="1"/>
  <c r="A1075" i="1"/>
  <c r="B1074" i="1"/>
  <c r="A1074" i="1"/>
  <c r="B1073" i="1"/>
  <c r="A1073" i="1"/>
  <c r="B1072" i="1"/>
  <c r="A1072" i="1"/>
  <c r="B1071" i="1"/>
  <c r="A1071" i="1"/>
  <c r="B1070" i="1"/>
  <c r="A1070" i="1"/>
  <c r="B1069" i="1"/>
  <c r="A1069" i="1"/>
  <c r="B1068" i="1"/>
  <c r="A1068" i="1"/>
  <c r="B1067" i="1"/>
  <c r="A1067" i="1"/>
  <c r="B1066" i="1"/>
  <c r="A1066" i="1"/>
  <c r="B1065" i="1"/>
  <c r="A1065" i="1"/>
  <c r="B1064" i="1"/>
  <c r="A1064" i="1"/>
  <c r="B1063" i="1"/>
  <c r="A1063" i="1"/>
  <c r="B1062" i="1"/>
  <c r="A1062" i="1"/>
  <c r="B1061" i="1"/>
  <c r="A1061" i="1"/>
  <c r="B1060" i="1"/>
  <c r="A1060" i="1"/>
  <c r="B1059" i="1"/>
  <c r="A1059" i="1"/>
  <c r="B1058" i="1"/>
  <c r="A1058" i="1"/>
  <c r="B1057" i="1"/>
  <c r="A1057" i="1"/>
  <c r="B1056" i="1"/>
  <c r="A1056" i="1"/>
  <c r="B1055" i="1"/>
  <c r="A1055" i="1"/>
  <c r="B1054" i="1"/>
  <c r="A1054" i="1"/>
  <c r="B1053" i="1"/>
  <c r="A1053" i="1"/>
  <c r="B1052" i="1"/>
  <c r="A1052" i="1"/>
  <c r="B1051" i="1"/>
  <c r="A1051" i="1"/>
  <c r="B1050" i="1"/>
  <c r="A1050" i="1"/>
  <c r="B1049" i="1"/>
  <c r="A1049" i="1"/>
  <c r="B1048" i="1"/>
  <c r="A1048" i="1"/>
  <c r="B1047" i="1"/>
  <c r="A1047" i="1"/>
  <c r="B1046" i="1"/>
  <c r="A1046" i="1"/>
  <c r="B1045" i="1"/>
  <c r="A1045" i="1"/>
  <c r="B1044" i="1"/>
  <c r="A1044" i="1"/>
  <c r="B1043" i="1"/>
  <c r="A1043" i="1"/>
  <c r="B1042" i="1"/>
  <c r="A1042" i="1"/>
  <c r="B1041" i="1"/>
  <c r="A1041" i="1"/>
  <c r="B1040" i="1"/>
  <c r="A1040" i="1"/>
  <c r="B1039" i="1"/>
  <c r="A1039" i="1"/>
  <c r="B1038" i="1"/>
  <c r="A1038" i="1"/>
  <c r="B1037" i="1"/>
  <c r="A1037" i="1"/>
  <c r="B1036" i="1"/>
  <c r="A1036" i="1"/>
  <c r="B1035" i="1"/>
  <c r="A1035" i="1"/>
  <c r="B1034" i="1"/>
  <c r="A1034" i="1"/>
  <c r="B1033" i="1"/>
  <c r="A1033" i="1"/>
  <c r="B1032" i="1"/>
  <c r="A1032" i="1"/>
  <c r="B1031" i="1"/>
  <c r="A1031" i="1"/>
  <c r="B1030" i="1"/>
  <c r="A1030" i="1"/>
  <c r="B1029" i="1"/>
  <c r="A1029" i="1"/>
  <c r="B1028" i="1"/>
  <c r="A1028" i="1"/>
  <c r="B1027" i="1"/>
  <c r="A1027" i="1"/>
  <c r="B1026" i="1"/>
  <c r="A1026" i="1"/>
  <c r="B1025" i="1"/>
  <c r="A1025" i="1"/>
  <c r="B1024" i="1"/>
  <c r="A1024" i="1"/>
  <c r="B1023" i="1"/>
  <c r="A1023" i="1"/>
  <c r="B1022" i="1"/>
  <c r="A1022" i="1"/>
  <c r="B1021" i="1"/>
  <c r="A1021" i="1"/>
  <c r="B1020" i="1"/>
  <c r="A1020" i="1"/>
  <c r="B1019" i="1"/>
  <c r="A1019" i="1"/>
  <c r="B1018" i="1"/>
  <c r="A1018" i="1"/>
  <c r="B1017" i="1"/>
  <c r="A1017" i="1"/>
  <c r="B1016" i="1"/>
  <c r="A1016" i="1"/>
  <c r="B1015" i="1"/>
  <c r="A1015" i="1"/>
  <c r="B1014" i="1"/>
  <c r="A1014" i="1"/>
  <c r="B1013" i="1"/>
  <c r="A1013" i="1"/>
  <c r="B1012" i="1"/>
  <c r="A1012" i="1"/>
  <c r="B1011" i="1"/>
  <c r="A1011" i="1"/>
  <c r="B1010" i="1"/>
  <c r="A1010" i="1"/>
  <c r="B1009" i="1"/>
  <c r="A1009" i="1"/>
  <c r="B1008" i="1"/>
  <c r="A1008" i="1"/>
  <c r="B1007" i="1"/>
  <c r="A1007" i="1"/>
  <c r="B1006" i="1"/>
  <c r="A1006" i="1"/>
  <c r="B1005" i="1"/>
  <c r="A1005" i="1"/>
  <c r="B1004" i="1"/>
  <c r="A1004" i="1"/>
  <c r="B1003" i="1"/>
  <c r="A1003" i="1"/>
  <c r="B1002" i="1"/>
  <c r="A1002" i="1"/>
  <c r="B1001" i="1"/>
  <c r="A1001" i="1"/>
  <c r="B1000" i="1"/>
  <c r="A1000" i="1"/>
  <c r="B999" i="1"/>
  <c r="A999" i="1"/>
  <c r="B998" i="1"/>
  <c r="A998" i="1"/>
  <c r="B997" i="1"/>
  <c r="A997" i="1"/>
  <c r="B996" i="1"/>
  <c r="A996" i="1"/>
  <c r="B995" i="1"/>
  <c r="A995" i="1"/>
  <c r="B994" i="1"/>
  <c r="A994" i="1"/>
  <c r="B993" i="1"/>
  <c r="A993" i="1"/>
  <c r="B992" i="1"/>
  <c r="A992" i="1"/>
  <c r="B991" i="1"/>
  <c r="A991" i="1"/>
  <c r="B990" i="1"/>
  <c r="A990" i="1"/>
  <c r="B989" i="1"/>
  <c r="A989" i="1"/>
  <c r="B988" i="1"/>
  <c r="A988" i="1"/>
  <c r="B987" i="1"/>
  <c r="A987" i="1"/>
  <c r="B986" i="1"/>
  <c r="A986" i="1"/>
  <c r="B985" i="1"/>
  <c r="A985" i="1"/>
  <c r="B984" i="1"/>
  <c r="A984" i="1"/>
  <c r="B983" i="1"/>
  <c r="A983" i="1"/>
  <c r="B982" i="1"/>
  <c r="A982" i="1"/>
  <c r="B981" i="1"/>
  <c r="A981" i="1"/>
  <c r="B980" i="1"/>
  <c r="A980" i="1"/>
  <c r="B979" i="1"/>
  <c r="A979" i="1"/>
  <c r="B978" i="1"/>
  <c r="A978" i="1"/>
  <c r="B977" i="1"/>
  <c r="A977" i="1"/>
  <c r="B976" i="1"/>
  <c r="A976" i="1"/>
  <c r="B975" i="1"/>
  <c r="A975" i="1"/>
  <c r="B974" i="1"/>
  <c r="A974" i="1"/>
  <c r="B973" i="1"/>
  <c r="A973" i="1"/>
  <c r="B972" i="1"/>
  <c r="A972" i="1"/>
  <c r="B971" i="1"/>
  <c r="A971" i="1"/>
  <c r="B970" i="1"/>
  <c r="A970" i="1"/>
  <c r="B969" i="1"/>
  <c r="A969" i="1"/>
  <c r="B968" i="1"/>
  <c r="A968" i="1"/>
  <c r="B967" i="1"/>
  <c r="A967" i="1"/>
  <c r="B966" i="1"/>
  <c r="A966" i="1"/>
  <c r="B965" i="1"/>
  <c r="A965" i="1"/>
  <c r="B964" i="1"/>
  <c r="A964" i="1"/>
  <c r="B963" i="1"/>
  <c r="A963" i="1"/>
  <c r="B962" i="1"/>
  <c r="A962" i="1"/>
  <c r="B961" i="1"/>
  <c r="A961" i="1"/>
  <c r="B960" i="1"/>
  <c r="A960" i="1"/>
  <c r="B959" i="1"/>
  <c r="A959" i="1"/>
  <c r="B958" i="1"/>
  <c r="A958" i="1"/>
  <c r="B957" i="1"/>
  <c r="A957" i="1"/>
  <c r="B956" i="1"/>
  <c r="A956" i="1"/>
  <c r="B955" i="1"/>
  <c r="A955" i="1"/>
  <c r="B954" i="1"/>
  <c r="A954" i="1"/>
  <c r="B953" i="1"/>
  <c r="A953" i="1"/>
  <c r="B952" i="1"/>
  <c r="A952" i="1"/>
  <c r="B951" i="1"/>
  <c r="A951" i="1"/>
  <c r="B950" i="1"/>
  <c r="A950" i="1"/>
  <c r="B949" i="1"/>
  <c r="A949" i="1"/>
  <c r="B948" i="1"/>
  <c r="A948" i="1"/>
  <c r="B947" i="1"/>
  <c r="A947" i="1"/>
  <c r="B946" i="1"/>
  <c r="A946" i="1"/>
  <c r="B945" i="1"/>
  <c r="A945" i="1"/>
  <c r="B944" i="1"/>
  <c r="A944" i="1"/>
  <c r="B943" i="1"/>
  <c r="A943" i="1"/>
  <c r="B942" i="1"/>
  <c r="A942" i="1"/>
  <c r="B941" i="1"/>
  <c r="A941" i="1"/>
  <c r="B940" i="1"/>
  <c r="A940" i="1"/>
  <c r="B939" i="1"/>
  <c r="A939" i="1"/>
  <c r="B938" i="1"/>
  <c r="A938" i="1"/>
  <c r="B937" i="1"/>
  <c r="A937" i="1"/>
  <c r="B936" i="1"/>
  <c r="A936" i="1"/>
  <c r="B935" i="1"/>
  <c r="A935" i="1"/>
  <c r="B934" i="1"/>
  <c r="A934" i="1"/>
  <c r="B933" i="1"/>
  <c r="A933" i="1"/>
  <c r="B932" i="1"/>
  <c r="A932" i="1"/>
  <c r="B931" i="1"/>
  <c r="A931" i="1"/>
  <c r="B930" i="1"/>
  <c r="A930" i="1"/>
  <c r="B929" i="1"/>
  <c r="A929" i="1"/>
  <c r="B928" i="1"/>
  <c r="A928" i="1"/>
  <c r="B927" i="1"/>
  <c r="A927" i="1"/>
  <c r="B926" i="1"/>
  <c r="A926" i="1"/>
  <c r="B925" i="1"/>
  <c r="A925" i="1"/>
  <c r="B924" i="1"/>
  <c r="A924" i="1"/>
  <c r="B923" i="1"/>
  <c r="A923" i="1"/>
  <c r="B922" i="1"/>
  <c r="A922" i="1"/>
  <c r="B921" i="1"/>
  <c r="A921" i="1"/>
  <c r="B920" i="1"/>
  <c r="A920" i="1"/>
  <c r="B919" i="1"/>
  <c r="A919" i="1"/>
  <c r="B918" i="1"/>
  <c r="A918" i="1"/>
  <c r="B917" i="1"/>
  <c r="A917" i="1"/>
  <c r="B916" i="1"/>
  <c r="A916" i="1"/>
  <c r="B915" i="1"/>
  <c r="A915" i="1"/>
  <c r="B914" i="1"/>
  <c r="A914" i="1"/>
  <c r="B913" i="1"/>
  <c r="A913" i="1"/>
  <c r="B912" i="1"/>
  <c r="A912" i="1"/>
  <c r="B911" i="1"/>
  <c r="A911" i="1"/>
  <c r="B910" i="1"/>
  <c r="A910" i="1"/>
  <c r="B909" i="1"/>
  <c r="A909" i="1"/>
  <c r="B908" i="1"/>
  <c r="A908" i="1"/>
  <c r="B907" i="1"/>
  <c r="A907" i="1"/>
  <c r="B906" i="1"/>
  <c r="A906" i="1"/>
  <c r="B905" i="1"/>
  <c r="A905" i="1"/>
  <c r="B904" i="1"/>
  <c r="A904" i="1"/>
  <c r="B903" i="1"/>
  <c r="A903" i="1"/>
  <c r="B902" i="1"/>
  <c r="A902" i="1"/>
  <c r="B901" i="1"/>
  <c r="A901" i="1"/>
  <c r="B900" i="1"/>
  <c r="A900" i="1"/>
  <c r="B899" i="1"/>
  <c r="A899" i="1"/>
  <c r="B898" i="1"/>
  <c r="A898" i="1"/>
  <c r="B897" i="1"/>
  <c r="A897" i="1"/>
  <c r="B896" i="1"/>
  <c r="A896" i="1"/>
  <c r="B895" i="1"/>
  <c r="A895" i="1"/>
  <c r="B894" i="1"/>
  <c r="A894" i="1"/>
  <c r="B893" i="1"/>
  <c r="A893" i="1"/>
  <c r="B892" i="1"/>
  <c r="A892" i="1"/>
  <c r="B891" i="1"/>
  <c r="A891" i="1"/>
  <c r="B890" i="1"/>
  <c r="A890" i="1"/>
  <c r="B889" i="1"/>
  <c r="A889" i="1"/>
  <c r="B888" i="1"/>
  <c r="A888" i="1"/>
  <c r="B887" i="1"/>
  <c r="A887" i="1"/>
  <c r="B886" i="1"/>
  <c r="A886" i="1"/>
  <c r="B885" i="1"/>
  <c r="A885" i="1"/>
  <c r="B884" i="1"/>
  <c r="A884" i="1"/>
  <c r="B883" i="1"/>
  <c r="A883" i="1"/>
  <c r="B882" i="1"/>
  <c r="A882" i="1"/>
  <c r="B881" i="1"/>
  <c r="A881" i="1"/>
  <c r="B880" i="1"/>
  <c r="A880" i="1"/>
  <c r="B879" i="1"/>
  <c r="A879" i="1"/>
  <c r="B878" i="1"/>
  <c r="A878" i="1"/>
  <c r="B877" i="1"/>
  <c r="A877" i="1"/>
  <c r="B876" i="1"/>
  <c r="A876" i="1"/>
  <c r="B875" i="1"/>
  <c r="A875" i="1"/>
  <c r="B874" i="1"/>
  <c r="A874" i="1"/>
  <c r="B873" i="1"/>
  <c r="A873" i="1"/>
  <c r="B872" i="1"/>
  <c r="A872" i="1"/>
  <c r="B871" i="1"/>
  <c r="A871" i="1"/>
  <c r="B870" i="1"/>
  <c r="A870" i="1"/>
  <c r="B869" i="1"/>
  <c r="A869" i="1"/>
  <c r="B868" i="1"/>
  <c r="A868" i="1"/>
  <c r="B867" i="1"/>
  <c r="A867" i="1"/>
  <c r="B866" i="1"/>
  <c r="A866" i="1"/>
  <c r="B865" i="1"/>
  <c r="A865" i="1"/>
  <c r="B864" i="1"/>
  <c r="A864" i="1"/>
  <c r="B863" i="1"/>
  <c r="A863" i="1"/>
  <c r="B862" i="1"/>
  <c r="A862" i="1"/>
  <c r="B861" i="1"/>
  <c r="A861" i="1"/>
  <c r="B860" i="1"/>
  <c r="A860" i="1"/>
  <c r="B859" i="1"/>
  <c r="A859" i="1"/>
  <c r="B858" i="1"/>
  <c r="A858" i="1"/>
  <c r="B857" i="1"/>
  <c r="A857" i="1"/>
  <c r="B856" i="1"/>
  <c r="A856" i="1"/>
  <c r="B855" i="1"/>
  <c r="A855" i="1"/>
  <c r="B854" i="1"/>
  <c r="A854" i="1"/>
  <c r="B853" i="1"/>
  <c r="A853" i="1"/>
  <c r="B852" i="1"/>
  <c r="A852" i="1"/>
  <c r="B851" i="1"/>
  <c r="A851" i="1"/>
  <c r="B850" i="1"/>
  <c r="A850" i="1"/>
  <c r="B849" i="1"/>
  <c r="A849" i="1"/>
  <c r="B848" i="1"/>
  <c r="A848" i="1"/>
  <c r="B847" i="1"/>
  <c r="A847" i="1"/>
  <c r="B846" i="1"/>
  <c r="A846" i="1"/>
  <c r="B845" i="1"/>
  <c r="A845" i="1"/>
  <c r="B844" i="1"/>
  <c r="A844" i="1"/>
  <c r="B843" i="1"/>
  <c r="A843" i="1"/>
  <c r="B842" i="1"/>
  <c r="A842" i="1"/>
  <c r="B841" i="1"/>
  <c r="A841" i="1"/>
  <c r="B840" i="1"/>
  <c r="A840" i="1"/>
  <c r="B839" i="1"/>
  <c r="A839" i="1"/>
  <c r="B838" i="1"/>
  <c r="A838" i="1"/>
  <c r="B837" i="1"/>
  <c r="A837" i="1"/>
  <c r="B836" i="1"/>
  <c r="A836" i="1"/>
  <c r="B835" i="1"/>
  <c r="A835" i="1"/>
  <c r="B834" i="1"/>
  <c r="A834" i="1"/>
  <c r="B833" i="1"/>
  <c r="A833" i="1"/>
  <c r="B832" i="1"/>
  <c r="A832" i="1"/>
  <c r="B831" i="1"/>
  <c r="A831" i="1"/>
  <c r="B830" i="1"/>
  <c r="A830" i="1"/>
  <c r="B829" i="1"/>
  <c r="A829" i="1"/>
  <c r="B828" i="1"/>
  <c r="A828" i="1"/>
  <c r="B827" i="1"/>
  <c r="A827" i="1"/>
  <c r="B826" i="1"/>
  <c r="A826" i="1"/>
  <c r="B825" i="1"/>
  <c r="A825" i="1"/>
  <c r="B824" i="1"/>
  <c r="A824" i="1"/>
  <c r="B823" i="1"/>
  <c r="A823" i="1"/>
  <c r="B822" i="1"/>
  <c r="A822" i="1"/>
  <c r="B821" i="1"/>
  <c r="A821" i="1"/>
  <c r="B820" i="1"/>
  <c r="A820" i="1"/>
  <c r="B819" i="1"/>
  <c r="A819" i="1"/>
  <c r="B818" i="1"/>
  <c r="A818" i="1"/>
  <c r="B817" i="1"/>
  <c r="A817" i="1"/>
  <c r="B816" i="1"/>
  <c r="A816" i="1"/>
  <c r="B815" i="1"/>
  <c r="A815" i="1"/>
  <c r="B814" i="1"/>
  <c r="A814" i="1"/>
  <c r="B813" i="1"/>
  <c r="A813" i="1"/>
  <c r="B812" i="1"/>
  <c r="A812" i="1"/>
  <c r="B811" i="1"/>
  <c r="A811" i="1"/>
  <c r="B810" i="1"/>
  <c r="A810" i="1"/>
  <c r="B809" i="1"/>
  <c r="A809" i="1"/>
  <c r="B808" i="1"/>
  <c r="A808" i="1"/>
  <c r="B807" i="1"/>
  <c r="A807" i="1"/>
  <c r="B806" i="1"/>
  <c r="A806" i="1"/>
  <c r="B805" i="1"/>
  <c r="A805" i="1"/>
  <c r="B804" i="1"/>
  <c r="A804" i="1"/>
  <c r="B803" i="1"/>
  <c r="A803" i="1"/>
  <c r="B802" i="1"/>
  <c r="A802" i="1"/>
  <c r="B801" i="1"/>
  <c r="A801" i="1"/>
  <c r="B800" i="1"/>
  <c r="A800" i="1"/>
  <c r="B799" i="1"/>
  <c r="A799" i="1"/>
  <c r="B798" i="1"/>
  <c r="A798" i="1"/>
  <c r="B797" i="1"/>
  <c r="A797" i="1"/>
  <c r="B796" i="1"/>
  <c r="A796" i="1"/>
  <c r="B795" i="1"/>
  <c r="A795" i="1"/>
  <c r="B794" i="1"/>
  <c r="A794" i="1"/>
  <c r="B793" i="1"/>
  <c r="A793" i="1"/>
  <c r="B792" i="1"/>
  <c r="A792" i="1"/>
  <c r="B791" i="1"/>
  <c r="A791" i="1"/>
  <c r="B790" i="1"/>
  <c r="A790" i="1"/>
  <c r="B789" i="1"/>
  <c r="A789" i="1"/>
  <c r="B788" i="1"/>
  <c r="A788" i="1"/>
  <c r="B787" i="1"/>
  <c r="A787" i="1"/>
  <c r="B786" i="1"/>
  <c r="A786" i="1"/>
  <c r="B785" i="1"/>
  <c r="A785" i="1"/>
  <c r="B784" i="1"/>
  <c r="A784" i="1"/>
  <c r="B783" i="1"/>
  <c r="A783" i="1"/>
  <c r="B782" i="1"/>
  <c r="A782" i="1"/>
  <c r="B781" i="1"/>
  <c r="A781" i="1"/>
  <c r="B780" i="1"/>
  <c r="A780" i="1"/>
  <c r="B779" i="1"/>
  <c r="A779" i="1"/>
  <c r="B778" i="1"/>
  <c r="A778" i="1"/>
  <c r="B777" i="1"/>
  <c r="A777" i="1"/>
  <c r="B776" i="1"/>
  <c r="A776" i="1"/>
  <c r="B775" i="1"/>
  <c r="A775" i="1"/>
  <c r="B774" i="1"/>
  <c r="A774" i="1"/>
  <c r="B773" i="1"/>
  <c r="A773" i="1"/>
  <c r="B772" i="1"/>
  <c r="A772" i="1"/>
  <c r="B771" i="1"/>
  <c r="A771" i="1"/>
  <c r="B770" i="1"/>
  <c r="A770" i="1"/>
  <c r="B769" i="1"/>
  <c r="A769" i="1"/>
  <c r="B768" i="1"/>
  <c r="A768" i="1"/>
  <c r="B767" i="1"/>
  <c r="A767" i="1"/>
  <c r="B766" i="1"/>
  <c r="A766" i="1"/>
  <c r="B765" i="1"/>
  <c r="A765" i="1"/>
  <c r="B764" i="1"/>
  <c r="A764" i="1"/>
  <c r="B763" i="1"/>
  <c r="A763" i="1"/>
  <c r="B762" i="1"/>
  <c r="A762" i="1"/>
  <c r="B761" i="1"/>
  <c r="A761" i="1"/>
  <c r="B760" i="1"/>
  <c r="A760" i="1"/>
  <c r="B759" i="1"/>
  <c r="A759" i="1"/>
  <c r="B758" i="1"/>
  <c r="A758" i="1"/>
  <c r="B757" i="1"/>
  <c r="A757" i="1"/>
  <c r="B756" i="1"/>
  <c r="A756" i="1"/>
  <c r="B755" i="1"/>
  <c r="A755" i="1"/>
  <c r="B754" i="1"/>
  <c r="A754" i="1"/>
  <c r="B753" i="1"/>
  <c r="A753" i="1"/>
  <c r="B752" i="1"/>
  <c r="A752" i="1"/>
  <c r="B751" i="1"/>
  <c r="A751" i="1"/>
  <c r="B750" i="1"/>
  <c r="A750" i="1"/>
  <c r="B749" i="1"/>
  <c r="A749" i="1"/>
  <c r="B748" i="1"/>
  <c r="A748" i="1"/>
  <c r="B747" i="1"/>
  <c r="A747" i="1"/>
  <c r="B746" i="1"/>
  <c r="A746" i="1"/>
  <c r="B745" i="1"/>
  <c r="A745" i="1"/>
  <c r="B744" i="1"/>
  <c r="A744" i="1"/>
  <c r="B743" i="1"/>
  <c r="A743" i="1"/>
  <c r="B742" i="1"/>
  <c r="A742" i="1"/>
  <c r="B741" i="1"/>
  <c r="A741" i="1"/>
  <c r="B740" i="1"/>
  <c r="A740" i="1"/>
  <c r="B739" i="1"/>
  <c r="A739" i="1"/>
  <c r="B738" i="1"/>
  <c r="A738" i="1"/>
  <c r="B737" i="1"/>
  <c r="A737" i="1"/>
  <c r="B736" i="1"/>
  <c r="A736" i="1"/>
  <c r="B735" i="1"/>
  <c r="A735" i="1"/>
  <c r="B734" i="1"/>
  <c r="A734" i="1"/>
  <c r="B733" i="1"/>
  <c r="A733" i="1"/>
  <c r="B732" i="1"/>
  <c r="A732" i="1"/>
  <c r="B731" i="1"/>
  <c r="A731" i="1"/>
  <c r="B730" i="1"/>
  <c r="A730" i="1"/>
  <c r="B729" i="1"/>
  <c r="A729" i="1"/>
  <c r="B728" i="1"/>
  <c r="A728" i="1"/>
  <c r="B727" i="1"/>
  <c r="A727" i="1"/>
  <c r="B726" i="1"/>
  <c r="A726" i="1"/>
  <c r="B725" i="1"/>
  <c r="A725" i="1"/>
  <c r="B724" i="1"/>
  <c r="A724" i="1"/>
  <c r="B723" i="1"/>
  <c r="A723" i="1"/>
  <c r="B722" i="1"/>
  <c r="A722" i="1"/>
  <c r="B721" i="1"/>
  <c r="A721" i="1"/>
  <c r="B720" i="1"/>
  <c r="A720" i="1"/>
  <c r="B719" i="1"/>
  <c r="A719" i="1"/>
  <c r="B718" i="1"/>
  <c r="A718" i="1"/>
  <c r="B717" i="1"/>
  <c r="A717" i="1"/>
  <c r="B716" i="1"/>
  <c r="A716" i="1"/>
  <c r="B715" i="1"/>
  <c r="A715" i="1"/>
  <c r="B714" i="1"/>
  <c r="A714" i="1"/>
  <c r="B713" i="1"/>
  <c r="A713" i="1"/>
  <c r="B712" i="1"/>
  <c r="A712" i="1"/>
  <c r="B711" i="1"/>
  <c r="A711" i="1"/>
  <c r="B710" i="1"/>
  <c r="A710" i="1"/>
  <c r="B709" i="1"/>
  <c r="A709" i="1"/>
  <c r="B708" i="1"/>
  <c r="A708" i="1"/>
  <c r="B707" i="1"/>
  <c r="A707" i="1"/>
  <c r="B706" i="1"/>
  <c r="A706" i="1"/>
  <c r="B705" i="1"/>
  <c r="A705" i="1"/>
  <c r="B704" i="1"/>
  <c r="A704" i="1"/>
  <c r="B703" i="1"/>
  <c r="A703" i="1"/>
  <c r="B702" i="1"/>
  <c r="A702" i="1"/>
  <c r="B701" i="1"/>
  <c r="A701" i="1"/>
  <c r="B700" i="1"/>
  <c r="A700" i="1"/>
  <c r="B699" i="1"/>
  <c r="A699" i="1"/>
  <c r="B698" i="1"/>
  <c r="A698" i="1"/>
  <c r="B697" i="1"/>
  <c r="A697" i="1"/>
  <c r="B696" i="1"/>
  <c r="A696" i="1"/>
  <c r="B695" i="1"/>
  <c r="A695" i="1"/>
  <c r="B694" i="1"/>
  <c r="A694" i="1"/>
  <c r="B693" i="1"/>
  <c r="A693" i="1"/>
  <c r="B692" i="1"/>
  <c r="A692" i="1"/>
  <c r="B691" i="1"/>
  <c r="A691" i="1"/>
  <c r="B690" i="1"/>
  <c r="A690" i="1"/>
  <c r="B689" i="1"/>
  <c r="A689" i="1"/>
  <c r="B688" i="1"/>
  <c r="A688" i="1"/>
  <c r="B687" i="1"/>
  <c r="A687" i="1"/>
  <c r="B686" i="1"/>
  <c r="A686" i="1"/>
  <c r="B685" i="1"/>
  <c r="A685" i="1"/>
  <c r="B684" i="1"/>
  <c r="A684" i="1"/>
  <c r="B683" i="1"/>
  <c r="A683" i="1"/>
  <c r="B682" i="1"/>
  <c r="A682" i="1"/>
  <c r="B681" i="1"/>
  <c r="A681" i="1"/>
  <c r="B680" i="1"/>
  <c r="A680" i="1"/>
  <c r="B679" i="1"/>
  <c r="A679" i="1"/>
  <c r="B678" i="1"/>
  <c r="A678" i="1"/>
  <c r="B677" i="1"/>
  <c r="A677" i="1"/>
  <c r="B676" i="1"/>
  <c r="A676" i="1"/>
  <c r="B675" i="1"/>
  <c r="A675" i="1"/>
  <c r="B674" i="1"/>
  <c r="A674" i="1"/>
  <c r="B673" i="1"/>
  <c r="A673" i="1"/>
  <c r="B672" i="1"/>
  <c r="A672" i="1"/>
  <c r="B671" i="1"/>
  <c r="A671" i="1"/>
  <c r="B670" i="1"/>
  <c r="A670" i="1"/>
  <c r="B669" i="1"/>
  <c r="A669" i="1"/>
  <c r="B668" i="1"/>
  <c r="A668" i="1"/>
  <c r="B667" i="1"/>
  <c r="A667" i="1"/>
  <c r="B666" i="1"/>
  <c r="A666" i="1"/>
  <c r="B665" i="1"/>
  <c r="A665" i="1"/>
  <c r="B664" i="1"/>
  <c r="A664" i="1"/>
  <c r="B663" i="1"/>
  <c r="A663" i="1"/>
  <c r="B662" i="1"/>
  <c r="A662" i="1"/>
  <c r="B661" i="1"/>
  <c r="A661" i="1"/>
  <c r="B660" i="1"/>
  <c r="A660" i="1"/>
  <c r="B659" i="1"/>
  <c r="A659" i="1"/>
  <c r="B658" i="1"/>
  <c r="A658" i="1"/>
  <c r="B657" i="1"/>
  <c r="A657" i="1"/>
  <c r="B656" i="1"/>
  <c r="A656" i="1"/>
  <c r="B655" i="1"/>
  <c r="A655" i="1"/>
  <c r="B654" i="1"/>
  <c r="A654" i="1"/>
  <c r="B653" i="1"/>
  <c r="A653" i="1"/>
  <c r="B652" i="1"/>
  <c r="A652" i="1"/>
  <c r="B651" i="1"/>
  <c r="A651" i="1"/>
  <c r="B650" i="1"/>
  <c r="A650" i="1"/>
  <c r="B649" i="1"/>
  <c r="A649" i="1"/>
  <c r="B648" i="1"/>
  <c r="A648" i="1"/>
  <c r="B647" i="1"/>
  <c r="A647" i="1"/>
  <c r="B646" i="1"/>
  <c r="A646" i="1"/>
  <c r="B645" i="1"/>
  <c r="A645" i="1"/>
  <c r="B644" i="1"/>
  <c r="A644" i="1"/>
  <c r="B643" i="1"/>
  <c r="A643" i="1"/>
  <c r="B642" i="1"/>
  <c r="A642" i="1"/>
  <c r="B641" i="1"/>
  <c r="A641" i="1"/>
  <c r="B640" i="1"/>
  <c r="A640" i="1"/>
  <c r="B639" i="1"/>
  <c r="A639" i="1"/>
  <c r="B638" i="1"/>
  <c r="A638" i="1"/>
  <c r="B637" i="1"/>
  <c r="A637" i="1"/>
  <c r="B636" i="1"/>
  <c r="A636" i="1"/>
  <c r="B635" i="1"/>
  <c r="A635" i="1"/>
  <c r="B634" i="1"/>
  <c r="A634" i="1"/>
  <c r="B633" i="1"/>
  <c r="A633" i="1"/>
  <c r="B632" i="1"/>
  <c r="A632" i="1"/>
  <c r="B631" i="1"/>
  <c r="A631" i="1"/>
  <c r="B630" i="1"/>
  <c r="A630" i="1"/>
  <c r="B629" i="1"/>
  <c r="A629" i="1"/>
  <c r="B628" i="1"/>
  <c r="A628" i="1"/>
  <c r="B627" i="1"/>
  <c r="A627" i="1"/>
  <c r="B626" i="1"/>
  <c r="A626" i="1"/>
  <c r="B625" i="1"/>
  <c r="A625" i="1"/>
  <c r="B624" i="1"/>
  <c r="A624" i="1"/>
  <c r="B623" i="1"/>
  <c r="A623" i="1"/>
  <c r="B622" i="1"/>
  <c r="A622" i="1"/>
  <c r="B621" i="1"/>
  <c r="A621" i="1"/>
  <c r="B620" i="1"/>
  <c r="A620" i="1"/>
  <c r="B619" i="1"/>
  <c r="A619" i="1"/>
  <c r="B618" i="1"/>
  <c r="A618" i="1"/>
  <c r="B617" i="1"/>
  <c r="A617" i="1"/>
  <c r="B616" i="1"/>
  <c r="A616" i="1"/>
  <c r="B615" i="1"/>
  <c r="A615" i="1"/>
  <c r="B614" i="1"/>
  <c r="A614" i="1"/>
  <c r="B613" i="1"/>
  <c r="A613" i="1"/>
  <c r="B612" i="1"/>
  <c r="A612" i="1"/>
  <c r="B611" i="1"/>
  <c r="A611" i="1"/>
  <c r="B610" i="1"/>
  <c r="A610" i="1"/>
  <c r="B609" i="1"/>
  <c r="A609" i="1"/>
  <c r="B608" i="1"/>
  <c r="A608" i="1"/>
  <c r="B607" i="1"/>
  <c r="A607" i="1"/>
  <c r="B606" i="1"/>
  <c r="A606" i="1"/>
  <c r="B605" i="1"/>
  <c r="A605" i="1"/>
  <c r="B604" i="1"/>
  <c r="A604" i="1"/>
  <c r="B603" i="1"/>
  <c r="A603" i="1"/>
  <c r="B602" i="1"/>
  <c r="A602" i="1"/>
  <c r="B601" i="1"/>
  <c r="A601" i="1"/>
  <c r="B600" i="1"/>
  <c r="A600" i="1"/>
  <c r="B599" i="1"/>
  <c r="A599" i="1"/>
  <c r="B598" i="1"/>
  <c r="A598" i="1"/>
  <c r="B597" i="1"/>
  <c r="A597" i="1"/>
  <c r="B596" i="1"/>
  <c r="A596" i="1"/>
  <c r="B595" i="1"/>
  <c r="A595" i="1"/>
  <c r="B594" i="1"/>
  <c r="A594" i="1"/>
  <c r="B593" i="1"/>
  <c r="A593" i="1"/>
  <c r="B592" i="1"/>
  <c r="A592" i="1"/>
  <c r="B591" i="1"/>
  <c r="A591" i="1"/>
  <c r="B590" i="1"/>
  <c r="A590" i="1"/>
  <c r="B589" i="1"/>
  <c r="A589" i="1"/>
  <c r="B588" i="1"/>
  <c r="A588" i="1"/>
  <c r="B587" i="1"/>
  <c r="A587" i="1"/>
  <c r="B586" i="1"/>
  <c r="A586" i="1"/>
  <c r="B585" i="1"/>
  <c r="A585" i="1"/>
  <c r="B584" i="1"/>
  <c r="A584" i="1"/>
  <c r="B583" i="1"/>
  <c r="A583" i="1"/>
  <c r="B582" i="1"/>
  <c r="A582" i="1"/>
  <c r="B581" i="1"/>
  <c r="A581" i="1"/>
  <c r="B580" i="1"/>
  <c r="A580" i="1"/>
  <c r="B579" i="1"/>
  <c r="A579" i="1"/>
  <c r="B578" i="1"/>
  <c r="A578" i="1"/>
  <c r="B577" i="1"/>
  <c r="A577" i="1"/>
  <c r="B576" i="1"/>
  <c r="A576" i="1"/>
  <c r="B575" i="1"/>
  <c r="A575" i="1"/>
  <c r="B574" i="1"/>
  <c r="A574" i="1"/>
  <c r="B573" i="1"/>
  <c r="A573" i="1"/>
  <c r="B572" i="1"/>
  <c r="A572" i="1"/>
  <c r="B571" i="1"/>
  <c r="A571" i="1"/>
  <c r="B570" i="1"/>
  <c r="A570" i="1"/>
  <c r="B569" i="1"/>
  <c r="A569" i="1"/>
  <c r="B568" i="1"/>
  <c r="A568" i="1"/>
  <c r="B567" i="1"/>
  <c r="A567" i="1"/>
  <c r="B566" i="1"/>
  <c r="A566" i="1"/>
  <c r="B565" i="1"/>
  <c r="A565" i="1"/>
  <c r="B564" i="1"/>
  <c r="A564" i="1"/>
  <c r="B563" i="1"/>
  <c r="A563" i="1"/>
  <c r="B562" i="1"/>
  <c r="A562" i="1"/>
  <c r="B561" i="1"/>
  <c r="A561" i="1"/>
  <c r="B560" i="1"/>
  <c r="A560" i="1"/>
  <c r="B559" i="1"/>
  <c r="A559" i="1"/>
  <c r="B558" i="1"/>
  <c r="A558" i="1"/>
  <c r="B557" i="1"/>
  <c r="A557" i="1"/>
  <c r="B556" i="1"/>
  <c r="A556" i="1"/>
  <c r="B555" i="1"/>
  <c r="A555" i="1"/>
  <c r="B554" i="1"/>
  <c r="A554" i="1"/>
  <c r="B553" i="1"/>
  <c r="A553" i="1"/>
  <c r="B552" i="1"/>
  <c r="A552" i="1"/>
  <c r="B551" i="1"/>
  <c r="A551" i="1"/>
  <c r="B550" i="1"/>
  <c r="A550" i="1"/>
  <c r="B549" i="1"/>
  <c r="A549" i="1"/>
  <c r="B548" i="1"/>
  <c r="A548" i="1"/>
  <c r="B547" i="1"/>
  <c r="A547" i="1"/>
  <c r="B546" i="1"/>
  <c r="A546" i="1"/>
  <c r="B545" i="1"/>
  <c r="A545" i="1"/>
  <c r="B544" i="1"/>
  <c r="A544" i="1"/>
  <c r="B543" i="1"/>
  <c r="A543" i="1"/>
  <c r="B542" i="1"/>
  <c r="A542" i="1"/>
  <c r="B541" i="1"/>
  <c r="A541" i="1"/>
  <c r="B540" i="1"/>
  <c r="A540" i="1"/>
  <c r="B539" i="1"/>
  <c r="A539" i="1"/>
  <c r="B538" i="1"/>
  <c r="A538" i="1"/>
  <c r="B537" i="1"/>
  <c r="A537" i="1"/>
  <c r="B536" i="1"/>
  <c r="A536" i="1"/>
  <c r="B535" i="1"/>
  <c r="A535" i="1"/>
  <c r="B534" i="1"/>
  <c r="A534" i="1"/>
  <c r="B533" i="1"/>
  <c r="A533" i="1"/>
  <c r="B532" i="1"/>
  <c r="A532" i="1"/>
  <c r="B531" i="1"/>
  <c r="A531" i="1"/>
  <c r="B530" i="1"/>
  <c r="A530" i="1"/>
  <c r="B529" i="1"/>
  <c r="A529" i="1"/>
  <c r="B528" i="1"/>
  <c r="A528" i="1"/>
  <c r="B527" i="1"/>
  <c r="A527" i="1"/>
  <c r="B526" i="1"/>
  <c r="A526" i="1"/>
  <c r="B525" i="1"/>
  <c r="A525" i="1"/>
  <c r="B524" i="1"/>
  <c r="A524" i="1"/>
  <c r="B523" i="1"/>
  <c r="A523" i="1"/>
  <c r="B522" i="1"/>
  <c r="A522" i="1"/>
  <c r="B521" i="1"/>
  <c r="A521" i="1"/>
  <c r="B520" i="1"/>
  <c r="A520" i="1"/>
  <c r="B519" i="1"/>
  <c r="A519" i="1"/>
  <c r="B518" i="1"/>
  <c r="A518" i="1"/>
  <c r="B517" i="1"/>
  <c r="A517" i="1"/>
  <c r="B516" i="1"/>
  <c r="A516" i="1"/>
  <c r="B515" i="1"/>
  <c r="A515" i="1"/>
  <c r="B514" i="1"/>
  <c r="A514" i="1"/>
  <c r="B513" i="1"/>
  <c r="A513" i="1"/>
  <c r="B512" i="1"/>
  <c r="A512" i="1"/>
  <c r="B511" i="1"/>
  <c r="A511" i="1"/>
  <c r="B510" i="1"/>
  <c r="A510" i="1"/>
  <c r="B509" i="1"/>
  <c r="A509" i="1"/>
  <c r="B508" i="1"/>
  <c r="A508" i="1"/>
  <c r="B507" i="1"/>
  <c r="A507" i="1"/>
  <c r="B506" i="1"/>
  <c r="A506" i="1"/>
  <c r="B505" i="1"/>
  <c r="A505" i="1"/>
  <c r="B504" i="1"/>
  <c r="A504" i="1"/>
  <c r="B503" i="1"/>
  <c r="A503" i="1"/>
  <c r="B502" i="1"/>
  <c r="A502" i="1"/>
  <c r="B501" i="1"/>
  <c r="A501" i="1"/>
  <c r="B500" i="1"/>
  <c r="A500" i="1"/>
  <c r="B499" i="1"/>
  <c r="A499" i="1"/>
  <c r="B498" i="1"/>
  <c r="A498" i="1"/>
  <c r="B497" i="1"/>
  <c r="A497" i="1"/>
  <c r="B496" i="1"/>
  <c r="A496" i="1"/>
  <c r="B495" i="1"/>
  <c r="A495" i="1"/>
  <c r="B494" i="1"/>
  <c r="A494" i="1"/>
  <c r="B493" i="1"/>
  <c r="A493" i="1"/>
  <c r="B492" i="1"/>
  <c r="A492" i="1"/>
  <c r="B491" i="1"/>
  <c r="A491" i="1"/>
  <c r="B490" i="1"/>
  <c r="A490" i="1"/>
  <c r="B489" i="1"/>
  <c r="A489" i="1"/>
  <c r="B488" i="1"/>
  <c r="A488" i="1"/>
  <c r="B487" i="1"/>
  <c r="A487" i="1"/>
  <c r="B486" i="1"/>
  <c r="A486" i="1"/>
  <c r="B485" i="1"/>
  <c r="A485" i="1"/>
  <c r="B484" i="1"/>
  <c r="A484" i="1"/>
  <c r="B483" i="1"/>
  <c r="A483" i="1"/>
  <c r="B482" i="1"/>
  <c r="A482" i="1"/>
  <c r="B481" i="1"/>
  <c r="A481" i="1"/>
  <c r="B480" i="1"/>
  <c r="A480" i="1"/>
  <c r="B479" i="1"/>
  <c r="A479" i="1"/>
  <c r="B478" i="1"/>
  <c r="A478" i="1"/>
  <c r="B477" i="1"/>
  <c r="A477" i="1"/>
  <c r="B476" i="1"/>
  <c r="A476" i="1"/>
  <c r="B475" i="1"/>
  <c r="A475" i="1"/>
  <c r="B474" i="1"/>
  <c r="A474" i="1"/>
  <c r="B473" i="1"/>
  <c r="A473" i="1"/>
  <c r="B472" i="1"/>
  <c r="A472" i="1"/>
  <c r="B471" i="1"/>
  <c r="A471" i="1"/>
  <c r="B470" i="1"/>
  <c r="A470" i="1"/>
  <c r="B469" i="1"/>
  <c r="A469" i="1"/>
  <c r="B468" i="1"/>
  <c r="A468" i="1"/>
  <c r="B467" i="1"/>
  <c r="A467" i="1"/>
  <c r="B466" i="1"/>
  <c r="A466" i="1"/>
  <c r="B465" i="1"/>
  <c r="A465" i="1"/>
  <c r="B464" i="1"/>
  <c r="A464" i="1"/>
  <c r="B463" i="1"/>
  <c r="A463" i="1"/>
  <c r="B462" i="1"/>
  <c r="A462" i="1"/>
  <c r="B461" i="1"/>
  <c r="A461" i="1"/>
  <c r="B460" i="1"/>
  <c r="A460" i="1"/>
  <c r="B459" i="1"/>
  <c r="A459" i="1"/>
  <c r="B458" i="1"/>
  <c r="A458" i="1"/>
  <c r="B457" i="1"/>
  <c r="A457" i="1"/>
  <c r="B456" i="1"/>
  <c r="A456" i="1"/>
  <c r="B455" i="1"/>
  <c r="A455" i="1"/>
  <c r="B454" i="1"/>
  <c r="A454" i="1"/>
  <c r="B453" i="1"/>
  <c r="A453" i="1"/>
  <c r="B452" i="1"/>
  <c r="A452" i="1"/>
  <c r="B451" i="1"/>
  <c r="A451" i="1"/>
  <c r="B450" i="1"/>
  <c r="A450" i="1"/>
  <c r="B449" i="1"/>
  <c r="A449" i="1"/>
  <c r="B448" i="1"/>
  <c r="A448" i="1"/>
  <c r="B447" i="1"/>
  <c r="A447" i="1"/>
  <c r="B446" i="1"/>
  <c r="A446" i="1"/>
  <c r="B445" i="1"/>
  <c r="A445" i="1"/>
  <c r="B444" i="1"/>
  <c r="A444" i="1"/>
  <c r="B443" i="1"/>
  <c r="A443" i="1"/>
  <c r="B442" i="1"/>
  <c r="A442" i="1"/>
  <c r="B441" i="1"/>
  <c r="A441" i="1"/>
  <c r="B440" i="1"/>
  <c r="A440" i="1"/>
  <c r="B439" i="1"/>
  <c r="A439" i="1"/>
  <c r="B438" i="1"/>
  <c r="A438" i="1"/>
  <c r="B437" i="1"/>
  <c r="A437" i="1"/>
  <c r="B436" i="1"/>
  <c r="A436" i="1"/>
  <c r="B435" i="1"/>
  <c r="A435" i="1"/>
  <c r="B434" i="1"/>
  <c r="A434" i="1"/>
  <c r="B433" i="1"/>
  <c r="A433" i="1"/>
  <c r="B432" i="1"/>
  <c r="A432" i="1"/>
  <c r="B431" i="1"/>
  <c r="A431" i="1"/>
  <c r="B430" i="1"/>
  <c r="A430" i="1"/>
  <c r="B429" i="1"/>
  <c r="A429" i="1"/>
  <c r="B428" i="1"/>
  <c r="A428" i="1"/>
  <c r="B427" i="1"/>
  <c r="A427" i="1"/>
  <c r="B426" i="1"/>
  <c r="A426" i="1"/>
  <c r="B425" i="1"/>
  <c r="A425" i="1"/>
  <c r="B424" i="1"/>
  <c r="A424" i="1"/>
  <c r="B423" i="1"/>
  <c r="A423" i="1"/>
  <c r="B422" i="1"/>
  <c r="A422" i="1"/>
  <c r="B421" i="1"/>
  <c r="A421" i="1"/>
  <c r="B420" i="1"/>
  <c r="A420" i="1"/>
  <c r="B419" i="1"/>
  <c r="A419" i="1"/>
  <c r="B418" i="1"/>
  <c r="A418" i="1"/>
  <c r="B417" i="1"/>
  <c r="A417" i="1"/>
  <c r="B416" i="1"/>
  <c r="A416" i="1"/>
  <c r="B415" i="1"/>
  <c r="A415" i="1"/>
  <c r="B414" i="1"/>
  <c r="A414" i="1"/>
  <c r="B413" i="1"/>
  <c r="A413" i="1"/>
  <c r="B412" i="1"/>
  <c r="A412" i="1"/>
  <c r="B411" i="1"/>
  <c r="A411" i="1"/>
  <c r="B410" i="1"/>
  <c r="A410" i="1"/>
  <c r="B409" i="1"/>
  <c r="A409" i="1"/>
  <c r="B408" i="1"/>
  <c r="A408" i="1"/>
  <c r="B407" i="1"/>
  <c r="A407" i="1"/>
  <c r="B406" i="1"/>
  <c r="A406" i="1"/>
  <c r="B405" i="1"/>
  <c r="A405" i="1"/>
  <c r="B404" i="1"/>
  <c r="A404" i="1"/>
  <c r="B403" i="1"/>
  <c r="A403" i="1"/>
  <c r="B402" i="1"/>
  <c r="A402" i="1"/>
  <c r="B401" i="1"/>
  <c r="A401" i="1"/>
  <c r="B400" i="1"/>
  <c r="A400" i="1"/>
  <c r="B399" i="1"/>
  <c r="A399" i="1"/>
  <c r="B398" i="1"/>
  <c r="A398" i="1"/>
  <c r="B397" i="1"/>
  <c r="A397" i="1"/>
  <c r="B396" i="1"/>
  <c r="A396" i="1"/>
  <c r="B395" i="1"/>
  <c r="A395" i="1"/>
  <c r="B394" i="1"/>
  <c r="A394" i="1"/>
  <c r="B393" i="1"/>
  <c r="A393" i="1"/>
  <c r="B392" i="1"/>
  <c r="A392" i="1"/>
  <c r="B391" i="1"/>
  <c r="A391" i="1"/>
  <c r="B390" i="1"/>
  <c r="A390" i="1"/>
  <c r="B389" i="1"/>
  <c r="A389" i="1"/>
  <c r="B388" i="1"/>
  <c r="A388" i="1"/>
  <c r="B387" i="1"/>
  <c r="A387" i="1"/>
  <c r="B386" i="1"/>
  <c r="A386" i="1"/>
  <c r="B385" i="1"/>
  <c r="A385" i="1"/>
  <c r="B384" i="1"/>
  <c r="A384" i="1"/>
  <c r="B383" i="1"/>
  <c r="A383" i="1"/>
  <c r="B382" i="1"/>
  <c r="A382" i="1"/>
  <c r="B381" i="1"/>
  <c r="A381" i="1"/>
  <c r="B380" i="1"/>
  <c r="A380" i="1"/>
  <c r="B379" i="1"/>
  <c r="A379" i="1"/>
  <c r="B378" i="1"/>
  <c r="A378" i="1"/>
  <c r="B377" i="1"/>
  <c r="A377" i="1"/>
  <c r="B376" i="1"/>
  <c r="A376" i="1"/>
  <c r="B375" i="1"/>
  <c r="A375" i="1"/>
  <c r="B374" i="1"/>
  <c r="A374" i="1"/>
  <c r="B373" i="1"/>
  <c r="A373" i="1"/>
  <c r="B372" i="1"/>
  <c r="A372" i="1"/>
  <c r="B371" i="1"/>
  <c r="A371" i="1"/>
  <c r="B370" i="1"/>
  <c r="A370" i="1"/>
  <c r="B369" i="1"/>
  <c r="A369" i="1"/>
  <c r="B368" i="1"/>
  <c r="A368" i="1"/>
  <c r="B367" i="1"/>
  <c r="A367" i="1"/>
  <c r="B366" i="1"/>
  <c r="A366" i="1"/>
  <c r="B365" i="1"/>
  <c r="A365" i="1"/>
  <c r="B364" i="1"/>
  <c r="A364" i="1"/>
  <c r="B363" i="1"/>
  <c r="A363" i="1"/>
  <c r="B362" i="1"/>
  <c r="A362" i="1"/>
  <c r="B361" i="1"/>
  <c r="A361" i="1"/>
  <c r="B360" i="1"/>
  <c r="A360" i="1"/>
  <c r="B359" i="1"/>
  <c r="A359" i="1"/>
  <c r="B358" i="1"/>
  <c r="A358" i="1"/>
  <c r="B357" i="1"/>
  <c r="A357" i="1"/>
  <c r="B356" i="1"/>
  <c r="A356" i="1"/>
  <c r="B355" i="1"/>
  <c r="A355" i="1"/>
  <c r="B354" i="1"/>
  <c r="A354" i="1"/>
  <c r="B353" i="1"/>
  <c r="A353" i="1"/>
  <c r="B352" i="1"/>
  <c r="A352" i="1"/>
  <c r="B351" i="1"/>
  <c r="A351" i="1"/>
  <c r="B350" i="1"/>
  <c r="A350" i="1"/>
  <c r="B349" i="1"/>
  <c r="A349" i="1"/>
  <c r="B348" i="1"/>
  <c r="A348" i="1"/>
  <c r="B347" i="1"/>
  <c r="A347" i="1"/>
  <c r="B346" i="1"/>
  <c r="A346" i="1"/>
  <c r="B345" i="1"/>
  <c r="A345" i="1"/>
  <c r="B344" i="1"/>
  <c r="A344" i="1"/>
  <c r="B343" i="1"/>
  <c r="A343" i="1"/>
  <c r="B342" i="1"/>
  <c r="A342" i="1"/>
  <c r="B341" i="1"/>
  <c r="A341" i="1"/>
  <c r="B340" i="1"/>
  <c r="A340" i="1"/>
  <c r="B339" i="1"/>
  <c r="A339" i="1"/>
  <c r="B338" i="1"/>
  <c r="A338" i="1"/>
  <c r="B337" i="1"/>
  <c r="A337" i="1"/>
  <c r="B336" i="1"/>
  <c r="A336" i="1"/>
  <c r="B335" i="1"/>
  <c r="A335" i="1"/>
  <c r="B334" i="1"/>
  <c r="A334" i="1"/>
  <c r="B333" i="1"/>
  <c r="A333" i="1"/>
  <c r="B332" i="1"/>
  <c r="A332" i="1"/>
  <c r="B331" i="1"/>
  <c r="A331" i="1"/>
  <c r="B330" i="1"/>
  <c r="A330" i="1"/>
  <c r="B329" i="1"/>
  <c r="A329" i="1"/>
  <c r="B328" i="1"/>
  <c r="A328" i="1"/>
  <c r="B327" i="1"/>
  <c r="A327" i="1"/>
  <c r="B326" i="1"/>
  <c r="A326" i="1"/>
  <c r="B325" i="1"/>
  <c r="A325" i="1"/>
  <c r="B324" i="1"/>
  <c r="A324" i="1"/>
  <c r="B323" i="1"/>
  <c r="A323" i="1"/>
  <c r="B322" i="1"/>
  <c r="A322" i="1"/>
  <c r="B321" i="1"/>
  <c r="A321" i="1"/>
  <c r="B320" i="1"/>
  <c r="A320" i="1"/>
  <c r="B319" i="1"/>
  <c r="A319" i="1"/>
  <c r="B318" i="1"/>
  <c r="A318" i="1"/>
  <c r="B317" i="1"/>
  <c r="A317" i="1"/>
  <c r="B316" i="1"/>
  <c r="A316" i="1"/>
  <c r="B315" i="1"/>
  <c r="A315" i="1"/>
  <c r="B314" i="1"/>
  <c r="A314" i="1"/>
  <c r="B313" i="1"/>
  <c r="A313" i="1"/>
  <c r="B312" i="1"/>
  <c r="A312" i="1"/>
  <c r="B311" i="1"/>
  <c r="A311" i="1"/>
  <c r="B310" i="1"/>
  <c r="A310" i="1"/>
  <c r="B309" i="1"/>
  <c r="A309" i="1"/>
  <c r="B308" i="1"/>
  <c r="A308" i="1"/>
  <c r="B307" i="1"/>
  <c r="A307" i="1"/>
  <c r="B306" i="1"/>
  <c r="A306" i="1"/>
  <c r="B305" i="1"/>
  <c r="A305" i="1"/>
  <c r="B304" i="1"/>
  <c r="A304" i="1"/>
  <c r="B303" i="1"/>
  <c r="A303" i="1"/>
  <c r="B302" i="1"/>
  <c r="A302" i="1"/>
  <c r="B301" i="1"/>
  <c r="A301" i="1"/>
  <c r="B300" i="1"/>
  <c r="A300" i="1"/>
  <c r="B299" i="1"/>
  <c r="A299" i="1"/>
  <c r="B298" i="1"/>
  <c r="A298" i="1"/>
  <c r="B297" i="1"/>
  <c r="A297" i="1"/>
  <c r="B296" i="1"/>
  <c r="A296" i="1"/>
  <c r="B295" i="1"/>
  <c r="A295" i="1"/>
  <c r="B294" i="1"/>
  <c r="A294" i="1"/>
  <c r="B293" i="1"/>
  <c r="A293" i="1"/>
  <c r="B292" i="1"/>
  <c r="A292" i="1"/>
  <c r="B291" i="1"/>
  <c r="A291" i="1"/>
  <c r="B290" i="1"/>
  <c r="A290" i="1"/>
  <c r="B289" i="1"/>
  <c r="A289" i="1"/>
  <c r="B288" i="1"/>
  <c r="A288" i="1"/>
  <c r="B287" i="1"/>
  <c r="A287" i="1"/>
  <c r="B286" i="1"/>
  <c r="A286" i="1"/>
  <c r="B285" i="1"/>
  <c r="A285" i="1"/>
  <c r="B284" i="1"/>
  <c r="A284" i="1"/>
  <c r="B283" i="1"/>
  <c r="A283" i="1"/>
  <c r="B282" i="1"/>
  <c r="A282" i="1"/>
  <c r="B281" i="1"/>
  <c r="A281" i="1"/>
  <c r="B280" i="1"/>
  <c r="A280" i="1"/>
  <c r="B279" i="1"/>
  <c r="A279" i="1"/>
  <c r="B278" i="1"/>
  <c r="A278" i="1"/>
  <c r="B277" i="1"/>
  <c r="A277" i="1"/>
  <c r="B276" i="1"/>
  <c r="A276" i="1"/>
  <c r="B275" i="1"/>
  <c r="A275" i="1"/>
  <c r="B274" i="1"/>
  <c r="A274" i="1"/>
  <c r="B273" i="1"/>
  <c r="A273" i="1"/>
  <c r="B272" i="1"/>
  <c r="A272" i="1"/>
  <c r="B271" i="1"/>
  <c r="A271" i="1"/>
  <c r="B270" i="1"/>
  <c r="A270" i="1"/>
  <c r="B269" i="1"/>
  <c r="A269" i="1"/>
  <c r="B268" i="1"/>
  <c r="A268" i="1"/>
  <c r="B267" i="1"/>
  <c r="A267" i="1"/>
  <c r="B266" i="1"/>
  <c r="A266" i="1"/>
  <c r="B265" i="1"/>
  <c r="A265" i="1"/>
  <c r="B264" i="1"/>
  <c r="A264" i="1"/>
  <c r="B263" i="1"/>
  <c r="A263" i="1"/>
  <c r="B262" i="1"/>
  <c r="A262" i="1"/>
  <c r="B261" i="1"/>
  <c r="A261" i="1"/>
  <c r="B260" i="1"/>
  <c r="A260" i="1"/>
  <c r="B259" i="1"/>
  <c r="A259" i="1"/>
  <c r="B258" i="1"/>
  <c r="A258" i="1"/>
  <c r="B257" i="1"/>
  <c r="A257" i="1"/>
  <c r="B256" i="1"/>
  <c r="A256" i="1"/>
  <c r="B255" i="1"/>
  <c r="A255" i="1"/>
  <c r="B254" i="1"/>
  <c r="A254" i="1"/>
  <c r="B253" i="1"/>
  <c r="A253" i="1"/>
  <c r="B252" i="1"/>
  <c r="A252" i="1"/>
  <c r="B251" i="1"/>
  <c r="A251" i="1"/>
  <c r="B250" i="1"/>
  <c r="A250" i="1"/>
  <c r="B249" i="1"/>
  <c r="A249" i="1"/>
  <c r="B248" i="1"/>
  <c r="A248" i="1"/>
  <c r="B247" i="1"/>
  <c r="A247" i="1"/>
  <c r="B246" i="1"/>
  <c r="A246" i="1"/>
  <c r="B245" i="1"/>
  <c r="A245" i="1"/>
  <c r="B244" i="1"/>
  <c r="A244" i="1"/>
  <c r="B243" i="1"/>
  <c r="A243" i="1"/>
  <c r="B242" i="1"/>
  <c r="A242" i="1"/>
  <c r="B241" i="1"/>
  <c r="A241" i="1"/>
  <c r="B240" i="1"/>
  <c r="A240" i="1"/>
  <c r="B239" i="1"/>
  <c r="A239" i="1"/>
  <c r="B238" i="1"/>
  <c r="A238" i="1"/>
  <c r="B237" i="1"/>
  <c r="A237" i="1"/>
  <c r="B236" i="1"/>
  <c r="A236" i="1"/>
  <c r="B235" i="1"/>
  <c r="A235" i="1"/>
  <c r="B234" i="1"/>
  <c r="A234" i="1"/>
  <c r="B233" i="1"/>
  <c r="A233" i="1"/>
  <c r="B232" i="1"/>
  <c r="A232" i="1"/>
  <c r="B231" i="1"/>
  <c r="A231" i="1"/>
  <c r="B230" i="1"/>
  <c r="A230" i="1"/>
  <c r="B229" i="1"/>
  <c r="A229" i="1"/>
  <c r="B228" i="1"/>
  <c r="A228" i="1"/>
  <c r="B227" i="1"/>
  <c r="A227" i="1"/>
  <c r="B226" i="1"/>
  <c r="A226" i="1"/>
  <c r="B225" i="1"/>
  <c r="A225" i="1"/>
  <c r="B224" i="1"/>
  <c r="A224" i="1"/>
  <c r="B223" i="1"/>
  <c r="A223" i="1"/>
  <c r="B222" i="1"/>
  <c r="A222" i="1"/>
  <c r="B221" i="1"/>
  <c r="A221" i="1"/>
  <c r="B220" i="1"/>
  <c r="A220" i="1"/>
  <c r="B219" i="1"/>
  <c r="A219" i="1"/>
  <c r="B218" i="1"/>
  <c r="A218" i="1"/>
  <c r="B217" i="1"/>
  <c r="A217" i="1"/>
  <c r="B216" i="1"/>
  <c r="A216" i="1"/>
  <c r="B215" i="1"/>
  <c r="A215" i="1"/>
  <c r="B214" i="1"/>
  <c r="A214" i="1"/>
  <c r="B213" i="1"/>
  <c r="A213" i="1"/>
  <c r="B212" i="1"/>
  <c r="A212" i="1"/>
  <c r="B211" i="1"/>
  <c r="A211" i="1"/>
  <c r="B210" i="1"/>
  <c r="A210" i="1"/>
  <c r="B209" i="1"/>
  <c r="A209" i="1"/>
  <c r="B208" i="1"/>
  <c r="A208" i="1"/>
  <c r="B207" i="1"/>
  <c r="A207" i="1"/>
  <c r="B206" i="1"/>
  <c r="A206" i="1"/>
  <c r="B205" i="1"/>
  <c r="A205" i="1"/>
  <c r="B204" i="1"/>
  <c r="A204" i="1"/>
  <c r="B203" i="1"/>
  <c r="A203" i="1"/>
  <c r="B202" i="1"/>
  <c r="A202" i="1"/>
  <c r="B201" i="1"/>
  <c r="A201" i="1"/>
  <c r="B200" i="1"/>
  <c r="A200" i="1"/>
  <c r="B199" i="1"/>
  <c r="A199" i="1"/>
  <c r="B198" i="1"/>
  <c r="A198" i="1"/>
  <c r="B197" i="1"/>
  <c r="A197" i="1"/>
  <c r="B196" i="1"/>
  <c r="A196" i="1"/>
  <c r="B195" i="1"/>
  <c r="A195" i="1"/>
  <c r="B194" i="1"/>
  <c r="A194" i="1"/>
  <c r="B193" i="1"/>
  <c r="A193" i="1"/>
  <c r="B192" i="1"/>
  <c r="A192" i="1"/>
  <c r="B191" i="1"/>
  <c r="A191" i="1"/>
  <c r="B190" i="1"/>
  <c r="A190" i="1"/>
  <c r="B189" i="1"/>
  <c r="A189" i="1"/>
  <c r="B188" i="1"/>
  <c r="A188" i="1"/>
  <c r="B187" i="1"/>
  <c r="A187" i="1"/>
  <c r="B186" i="1"/>
  <c r="A186" i="1"/>
  <c r="B185" i="1"/>
  <c r="A185" i="1"/>
  <c r="B184" i="1"/>
  <c r="A184" i="1"/>
  <c r="B183" i="1"/>
  <c r="A183" i="1"/>
  <c r="B182" i="1"/>
  <c r="A182" i="1"/>
  <c r="B181" i="1"/>
  <c r="A181" i="1"/>
  <c r="B180" i="1"/>
  <c r="A180" i="1"/>
  <c r="B179" i="1"/>
  <c r="A179" i="1"/>
  <c r="B178" i="1"/>
  <c r="A178" i="1"/>
  <c r="B177" i="1"/>
  <c r="A177" i="1"/>
  <c r="B176" i="1"/>
  <c r="A176" i="1"/>
  <c r="B175" i="1"/>
  <c r="A175" i="1"/>
  <c r="B174" i="1"/>
  <c r="A174" i="1"/>
  <c r="B173" i="1"/>
  <c r="A173" i="1"/>
  <c r="B172" i="1"/>
  <c r="A172" i="1"/>
  <c r="B171" i="1"/>
  <c r="A171" i="1"/>
  <c r="B170" i="1"/>
  <c r="A170" i="1"/>
  <c r="B169" i="1"/>
  <c r="A169" i="1"/>
  <c r="B168" i="1"/>
  <c r="A168" i="1"/>
  <c r="B167" i="1"/>
  <c r="A167" i="1"/>
  <c r="B166" i="1"/>
  <c r="A166" i="1"/>
  <c r="B165" i="1"/>
  <c r="A165" i="1"/>
  <c r="B164" i="1"/>
  <c r="A164" i="1"/>
  <c r="B163" i="1"/>
  <c r="A163" i="1"/>
  <c r="B162" i="1"/>
  <c r="A162" i="1"/>
  <c r="B161" i="1"/>
  <c r="A161" i="1"/>
  <c r="B160" i="1"/>
  <c r="A160" i="1"/>
  <c r="B159" i="1"/>
  <c r="A159" i="1"/>
  <c r="B158" i="1"/>
  <c r="A158" i="1"/>
  <c r="B157" i="1"/>
  <c r="A157" i="1"/>
  <c r="B156" i="1"/>
  <c r="A156" i="1"/>
  <c r="B155" i="1"/>
  <c r="A155" i="1"/>
  <c r="B154" i="1"/>
  <c r="A154" i="1"/>
  <c r="B153" i="1"/>
  <c r="A153" i="1"/>
  <c r="B152" i="1"/>
  <c r="A152" i="1"/>
  <c r="B151" i="1"/>
  <c r="A151" i="1"/>
  <c r="B150" i="1"/>
  <c r="A150" i="1"/>
  <c r="B149" i="1"/>
  <c r="A149" i="1"/>
  <c r="B148" i="1"/>
  <c r="A148" i="1"/>
  <c r="B147" i="1"/>
  <c r="A147" i="1"/>
  <c r="B146" i="1"/>
  <c r="A146" i="1"/>
  <c r="B145" i="1"/>
  <c r="A145" i="1"/>
  <c r="B144" i="1"/>
  <c r="A144" i="1"/>
  <c r="B143" i="1"/>
  <c r="A143" i="1"/>
  <c r="B142" i="1"/>
  <c r="A142" i="1"/>
  <c r="B141" i="1"/>
  <c r="A141" i="1"/>
  <c r="B140" i="1"/>
  <c r="A140" i="1"/>
  <c r="B139" i="1"/>
  <c r="A139" i="1"/>
  <c r="B138" i="1"/>
  <c r="A138" i="1"/>
  <c r="B137" i="1"/>
  <c r="A137" i="1"/>
  <c r="B136" i="1"/>
  <c r="A136" i="1"/>
  <c r="B135" i="1"/>
  <c r="A135" i="1"/>
  <c r="B134" i="1"/>
  <c r="A134" i="1"/>
  <c r="B133" i="1"/>
  <c r="A133" i="1"/>
  <c r="B132" i="1"/>
  <c r="A132" i="1"/>
  <c r="B131" i="1"/>
  <c r="A131" i="1"/>
  <c r="B130" i="1"/>
  <c r="A130" i="1"/>
  <c r="B129" i="1"/>
  <c r="A129" i="1"/>
  <c r="B128" i="1"/>
  <c r="A128" i="1"/>
  <c r="B127" i="1"/>
  <c r="A127" i="1"/>
  <c r="B126" i="1"/>
  <c r="A126" i="1"/>
  <c r="B125" i="1"/>
  <c r="A125" i="1"/>
  <c r="B124" i="1"/>
  <c r="A124" i="1"/>
  <c r="B123" i="1"/>
  <c r="A123" i="1"/>
  <c r="B122" i="1"/>
  <c r="A122" i="1"/>
  <c r="B121" i="1"/>
  <c r="A121" i="1"/>
  <c r="B120" i="1"/>
  <c r="A120" i="1"/>
  <c r="B119" i="1"/>
  <c r="A119" i="1"/>
  <c r="B118" i="1"/>
  <c r="A118" i="1"/>
  <c r="B117" i="1"/>
  <c r="A117" i="1"/>
  <c r="B116" i="1"/>
  <c r="A116" i="1"/>
  <c r="B115" i="1"/>
  <c r="A115" i="1"/>
  <c r="B114" i="1"/>
  <c r="A114" i="1"/>
  <c r="B113" i="1"/>
  <c r="A113" i="1"/>
  <c r="B112" i="1"/>
  <c r="A112" i="1"/>
  <c r="B111" i="1"/>
  <c r="A111" i="1"/>
  <c r="B110" i="1"/>
  <c r="A110" i="1"/>
  <c r="B109" i="1"/>
  <c r="A109" i="1"/>
  <c r="B108" i="1"/>
  <c r="A108" i="1"/>
  <c r="B107" i="1"/>
  <c r="A107" i="1"/>
  <c r="B106" i="1"/>
  <c r="A106" i="1"/>
  <c r="B105" i="1"/>
  <c r="A105" i="1"/>
  <c r="B104" i="1"/>
  <c r="A104" i="1"/>
  <c r="B103" i="1"/>
  <c r="A103" i="1"/>
  <c r="B102" i="1"/>
  <c r="A102" i="1"/>
  <c r="B101" i="1"/>
  <c r="A101" i="1"/>
  <c r="B100" i="1"/>
  <c r="A100" i="1"/>
  <c r="B99" i="1"/>
  <c r="A99" i="1"/>
  <c r="B98" i="1"/>
  <c r="A98" i="1"/>
  <c r="B97" i="1"/>
  <c r="A97" i="1"/>
  <c r="B96" i="1"/>
  <c r="A96" i="1"/>
  <c r="B95" i="1"/>
  <c r="A95" i="1"/>
  <c r="B94" i="1"/>
  <c r="A94" i="1"/>
  <c r="B93" i="1"/>
  <c r="A93" i="1"/>
  <c r="B92" i="1"/>
  <c r="A92" i="1"/>
  <c r="B91" i="1"/>
  <c r="A91" i="1"/>
  <c r="B90" i="1"/>
  <c r="A90" i="1"/>
  <c r="B89" i="1"/>
  <c r="A89" i="1"/>
  <c r="B88" i="1"/>
  <c r="A88" i="1"/>
  <c r="B87" i="1"/>
  <c r="A87" i="1"/>
  <c r="B86" i="1"/>
  <c r="A86" i="1"/>
  <c r="B85" i="1"/>
  <c r="A85" i="1"/>
  <c r="B84" i="1"/>
  <c r="A84" i="1"/>
  <c r="B83" i="1"/>
  <c r="A83" i="1"/>
  <c r="B82" i="1"/>
  <c r="A82" i="1"/>
  <c r="B81" i="1"/>
  <c r="A81" i="1"/>
  <c r="B80" i="1"/>
  <c r="A80" i="1"/>
  <c r="B79" i="1"/>
  <c r="A79" i="1"/>
  <c r="B78" i="1"/>
  <c r="A78" i="1"/>
  <c r="B77" i="1"/>
  <c r="A77" i="1"/>
  <c r="B76" i="1"/>
  <c r="A76" i="1"/>
  <c r="B75" i="1"/>
  <c r="A75" i="1"/>
  <c r="B74" i="1"/>
  <c r="A74" i="1"/>
  <c r="B73" i="1"/>
  <c r="A73" i="1"/>
  <c r="B72" i="1"/>
  <c r="A72" i="1"/>
  <c r="B71" i="1"/>
  <c r="A71" i="1"/>
  <c r="B70" i="1"/>
  <c r="A70" i="1"/>
  <c r="B69" i="1"/>
  <c r="A69" i="1"/>
  <c r="B68" i="1"/>
  <c r="A68" i="1"/>
  <c r="B67" i="1"/>
  <c r="A67" i="1"/>
  <c r="B66" i="1"/>
  <c r="A66" i="1"/>
  <c r="B65" i="1"/>
  <c r="A65" i="1"/>
  <c r="B64" i="1"/>
  <c r="A64" i="1"/>
  <c r="B63" i="1"/>
  <c r="A63" i="1"/>
  <c r="B62" i="1"/>
  <c r="A62" i="1"/>
  <c r="B61" i="1"/>
  <c r="A61" i="1"/>
  <c r="B60" i="1"/>
  <c r="A60" i="1"/>
  <c r="B59" i="1"/>
  <c r="A59" i="1"/>
  <c r="B58" i="1"/>
  <c r="A58" i="1"/>
  <c r="B57" i="1"/>
  <c r="A57" i="1"/>
  <c r="B56" i="1"/>
  <c r="A56" i="1"/>
  <c r="B55" i="1"/>
  <c r="A55" i="1"/>
  <c r="B54" i="1"/>
  <c r="A54" i="1"/>
  <c r="B53" i="1"/>
  <c r="A53" i="1"/>
  <c r="B52" i="1"/>
  <c r="A52" i="1"/>
  <c r="B51" i="1"/>
  <c r="A51" i="1"/>
  <c r="B50" i="1"/>
  <c r="A50" i="1"/>
  <c r="B49" i="1"/>
  <c r="A49" i="1"/>
  <c r="B48" i="1"/>
  <c r="A48" i="1"/>
  <c r="B47" i="1"/>
  <c r="A47" i="1"/>
  <c r="B46" i="1"/>
  <c r="A46" i="1"/>
  <c r="B45" i="1"/>
  <c r="A45" i="1"/>
  <c r="B44" i="1"/>
  <c r="A44" i="1"/>
  <c r="B43" i="1"/>
  <c r="A43" i="1"/>
  <c r="B42" i="1"/>
  <c r="A42" i="1"/>
  <c r="B41" i="1"/>
  <c r="A41" i="1"/>
  <c r="B40" i="1"/>
  <c r="A40" i="1"/>
  <c r="B39" i="1"/>
  <c r="A39" i="1"/>
  <c r="B38" i="1"/>
  <c r="A38" i="1"/>
  <c r="B37" i="1"/>
  <c r="A37" i="1"/>
  <c r="B36" i="1"/>
  <c r="A36" i="1"/>
  <c r="B35" i="1"/>
  <c r="A35" i="1"/>
  <c r="B34" i="1"/>
  <c r="A34" i="1"/>
  <c r="B33" i="1"/>
  <c r="A33" i="1"/>
  <c r="B32" i="1"/>
  <c r="A32" i="1"/>
  <c r="B31" i="1"/>
  <c r="A31" i="1"/>
  <c r="B30" i="1"/>
  <c r="A30" i="1"/>
  <c r="B29" i="1"/>
  <c r="A29" i="1"/>
  <c r="B28" i="1"/>
  <c r="A28" i="1"/>
  <c r="B27" i="1"/>
  <c r="A27" i="1"/>
  <c r="B26" i="1"/>
  <c r="A26" i="1"/>
  <c r="B25" i="1"/>
  <c r="A25" i="1"/>
  <c r="B24" i="1"/>
  <c r="A24" i="1"/>
  <c r="B23" i="1"/>
  <c r="A23" i="1"/>
  <c r="B22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5" i="1"/>
  <c r="A5" i="1"/>
  <c r="B4" i="1"/>
  <c r="A4" i="1"/>
  <c r="B3" i="1"/>
  <c r="A3" i="1"/>
  <c r="B2" i="1"/>
  <c r="A2" i="1"/>
</calcChain>
</file>

<file path=xl/sharedStrings.xml><?xml version="1.0" encoding="utf-8"?>
<sst xmlns="http://schemas.openxmlformats.org/spreadsheetml/2006/main" count="2" uniqueCount="2">
  <si>
    <t>Date d'entrée</t>
  </si>
  <si>
    <t>Date de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</si>
</sst>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60A725-73BD-4C1F-A6E3-FEF4B57C90D2}" name="Tableau1" displayName="Tableau1" ref="A1:B2019" totalsRowShown="0">
  <autoFilter ref="A1:B2019" xr:uid="{2A60A725-73BD-4C1F-A6E3-FEF4B57C90D2}">
    <filterColumn colId="1">
      <customFilters>
        <customFilter operator="greaterThan" val="45016"/>
        <customFilter val="01/01/1900"/>
      </customFilters>
    </filterColumn>
  </autoFilter>
  <tableColumns count="2">
    <tableColumn id="7" xr3:uid="{3CE7DDC5-50B8-4A04-B3D4-EF7FB93C60E5}" name="Date d'entrée" dataDxfId="1"/>
    <tableColumn id="8" xr3:uid="{ACA178DD-8059-422B-AAFB-86D3C2CED637}" name="Date de sorti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19"/>
  <sheetViews>
    <sheetView tabSelected="1" topLeftCell="A1999" zoomScale="98" zoomScaleNormal="98" workbookViewId="0">
      <selection activeCell="E1675" sqref="E1675"/>
    </sheetView>
  </sheetViews>
  <sheetFormatPr baseColWidth="10" defaultRowHeight="15" x14ac:dyDescent="0.25"/>
  <cols>
    <col min="1" max="1" width="15.42578125" customWidth="1"/>
    <col min="2" max="2" width="15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f>34764</f>
        <v>34764</v>
      </c>
      <c r="B2" s="1">
        <f>1</f>
        <v>1</v>
      </c>
    </row>
    <row r="3" spans="1:2" hidden="1" x14ac:dyDescent="0.25">
      <c r="A3" s="1">
        <f>39017</f>
        <v>39017</v>
      </c>
      <c r="B3" s="1">
        <f>40634</f>
        <v>40634</v>
      </c>
    </row>
    <row r="4" spans="1:2" x14ac:dyDescent="0.25">
      <c r="A4" s="1">
        <f>32933</f>
        <v>32933</v>
      </c>
      <c r="B4" s="1">
        <f>1</f>
        <v>1</v>
      </c>
    </row>
    <row r="5" spans="1:2" x14ac:dyDescent="0.25">
      <c r="A5" s="1">
        <f>39601</f>
        <v>39601</v>
      </c>
      <c r="B5" s="1">
        <f>1</f>
        <v>1</v>
      </c>
    </row>
    <row r="6" spans="1:2" hidden="1" x14ac:dyDescent="0.25">
      <c r="A6" s="1">
        <f>36937</f>
        <v>36937</v>
      </c>
      <c r="B6" s="1">
        <f>43534</f>
        <v>43534</v>
      </c>
    </row>
    <row r="7" spans="1:2" hidden="1" x14ac:dyDescent="0.25">
      <c r="A7" s="1">
        <f>35841</f>
        <v>35841</v>
      </c>
      <c r="B7" s="1">
        <f>42004</f>
        <v>42004</v>
      </c>
    </row>
    <row r="8" spans="1:2" hidden="1" x14ac:dyDescent="0.25">
      <c r="A8" s="1">
        <f>39526</f>
        <v>39526</v>
      </c>
      <c r="B8" s="1">
        <f>40182</f>
        <v>40182</v>
      </c>
    </row>
    <row r="9" spans="1:2" hidden="1" x14ac:dyDescent="0.25">
      <c r="A9" s="1">
        <f>39883</f>
        <v>39883</v>
      </c>
      <c r="B9" s="1">
        <f>40238</f>
        <v>40238</v>
      </c>
    </row>
    <row r="10" spans="1:2" hidden="1" x14ac:dyDescent="0.25">
      <c r="A10" s="1">
        <f>42237</f>
        <v>42237</v>
      </c>
      <c r="B10" s="1">
        <f>42247</f>
        <v>42247</v>
      </c>
    </row>
    <row r="11" spans="1:2" x14ac:dyDescent="0.25">
      <c r="A11" s="1">
        <f>39961</f>
        <v>39961</v>
      </c>
      <c r="B11" s="1">
        <f>1</f>
        <v>1</v>
      </c>
    </row>
    <row r="12" spans="1:2" hidden="1" x14ac:dyDescent="0.25">
      <c r="A12" s="1">
        <f>39986</f>
        <v>39986</v>
      </c>
      <c r="B12" s="1">
        <f>40325</f>
        <v>40325</v>
      </c>
    </row>
    <row r="13" spans="1:2" hidden="1" x14ac:dyDescent="0.25">
      <c r="A13" s="1">
        <f>39984</f>
        <v>39984</v>
      </c>
      <c r="B13" s="1">
        <f>40237</f>
        <v>40237</v>
      </c>
    </row>
    <row r="14" spans="1:2" hidden="1" x14ac:dyDescent="0.25">
      <c r="A14" s="1">
        <f>39153</f>
        <v>39153</v>
      </c>
      <c r="B14" s="1">
        <f>40238</f>
        <v>40238</v>
      </c>
    </row>
    <row r="15" spans="1:2" hidden="1" x14ac:dyDescent="0.25">
      <c r="A15" s="1">
        <f>44770</f>
        <v>44770</v>
      </c>
      <c r="B15" s="1">
        <f>44804</f>
        <v>44804</v>
      </c>
    </row>
    <row r="16" spans="1:2" hidden="1" x14ac:dyDescent="0.25">
      <c r="A16" s="1">
        <f>38076</f>
        <v>38076</v>
      </c>
      <c r="B16" s="1">
        <f>40634</f>
        <v>40634</v>
      </c>
    </row>
    <row r="17" spans="1:2" hidden="1" x14ac:dyDescent="0.25">
      <c r="A17" s="1">
        <f>39997</f>
        <v>39997</v>
      </c>
      <c r="B17" s="1">
        <f>40237</f>
        <v>40237</v>
      </c>
    </row>
    <row r="18" spans="1:2" hidden="1" x14ac:dyDescent="0.25">
      <c r="A18" s="1">
        <f>41206</f>
        <v>41206</v>
      </c>
      <c r="B18" s="1">
        <f>41206</f>
        <v>41206</v>
      </c>
    </row>
    <row r="19" spans="1:2" hidden="1" x14ac:dyDescent="0.25">
      <c r="A19" s="1">
        <f>35503</f>
        <v>35503</v>
      </c>
      <c r="B19" s="1">
        <f>40786</f>
        <v>40786</v>
      </c>
    </row>
    <row r="20" spans="1:2" hidden="1" x14ac:dyDescent="0.25">
      <c r="A20" s="1">
        <f>31822</f>
        <v>31822</v>
      </c>
      <c r="B20" s="1">
        <f>40755</f>
        <v>40755</v>
      </c>
    </row>
    <row r="21" spans="1:2" hidden="1" x14ac:dyDescent="0.25">
      <c r="A21" s="1">
        <f>37333</f>
        <v>37333</v>
      </c>
      <c r="B21" s="1">
        <f>40451</f>
        <v>40451</v>
      </c>
    </row>
    <row r="22" spans="1:2" hidden="1" x14ac:dyDescent="0.25">
      <c r="A22" s="1">
        <f>39144</f>
        <v>39144</v>
      </c>
      <c r="B22" s="1">
        <f>42821</f>
        <v>42821</v>
      </c>
    </row>
    <row r="23" spans="1:2" hidden="1" x14ac:dyDescent="0.25">
      <c r="A23" s="1">
        <f>32966</f>
        <v>32966</v>
      </c>
      <c r="B23" s="1">
        <f>42766</f>
        <v>42766</v>
      </c>
    </row>
    <row r="24" spans="1:2" hidden="1" x14ac:dyDescent="0.25">
      <c r="A24" s="1">
        <f>40011</f>
        <v>40011</v>
      </c>
      <c r="B24" s="1">
        <f>43159</f>
        <v>43159</v>
      </c>
    </row>
    <row r="25" spans="1:2" hidden="1" x14ac:dyDescent="0.25">
      <c r="A25" s="1">
        <f>40014</f>
        <v>40014</v>
      </c>
      <c r="B25" s="1">
        <f>43934</f>
        <v>43934</v>
      </c>
    </row>
    <row r="26" spans="1:2" hidden="1" x14ac:dyDescent="0.25">
      <c r="A26" s="1">
        <f>40025</f>
        <v>40025</v>
      </c>
      <c r="B26" s="1">
        <f>40512</f>
        <v>40512</v>
      </c>
    </row>
    <row r="27" spans="1:2" hidden="1" x14ac:dyDescent="0.25">
      <c r="A27" s="1">
        <f>40026</f>
        <v>40026</v>
      </c>
      <c r="B27" s="1">
        <f>40603</f>
        <v>40603</v>
      </c>
    </row>
    <row r="28" spans="1:2" hidden="1" x14ac:dyDescent="0.25">
      <c r="A28" s="1">
        <f>36299</f>
        <v>36299</v>
      </c>
      <c r="B28" s="1">
        <f>44428</f>
        <v>44428</v>
      </c>
    </row>
    <row r="29" spans="1:2" hidden="1" x14ac:dyDescent="0.25">
      <c r="A29" s="1">
        <f>38870</f>
        <v>38870</v>
      </c>
      <c r="B29" s="1">
        <f>40908</f>
        <v>40908</v>
      </c>
    </row>
    <row r="30" spans="1:2" hidden="1" x14ac:dyDescent="0.25">
      <c r="A30" s="1">
        <f>39614</f>
        <v>39614</v>
      </c>
      <c r="B30" s="1">
        <f>40419</f>
        <v>40419</v>
      </c>
    </row>
    <row r="31" spans="1:2" hidden="1" x14ac:dyDescent="0.25">
      <c r="A31" s="1">
        <f>40046</f>
        <v>40046</v>
      </c>
      <c r="B31" s="1">
        <f>41639</f>
        <v>41639</v>
      </c>
    </row>
    <row r="32" spans="1:2" hidden="1" x14ac:dyDescent="0.25">
      <c r="A32" s="1">
        <f>36657</f>
        <v>36657</v>
      </c>
      <c r="B32" s="1">
        <f>43312</f>
        <v>43312</v>
      </c>
    </row>
    <row r="33" spans="1:2" hidden="1" x14ac:dyDescent="0.25">
      <c r="A33" s="1">
        <f>39171</f>
        <v>39171</v>
      </c>
      <c r="B33" s="1">
        <f>43100</f>
        <v>43100</v>
      </c>
    </row>
    <row r="34" spans="1:2" x14ac:dyDescent="0.25">
      <c r="A34" s="1">
        <f>39197</f>
        <v>39197</v>
      </c>
      <c r="B34" s="1">
        <f>1</f>
        <v>1</v>
      </c>
    </row>
    <row r="35" spans="1:2" hidden="1" x14ac:dyDescent="0.25">
      <c r="A35" s="1">
        <f>40050</f>
        <v>40050</v>
      </c>
      <c r="B35" s="1">
        <f>40298</f>
        <v>40298</v>
      </c>
    </row>
    <row r="36" spans="1:2" hidden="1" x14ac:dyDescent="0.25">
      <c r="A36" s="1">
        <f>40050</f>
        <v>40050</v>
      </c>
      <c r="B36" s="1">
        <f>40307</f>
        <v>40307</v>
      </c>
    </row>
    <row r="37" spans="1:2" hidden="1" x14ac:dyDescent="0.25">
      <c r="A37" s="1">
        <f>40604</f>
        <v>40604</v>
      </c>
      <c r="B37" s="1">
        <f>41333</f>
        <v>41333</v>
      </c>
    </row>
    <row r="38" spans="1:2" hidden="1" x14ac:dyDescent="0.25">
      <c r="A38" s="1">
        <f>40058</f>
        <v>40058</v>
      </c>
      <c r="B38" s="1">
        <f>40182</f>
        <v>40182</v>
      </c>
    </row>
    <row r="39" spans="1:2" hidden="1" x14ac:dyDescent="0.25">
      <c r="A39" s="1">
        <f>39736</f>
        <v>39736</v>
      </c>
      <c r="B39" s="1">
        <f>40238</f>
        <v>40238</v>
      </c>
    </row>
    <row r="40" spans="1:2" hidden="1" x14ac:dyDescent="0.25">
      <c r="A40" s="1">
        <f>40058</f>
        <v>40058</v>
      </c>
      <c r="B40" s="1">
        <f>40419</f>
        <v>40419</v>
      </c>
    </row>
    <row r="41" spans="1:2" hidden="1" x14ac:dyDescent="0.25">
      <c r="A41" s="1">
        <f>40848</f>
        <v>40848</v>
      </c>
      <c r="B41" s="1">
        <f>41336</f>
        <v>41336</v>
      </c>
    </row>
    <row r="42" spans="1:2" hidden="1" x14ac:dyDescent="0.25">
      <c r="A42" s="1">
        <f>35615</f>
        <v>35615</v>
      </c>
      <c r="B42" s="1">
        <f>44926</f>
        <v>44926</v>
      </c>
    </row>
    <row r="43" spans="1:2" hidden="1" x14ac:dyDescent="0.25">
      <c r="A43" s="1">
        <f>40079</f>
        <v>40079</v>
      </c>
      <c r="B43" s="1">
        <f>40182</f>
        <v>40182</v>
      </c>
    </row>
    <row r="44" spans="1:2" hidden="1" x14ac:dyDescent="0.25">
      <c r="A44" s="1">
        <f>38988</f>
        <v>38988</v>
      </c>
      <c r="B44" s="1">
        <f>44137</f>
        <v>44137</v>
      </c>
    </row>
    <row r="45" spans="1:2" hidden="1" x14ac:dyDescent="0.25">
      <c r="A45" s="1">
        <f>40075</f>
        <v>40075</v>
      </c>
      <c r="B45" s="1">
        <f>40877</f>
        <v>40877</v>
      </c>
    </row>
    <row r="46" spans="1:2" hidden="1" x14ac:dyDescent="0.25">
      <c r="A46" s="1">
        <f>40075</f>
        <v>40075</v>
      </c>
      <c r="B46" s="1">
        <f>40512</f>
        <v>40512</v>
      </c>
    </row>
    <row r="47" spans="1:2" hidden="1" x14ac:dyDescent="0.25">
      <c r="A47" s="1">
        <f>40075</f>
        <v>40075</v>
      </c>
      <c r="B47" s="1">
        <f>40634</f>
        <v>40634</v>
      </c>
    </row>
    <row r="48" spans="1:2" hidden="1" x14ac:dyDescent="0.25">
      <c r="A48" s="1">
        <f>32911</f>
        <v>32911</v>
      </c>
      <c r="B48" s="1">
        <f>40786</f>
        <v>40786</v>
      </c>
    </row>
    <row r="49" spans="1:2" hidden="1" x14ac:dyDescent="0.25">
      <c r="A49" s="1">
        <f>39251</f>
        <v>39251</v>
      </c>
      <c r="B49" s="1">
        <f>40529</f>
        <v>40529</v>
      </c>
    </row>
    <row r="50" spans="1:2" hidden="1" x14ac:dyDescent="0.25">
      <c r="A50" s="1">
        <f>39246</f>
        <v>39246</v>
      </c>
      <c r="B50" s="1">
        <f>40421</f>
        <v>40421</v>
      </c>
    </row>
    <row r="51" spans="1:2" hidden="1" x14ac:dyDescent="0.25">
      <c r="A51" s="1">
        <f>39261</f>
        <v>39261</v>
      </c>
      <c r="B51" s="1">
        <f>40512</f>
        <v>40512</v>
      </c>
    </row>
    <row r="52" spans="1:2" hidden="1" x14ac:dyDescent="0.25">
      <c r="A52" s="1">
        <f>36739</f>
        <v>36739</v>
      </c>
      <c r="B52" s="1">
        <f>42851</f>
        <v>42851</v>
      </c>
    </row>
    <row r="53" spans="1:2" hidden="1" x14ac:dyDescent="0.25">
      <c r="A53" s="1">
        <f>39274</f>
        <v>39274</v>
      </c>
      <c r="B53" s="1">
        <f>40238</f>
        <v>40238</v>
      </c>
    </row>
    <row r="54" spans="1:2" hidden="1" x14ac:dyDescent="0.25">
      <c r="A54" s="1">
        <f>40446</f>
        <v>40446</v>
      </c>
      <c r="B54" s="1">
        <f>41872</f>
        <v>41872</v>
      </c>
    </row>
    <row r="55" spans="1:2" hidden="1" x14ac:dyDescent="0.25">
      <c r="A55" s="1">
        <f>42935</f>
        <v>42935</v>
      </c>
      <c r="B55" s="1">
        <f>43352</f>
        <v>43352</v>
      </c>
    </row>
    <row r="56" spans="1:2" hidden="1" x14ac:dyDescent="0.25">
      <c r="A56" s="1">
        <f>39322</f>
        <v>39322</v>
      </c>
      <c r="B56" s="1">
        <f>43386</f>
        <v>43386</v>
      </c>
    </row>
    <row r="57" spans="1:2" hidden="1" x14ac:dyDescent="0.25">
      <c r="A57" s="1">
        <f>43435</f>
        <v>43435</v>
      </c>
      <c r="B57" s="1">
        <f>43465</f>
        <v>43465</v>
      </c>
    </row>
    <row r="58" spans="1:2" hidden="1" x14ac:dyDescent="0.25">
      <c r="A58" s="1">
        <f>39692</f>
        <v>39692</v>
      </c>
      <c r="B58" s="1">
        <f>40421</f>
        <v>40421</v>
      </c>
    </row>
    <row r="59" spans="1:2" x14ac:dyDescent="0.25">
      <c r="A59" s="1">
        <f>44357</f>
        <v>44357</v>
      </c>
      <c r="B59" s="1">
        <f>45076</f>
        <v>45076</v>
      </c>
    </row>
    <row r="60" spans="1:2" hidden="1" x14ac:dyDescent="0.25">
      <c r="A60" s="1">
        <f>39496</f>
        <v>39496</v>
      </c>
      <c r="B60" s="1">
        <f>40900</f>
        <v>40900</v>
      </c>
    </row>
    <row r="61" spans="1:2" hidden="1" x14ac:dyDescent="0.25">
      <c r="A61" s="1">
        <f>39479</f>
        <v>39479</v>
      </c>
      <c r="B61" s="1">
        <f>40179</f>
        <v>40179</v>
      </c>
    </row>
    <row r="62" spans="1:2" hidden="1" x14ac:dyDescent="0.25">
      <c r="A62" s="1">
        <f>39479</f>
        <v>39479</v>
      </c>
      <c r="B62" s="1">
        <f>40179</f>
        <v>40179</v>
      </c>
    </row>
    <row r="63" spans="1:2" hidden="1" x14ac:dyDescent="0.25">
      <c r="A63" s="1">
        <f>39717</f>
        <v>39717</v>
      </c>
      <c r="B63" s="1">
        <f>40756</f>
        <v>40756</v>
      </c>
    </row>
    <row r="64" spans="1:2" hidden="1" x14ac:dyDescent="0.25">
      <c r="A64" s="1">
        <f>39692</f>
        <v>39692</v>
      </c>
      <c r="B64" s="1">
        <f>40360</f>
        <v>40360</v>
      </c>
    </row>
    <row r="65" spans="1:2" hidden="1" x14ac:dyDescent="0.25">
      <c r="A65" s="1">
        <f>39848</f>
        <v>39848</v>
      </c>
      <c r="B65" s="1">
        <f>40182</f>
        <v>40182</v>
      </c>
    </row>
    <row r="66" spans="1:2" hidden="1" x14ac:dyDescent="0.25">
      <c r="A66" s="1">
        <f>28674</f>
        <v>28674</v>
      </c>
      <c r="B66" s="1">
        <f>44592</f>
        <v>44592</v>
      </c>
    </row>
    <row r="67" spans="1:2" hidden="1" x14ac:dyDescent="0.25">
      <c r="A67" s="1">
        <f>39848</f>
        <v>39848</v>
      </c>
      <c r="B67" s="1">
        <f>40209</f>
        <v>40209</v>
      </c>
    </row>
    <row r="68" spans="1:2" x14ac:dyDescent="0.25">
      <c r="A68" s="1">
        <f>37652</f>
        <v>37652</v>
      </c>
      <c r="B68" s="1">
        <f>1</f>
        <v>1</v>
      </c>
    </row>
    <row r="69" spans="1:2" hidden="1" x14ac:dyDescent="0.25">
      <c r="A69" s="1">
        <f>39849</f>
        <v>39849</v>
      </c>
      <c r="B69" s="1">
        <f>40179</f>
        <v>40179</v>
      </c>
    </row>
    <row r="70" spans="1:2" hidden="1" x14ac:dyDescent="0.25">
      <c r="A70" s="1">
        <f>39848</f>
        <v>39848</v>
      </c>
      <c r="B70" s="1">
        <f>40238</f>
        <v>40238</v>
      </c>
    </row>
    <row r="71" spans="1:2" x14ac:dyDescent="0.25">
      <c r="A71" s="1">
        <f>38385</f>
        <v>38385</v>
      </c>
      <c r="B71" s="1">
        <f>1</f>
        <v>1</v>
      </c>
    </row>
    <row r="72" spans="1:2" hidden="1" x14ac:dyDescent="0.25">
      <c r="A72" s="1">
        <f>41091</f>
        <v>41091</v>
      </c>
      <c r="B72" s="1">
        <f>41091</f>
        <v>41091</v>
      </c>
    </row>
    <row r="73" spans="1:2" hidden="1" x14ac:dyDescent="0.25">
      <c r="A73" s="1">
        <f>37685</f>
        <v>37685</v>
      </c>
      <c r="B73" s="1">
        <f>41196</f>
        <v>41196</v>
      </c>
    </row>
    <row r="74" spans="1:2" hidden="1" x14ac:dyDescent="0.25">
      <c r="A74" s="1">
        <f>39953</f>
        <v>39953</v>
      </c>
      <c r="B74" s="1">
        <f>40598</f>
        <v>40598</v>
      </c>
    </row>
    <row r="75" spans="1:2" hidden="1" x14ac:dyDescent="0.25">
      <c r="A75" s="1">
        <f>41000</f>
        <v>41000</v>
      </c>
      <c r="B75" s="1">
        <f>41000</f>
        <v>41000</v>
      </c>
    </row>
    <row r="76" spans="1:2" hidden="1" x14ac:dyDescent="0.25">
      <c r="A76" s="1">
        <f>43378</f>
        <v>43378</v>
      </c>
      <c r="B76" s="1">
        <f>44804</f>
        <v>44804</v>
      </c>
    </row>
    <row r="77" spans="1:2" hidden="1" x14ac:dyDescent="0.25">
      <c r="A77" s="1">
        <f>34738</f>
        <v>34738</v>
      </c>
      <c r="B77" s="1">
        <f>43373</f>
        <v>43373</v>
      </c>
    </row>
    <row r="78" spans="1:2" hidden="1" x14ac:dyDescent="0.25">
      <c r="A78" s="1">
        <f>39566</f>
        <v>39566</v>
      </c>
      <c r="B78" s="1">
        <f>41228</f>
        <v>41228</v>
      </c>
    </row>
    <row r="79" spans="1:2" hidden="1" x14ac:dyDescent="0.25">
      <c r="A79" s="1">
        <f>43437</f>
        <v>43437</v>
      </c>
      <c r="B79" s="1">
        <f>44561</f>
        <v>44561</v>
      </c>
    </row>
    <row r="80" spans="1:2" x14ac:dyDescent="0.25">
      <c r="A80" s="1">
        <f>31668</f>
        <v>31668</v>
      </c>
      <c r="B80" s="1">
        <f>1</f>
        <v>1</v>
      </c>
    </row>
    <row r="81" spans="1:2" hidden="1" x14ac:dyDescent="0.25">
      <c r="A81" s="1">
        <f>40817</f>
        <v>40817</v>
      </c>
      <c r="B81" s="1">
        <f>42035</f>
        <v>42035</v>
      </c>
    </row>
    <row r="82" spans="1:2" hidden="1" x14ac:dyDescent="0.25">
      <c r="A82" s="1">
        <f>40011</f>
        <v>40011</v>
      </c>
      <c r="B82" s="1">
        <f>40671</f>
        <v>40671</v>
      </c>
    </row>
    <row r="83" spans="1:2" hidden="1" x14ac:dyDescent="0.25">
      <c r="A83" s="1">
        <f>41000</f>
        <v>41000</v>
      </c>
      <c r="B83" s="1">
        <f>41000</f>
        <v>41000</v>
      </c>
    </row>
    <row r="84" spans="1:2" hidden="1" x14ac:dyDescent="0.25">
      <c r="A84" s="1">
        <f>37725</f>
        <v>37725</v>
      </c>
      <c r="B84" s="1">
        <f>42417</f>
        <v>42417</v>
      </c>
    </row>
    <row r="85" spans="1:2" hidden="1" x14ac:dyDescent="0.25">
      <c r="A85" s="1">
        <f>33390</f>
        <v>33390</v>
      </c>
      <c r="B85" s="1">
        <f>41274</f>
        <v>41274</v>
      </c>
    </row>
    <row r="86" spans="1:2" hidden="1" x14ac:dyDescent="0.25">
      <c r="A86" s="1">
        <f>33390</f>
        <v>33390</v>
      </c>
      <c r="B86" s="1">
        <f>41152</f>
        <v>41152</v>
      </c>
    </row>
    <row r="87" spans="1:2" hidden="1" x14ac:dyDescent="0.25">
      <c r="A87" s="1">
        <f>34916</f>
        <v>34916</v>
      </c>
      <c r="B87" s="1">
        <f>40299</f>
        <v>40299</v>
      </c>
    </row>
    <row r="88" spans="1:2" hidden="1" x14ac:dyDescent="0.25">
      <c r="A88" s="1">
        <f>38169</f>
        <v>38169</v>
      </c>
      <c r="B88" s="1">
        <f>43287</f>
        <v>43287</v>
      </c>
    </row>
    <row r="89" spans="1:2" hidden="1" x14ac:dyDescent="0.25">
      <c r="A89" s="1">
        <f>40026</f>
        <v>40026</v>
      </c>
      <c r="B89" s="1">
        <f>40390</f>
        <v>40390</v>
      </c>
    </row>
    <row r="90" spans="1:2" x14ac:dyDescent="0.25">
      <c r="A90" s="1">
        <f>29983</f>
        <v>29983</v>
      </c>
      <c r="B90" s="1">
        <f>1</f>
        <v>1</v>
      </c>
    </row>
    <row r="91" spans="1:2" hidden="1" x14ac:dyDescent="0.25">
      <c r="A91" s="1">
        <f>39694</f>
        <v>39694</v>
      </c>
      <c r="B91" s="1">
        <f>40359</f>
        <v>40359</v>
      </c>
    </row>
    <row r="92" spans="1:2" hidden="1" x14ac:dyDescent="0.25">
      <c r="A92" s="1">
        <f>39699</f>
        <v>39699</v>
      </c>
      <c r="B92" s="1">
        <f>40531</f>
        <v>40531</v>
      </c>
    </row>
    <row r="93" spans="1:2" hidden="1" x14ac:dyDescent="0.25">
      <c r="A93" s="1">
        <f>39692</f>
        <v>39692</v>
      </c>
      <c r="B93" s="1">
        <f>40575</f>
        <v>40575</v>
      </c>
    </row>
    <row r="94" spans="1:2" hidden="1" x14ac:dyDescent="0.25">
      <c r="A94" s="1">
        <f>39661</f>
        <v>39661</v>
      </c>
      <c r="B94" s="1">
        <f>40390</f>
        <v>40390</v>
      </c>
    </row>
    <row r="95" spans="1:2" hidden="1" x14ac:dyDescent="0.25">
      <c r="A95" s="1">
        <f>40072</f>
        <v>40072</v>
      </c>
      <c r="B95" s="1">
        <f>40758</f>
        <v>40758</v>
      </c>
    </row>
    <row r="96" spans="1:2" hidden="1" x14ac:dyDescent="0.25">
      <c r="A96" s="1">
        <f>39971</f>
        <v>39971</v>
      </c>
      <c r="B96" s="1">
        <f>40269</f>
        <v>40269</v>
      </c>
    </row>
    <row r="97" spans="1:2" hidden="1" x14ac:dyDescent="0.25">
      <c r="A97" s="1">
        <f>39631</f>
        <v>39631</v>
      </c>
      <c r="B97" s="1">
        <f>40433</f>
        <v>40433</v>
      </c>
    </row>
    <row r="98" spans="1:2" hidden="1" x14ac:dyDescent="0.25">
      <c r="A98" s="1">
        <f>40026</f>
        <v>40026</v>
      </c>
      <c r="B98" s="1">
        <f>40390</f>
        <v>40390</v>
      </c>
    </row>
    <row r="99" spans="1:2" hidden="1" x14ac:dyDescent="0.25">
      <c r="A99" s="1">
        <f>40030</f>
        <v>40030</v>
      </c>
      <c r="B99" s="1">
        <f>40370</f>
        <v>40370</v>
      </c>
    </row>
    <row r="100" spans="1:2" hidden="1" x14ac:dyDescent="0.25">
      <c r="A100" s="1">
        <f>40031</f>
        <v>40031</v>
      </c>
      <c r="B100" s="1">
        <f>41112</f>
        <v>41112</v>
      </c>
    </row>
    <row r="101" spans="1:2" hidden="1" x14ac:dyDescent="0.25">
      <c r="A101" s="1">
        <f>40045</f>
        <v>40045</v>
      </c>
      <c r="B101" s="1">
        <f>40390</f>
        <v>40390</v>
      </c>
    </row>
    <row r="102" spans="1:2" x14ac:dyDescent="0.25">
      <c r="A102" s="1">
        <f>37357</f>
        <v>37357</v>
      </c>
      <c r="B102" s="1">
        <f>1</f>
        <v>1</v>
      </c>
    </row>
    <row r="103" spans="1:2" x14ac:dyDescent="0.25">
      <c r="A103" s="1">
        <f>33390</f>
        <v>33390</v>
      </c>
      <c r="B103" s="1">
        <f>1</f>
        <v>1</v>
      </c>
    </row>
    <row r="104" spans="1:2" hidden="1" x14ac:dyDescent="0.25">
      <c r="A104" s="1">
        <f>39743</f>
        <v>39743</v>
      </c>
      <c r="B104" s="1">
        <f>40331</f>
        <v>40331</v>
      </c>
    </row>
    <row r="105" spans="1:2" hidden="1" x14ac:dyDescent="0.25">
      <c r="A105" s="1">
        <f>40544</f>
        <v>40544</v>
      </c>
      <c r="B105" s="1">
        <f>40574</f>
        <v>40574</v>
      </c>
    </row>
    <row r="106" spans="1:2" hidden="1" x14ac:dyDescent="0.25">
      <c r="A106" s="1">
        <f>33208</f>
        <v>33208</v>
      </c>
      <c r="B106" s="1">
        <f>40451</f>
        <v>40451</v>
      </c>
    </row>
    <row r="107" spans="1:2" x14ac:dyDescent="0.25">
      <c r="A107" s="1">
        <f>36826</f>
        <v>36826</v>
      </c>
      <c r="B107" s="1">
        <f>1</f>
        <v>1</v>
      </c>
    </row>
    <row r="108" spans="1:2" hidden="1" x14ac:dyDescent="0.25">
      <c r="A108" s="1">
        <f>36431</f>
        <v>36431</v>
      </c>
      <c r="B108" s="1">
        <f>43287</f>
        <v>43287</v>
      </c>
    </row>
    <row r="109" spans="1:2" x14ac:dyDescent="0.25">
      <c r="A109" s="1">
        <f>38966</f>
        <v>38966</v>
      </c>
      <c r="B109" s="1">
        <f>1</f>
        <v>1</v>
      </c>
    </row>
    <row r="110" spans="1:2" hidden="1" x14ac:dyDescent="0.25">
      <c r="A110" s="1">
        <f>40299</f>
        <v>40299</v>
      </c>
      <c r="B110" s="1">
        <f>40543</f>
        <v>40543</v>
      </c>
    </row>
    <row r="111" spans="1:2" hidden="1" x14ac:dyDescent="0.25">
      <c r="A111" s="1">
        <f>38626</f>
        <v>38626</v>
      </c>
      <c r="B111" s="1">
        <f>40267</f>
        <v>40267</v>
      </c>
    </row>
    <row r="112" spans="1:2" hidden="1" x14ac:dyDescent="0.25">
      <c r="A112" s="1">
        <f>36748</f>
        <v>36748</v>
      </c>
      <c r="B112" s="1">
        <f>44227</f>
        <v>44227</v>
      </c>
    </row>
    <row r="113" spans="1:2" hidden="1" x14ac:dyDescent="0.25">
      <c r="A113" s="1">
        <f>39295</f>
        <v>39295</v>
      </c>
      <c r="B113" s="1">
        <f>40643</f>
        <v>40643</v>
      </c>
    </row>
    <row r="114" spans="1:2" hidden="1" x14ac:dyDescent="0.25">
      <c r="A114" s="1">
        <f>39323</f>
        <v>39323</v>
      </c>
      <c r="B114" s="1">
        <f>40847</f>
        <v>40847</v>
      </c>
    </row>
    <row r="115" spans="1:2" hidden="1" x14ac:dyDescent="0.25">
      <c r="A115" s="1">
        <f>39344</f>
        <v>39344</v>
      </c>
      <c r="B115" s="1">
        <f>40622</f>
        <v>40622</v>
      </c>
    </row>
    <row r="116" spans="1:2" hidden="1" x14ac:dyDescent="0.25">
      <c r="A116" s="1">
        <f>37522</f>
        <v>37522</v>
      </c>
      <c r="B116" s="1">
        <f>40633</f>
        <v>40633</v>
      </c>
    </row>
    <row r="117" spans="1:2" x14ac:dyDescent="0.25">
      <c r="A117" s="1">
        <f>43556</f>
        <v>43556</v>
      </c>
      <c r="B117" s="1">
        <f>1</f>
        <v>1</v>
      </c>
    </row>
    <row r="118" spans="1:2" hidden="1" x14ac:dyDescent="0.25">
      <c r="A118" s="1">
        <f>39479</f>
        <v>39479</v>
      </c>
      <c r="B118" s="1">
        <f>40182</f>
        <v>40182</v>
      </c>
    </row>
    <row r="119" spans="1:2" hidden="1" x14ac:dyDescent="0.25">
      <c r="A119" s="1">
        <f>39479</f>
        <v>39479</v>
      </c>
      <c r="B119" s="1">
        <f>40487</f>
        <v>40487</v>
      </c>
    </row>
    <row r="120" spans="1:2" hidden="1" x14ac:dyDescent="0.25">
      <c r="A120" s="1">
        <f>40544</f>
        <v>40544</v>
      </c>
      <c r="B120" s="1">
        <f>40574</f>
        <v>40574</v>
      </c>
    </row>
    <row r="121" spans="1:2" hidden="1" x14ac:dyDescent="0.25">
      <c r="A121" s="1">
        <f>39496</f>
        <v>39496</v>
      </c>
      <c r="B121" s="1">
        <f>40602</f>
        <v>40602</v>
      </c>
    </row>
    <row r="122" spans="1:2" hidden="1" x14ac:dyDescent="0.25">
      <c r="A122" s="1">
        <f>39785</f>
        <v>39785</v>
      </c>
      <c r="B122" s="1">
        <f>40209</f>
        <v>40209</v>
      </c>
    </row>
    <row r="123" spans="1:2" hidden="1" x14ac:dyDescent="0.25">
      <c r="A123" s="1">
        <f>39792</f>
        <v>39792</v>
      </c>
      <c r="B123" s="1">
        <f>40269</f>
        <v>40269</v>
      </c>
    </row>
    <row r="124" spans="1:2" hidden="1" x14ac:dyDescent="0.25">
      <c r="A124" s="1">
        <f>42632</f>
        <v>42632</v>
      </c>
      <c r="B124" s="1">
        <f>43324</f>
        <v>43324</v>
      </c>
    </row>
    <row r="125" spans="1:2" hidden="1" x14ac:dyDescent="0.25">
      <c r="A125" s="1">
        <f>40179</f>
        <v>40179</v>
      </c>
      <c r="B125" s="1">
        <f>41455</f>
        <v>41455</v>
      </c>
    </row>
    <row r="126" spans="1:2" hidden="1" x14ac:dyDescent="0.25">
      <c r="A126" s="1">
        <f>40101</f>
        <v>40101</v>
      </c>
      <c r="B126" s="1">
        <f>44742</f>
        <v>44742</v>
      </c>
    </row>
    <row r="127" spans="1:2" hidden="1" x14ac:dyDescent="0.25">
      <c r="A127" s="1">
        <f>40135</f>
        <v>40135</v>
      </c>
      <c r="B127" s="1">
        <f>40663</f>
        <v>40663</v>
      </c>
    </row>
    <row r="128" spans="1:2" hidden="1" x14ac:dyDescent="0.25">
      <c r="A128" s="1">
        <f>40665</f>
        <v>40665</v>
      </c>
      <c r="B128" s="1">
        <f>41333</f>
        <v>41333</v>
      </c>
    </row>
    <row r="129" spans="1:2" hidden="1" x14ac:dyDescent="0.25">
      <c r="A129" s="1">
        <f>40164</f>
        <v>40164</v>
      </c>
      <c r="B129" s="1">
        <f>40848</f>
        <v>40848</v>
      </c>
    </row>
    <row r="130" spans="1:2" hidden="1" x14ac:dyDescent="0.25">
      <c r="A130" s="1">
        <f>40695</f>
        <v>40695</v>
      </c>
      <c r="B130" s="1">
        <f>40909</f>
        <v>40909</v>
      </c>
    </row>
    <row r="131" spans="1:2" hidden="1" x14ac:dyDescent="0.25">
      <c r="A131" s="1">
        <f>40168</f>
        <v>40168</v>
      </c>
      <c r="B131" s="1">
        <f>40182</f>
        <v>40182</v>
      </c>
    </row>
    <row r="132" spans="1:2" hidden="1" x14ac:dyDescent="0.25">
      <c r="A132" s="1">
        <f>41073</f>
        <v>41073</v>
      </c>
      <c r="B132" s="1">
        <f>41213</f>
        <v>41213</v>
      </c>
    </row>
    <row r="133" spans="1:2" hidden="1" x14ac:dyDescent="0.25">
      <c r="A133" s="1">
        <f>40271</f>
        <v>40271</v>
      </c>
      <c r="B133" s="1">
        <f>40422</f>
        <v>40422</v>
      </c>
    </row>
    <row r="134" spans="1:2" hidden="1" x14ac:dyDescent="0.25">
      <c r="A134" s="1">
        <f>40119</f>
        <v>40119</v>
      </c>
      <c r="B134" s="1">
        <f>40512</f>
        <v>40512</v>
      </c>
    </row>
    <row r="135" spans="1:2" hidden="1" x14ac:dyDescent="0.25">
      <c r="A135" s="1">
        <f>39939</f>
        <v>39939</v>
      </c>
      <c r="B135" s="1">
        <f>40178</f>
        <v>40178</v>
      </c>
    </row>
    <row r="136" spans="1:2" hidden="1" x14ac:dyDescent="0.25">
      <c r="A136" s="1">
        <f>40878</f>
        <v>40878</v>
      </c>
      <c r="B136" s="1">
        <f>43566</f>
        <v>43566</v>
      </c>
    </row>
    <row r="137" spans="1:2" hidden="1" x14ac:dyDescent="0.25">
      <c r="A137" s="1">
        <f>40212</f>
        <v>40212</v>
      </c>
      <c r="B137" s="1">
        <f>40575</f>
        <v>40575</v>
      </c>
    </row>
    <row r="138" spans="1:2" x14ac:dyDescent="0.25">
      <c r="A138" s="1">
        <f>40213</f>
        <v>40213</v>
      </c>
      <c r="B138" s="1">
        <f>1</f>
        <v>1</v>
      </c>
    </row>
    <row r="139" spans="1:2" hidden="1" x14ac:dyDescent="0.25">
      <c r="A139" s="1">
        <f>40212</f>
        <v>40212</v>
      </c>
      <c r="B139" s="1">
        <f>40575</f>
        <v>40575</v>
      </c>
    </row>
    <row r="140" spans="1:2" hidden="1" x14ac:dyDescent="0.25">
      <c r="A140" s="1">
        <f>40212</f>
        <v>40212</v>
      </c>
      <c r="B140" s="1">
        <f>40363</f>
        <v>40363</v>
      </c>
    </row>
    <row r="141" spans="1:2" hidden="1" x14ac:dyDescent="0.25">
      <c r="A141" s="1">
        <f>40212</f>
        <v>40212</v>
      </c>
      <c r="B141" s="1">
        <f>40342</f>
        <v>40342</v>
      </c>
    </row>
    <row r="142" spans="1:2" x14ac:dyDescent="0.25">
      <c r="A142" s="1">
        <f>40212</f>
        <v>40212</v>
      </c>
      <c r="B142" s="1">
        <f>1</f>
        <v>1</v>
      </c>
    </row>
    <row r="143" spans="1:2" hidden="1" x14ac:dyDescent="0.25">
      <c r="A143" s="1">
        <f>40213</f>
        <v>40213</v>
      </c>
      <c r="B143" s="1">
        <f>40668</f>
        <v>40668</v>
      </c>
    </row>
    <row r="144" spans="1:2" hidden="1" x14ac:dyDescent="0.25">
      <c r="A144" s="1">
        <f>41071</f>
        <v>41071</v>
      </c>
      <c r="B144" s="1">
        <f>41140</f>
        <v>41140</v>
      </c>
    </row>
    <row r="145" spans="1:2" hidden="1" x14ac:dyDescent="0.25">
      <c r="A145" s="1">
        <f>40242</f>
        <v>40242</v>
      </c>
      <c r="B145" s="1">
        <f>40251</f>
        <v>40251</v>
      </c>
    </row>
    <row r="146" spans="1:2" hidden="1" x14ac:dyDescent="0.25">
      <c r="A146" s="1">
        <f>40238</f>
        <v>40238</v>
      </c>
      <c r="B146" s="1">
        <f>40328</f>
        <v>40328</v>
      </c>
    </row>
    <row r="147" spans="1:2" hidden="1" x14ac:dyDescent="0.25">
      <c r="A147" s="1">
        <f>40238</f>
        <v>40238</v>
      </c>
      <c r="B147" s="1">
        <f>40440</f>
        <v>40440</v>
      </c>
    </row>
    <row r="148" spans="1:2" hidden="1" x14ac:dyDescent="0.25">
      <c r="A148" s="1">
        <f>40238</f>
        <v>40238</v>
      </c>
      <c r="B148" s="1">
        <f>40910</f>
        <v>40910</v>
      </c>
    </row>
    <row r="149" spans="1:2" hidden="1" x14ac:dyDescent="0.25">
      <c r="A149" s="1">
        <f>40240</f>
        <v>40240</v>
      </c>
      <c r="B149" s="1">
        <f>40483</f>
        <v>40483</v>
      </c>
    </row>
    <row r="150" spans="1:2" hidden="1" x14ac:dyDescent="0.25">
      <c r="A150" s="1">
        <f>40330</f>
        <v>40330</v>
      </c>
      <c r="B150" s="1">
        <f>40512</f>
        <v>40512</v>
      </c>
    </row>
    <row r="151" spans="1:2" hidden="1" x14ac:dyDescent="0.25">
      <c r="A151" s="1">
        <f>40248</f>
        <v>40248</v>
      </c>
      <c r="B151" s="1">
        <f>40419</f>
        <v>40419</v>
      </c>
    </row>
    <row r="152" spans="1:2" hidden="1" x14ac:dyDescent="0.25">
      <c r="A152" s="1">
        <f>40249</f>
        <v>40249</v>
      </c>
      <c r="B152" s="1">
        <f>40349</f>
        <v>40349</v>
      </c>
    </row>
    <row r="153" spans="1:2" hidden="1" x14ac:dyDescent="0.25">
      <c r="A153" s="1">
        <f>40255</f>
        <v>40255</v>
      </c>
      <c r="B153" s="1">
        <f>42400</f>
        <v>42400</v>
      </c>
    </row>
    <row r="154" spans="1:2" hidden="1" x14ac:dyDescent="0.25">
      <c r="A154" s="1">
        <f>40261</f>
        <v>40261</v>
      </c>
      <c r="B154" s="1">
        <f>41608</f>
        <v>41608</v>
      </c>
    </row>
    <row r="155" spans="1:2" hidden="1" x14ac:dyDescent="0.25">
      <c r="A155" s="1">
        <f>40269</f>
        <v>40269</v>
      </c>
      <c r="B155" s="1">
        <f>44926</f>
        <v>44926</v>
      </c>
    </row>
    <row r="156" spans="1:2" hidden="1" x14ac:dyDescent="0.25">
      <c r="A156" s="1">
        <f>40269</f>
        <v>40269</v>
      </c>
      <c r="B156" s="1">
        <f>40543</f>
        <v>40543</v>
      </c>
    </row>
    <row r="157" spans="1:2" hidden="1" x14ac:dyDescent="0.25">
      <c r="A157" s="1">
        <f>40289</f>
        <v>40289</v>
      </c>
      <c r="B157" s="1">
        <f>40585</f>
        <v>40585</v>
      </c>
    </row>
    <row r="158" spans="1:2" hidden="1" x14ac:dyDescent="0.25">
      <c r="A158" s="1">
        <f>40294</f>
        <v>40294</v>
      </c>
      <c r="B158" s="1">
        <f>40648</f>
        <v>40648</v>
      </c>
    </row>
    <row r="159" spans="1:2" hidden="1" x14ac:dyDescent="0.25">
      <c r="A159" s="1">
        <f>40324</f>
        <v>40324</v>
      </c>
      <c r="B159" s="1">
        <f>40326</f>
        <v>40326</v>
      </c>
    </row>
    <row r="160" spans="1:2" hidden="1" x14ac:dyDescent="0.25">
      <c r="A160" s="1">
        <f>40575</f>
        <v>40575</v>
      </c>
      <c r="B160" s="1">
        <f>40603</f>
        <v>40603</v>
      </c>
    </row>
    <row r="161" spans="1:2" hidden="1" x14ac:dyDescent="0.25">
      <c r="A161" s="1">
        <f>40325</f>
        <v>40325</v>
      </c>
      <c r="B161" s="1">
        <f>40908</f>
        <v>40908</v>
      </c>
    </row>
    <row r="162" spans="1:2" hidden="1" x14ac:dyDescent="0.25">
      <c r="A162" s="1">
        <f>40330</f>
        <v>40330</v>
      </c>
      <c r="B162" s="1">
        <f>40628</f>
        <v>40628</v>
      </c>
    </row>
    <row r="163" spans="1:2" hidden="1" x14ac:dyDescent="0.25">
      <c r="A163" s="1">
        <f>40331</f>
        <v>40331</v>
      </c>
      <c r="B163" s="1">
        <f>40814</f>
        <v>40814</v>
      </c>
    </row>
    <row r="164" spans="1:2" hidden="1" x14ac:dyDescent="0.25">
      <c r="A164" s="1">
        <f>40331</f>
        <v>40331</v>
      </c>
      <c r="B164" s="1">
        <f>40512</f>
        <v>40512</v>
      </c>
    </row>
    <row r="165" spans="1:2" hidden="1" x14ac:dyDescent="0.25">
      <c r="A165" s="1">
        <f>40331</f>
        <v>40331</v>
      </c>
      <c r="B165" s="1">
        <f>41077</f>
        <v>41077</v>
      </c>
    </row>
    <row r="166" spans="1:2" hidden="1" x14ac:dyDescent="0.25">
      <c r="A166" s="1">
        <f>40513</f>
        <v>40513</v>
      </c>
      <c r="B166" s="1">
        <f>40756</f>
        <v>40756</v>
      </c>
    </row>
    <row r="167" spans="1:2" hidden="1" x14ac:dyDescent="0.25">
      <c r="A167" s="1">
        <f>40333</f>
        <v>40333</v>
      </c>
      <c r="B167" s="1">
        <f>40426</f>
        <v>40426</v>
      </c>
    </row>
    <row r="168" spans="1:2" hidden="1" x14ac:dyDescent="0.25">
      <c r="A168" s="1">
        <f>40337</f>
        <v>40337</v>
      </c>
      <c r="B168" s="1">
        <f>40786</f>
        <v>40786</v>
      </c>
    </row>
    <row r="169" spans="1:2" hidden="1" x14ac:dyDescent="0.25">
      <c r="A169" s="1">
        <f>40940</f>
        <v>40940</v>
      </c>
      <c r="B169" s="1">
        <f>41214</f>
        <v>41214</v>
      </c>
    </row>
    <row r="170" spans="1:2" hidden="1" x14ac:dyDescent="0.25">
      <c r="A170" s="1">
        <f>40343</f>
        <v>40343</v>
      </c>
      <c r="B170" s="1">
        <f>40390</f>
        <v>40390</v>
      </c>
    </row>
    <row r="171" spans="1:2" hidden="1" x14ac:dyDescent="0.25">
      <c r="A171" s="1">
        <f>40350</f>
        <v>40350</v>
      </c>
      <c r="B171" s="1">
        <f>41094</f>
        <v>41094</v>
      </c>
    </row>
    <row r="172" spans="1:2" hidden="1" x14ac:dyDescent="0.25">
      <c r="A172" s="1">
        <f>40353</f>
        <v>40353</v>
      </c>
      <c r="B172" s="1">
        <f>40603</f>
        <v>40603</v>
      </c>
    </row>
    <row r="173" spans="1:2" x14ac:dyDescent="0.25">
      <c r="A173" s="1">
        <f>40353</f>
        <v>40353</v>
      </c>
      <c r="B173" s="1">
        <f>1</f>
        <v>1</v>
      </c>
    </row>
    <row r="174" spans="1:2" hidden="1" x14ac:dyDescent="0.25">
      <c r="A174" s="1">
        <f>40355</f>
        <v>40355</v>
      </c>
      <c r="B174" s="1">
        <f>40410</f>
        <v>40410</v>
      </c>
    </row>
    <row r="175" spans="1:2" hidden="1" x14ac:dyDescent="0.25">
      <c r="A175" s="1">
        <f>40355</f>
        <v>40355</v>
      </c>
      <c r="B175" s="1">
        <f>40512</f>
        <v>40512</v>
      </c>
    </row>
    <row r="176" spans="1:2" hidden="1" x14ac:dyDescent="0.25">
      <c r="A176" s="1">
        <f>40355</f>
        <v>40355</v>
      </c>
      <c r="B176" s="1">
        <f>40512</f>
        <v>40512</v>
      </c>
    </row>
    <row r="177" spans="1:2" hidden="1" x14ac:dyDescent="0.25">
      <c r="A177" s="1">
        <f>40355</f>
        <v>40355</v>
      </c>
      <c r="B177" s="1">
        <f>40512</f>
        <v>40512</v>
      </c>
    </row>
    <row r="178" spans="1:2" hidden="1" x14ac:dyDescent="0.25">
      <c r="A178" s="1">
        <f>40355</f>
        <v>40355</v>
      </c>
      <c r="B178" s="1">
        <f>40512</f>
        <v>40512</v>
      </c>
    </row>
    <row r="179" spans="1:2" hidden="1" x14ac:dyDescent="0.25">
      <c r="A179" s="1">
        <f>41068</f>
        <v>41068</v>
      </c>
      <c r="B179" s="1">
        <f>41091</f>
        <v>41091</v>
      </c>
    </row>
    <row r="180" spans="1:2" hidden="1" x14ac:dyDescent="0.25">
      <c r="A180" s="1">
        <f>42252</f>
        <v>42252</v>
      </c>
      <c r="B180" s="1">
        <f>42252</f>
        <v>42252</v>
      </c>
    </row>
    <row r="181" spans="1:2" hidden="1" x14ac:dyDescent="0.25">
      <c r="A181" s="1">
        <f>40360</f>
        <v>40360</v>
      </c>
      <c r="B181" s="1">
        <f>41487</f>
        <v>41487</v>
      </c>
    </row>
    <row r="182" spans="1:2" hidden="1" x14ac:dyDescent="0.25">
      <c r="A182" s="1">
        <f>40360</f>
        <v>40360</v>
      </c>
      <c r="B182" s="1">
        <f>40543</f>
        <v>40543</v>
      </c>
    </row>
    <row r="183" spans="1:2" hidden="1" x14ac:dyDescent="0.25">
      <c r="A183" s="1">
        <f>40360</f>
        <v>40360</v>
      </c>
      <c r="B183" s="1">
        <f>40724</f>
        <v>40724</v>
      </c>
    </row>
    <row r="184" spans="1:2" hidden="1" x14ac:dyDescent="0.25">
      <c r="A184" s="1">
        <f>40361</f>
        <v>40361</v>
      </c>
      <c r="B184" s="1">
        <f>40513</f>
        <v>40513</v>
      </c>
    </row>
    <row r="185" spans="1:2" hidden="1" x14ac:dyDescent="0.25">
      <c r="A185" s="1">
        <f>40672</f>
        <v>40672</v>
      </c>
      <c r="B185" s="1">
        <f>40724</f>
        <v>40724</v>
      </c>
    </row>
    <row r="186" spans="1:2" hidden="1" x14ac:dyDescent="0.25">
      <c r="A186" s="1">
        <f>40362</f>
        <v>40362</v>
      </c>
      <c r="B186" s="1">
        <f>40405</f>
        <v>40405</v>
      </c>
    </row>
    <row r="187" spans="1:2" hidden="1" x14ac:dyDescent="0.25">
      <c r="A187" s="1">
        <f>40366</f>
        <v>40366</v>
      </c>
      <c r="B187" s="1">
        <f>40398</f>
        <v>40398</v>
      </c>
    </row>
    <row r="188" spans="1:2" hidden="1" x14ac:dyDescent="0.25">
      <c r="A188" s="1">
        <f>40673</f>
        <v>40673</v>
      </c>
      <c r="B188" s="1">
        <f>40770</f>
        <v>40770</v>
      </c>
    </row>
    <row r="189" spans="1:2" hidden="1" x14ac:dyDescent="0.25">
      <c r="A189" s="1">
        <f>40360</f>
        <v>40360</v>
      </c>
      <c r="B189" s="1">
        <f>44497</f>
        <v>44497</v>
      </c>
    </row>
    <row r="190" spans="1:2" hidden="1" x14ac:dyDescent="0.25">
      <c r="A190" s="1">
        <f>40373</f>
        <v>40373</v>
      </c>
      <c r="B190" s="1">
        <f>40512</f>
        <v>40512</v>
      </c>
    </row>
    <row r="191" spans="1:2" hidden="1" x14ac:dyDescent="0.25">
      <c r="A191" s="1">
        <f>40375</f>
        <v>40375</v>
      </c>
      <c r="B191" s="1">
        <f>41274</f>
        <v>41274</v>
      </c>
    </row>
    <row r="192" spans="1:2" hidden="1" x14ac:dyDescent="0.25">
      <c r="A192" s="1">
        <f>42821</f>
        <v>42821</v>
      </c>
      <c r="B192" s="1">
        <f>43064</f>
        <v>43064</v>
      </c>
    </row>
    <row r="193" spans="1:2" hidden="1" x14ac:dyDescent="0.25">
      <c r="A193" s="1">
        <f>40387</f>
        <v>40387</v>
      </c>
      <c r="B193" s="1">
        <f>40422</f>
        <v>40422</v>
      </c>
    </row>
    <row r="194" spans="1:2" hidden="1" x14ac:dyDescent="0.25">
      <c r="A194" s="1">
        <f>40389</f>
        <v>40389</v>
      </c>
      <c r="B194" s="1">
        <f>40422</f>
        <v>40422</v>
      </c>
    </row>
    <row r="195" spans="1:2" hidden="1" x14ac:dyDescent="0.25">
      <c r="A195" s="1">
        <f>40389</f>
        <v>40389</v>
      </c>
      <c r="B195" s="1">
        <f>40391</f>
        <v>40391</v>
      </c>
    </row>
    <row r="196" spans="1:2" hidden="1" x14ac:dyDescent="0.25">
      <c r="A196" s="1">
        <f>33633</f>
        <v>33633</v>
      </c>
      <c r="B196" s="1">
        <f>40756</f>
        <v>40756</v>
      </c>
    </row>
    <row r="197" spans="1:2" hidden="1" x14ac:dyDescent="0.25">
      <c r="A197" s="1">
        <f>40393</f>
        <v>40393</v>
      </c>
      <c r="B197" s="1">
        <f>40512</f>
        <v>40512</v>
      </c>
    </row>
    <row r="198" spans="1:2" hidden="1" x14ac:dyDescent="0.25">
      <c r="A198" s="1">
        <f>40394</f>
        <v>40394</v>
      </c>
      <c r="B198" s="1">
        <f>40422</f>
        <v>40422</v>
      </c>
    </row>
    <row r="199" spans="1:2" hidden="1" x14ac:dyDescent="0.25">
      <c r="A199" s="1">
        <f>40754</f>
        <v>40754</v>
      </c>
      <c r="B199" s="1">
        <f>41122</f>
        <v>41122</v>
      </c>
    </row>
    <row r="200" spans="1:2" hidden="1" x14ac:dyDescent="0.25">
      <c r="A200" s="1">
        <f>40401</f>
        <v>40401</v>
      </c>
      <c r="B200" s="1">
        <f>40832</f>
        <v>40832</v>
      </c>
    </row>
    <row r="201" spans="1:2" hidden="1" x14ac:dyDescent="0.25">
      <c r="A201" s="1">
        <f>40401</f>
        <v>40401</v>
      </c>
      <c r="B201" s="1">
        <f>40512</f>
        <v>40512</v>
      </c>
    </row>
    <row r="202" spans="1:2" hidden="1" x14ac:dyDescent="0.25">
      <c r="A202" s="1">
        <f>40401</f>
        <v>40401</v>
      </c>
      <c r="B202" s="1">
        <f>40543</f>
        <v>40543</v>
      </c>
    </row>
    <row r="203" spans="1:2" hidden="1" x14ac:dyDescent="0.25">
      <c r="A203" s="1">
        <f>40403</f>
        <v>40403</v>
      </c>
      <c r="B203" s="1">
        <f>40979</f>
        <v>40979</v>
      </c>
    </row>
    <row r="204" spans="1:2" hidden="1" x14ac:dyDescent="0.25">
      <c r="A204" s="1">
        <f>40410</f>
        <v>40410</v>
      </c>
      <c r="B204" s="1">
        <f>41578</f>
        <v>41578</v>
      </c>
    </row>
    <row r="205" spans="1:2" hidden="1" x14ac:dyDescent="0.25">
      <c r="A205" s="1">
        <f>40416</f>
        <v>40416</v>
      </c>
      <c r="B205" s="1">
        <f>41060</f>
        <v>41060</v>
      </c>
    </row>
    <row r="206" spans="1:2" hidden="1" x14ac:dyDescent="0.25">
      <c r="A206" s="1">
        <f>40415</f>
        <v>40415</v>
      </c>
      <c r="B206" s="1">
        <f>40797</f>
        <v>40797</v>
      </c>
    </row>
    <row r="207" spans="1:2" hidden="1" x14ac:dyDescent="0.25">
      <c r="A207" s="1">
        <f>40418</f>
        <v>40418</v>
      </c>
      <c r="B207" s="1">
        <f>40839</f>
        <v>40839</v>
      </c>
    </row>
    <row r="208" spans="1:2" hidden="1" x14ac:dyDescent="0.25">
      <c r="A208" s="1">
        <f>41377</f>
        <v>41377</v>
      </c>
      <c r="B208" s="1">
        <f>41425</f>
        <v>41425</v>
      </c>
    </row>
    <row r="209" spans="1:2" hidden="1" x14ac:dyDescent="0.25">
      <c r="A209" s="1">
        <f>40408</f>
        <v>40408</v>
      </c>
      <c r="B209" s="1">
        <f>40512</f>
        <v>40512</v>
      </c>
    </row>
    <row r="210" spans="1:2" hidden="1" x14ac:dyDescent="0.25">
      <c r="A210" s="1">
        <f>40420</f>
        <v>40420</v>
      </c>
      <c r="B210" s="1">
        <f>41053</f>
        <v>41053</v>
      </c>
    </row>
    <row r="211" spans="1:2" hidden="1" x14ac:dyDescent="0.25">
      <c r="A211" s="1">
        <f>40417</f>
        <v>40417</v>
      </c>
      <c r="B211" s="1">
        <f>40425</f>
        <v>40425</v>
      </c>
    </row>
    <row r="212" spans="1:2" hidden="1" x14ac:dyDescent="0.25">
      <c r="A212" s="1">
        <f>41391</f>
        <v>41391</v>
      </c>
      <c r="B212" s="1">
        <f>41547</f>
        <v>41547</v>
      </c>
    </row>
    <row r="213" spans="1:2" hidden="1" x14ac:dyDescent="0.25">
      <c r="A213" s="1">
        <f>40421</f>
        <v>40421</v>
      </c>
      <c r="B213" s="1">
        <f>40422</f>
        <v>40422</v>
      </c>
    </row>
    <row r="214" spans="1:2" hidden="1" x14ac:dyDescent="0.25">
      <c r="A214" s="1">
        <f>40422</f>
        <v>40422</v>
      </c>
      <c r="B214" s="1">
        <f>41090</f>
        <v>41090</v>
      </c>
    </row>
    <row r="215" spans="1:2" hidden="1" x14ac:dyDescent="0.25">
      <c r="A215" s="1">
        <f>40422</f>
        <v>40422</v>
      </c>
      <c r="B215" s="1">
        <f>40544</f>
        <v>40544</v>
      </c>
    </row>
    <row r="216" spans="1:2" hidden="1" x14ac:dyDescent="0.25">
      <c r="A216" s="1">
        <f>40422</f>
        <v>40422</v>
      </c>
      <c r="B216" s="1">
        <f>40817</f>
        <v>40817</v>
      </c>
    </row>
    <row r="217" spans="1:2" hidden="1" x14ac:dyDescent="0.25">
      <c r="A217" s="1">
        <f>40422</f>
        <v>40422</v>
      </c>
      <c r="B217" s="1">
        <f>40512</f>
        <v>40512</v>
      </c>
    </row>
    <row r="218" spans="1:2" hidden="1" x14ac:dyDescent="0.25">
      <c r="A218" s="1">
        <f>40423</f>
        <v>40423</v>
      </c>
      <c r="B218" s="1">
        <f>40503</f>
        <v>40503</v>
      </c>
    </row>
    <row r="219" spans="1:2" hidden="1" x14ac:dyDescent="0.25">
      <c r="A219" s="1">
        <f>40423</f>
        <v>40423</v>
      </c>
      <c r="B219" s="1">
        <f>40503</f>
        <v>40503</v>
      </c>
    </row>
    <row r="220" spans="1:2" hidden="1" x14ac:dyDescent="0.25">
      <c r="A220" s="1">
        <f>40423</f>
        <v>40423</v>
      </c>
      <c r="B220" s="1">
        <f>40769</f>
        <v>40769</v>
      </c>
    </row>
    <row r="221" spans="1:2" hidden="1" x14ac:dyDescent="0.25">
      <c r="A221" s="1">
        <f>40429</f>
        <v>40429</v>
      </c>
      <c r="B221" s="1">
        <f>40451</f>
        <v>40451</v>
      </c>
    </row>
    <row r="222" spans="1:2" hidden="1" x14ac:dyDescent="0.25">
      <c r="A222" s="1">
        <f>40431</f>
        <v>40431</v>
      </c>
      <c r="B222" s="1">
        <f>40543</f>
        <v>40543</v>
      </c>
    </row>
    <row r="223" spans="1:2" hidden="1" x14ac:dyDescent="0.25">
      <c r="A223" s="1">
        <f>40435</f>
        <v>40435</v>
      </c>
      <c r="B223" s="1">
        <f>40664</f>
        <v>40664</v>
      </c>
    </row>
    <row r="224" spans="1:2" hidden="1" x14ac:dyDescent="0.25">
      <c r="A224" s="1">
        <f>40439</f>
        <v>40439</v>
      </c>
      <c r="B224" s="1">
        <f>40445</f>
        <v>40445</v>
      </c>
    </row>
    <row r="225" spans="1:2" hidden="1" x14ac:dyDescent="0.25">
      <c r="A225" s="1">
        <f>40500</f>
        <v>40500</v>
      </c>
      <c r="B225" s="1">
        <f>40756</f>
        <v>40756</v>
      </c>
    </row>
    <row r="226" spans="1:2" hidden="1" x14ac:dyDescent="0.25">
      <c r="A226" s="1">
        <f>40452</f>
        <v>40452</v>
      </c>
      <c r="B226" s="1">
        <f>40543</f>
        <v>40543</v>
      </c>
    </row>
    <row r="227" spans="1:2" hidden="1" x14ac:dyDescent="0.25">
      <c r="A227" s="1">
        <f>40471</f>
        <v>40471</v>
      </c>
      <c r="B227" s="1">
        <f>40787</f>
        <v>40787</v>
      </c>
    </row>
    <row r="228" spans="1:2" hidden="1" x14ac:dyDescent="0.25">
      <c r="A228" s="1">
        <f>40485</f>
        <v>40485</v>
      </c>
      <c r="B228" s="1">
        <f>40489</f>
        <v>40489</v>
      </c>
    </row>
    <row r="229" spans="1:2" hidden="1" x14ac:dyDescent="0.25">
      <c r="A229" s="1">
        <f>40511</f>
        <v>40511</v>
      </c>
      <c r="B229" s="1">
        <f>40544</f>
        <v>40544</v>
      </c>
    </row>
    <row r="230" spans="1:2" hidden="1" x14ac:dyDescent="0.25">
      <c r="A230" s="1">
        <f>40507</f>
        <v>40507</v>
      </c>
      <c r="B230" s="1">
        <f>40621</f>
        <v>40621</v>
      </c>
    </row>
    <row r="231" spans="1:2" hidden="1" x14ac:dyDescent="0.25">
      <c r="A231" s="1">
        <f>40541</f>
        <v>40541</v>
      </c>
      <c r="B231" s="1">
        <f>40544</f>
        <v>40544</v>
      </c>
    </row>
    <row r="232" spans="1:2" hidden="1" x14ac:dyDescent="0.25">
      <c r="A232" s="1">
        <f>40543</f>
        <v>40543</v>
      </c>
      <c r="B232" s="1">
        <f>40544</f>
        <v>40544</v>
      </c>
    </row>
    <row r="233" spans="1:2" hidden="1" x14ac:dyDescent="0.25">
      <c r="A233" s="1">
        <f>40567</f>
        <v>40567</v>
      </c>
      <c r="B233" s="1">
        <f>40575</f>
        <v>40575</v>
      </c>
    </row>
    <row r="234" spans="1:2" hidden="1" x14ac:dyDescent="0.25">
      <c r="A234" s="1">
        <f>41030</f>
        <v>41030</v>
      </c>
      <c r="B234" s="1">
        <f>41030</f>
        <v>41030</v>
      </c>
    </row>
    <row r="235" spans="1:2" hidden="1" x14ac:dyDescent="0.25">
      <c r="A235" s="1">
        <f>40546</f>
        <v>40546</v>
      </c>
      <c r="B235" s="1">
        <f>40603</f>
        <v>40603</v>
      </c>
    </row>
    <row r="236" spans="1:2" hidden="1" x14ac:dyDescent="0.25">
      <c r="A236" s="1">
        <f>40546</f>
        <v>40546</v>
      </c>
      <c r="B236" s="1">
        <f>41090</f>
        <v>41090</v>
      </c>
    </row>
    <row r="237" spans="1:2" hidden="1" x14ac:dyDescent="0.25">
      <c r="A237" s="1">
        <f>40560</f>
        <v>40560</v>
      </c>
      <c r="B237" s="1">
        <f>42297</f>
        <v>42297</v>
      </c>
    </row>
    <row r="238" spans="1:2" hidden="1" x14ac:dyDescent="0.25">
      <c r="A238" s="1">
        <f>40585</f>
        <v>40585</v>
      </c>
      <c r="B238" s="1">
        <f>40603</f>
        <v>40603</v>
      </c>
    </row>
    <row r="239" spans="1:2" hidden="1" x14ac:dyDescent="0.25">
      <c r="A239" s="1">
        <f>40580</f>
        <v>40580</v>
      </c>
      <c r="B239" s="1">
        <f>40615</f>
        <v>40615</v>
      </c>
    </row>
    <row r="240" spans="1:2" hidden="1" x14ac:dyDescent="0.25">
      <c r="A240" s="1">
        <f>40577</f>
        <v>40577</v>
      </c>
      <c r="B240" s="1">
        <f>40848</f>
        <v>40848</v>
      </c>
    </row>
    <row r="241" spans="1:2" hidden="1" x14ac:dyDescent="0.25">
      <c r="A241" s="1">
        <f>40577</f>
        <v>40577</v>
      </c>
      <c r="B241" s="1">
        <f>40910</f>
        <v>40910</v>
      </c>
    </row>
    <row r="242" spans="1:2" hidden="1" x14ac:dyDescent="0.25">
      <c r="A242" s="1">
        <f>40577</f>
        <v>40577</v>
      </c>
      <c r="B242" s="1">
        <f>40672</f>
        <v>40672</v>
      </c>
    </row>
    <row r="243" spans="1:2" hidden="1" x14ac:dyDescent="0.25">
      <c r="A243" s="1">
        <f>40577</f>
        <v>40577</v>
      </c>
      <c r="B243" s="1">
        <f>40725</f>
        <v>40725</v>
      </c>
    </row>
    <row r="244" spans="1:2" hidden="1" x14ac:dyDescent="0.25">
      <c r="A244" s="1">
        <f>40576</f>
        <v>40576</v>
      </c>
      <c r="B244" s="1">
        <f>40635</f>
        <v>40635</v>
      </c>
    </row>
    <row r="245" spans="1:2" hidden="1" x14ac:dyDescent="0.25">
      <c r="A245" s="1">
        <f>40577</f>
        <v>40577</v>
      </c>
      <c r="B245" s="1">
        <f>40877</f>
        <v>40877</v>
      </c>
    </row>
    <row r="246" spans="1:2" hidden="1" x14ac:dyDescent="0.25">
      <c r="A246" s="1">
        <f>40576</f>
        <v>40576</v>
      </c>
      <c r="B246" s="1">
        <f>40910</f>
        <v>40910</v>
      </c>
    </row>
    <row r="247" spans="1:2" hidden="1" x14ac:dyDescent="0.25">
      <c r="A247" s="1">
        <f>40576</f>
        <v>40576</v>
      </c>
      <c r="B247" s="1">
        <f>41152</f>
        <v>41152</v>
      </c>
    </row>
    <row r="248" spans="1:2" hidden="1" x14ac:dyDescent="0.25">
      <c r="A248" s="1">
        <f>40577</f>
        <v>40577</v>
      </c>
      <c r="B248" s="1">
        <f>41060</f>
        <v>41060</v>
      </c>
    </row>
    <row r="249" spans="1:2" hidden="1" x14ac:dyDescent="0.25">
      <c r="A249" s="1">
        <f>40577</f>
        <v>40577</v>
      </c>
      <c r="B249" s="1">
        <f>40598</f>
        <v>40598</v>
      </c>
    </row>
    <row r="250" spans="1:2" hidden="1" x14ac:dyDescent="0.25">
      <c r="A250" s="1">
        <f>40590</f>
        <v>40590</v>
      </c>
      <c r="B250" s="1">
        <f>41121</f>
        <v>41121</v>
      </c>
    </row>
    <row r="251" spans="1:2" hidden="1" x14ac:dyDescent="0.25">
      <c r="A251" s="1">
        <f>40577</f>
        <v>40577</v>
      </c>
      <c r="B251" s="1">
        <f>40786</f>
        <v>40786</v>
      </c>
    </row>
    <row r="252" spans="1:2" hidden="1" x14ac:dyDescent="0.25">
      <c r="A252" s="1">
        <f>40606</f>
        <v>40606</v>
      </c>
      <c r="B252" s="1">
        <f>40790</f>
        <v>40790</v>
      </c>
    </row>
    <row r="253" spans="1:2" hidden="1" x14ac:dyDescent="0.25">
      <c r="A253" s="1">
        <f>42768</f>
        <v>42768</v>
      </c>
      <c r="B253" s="1">
        <f>42820</f>
        <v>42820</v>
      </c>
    </row>
    <row r="254" spans="1:2" hidden="1" x14ac:dyDescent="0.25">
      <c r="A254" s="1">
        <f>40618</f>
        <v>40618</v>
      </c>
      <c r="B254" s="1">
        <f>40634</f>
        <v>40634</v>
      </c>
    </row>
    <row r="255" spans="1:2" hidden="1" x14ac:dyDescent="0.25">
      <c r="A255" s="1">
        <f>40817</f>
        <v>40817</v>
      </c>
      <c r="B255" s="1">
        <f>40817</f>
        <v>40817</v>
      </c>
    </row>
    <row r="256" spans="1:2" hidden="1" x14ac:dyDescent="0.25">
      <c r="A256" s="1">
        <f>40625</f>
        <v>40625</v>
      </c>
      <c r="B256" s="1">
        <f>40839</f>
        <v>40839</v>
      </c>
    </row>
    <row r="257" spans="1:2" hidden="1" x14ac:dyDescent="0.25">
      <c r="A257" s="1">
        <f>40625</f>
        <v>40625</v>
      </c>
      <c r="B257" s="1">
        <f>41060</f>
        <v>41060</v>
      </c>
    </row>
    <row r="258" spans="1:2" hidden="1" x14ac:dyDescent="0.25">
      <c r="A258" s="1">
        <f>40604</f>
        <v>40604</v>
      </c>
      <c r="B258" s="1">
        <f>40608</f>
        <v>40608</v>
      </c>
    </row>
    <row r="259" spans="1:2" hidden="1" x14ac:dyDescent="0.25">
      <c r="A259" s="1">
        <f>40641</f>
        <v>40641</v>
      </c>
      <c r="B259" s="1">
        <f>40910</f>
        <v>40910</v>
      </c>
    </row>
    <row r="260" spans="1:2" hidden="1" x14ac:dyDescent="0.25">
      <c r="A260" s="1">
        <f>40653</f>
        <v>40653</v>
      </c>
      <c r="B260" s="1">
        <f>40910</f>
        <v>40910</v>
      </c>
    </row>
    <row r="261" spans="1:2" hidden="1" x14ac:dyDescent="0.25">
      <c r="A261" s="1">
        <f>40634</f>
        <v>40634</v>
      </c>
      <c r="B261" s="1">
        <f>44561</f>
        <v>44561</v>
      </c>
    </row>
    <row r="262" spans="1:2" hidden="1" x14ac:dyDescent="0.25">
      <c r="A262" s="1">
        <f>40648</f>
        <v>40648</v>
      </c>
      <c r="B262" s="1">
        <f>44316</f>
        <v>44316</v>
      </c>
    </row>
    <row r="263" spans="1:2" hidden="1" x14ac:dyDescent="0.25">
      <c r="A263" s="1">
        <f>40656</f>
        <v>40656</v>
      </c>
      <c r="B263" s="1">
        <f>40664</f>
        <v>40664</v>
      </c>
    </row>
    <row r="264" spans="1:2" hidden="1" x14ac:dyDescent="0.25">
      <c r="A264" s="1">
        <f>40658</f>
        <v>40658</v>
      </c>
      <c r="B264" s="1">
        <f>40663</f>
        <v>40663</v>
      </c>
    </row>
    <row r="265" spans="1:2" hidden="1" x14ac:dyDescent="0.25">
      <c r="A265" s="1">
        <f>40637</f>
        <v>40637</v>
      </c>
      <c r="B265" s="1">
        <f>40816</f>
        <v>40816</v>
      </c>
    </row>
    <row r="266" spans="1:2" hidden="1" x14ac:dyDescent="0.25">
      <c r="A266" s="1">
        <f>40639</f>
        <v>40639</v>
      </c>
      <c r="B266" s="1">
        <f>40700</f>
        <v>40700</v>
      </c>
    </row>
    <row r="267" spans="1:2" hidden="1" x14ac:dyDescent="0.25">
      <c r="A267" s="1">
        <f>40648</f>
        <v>40648</v>
      </c>
      <c r="B267" s="1">
        <f>40910</f>
        <v>40910</v>
      </c>
    </row>
    <row r="268" spans="1:2" hidden="1" x14ac:dyDescent="0.25">
      <c r="A268" s="1">
        <f>40693</f>
        <v>40693</v>
      </c>
      <c r="B268" s="1">
        <f>40816</f>
        <v>40816</v>
      </c>
    </row>
    <row r="269" spans="1:2" hidden="1" x14ac:dyDescent="0.25">
      <c r="A269" s="1">
        <f>41043</f>
        <v>41043</v>
      </c>
      <c r="B269" s="1">
        <f>41089</f>
        <v>41089</v>
      </c>
    </row>
    <row r="270" spans="1:2" hidden="1" x14ac:dyDescent="0.25">
      <c r="A270" s="1">
        <f>40679</f>
        <v>40679</v>
      </c>
      <c r="B270" s="1">
        <f>41411</f>
        <v>41411</v>
      </c>
    </row>
    <row r="271" spans="1:2" hidden="1" x14ac:dyDescent="0.25">
      <c r="A271" s="1">
        <f>40689</f>
        <v>40689</v>
      </c>
      <c r="B271" s="1">
        <f>40786</f>
        <v>40786</v>
      </c>
    </row>
    <row r="272" spans="1:2" hidden="1" x14ac:dyDescent="0.25">
      <c r="A272" s="1">
        <f>40663</f>
        <v>40663</v>
      </c>
      <c r="B272" s="1">
        <f>40847</f>
        <v>40847</v>
      </c>
    </row>
    <row r="273" spans="1:2" hidden="1" x14ac:dyDescent="0.25">
      <c r="A273" s="1">
        <f>40667</f>
        <v>40667</v>
      </c>
      <c r="B273" s="1">
        <f>42533</f>
        <v>42533</v>
      </c>
    </row>
    <row r="274" spans="1:2" hidden="1" x14ac:dyDescent="0.25">
      <c r="A274" s="1">
        <f>40672</f>
        <v>40672</v>
      </c>
      <c r="B274" s="1">
        <f>40695</f>
        <v>40695</v>
      </c>
    </row>
    <row r="275" spans="1:2" hidden="1" x14ac:dyDescent="0.25">
      <c r="A275" s="1">
        <f>40665</f>
        <v>40665</v>
      </c>
      <c r="B275" s="1">
        <f>41152</f>
        <v>41152</v>
      </c>
    </row>
    <row r="276" spans="1:2" hidden="1" x14ac:dyDescent="0.25">
      <c r="A276" s="1">
        <f>40666</f>
        <v>40666</v>
      </c>
      <c r="B276" s="1">
        <f>41038</f>
        <v>41038</v>
      </c>
    </row>
    <row r="277" spans="1:2" hidden="1" x14ac:dyDescent="0.25">
      <c r="A277" s="1">
        <f>40756</f>
        <v>40756</v>
      </c>
      <c r="B277" s="1">
        <f>40786</f>
        <v>40786</v>
      </c>
    </row>
    <row r="278" spans="1:2" hidden="1" x14ac:dyDescent="0.25">
      <c r="A278" s="1">
        <f>43374</f>
        <v>43374</v>
      </c>
      <c r="B278" s="1">
        <f>43383</f>
        <v>43383</v>
      </c>
    </row>
    <row r="279" spans="1:2" hidden="1" x14ac:dyDescent="0.25">
      <c r="A279" s="1">
        <f>40698</f>
        <v>40698</v>
      </c>
      <c r="B279" s="1">
        <f>40725</f>
        <v>40725</v>
      </c>
    </row>
    <row r="280" spans="1:2" hidden="1" x14ac:dyDescent="0.25">
      <c r="A280" s="1">
        <f>40695</f>
        <v>40695</v>
      </c>
      <c r="B280" s="1">
        <f>40786</f>
        <v>40786</v>
      </c>
    </row>
    <row r="281" spans="1:2" hidden="1" x14ac:dyDescent="0.25">
      <c r="A281" s="1">
        <f>40695</f>
        <v>40695</v>
      </c>
      <c r="B281" s="1">
        <f>41274</f>
        <v>41274</v>
      </c>
    </row>
    <row r="282" spans="1:2" hidden="1" x14ac:dyDescent="0.25">
      <c r="A282" s="1">
        <f>40695</f>
        <v>40695</v>
      </c>
      <c r="B282" s="1">
        <f>40725</f>
        <v>40725</v>
      </c>
    </row>
    <row r="283" spans="1:2" hidden="1" x14ac:dyDescent="0.25">
      <c r="A283" s="1">
        <f>40697</f>
        <v>40697</v>
      </c>
      <c r="B283" s="1">
        <f>40725</f>
        <v>40725</v>
      </c>
    </row>
    <row r="284" spans="1:2" hidden="1" x14ac:dyDescent="0.25">
      <c r="A284" s="1">
        <f>40697</f>
        <v>40697</v>
      </c>
      <c r="B284" s="1">
        <f>40725</f>
        <v>40725</v>
      </c>
    </row>
    <row r="285" spans="1:2" hidden="1" x14ac:dyDescent="0.25">
      <c r="A285" s="1">
        <f>40700</f>
        <v>40700</v>
      </c>
      <c r="B285" s="1">
        <f>40734</f>
        <v>40734</v>
      </c>
    </row>
    <row r="286" spans="1:2" hidden="1" x14ac:dyDescent="0.25">
      <c r="A286" s="1">
        <f>40702</f>
        <v>40702</v>
      </c>
      <c r="B286" s="1">
        <f>40719</f>
        <v>40719</v>
      </c>
    </row>
    <row r="287" spans="1:2" hidden="1" x14ac:dyDescent="0.25">
      <c r="A287" s="1">
        <f>40703</f>
        <v>40703</v>
      </c>
      <c r="B287" s="1">
        <f>40755</f>
        <v>40755</v>
      </c>
    </row>
    <row r="288" spans="1:2" hidden="1" x14ac:dyDescent="0.25">
      <c r="A288" s="1">
        <f>40706</f>
        <v>40706</v>
      </c>
      <c r="B288" s="1">
        <f>40870</f>
        <v>40870</v>
      </c>
    </row>
    <row r="289" spans="1:2" hidden="1" x14ac:dyDescent="0.25">
      <c r="A289" s="1">
        <f>40709</f>
        <v>40709</v>
      </c>
      <c r="B289" s="1">
        <f>40739</f>
        <v>40739</v>
      </c>
    </row>
    <row r="290" spans="1:2" hidden="1" x14ac:dyDescent="0.25">
      <c r="A290" s="1">
        <f>40709</f>
        <v>40709</v>
      </c>
      <c r="B290" s="1">
        <f>40839</f>
        <v>40839</v>
      </c>
    </row>
    <row r="291" spans="1:2" hidden="1" x14ac:dyDescent="0.25">
      <c r="A291" s="1">
        <f>40714</f>
        <v>40714</v>
      </c>
      <c r="B291" s="1">
        <f>40753</f>
        <v>40753</v>
      </c>
    </row>
    <row r="292" spans="1:2" hidden="1" x14ac:dyDescent="0.25">
      <c r="A292" s="1">
        <f>40714</f>
        <v>40714</v>
      </c>
      <c r="B292" s="1">
        <f>41364</f>
        <v>41364</v>
      </c>
    </row>
    <row r="293" spans="1:2" hidden="1" x14ac:dyDescent="0.25">
      <c r="A293" s="1">
        <f>40717</f>
        <v>40717</v>
      </c>
      <c r="B293" s="1">
        <f>40734</f>
        <v>40734</v>
      </c>
    </row>
    <row r="294" spans="1:2" hidden="1" x14ac:dyDescent="0.25">
      <c r="A294" s="1">
        <f>40719</f>
        <v>40719</v>
      </c>
      <c r="B294" s="1">
        <f>40751</f>
        <v>40751</v>
      </c>
    </row>
    <row r="295" spans="1:2" hidden="1" x14ac:dyDescent="0.25">
      <c r="A295" s="1">
        <f>40719</f>
        <v>40719</v>
      </c>
      <c r="B295" s="1">
        <f>40750</f>
        <v>40750</v>
      </c>
    </row>
    <row r="296" spans="1:2" hidden="1" x14ac:dyDescent="0.25">
      <c r="A296" s="1">
        <f>42645</f>
        <v>42645</v>
      </c>
      <c r="B296" s="1">
        <f>42645</f>
        <v>42645</v>
      </c>
    </row>
    <row r="297" spans="1:2" hidden="1" x14ac:dyDescent="0.25">
      <c r="A297" s="1">
        <f>40725</f>
        <v>40725</v>
      </c>
      <c r="B297" s="1">
        <f>40816</f>
        <v>40816</v>
      </c>
    </row>
    <row r="298" spans="1:2" hidden="1" x14ac:dyDescent="0.25">
      <c r="A298" s="1">
        <f>40725</f>
        <v>40725</v>
      </c>
      <c r="B298" s="1">
        <f>40734</f>
        <v>40734</v>
      </c>
    </row>
    <row r="299" spans="1:2" hidden="1" x14ac:dyDescent="0.25">
      <c r="A299" s="1">
        <f>40725</f>
        <v>40725</v>
      </c>
      <c r="B299" s="1">
        <f>40816</f>
        <v>40816</v>
      </c>
    </row>
    <row r="300" spans="1:2" hidden="1" x14ac:dyDescent="0.25">
      <c r="A300" s="1">
        <f>42212</f>
        <v>42212</v>
      </c>
      <c r="B300" s="1">
        <f>42369</f>
        <v>42369</v>
      </c>
    </row>
    <row r="301" spans="1:2" hidden="1" x14ac:dyDescent="0.25">
      <c r="A301" s="1">
        <f>40725</f>
        <v>40725</v>
      </c>
      <c r="B301" s="1">
        <f>41121</f>
        <v>41121</v>
      </c>
    </row>
    <row r="302" spans="1:2" hidden="1" x14ac:dyDescent="0.25">
      <c r="A302" s="1">
        <f>41185</f>
        <v>41185</v>
      </c>
      <c r="B302" s="1">
        <f>41214</f>
        <v>41214</v>
      </c>
    </row>
    <row r="303" spans="1:2" hidden="1" x14ac:dyDescent="0.25">
      <c r="A303" s="1">
        <f>40726</f>
        <v>40726</v>
      </c>
      <c r="B303" s="1">
        <f>40756</f>
        <v>40756</v>
      </c>
    </row>
    <row r="304" spans="1:2" hidden="1" x14ac:dyDescent="0.25">
      <c r="A304" s="1">
        <f>40728</f>
        <v>40728</v>
      </c>
      <c r="B304" s="1">
        <f>41699</f>
        <v>41699</v>
      </c>
    </row>
    <row r="305" spans="1:2" hidden="1" x14ac:dyDescent="0.25">
      <c r="A305" s="1">
        <f>42583</f>
        <v>42583</v>
      </c>
      <c r="B305" s="1">
        <f>42613</f>
        <v>42613</v>
      </c>
    </row>
    <row r="306" spans="1:2" hidden="1" x14ac:dyDescent="0.25">
      <c r="A306" s="1">
        <f>40731</f>
        <v>40731</v>
      </c>
      <c r="B306" s="1">
        <f>40762</f>
        <v>40762</v>
      </c>
    </row>
    <row r="307" spans="1:2" hidden="1" x14ac:dyDescent="0.25">
      <c r="A307" s="1">
        <f>40733</f>
        <v>40733</v>
      </c>
      <c r="B307" s="1">
        <f>40769</f>
        <v>40769</v>
      </c>
    </row>
    <row r="308" spans="1:2" hidden="1" x14ac:dyDescent="0.25">
      <c r="A308" s="1">
        <f>40733</f>
        <v>40733</v>
      </c>
      <c r="B308" s="1">
        <f>40762</f>
        <v>40762</v>
      </c>
    </row>
    <row r="309" spans="1:2" hidden="1" x14ac:dyDescent="0.25">
      <c r="A309" s="1">
        <f>41091</f>
        <v>41091</v>
      </c>
      <c r="B309" s="1">
        <f>41152</f>
        <v>41152</v>
      </c>
    </row>
    <row r="310" spans="1:2" hidden="1" x14ac:dyDescent="0.25">
      <c r="A310" s="1">
        <f>40737</f>
        <v>40737</v>
      </c>
      <c r="B310" s="1">
        <f>40787</f>
        <v>40787</v>
      </c>
    </row>
    <row r="311" spans="1:2" hidden="1" x14ac:dyDescent="0.25">
      <c r="A311" s="1">
        <f>40739</f>
        <v>40739</v>
      </c>
      <c r="B311" s="1">
        <f>41105</f>
        <v>41105</v>
      </c>
    </row>
    <row r="312" spans="1:2" hidden="1" x14ac:dyDescent="0.25">
      <c r="A312" s="1">
        <f>41091</f>
        <v>41091</v>
      </c>
      <c r="B312" s="1">
        <f>41608</f>
        <v>41608</v>
      </c>
    </row>
    <row r="313" spans="1:2" hidden="1" x14ac:dyDescent="0.25">
      <c r="A313" s="1">
        <f>40744</f>
        <v>40744</v>
      </c>
      <c r="B313" s="1">
        <f>40761</f>
        <v>40761</v>
      </c>
    </row>
    <row r="314" spans="1:2" hidden="1" x14ac:dyDescent="0.25">
      <c r="A314" s="1">
        <f>41122</f>
        <v>41122</v>
      </c>
      <c r="B314" s="1">
        <f>41122</f>
        <v>41122</v>
      </c>
    </row>
    <row r="315" spans="1:2" hidden="1" x14ac:dyDescent="0.25">
      <c r="A315" s="1">
        <f>40745</f>
        <v>40745</v>
      </c>
      <c r="B315" s="1">
        <f>40762</f>
        <v>40762</v>
      </c>
    </row>
    <row r="316" spans="1:2" hidden="1" x14ac:dyDescent="0.25">
      <c r="A316" s="1">
        <f>40750</f>
        <v>40750</v>
      </c>
      <c r="B316" s="1">
        <f>41486</f>
        <v>41486</v>
      </c>
    </row>
    <row r="317" spans="1:2" x14ac:dyDescent="0.25">
      <c r="A317" s="1">
        <f>40811</f>
        <v>40811</v>
      </c>
      <c r="B317" s="1">
        <f>1</f>
        <v>1</v>
      </c>
    </row>
    <row r="318" spans="1:2" hidden="1" x14ac:dyDescent="0.25">
      <c r="A318" s="1">
        <f>41426</f>
        <v>41426</v>
      </c>
      <c r="B318" s="1">
        <f>41502</f>
        <v>41502</v>
      </c>
    </row>
    <row r="319" spans="1:2" hidden="1" x14ac:dyDescent="0.25">
      <c r="A319" s="1">
        <f>40756</f>
        <v>40756</v>
      </c>
      <c r="B319" s="1">
        <f>40774</f>
        <v>40774</v>
      </c>
    </row>
    <row r="320" spans="1:2" hidden="1" x14ac:dyDescent="0.25">
      <c r="A320" s="1">
        <f>40756</f>
        <v>40756</v>
      </c>
      <c r="B320" s="1">
        <f>44377</f>
        <v>44377</v>
      </c>
    </row>
    <row r="321" spans="1:2" hidden="1" x14ac:dyDescent="0.25">
      <c r="A321" s="1">
        <f>40756</f>
        <v>40756</v>
      </c>
      <c r="B321" s="1">
        <f>40786</f>
        <v>40786</v>
      </c>
    </row>
    <row r="322" spans="1:2" hidden="1" x14ac:dyDescent="0.25">
      <c r="A322" s="1">
        <f>40758</f>
        <v>40758</v>
      </c>
      <c r="B322" s="1">
        <f>40823</f>
        <v>40823</v>
      </c>
    </row>
    <row r="323" spans="1:2" hidden="1" x14ac:dyDescent="0.25">
      <c r="A323" s="1">
        <f>40758</f>
        <v>40758</v>
      </c>
      <c r="B323" s="1">
        <f>40760</f>
        <v>40760</v>
      </c>
    </row>
    <row r="324" spans="1:2" hidden="1" x14ac:dyDescent="0.25">
      <c r="A324" s="1">
        <f>40956</f>
        <v>40956</v>
      </c>
      <c r="B324" s="1">
        <f>40982</f>
        <v>40982</v>
      </c>
    </row>
    <row r="325" spans="1:2" hidden="1" x14ac:dyDescent="0.25">
      <c r="A325" s="1">
        <f>40779</f>
        <v>40779</v>
      </c>
      <c r="B325" s="1">
        <f>41455</f>
        <v>41455</v>
      </c>
    </row>
    <row r="326" spans="1:2" hidden="1" x14ac:dyDescent="0.25">
      <c r="A326" s="1">
        <f>40779</f>
        <v>40779</v>
      </c>
      <c r="B326" s="1">
        <f>40839</f>
        <v>40839</v>
      </c>
    </row>
    <row r="327" spans="1:2" hidden="1" x14ac:dyDescent="0.25">
      <c r="A327" s="1">
        <f>40781</f>
        <v>40781</v>
      </c>
      <c r="B327" s="1">
        <f>40783</f>
        <v>40783</v>
      </c>
    </row>
    <row r="328" spans="1:2" hidden="1" x14ac:dyDescent="0.25">
      <c r="A328" s="1">
        <f>40786</f>
        <v>40786</v>
      </c>
      <c r="B328" s="1">
        <f>40910</f>
        <v>40910</v>
      </c>
    </row>
    <row r="329" spans="1:2" hidden="1" x14ac:dyDescent="0.25">
      <c r="A329" s="1">
        <f>40787</f>
        <v>40787</v>
      </c>
      <c r="B329" s="1">
        <f>40833</f>
        <v>40833</v>
      </c>
    </row>
    <row r="330" spans="1:2" hidden="1" x14ac:dyDescent="0.25">
      <c r="A330" s="1">
        <f>40790</f>
        <v>40790</v>
      </c>
      <c r="B330" s="1">
        <f>40791</f>
        <v>40791</v>
      </c>
    </row>
    <row r="331" spans="1:2" hidden="1" x14ac:dyDescent="0.25">
      <c r="A331" s="1">
        <f>40786</f>
        <v>40786</v>
      </c>
      <c r="B331" s="1">
        <f>40797</f>
        <v>40797</v>
      </c>
    </row>
    <row r="332" spans="1:2" hidden="1" x14ac:dyDescent="0.25">
      <c r="A332" s="1">
        <f>40787</f>
        <v>40787</v>
      </c>
      <c r="B332" s="1">
        <f>40848</f>
        <v>40848</v>
      </c>
    </row>
    <row r="333" spans="1:2" hidden="1" x14ac:dyDescent="0.25">
      <c r="A333" s="1">
        <f>40787</f>
        <v>40787</v>
      </c>
      <c r="B333" s="1">
        <f>41152</f>
        <v>41152</v>
      </c>
    </row>
    <row r="334" spans="1:2" hidden="1" x14ac:dyDescent="0.25">
      <c r="A334" s="1">
        <f>40787</f>
        <v>40787</v>
      </c>
      <c r="B334" s="1">
        <f>40816</f>
        <v>40816</v>
      </c>
    </row>
    <row r="335" spans="1:2" hidden="1" x14ac:dyDescent="0.25">
      <c r="A335" s="1">
        <f>40787</f>
        <v>40787</v>
      </c>
      <c r="B335" s="1">
        <f>41517</f>
        <v>41517</v>
      </c>
    </row>
    <row r="336" spans="1:2" hidden="1" x14ac:dyDescent="0.25">
      <c r="A336" s="1">
        <f>40787</f>
        <v>40787</v>
      </c>
      <c r="B336" s="1">
        <f>40825</f>
        <v>40825</v>
      </c>
    </row>
    <row r="337" spans="1:2" hidden="1" x14ac:dyDescent="0.25">
      <c r="A337" s="1">
        <f>41518</f>
        <v>41518</v>
      </c>
      <c r="B337" s="1">
        <f>42886</f>
        <v>42886</v>
      </c>
    </row>
    <row r="338" spans="1:2" hidden="1" x14ac:dyDescent="0.25">
      <c r="A338" s="1">
        <f>40794</f>
        <v>40794</v>
      </c>
      <c r="B338" s="1">
        <f>40809</f>
        <v>40809</v>
      </c>
    </row>
    <row r="339" spans="1:2" hidden="1" x14ac:dyDescent="0.25">
      <c r="A339" s="1">
        <f>43570</f>
        <v>43570</v>
      </c>
      <c r="B339" s="1">
        <f>44780</f>
        <v>44780</v>
      </c>
    </row>
    <row r="340" spans="1:2" hidden="1" x14ac:dyDescent="0.25">
      <c r="A340" s="1">
        <f>40800</f>
        <v>40800</v>
      </c>
      <c r="B340" s="1">
        <f>41183</f>
        <v>41183</v>
      </c>
    </row>
    <row r="341" spans="1:2" hidden="1" x14ac:dyDescent="0.25">
      <c r="A341" s="1">
        <f>40801</f>
        <v>40801</v>
      </c>
      <c r="B341" s="1">
        <f>40811</f>
        <v>40811</v>
      </c>
    </row>
    <row r="342" spans="1:2" hidden="1" x14ac:dyDescent="0.25">
      <c r="A342" s="1">
        <f>40809</f>
        <v>40809</v>
      </c>
      <c r="B342" s="1">
        <f>41088</f>
        <v>41088</v>
      </c>
    </row>
    <row r="343" spans="1:2" x14ac:dyDescent="0.25">
      <c r="A343" s="1">
        <f>40814</f>
        <v>40814</v>
      </c>
      <c r="B343" s="1">
        <f>1</f>
        <v>1</v>
      </c>
    </row>
    <row r="344" spans="1:2" hidden="1" x14ac:dyDescent="0.25">
      <c r="A344" s="1">
        <f>41306</f>
        <v>41306</v>
      </c>
      <c r="B344" s="1">
        <f>41517</f>
        <v>41517</v>
      </c>
    </row>
    <row r="345" spans="1:2" hidden="1" x14ac:dyDescent="0.25">
      <c r="A345" s="1">
        <f>40819</f>
        <v>40819</v>
      </c>
      <c r="B345" s="1">
        <f>41029</f>
        <v>41029</v>
      </c>
    </row>
    <row r="346" spans="1:2" hidden="1" x14ac:dyDescent="0.25">
      <c r="A346" s="1">
        <f>40835</f>
        <v>40835</v>
      </c>
      <c r="B346" s="1">
        <f>40849</f>
        <v>40849</v>
      </c>
    </row>
    <row r="347" spans="1:2" hidden="1" x14ac:dyDescent="0.25">
      <c r="A347" s="1">
        <f>40823</f>
        <v>40823</v>
      </c>
      <c r="B347" s="1">
        <f>41196</f>
        <v>41196</v>
      </c>
    </row>
    <row r="348" spans="1:2" hidden="1" x14ac:dyDescent="0.25">
      <c r="A348" s="1">
        <f>40823</f>
        <v>40823</v>
      </c>
      <c r="B348" s="1">
        <f>41030</f>
        <v>41030</v>
      </c>
    </row>
    <row r="349" spans="1:2" hidden="1" x14ac:dyDescent="0.25">
      <c r="A349" s="1">
        <f>40835</f>
        <v>40835</v>
      </c>
      <c r="B349" s="1">
        <f>40837</f>
        <v>40837</v>
      </c>
    </row>
    <row r="350" spans="1:2" hidden="1" x14ac:dyDescent="0.25">
      <c r="A350" s="1">
        <f>40830</f>
        <v>40830</v>
      </c>
      <c r="B350" s="1">
        <f>40908</f>
        <v>40908</v>
      </c>
    </row>
    <row r="351" spans="1:2" x14ac:dyDescent="0.25">
      <c r="A351" s="1">
        <f>40823</f>
        <v>40823</v>
      </c>
      <c r="B351" s="1">
        <f>1</f>
        <v>1</v>
      </c>
    </row>
    <row r="352" spans="1:2" hidden="1" x14ac:dyDescent="0.25">
      <c r="A352" s="1">
        <f>40835</f>
        <v>40835</v>
      </c>
      <c r="B352" s="1">
        <f>40864</f>
        <v>40864</v>
      </c>
    </row>
    <row r="353" spans="1:2" hidden="1" x14ac:dyDescent="0.25">
      <c r="A353" s="1">
        <f>40842</f>
        <v>40842</v>
      </c>
      <c r="B353" s="1">
        <f>40842</f>
        <v>40842</v>
      </c>
    </row>
    <row r="354" spans="1:2" hidden="1" x14ac:dyDescent="0.25">
      <c r="A354" s="1">
        <f>40856</f>
        <v>40856</v>
      </c>
      <c r="B354" s="1">
        <f>40867</f>
        <v>40867</v>
      </c>
    </row>
    <row r="355" spans="1:2" hidden="1" x14ac:dyDescent="0.25">
      <c r="A355" s="1">
        <f>40849</f>
        <v>40849</v>
      </c>
      <c r="B355" s="1">
        <f>40908</f>
        <v>40908</v>
      </c>
    </row>
    <row r="356" spans="1:2" hidden="1" x14ac:dyDescent="0.25">
      <c r="A356" s="1">
        <f>40857</f>
        <v>40857</v>
      </c>
      <c r="B356" s="1">
        <f>40888</f>
        <v>40888</v>
      </c>
    </row>
    <row r="357" spans="1:2" hidden="1" x14ac:dyDescent="0.25">
      <c r="A357" s="1">
        <f>40851</f>
        <v>40851</v>
      </c>
      <c r="B357" s="1">
        <f>41274</f>
        <v>41274</v>
      </c>
    </row>
    <row r="358" spans="1:2" hidden="1" x14ac:dyDescent="0.25">
      <c r="A358" s="1">
        <f>44075</f>
        <v>44075</v>
      </c>
      <c r="B358" s="1">
        <f>44104</f>
        <v>44104</v>
      </c>
    </row>
    <row r="359" spans="1:2" hidden="1" x14ac:dyDescent="0.25">
      <c r="A359" s="1">
        <f>40871</f>
        <v>40871</v>
      </c>
      <c r="B359" s="1">
        <f>40969</f>
        <v>40969</v>
      </c>
    </row>
    <row r="360" spans="1:2" hidden="1" x14ac:dyDescent="0.25">
      <c r="A360" s="1">
        <f>40877</f>
        <v>40877</v>
      </c>
      <c r="B360" s="1">
        <f>40881</f>
        <v>40881</v>
      </c>
    </row>
    <row r="361" spans="1:2" hidden="1" x14ac:dyDescent="0.25">
      <c r="A361" s="1">
        <f>40878</f>
        <v>40878</v>
      </c>
      <c r="B361" s="1">
        <f>41125</f>
        <v>41125</v>
      </c>
    </row>
    <row r="362" spans="1:2" hidden="1" x14ac:dyDescent="0.25">
      <c r="A362" s="1">
        <f>40878</f>
        <v>40878</v>
      </c>
      <c r="B362" s="1">
        <f>40968</f>
        <v>40968</v>
      </c>
    </row>
    <row r="363" spans="1:2" hidden="1" x14ac:dyDescent="0.25">
      <c r="A363" s="1">
        <f>41334</f>
        <v>41334</v>
      </c>
      <c r="B363" s="1">
        <f>41882</f>
        <v>41882</v>
      </c>
    </row>
    <row r="364" spans="1:2" hidden="1" x14ac:dyDescent="0.25">
      <c r="A364" s="1">
        <f>40889</f>
        <v>40889</v>
      </c>
      <c r="B364" s="1">
        <f>40940</f>
        <v>40940</v>
      </c>
    </row>
    <row r="365" spans="1:2" hidden="1" x14ac:dyDescent="0.25">
      <c r="A365" s="1">
        <f>40940</f>
        <v>40940</v>
      </c>
      <c r="B365" s="1">
        <f>42369</f>
        <v>42369</v>
      </c>
    </row>
    <row r="366" spans="1:2" hidden="1" x14ac:dyDescent="0.25">
      <c r="A366" s="1">
        <f>40891</f>
        <v>40891</v>
      </c>
      <c r="B366" s="1">
        <f>41122</f>
        <v>41122</v>
      </c>
    </row>
    <row r="367" spans="1:2" hidden="1" x14ac:dyDescent="0.25">
      <c r="A367" s="1">
        <f>40898</f>
        <v>40898</v>
      </c>
      <c r="B367" s="1">
        <f>41274</f>
        <v>41274</v>
      </c>
    </row>
    <row r="368" spans="1:2" hidden="1" x14ac:dyDescent="0.25">
      <c r="A368" s="1">
        <f>40903</f>
        <v>40903</v>
      </c>
      <c r="B368" s="1">
        <f>41716</f>
        <v>41716</v>
      </c>
    </row>
    <row r="369" spans="1:2" hidden="1" x14ac:dyDescent="0.25">
      <c r="A369" s="1">
        <f>40910</f>
        <v>40910</v>
      </c>
      <c r="B369" s="1">
        <f>43404</f>
        <v>43404</v>
      </c>
    </row>
    <row r="370" spans="1:2" hidden="1" x14ac:dyDescent="0.25">
      <c r="A370" s="1">
        <f>40894</f>
        <v>40894</v>
      </c>
      <c r="B370" s="1">
        <f>40894</f>
        <v>40894</v>
      </c>
    </row>
    <row r="371" spans="1:2" hidden="1" x14ac:dyDescent="0.25">
      <c r="A371" s="1">
        <f>40878</f>
        <v>40878</v>
      </c>
      <c r="B371" s="1">
        <f>40880</f>
        <v>40880</v>
      </c>
    </row>
    <row r="372" spans="1:2" hidden="1" x14ac:dyDescent="0.25">
      <c r="A372" s="1">
        <f>40911</f>
        <v>40911</v>
      </c>
      <c r="B372" s="1">
        <f>40999</f>
        <v>40999</v>
      </c>
    </row>
    <row r="373" spans="1:2" hidden="1" x14ac:dyDescent="0.25">
      <c r="A373" s="1">
        <f>42767</f>
        <v>42767</v>
      </c>
      <c r="B373" s="1">
        <f>44439</f>
        <v>44439</v>
      </c>
    </row>
    <row r="374" spans="1:2" hidden="1" x14ac:dyDescent="0.25">
      <c r="A374" s="1">
        <f>40940</f>
        <v>40940</v>
      </c>
      <c r="B374" s="1">
        <f>41133</f>
        <v>41133</v>
      </c>
    </row>
    <row r="375" spans="1:2" hidden="1" x14ac:dyDescent="0.25">
      <c r="A375" s="1">
        <f>40940</f>
        <v>40940</v>
      </c>
      <c r="B375" s="1">
        <f>41290</f>
        <v>41290</v>
      </c>
    </row>
    <row r="376" spans="1:2" hidden="1" x14ac:dyDescent="0.25">
      <c r="A376" s="1">
        <f>40940</f>
        <v>40940</v>
      </c>
      <c r="B376" s="1">
        <f>41090</f>
        <v>41090</v>
      </c>
    </row>
    <row r="377" spans="1:2" hidden="1" x14ac:dyDescent="0.25">
      <c r="A377" s="1">
        <f>40940</f>
        <v>40940</v>
      </c>
      <c r="B377" s="1">
        <f>41517</f>
        <v>41517</v>
      </c>
    </row>
    <row r="378" spans="1:2" hidden="1" x14ac:dyDescent="0.25">
      <c r="A378" s="1">
        <f>40940</f>
        <v>40940</v>
      </c>
      <c r="B378" s="1">
        <f>41102</f>
        <v>41102</v>
      </c>
    </row>
    <row r="379" spans="1:2" hidden="1" x14ac:dyDescent="0.25">
      <c r="A379" s="1">
        <f>40940</f>
        <v>40940</v>
      </c>
      <c r="B379" s="1">
        <f>41060</f>
        <v>41060</v>
      </c>
    </row>
    <row r="380" spans="1:2" hidden="1" x14ac:dyDescent="0.25">
      <c r="A380" s="1">
        <f>40940</f>
        <v>40940</v>
      </c>
      <c r="B380" s="1">
        <f>40972</f>
        <v>40972</v>
      </c>
    </row>
    <row r="381" spans="1:2" hidden="1" x14ac:dyDescent="0.25">
      <c r="A381" s="1">
        <f>40940</f>
        <v>40940</v>
      </c>
      <c r="B381" s="1">
        <f>41391</f>
        <v>41391</v>
      </c>
    </row>
    <row r="382" spans="1:2" hidden="1" x14ac:dyDescent="0.25">
      <c r="A382" s="1">
        <f>40940</f>
        <v>40940</v>
      </c>
      <c r="B382" s="1">
        <f>41154</f>
        <v>41154</v>
      </c>
    </row>
    <row r="383" spans="1:2" hidden="1" x14ac:dyDescent="0.25">
      <c r="A383" s="1">
        <f>40940</f>
        <v>40940</v>
      </c>
      <c r="B383" s="1">
        <f>43046</f>
        <v>43046</v>
      </c>
    </row>
    <row r="384" spans="1:2" hidden="1" x14ac:dyDescent="0.25">
      <c r="A384" s="1">
        <f>40940</f>
        <v>40940</v>
      </c>
      <c r="B384" s="1">
        <f>41392</f>
        <v>41392</v>
      </c>
    </row>
    <row r="385" spans="1:2" hidden="1" x14ac:dyDescent="0.25">
      <c r="A385" s="1">
        <f>40961</f>
        <v>40961</v>
      </c>
      <c r="B385" s="1">
        <f>41399</f>
        <v>41399</v>
      </c>
    </row>
    <row r="386" spans="1:2" hidden="1" x14ac:dyDescent="0.25">
      <c r="A386" s="1">
        <f>40956</f>
        <v>40956</v>
      </c>
      <c r="B386" s="1">
        <f>42978</f>
        <v>42978</v>
      </c>
    </row>
    <row r="387" spans="1:2" hidden="1" x14ac:dyDescent="0.25">
      <c r="A387" s="1">
        <f>40968</f>
        <v>40968</v>
      </c>
      <c r="B387" s="1">
        <f>40998</f>
        <v>40998</v>
      </c>
    </row>
    <row r="388" spans="1:2" hidden="1" x14ac:dyDescent="0.25">
      <c r="A388" s="1">
        <f>41000</f>
        <v>41000</v>
      </c>
      <c r="B388" s="1">
        <f>41274</f>
        <v>41274</v>
      </c>
    </row>
    <row r="389" spans="1:2" hidden="1" x14ac:dyDescent="0.25">
      <c r="A389" s="1">
        <f>41000</f>
        <v>41000</v>
      </c>
      <c r="B389" s="1">
        <f>41274</f>
        <v>41274</v>
      </c>
    </row>
    <row r="390" spans="1:2" hidden="1" x14ac:dyDescent="0.25">
      <c r="A390" s="1">
        <f>40968</f>
        <v>40968</v>
      </c>
      <c r="B390" s="1">
        <f>41060</f>
        <v>41060</v>
      </c>
    </row>
    <row r="391" spans="1:2" hidden="1" x14ac:dyDescent="0.25">
      <c r="A391" s="1">
        <f>40985</f>
        <v>40985</v>
      </c>
      <c r="B391" s="1">
        <f>41091</f>
        <v>41091</v>
      </c>
    </row>
    <row r="392" spans="1:2" hidden="1" x14ac:dyDescent="0.25">
      <c r="A392" s="1">
        <f>40985</f>
        <v>40985</v>
      </c>
      <c r="B392" s="1">
        <f>41000</f>
        <v>41000</v>
      </c>
    </row>
    <row r="393" spans="1:2" hidden="1" x14ac:dyDescent="0.25">
      <c r="A393" s="1">
        <f>41014</f>
        <v>41014</v>
      </c>
      <c r="B393" s="1">
        <f>41378</f>
        <v>41378</v>
      </c>
    </row>
    <row r="394" spans="1:2" hidden="1" x14ac:dyDescent="0.25">
      <c r="A394" s="1">
        <f>41377</f>
        <v>41377</v>
      </c>
      <c r="B394" s="1">
        <f>41610</f>
        <v>41610</v>
      </c>
    </row>
    <row r="395" spans="1:2" hidden="1" x14ac:dyDescent="0.25">
      <c r="A395" s="1">
        <f>40992</f>
        <v>40992</v>
      </c>
      <c r="B395" s="1">
        <f>41091</f>
        <v>41091</v>
      </c>
    </row>
    <row r="396" spans="1:2" hidden="1" x14ac:dyDescent="0.25">
      <c r="A396" s="1">
        <f>41000</f>
        <v>41000</v>
      </c>
      <c r="B396" s="1">
        <f>41274</f>
        <v>41274</v>
      </c>
    </row>
    <row r="397" spans="1:2" hidden="1" x14ac:dyDescent="0.25">
      <c r="A397" s="1">
        <f>41038</f>
        <v>41038</v>
      </c>
      <c r="B397" s="1">
        <f>41777</f>
        <v>41777</v>
      </c>
    </row>
    <row r="398" spans="1:2" hidden="1" x14ac:dyDescent="0.25">
      <c r="A398" s="1">
        <f>41045</f>
        <v>41045</v>
      </c>
      <c r="B398" s="1">
        <f>41333</f>
        <v>41333</v>
      </c>
    </row>
    <row r="399" spans="1:2" hidden="1" x14ac:dyDescent="0.25">
      <c r="A399" s="1">
        <f>41032</f>
        <v>41032</v>
      </c>
      <c r="B399" s="1">
        <f>41032</f>
        <v>41032</v>
      </c>
    </row>
    <row r="400" spans="1:2" hidden="1" x14ac:dyDescent="0.25">
      <c r="A400" s="1">
        <f>41051</f>
        <v>41051</v>
      </c>
      <c r="B400" s="1">
        <f>42246</f>
        <v>42246</v>
      </c>
    </row>
    <row r="401" spans="1:2" hidden="1" x14ac:dyDescent="0.25">
      <c r="A401" s="1">
        <f>41055</f>
        <v>41055</v>
      </c>
      <c r="B401" s="1">
        <f>41152</f>
        <v>41152</v>
      </c>
    </row>
    <row r="402" spans="1:2" hidden="1" x14ac:dyDescent="0.25">
      <c r="A402" s="1">
        <f>43056</f>
        <v>43056</v>
      </c>
      <c r="B402" s="1">
        <f>43056</f>
        <v>43056</v>
      </c>
    </row>
    <row r="403" spans="1:2" hidden="1" x14ac:dyDescent="0.25">
      <c r="A403" s="1">
        <f>42972</f>
        <v>42972</v>
      </c>
      <c r="B403" s="1">
        <f>42972</f>
        <v>42972</v>
      </c>
    </row>
    <row r="404" spans="1:2" hidden="1" x14ac:dyDescent="0.25">
      <c r="A404" s="1">
        <f>41062</f>
        <v>41062</v>
      </c>
      <c r="B404" s="1">
        <f>41214</f>
        <v>41214</v>
      </c>
    </row>
    <row r="405" spans="1:2" hidden="1" x14ac:dyDescent="0.25">
      <c r="A405" s="1">
        <f>41456</f>
        <v>41456</v>
      </c>
      <c r="B405" s="1">
        <f>41517</f>
        <v>41517</v>
      </c>
    </row>
    <row r="406" spans="1:2" hidden="1" x14ac:dyDescent="0.25">
      <c r="A406" s="1">
        <f>41061</f>
        <v>41061</v>
      </c>
      <c r="B406" s="1">
        <f>41091</f>
        <v>41091</v>
      </c>
    </row>
    <row r="407" spans="1:2" hidden="1" x14ac:dyDescent="0.25">
      <c r="A407" s="1">
        <f>41068</f>
        <v>41068</v>
      </c>
      <c r="B407" s="1">
        <f>41091</f>
        <v>41091</v>
      </c>
    </row>
    <row r="408" spans="1:2" hidden="1" x14ac:dyDescent="0.25">
      <c r="A408" s="1">
        <f>41456</f>
        <v>41456</v>
      </c>
      <c r="B408" s="1">
        <f>42886</f>
        <v>42886</v>
      </c>
    </row>
    <row r="409" spans="1:2" hidden="1" x14ac:dyDescent="0.25">
      <c r="A409" s="1">
        <f>41069</f>
        <v>41069</v>
      </c>
      <c r="B409" s="1">
        <f>41091</f>
        <v>41091</v>
      </c>
    </row>
    <row r="410" spans="1:2" hidden="1" x14ac:dyDescent="0.25">
      <c r="A410" s="1">
        <f>41791</f>
        <v>41791</v>
      </c>
      <c r="B410" s="1">
        <f>41820</f>
        <v>41820</v>
      </c>
    </row>
    <row r="411" spans="1:2" hidden="1" x14ac:dyDescent="0.25">
      <c r="A411" s="1">
        <f>41087</f>
        <v>41087</v>
      </c>
      <c r="B411" s="1">
        <f>41787</f>
        <v>41787</v>
      </c>
    </row>
    <row r="412" spans="1:2" hidden="1" x14ac:dyDescent="0.25">
      <c r="A412" s="1">
        <f>41094</f>
        <v>41094</v>
      </c>
      <c r="B412" s="1">
        <f>41434</f>
        <v>41434</v>
      </c>
    </row>
    <row r="413" spans="1:2" hidden="1" x14ac:dyDescent="0.25">
      <c r="A413" s="1">
        <f>41365</f>
        <v>41365</v>
      </c>
      <c r="B413" s="1">
        <f>41441</f>
        <v>41441</v>
      </c>
    </row>
    <row r="414" spans="1:2" hidden="1" x14ac:dyDescent="0.25">
      <c r="A414" s="1">
        <f>41094</f>
        <v>41094</v>
      </c>
      <c r="B414" s="1">
        <f>41146</f>
        <v>41146</v>
      </c>
    </row>
    <row r="415" spans="1:2" hidden="1" x14ac:dyDescent="0.25">
      <c r="A415" s="1">
        <f>41106</f>
        <v>41106</v>
      </c>
      <c r="B415" s="1">
        <f>41448</f>
        <v>41448</v>
      </c>
    </row>
    <row r="416" spans="1:2" hidden="1" x14ac:dyDescent="0.25">
      <c r="A416" s="1">
        <f>41122</f>
        <v>41122</v>
      </c>
      <c r="B416" s="1">
        <f>41214</f>
        <v>41214</v>
      </c>
    </row>
    <row r="417" spans="1:2" hidden="1" x14ac:dyDescent="0.25">
      <c r="A417" s="1">
        <f>41419</f>
        <v>41419</v>
      </c>
      <c r="B417" s="1">
        <f>41610</f>
        <v>41610</v>
      </c>
    </row>
    <row r="418" spans="1:2" hidden="1" x14ac:dyDescent="0.25">
      <c r="A418" s="1">
        <f>41731</f>
        <v>41731</v>
      </c>
      <c r="B418" s="1">
        <f>42225</f>
        <v>42225</v>
      </c>
    </row>
    <row r="419" spans="1:2" hidden="1" x14ac:dyDescent="0.25">
      <c r="A419" s="1">
        <f>41094</f>
        <v>41094</v>
      </c>
      <c r="B419" s="1">
        <f>41122</f>
        <v>41122</v>
      </c>
    </row>
    <row r="420" spans="1:2" hidden="1" x14ac:dyDescent="0.25">
      <c r="A420" s="1">
        <f>41426</f>
        <v>41426</v>
      </c>
      <c r="B420" s="1">
        <f>41517</f>
        <v>41517</v>
      </c>
    </row>
    <row r="421" spans="1:2" hidden="1" x14ac:dyDescent="0.25">
      <c r="A421" s="1">
        <f>41419</f>
        <v>41419</v>
      </c>
      <c r="B421" s="1">
        <f>41609</f>
        <v>41609</v>
      </c>
    </row>
    <row r="422" spans="1:2" hidden="1" x14ac:dyDescent="0.25">
      <c r="A422" s="1">
        <f>41094</f>
        <v>41094</v>
      </c>
      <c r="B422" s="1">
        <f>41639</f>
        <v>41639</v>
      </c>
    </row>
    <row r="423" spans="1:2" hidden="1" x14ac:dyDescent="0.25">
      <c r="A423" s="1">
        <f>41097</f>
        <v>41097</v>
      </c>
      <c r="B423" s="1">
        <f>41214</f>
        <v>41214</v>
      </c>
    </row>
    <row r="424" spans="1:2" hidden="1" x14ac:dyDescent="0.25">
      <c r="A424" s="1">
        <f>41094</f>
        <v>41094</v>
      </c>
      <c r="B424" s="1">
        <f>41274</f>
        <v>41274</v>
      </c>
    </row>
    <row r="425" spans="1:2" hidden="1" x14ac:dyDescent="0.25">
      <c r="A425" s="1">
        <f>41061</f>
        <v>41061</v>
      </c>
      <c r="B425" s="1">
        <f>41063</f>
        <v>41063</v>
      </c>
    </row>
    <row r="426" spans="1:2" hidden="1" x14ac:dyDescent="0.25">
      <c r="A426" s="1">
        <f>41109</f>
        <v>41109</v>
      </c>
      <c r="B426" s="1">
        <f>41136</f>
        <v>41136</v>
      </c>
    </row>
    <row r="427" spans="1:2" hidden="1" x14ac:dyDescent="0.25">
      <c r="A427" s="1">
        <f>41306</f>
        <v>41306</v>
      </c>
      <c r="B427" s="1">
        <f>41333</f>
        <v>41333</v>
      </c>
    </row>
    <row r="428" spans="1:2" hidden="1" x14ac:dyDescent="0.25">
      <c r="A428" s="1">
        <f>41138</f>
        <v>41138</v>
      </c>
      <c r="B428" s="1">
        <f>41502</f>
        <v>41502</v>
      </c>
    </row>
    <row r="429" spans="1:2" hidden="1" x14ac:dyDescent="0.25">
      <c r="A429" s="1">
        <f>41122</f>
        <v>41122</v>
      </c>
      <c r="B429" s="1">
        <f>42043</f>
        <v>42043</v>
      </c>
    </row>
    <row r="430" spans="1:2" hidden="1" x14ac:dyDescent="0.25">
      <c r="A430" s="1">
        <f>41122</f>
        <v>41122</v>
      </c>
      <c r="B430" s="1">
        <f>41150</f>
        <v>41150</v>
      </c>
    </row>
    <row r="431" spans="1:2" hidden="1" x14ac:dyDescent="0.25">
      <c r="A431" s="1">
        <f>41122</f>
        <v>41122</v>
      </c>
      <c r="B431" s="1">
        <f>41486</f>
        <v>41486</v>
      </c>
    </row>
    <row r="432" spans="1:2" hidden="1" x14ac:dyDescent="0.25">
      <c r="A432" s="1">
        <f>41091</f>
        <v>41091</v>
      </c>
      <c r="B432" s="1">
        <f>41091</f>
        <v>41091</v>
      </c>
    </row>
    <row r="433" spans="1:2" hidden="1" x14ac:dyDescent="0.25">
      <c r="A433" s="1">
        <f>41122</f>
        <v>41122</v>
      </c>
      <c r="B433" s="1">
        <f>41136</f>
        <v>41136</v>
      </c>
    </row>
    <row r="434" spans="1:2" hidden="1" x14ac:dyDescent="0.25">
      <c r="A434" s="1">
        <f>41153</f>
        <v>41153</v>
      </c>
      <c r="B434" s="1">
        <f>41820</f>
        <v>41820</v>
      </c>
    </row>
    <row r="435" spans="1:2" hidden="1" x14ac:dyDescent="0.25">
      <c r="A435" s="1">
        <f>41129</f>
        <v>41129</v>
      </c>
      <c r="B435" s="1">
        <f>41152</f>
        <v>41152</v>
      </c>
    </row>
    <row r="436" spans="1:2" hidden="1" x14ac:dyDescent="0.25">
      <c r="A436" s="1">
        <f>41136</f>
        <v>41136</v>
      </c>
      <c r="B436" s="1">
        <f>41394</f>
        <v>41394</v>
      </c>
    </row>
    <row r="437" spans="1:2" hidden="1" x14ac:dyDescent="0.25">
      <c r="A437" s="1">
        <f>41183</f>
        <v>41183</v>
      </c>
      <c r="B437" s="1">
        <f>41213</f>
        <v>41213</v>
      </c>
    </row>
    <row r="438" spans="1:2" hidden="1" x14ac:dyDescent="0.25">
      <c r="A438" s="1">
        <f>41138</f>
        <v>41138</v>
      </c>
      <c r="B438" s="1">
        <f>41726</f>
        <v>41726</v>
      </c>
    </row>
    <row r="439" spans="1:2" hidden="1" x14ac:dyDescent="0.25">
      <c r="A439" s="1">
        <f>41138</f>
        <v>41138</v>
      </c>
      <c r="B439" s="1">
        <f>41741</f>
        <v>41741</v>
      </c>
    </row>
    <row r="440" spans="1:2" hidden="1" x14ac:dyDescent="0.25">
      <c r="A440" s="1">
        <f>41140</f>
        <v>41140</v>
      </c>
      <c r="B440" s="1">
        <f>41153</f>
        <v>41153</v>
      </c>
    </row>
    <row r="441" spans="1:2" hidden="1" x14ac:dyDescent="0.25">
      <c r="A441" s="1">
        <f>41140</f>
        <v>41140</v>
      </c>
      <c r="B441" s="1">
        <f>41141</f>
        <v>41141</v>
      </c>
    </row>
    <row r="442" spans="1:2" hidden="1" x14ac:dyDescent="0.25">
      <c r="A442" s="1">
        <f>41145</f>
        <v>41145</v>
      </c>
      <c r="B442" s="1">
        <f>41547</f>
        <v>41547</v>
      </c>
    </row>
    <row r="443" spans="1:2" hidden="1" x14ac:dyDescent="0.25">
      <c r="A443" s="1">
        <f>41152</f>
        <v>41152</v>
      </c>
      <c r="B443" s="1">
        <f>41214</f>
        <v>41214</v>
      </c>
    </row>
    <row r="444" spans="1:2" hidden="1" x14ac:dyDescent="0.25">
      <c r="A444" s="1">
        <f>41157</f>
        <v>41157</v>
      </c>
      <c r="B444" s="1">
        <f>41182</f>
        <v>41182</v>
      </c>
    </row>
    <row r="445" spans="1:2" hidden="1" x14ac:dyDescent="0.25">
      <c r="A445" s="1">
        <f>41122</f>
        <v>41122</v>
      </c>
      <c r="B445" s="1">
        <f>41122</f>
        <v>41122</v>
      </c>
    </row>
    <row r="446" spans="1:2" hidden="1" x14ac:dyDescent="0.25">
      <c r="A446" s="1">
        <f>41150</f>
        <v>41150</v>
      </c>
      <c r="B446" s="1">
        <f>41151</f>
        <v>41151</v>
      </c>
    </row>
    <row r="447" spans="1:2" hidden="1" x14ac:dyDescent="0.25">
      <c r="A447" s="1">
        <f>41150</f>
        <v>41150</v>
      </c>
      <c r="B447" s="1">
        <f>41214</f>
        <v>41214</v>
      </c>
    </row>
    <row r="448" spans="1:2" hidden="1" x14ac:dyDescent="0.25">
      <c r="A448" s="1">
        <f>41157</f>
        <v>41157</v>
      </c>
      <c r="B448" s="1">
        <f>41196</f>
        <v>41196</v>
      </c>
    </row>
    <row r="449" spans="1:2" hidden="1" x14ac:dyDescent="0.25">
      <c r="A449" s="1">
        <f>41152</f>
        <v>41152</v>
      </c>
      <c r="B449" s="1">
        <f>41203</f>
        <v>41203</v>
      </c>
    </row>
    <row r="450" spans="1:2" hidden="1" x14ac:dyDescent="0.25">
      <c r="A450" s="1">
        <f>41162</f>
        <v>41162</v>
      </c>
      <c r="B450" s="1">
        <f>41165</f>
        <v>41165</v>
      </c>
    </row>
    <row r="451" spans="1:2" hidden="1" x14ac:dyDescent="0.25">
      <c r="A451" s="1">
        <f>41164</f>
        <v>41164</v>
      </c>
      <c r="B451" s="1">
        <f>41364</f>
        <v>41364</v>
      </c>
    </row>
    <row r="452" spans="1:2" hidden="1" x14ac:dyDescent="0.25">
      <c r="A452" s="1">
        <f>41171</f>
        <v>41171</v>
      </c>
      <c r="B452" s="1">
        <f>41760</f>
        <v>41760</v>
      </c>
    </row>
    <row r="453" spans="1:2" hidden="1" x14ac:dyDescent="0.25">
      <c r="A453" s="1">
        <f>41171</f>
        <v>41171</v>
      </c>
      <c r="B453" s="1">
        <f>41214</f>
        <v>41214</v>
      </c>
    </row>
    <row r="454" spans="1:2" hidden="1" x14ac:dyDescent="0.25">
      <c r="A454" s="1">
        <f>41172</f>
        <v>41172</v>
      </c>
      <c r="B454" s="1">
        <f>41214</f>
        <v>41214</v>
      </c>
    </row>
    <row r="455" spans="1:2" hidden="1" x14ac:dyDescent="0.25">
      <c r="A455" s="1">
        <f>41179</f>
        <v>41179</v>
      </c>
      <c r="B455" s="1">
        <f>41608</f>
        <v>41608</v>
      </c>
    </row>
    <row r="456" spans="1:2" hidden="1" x14ac:dyDescent="0.25">
      <c r="A456" s="1">
        <f>41183</f>
        <v>41183</v>
      </c>
      <c r="B456" s="1">
        <f>41488</f>
        <v>41488</v>
      </c>
    </row>
    <row r="457" spans="1:2" hidden="1" x14ac:dyDescent="0.25">
      <c r="A457" s="1">
        <f>41185</f>
        <v>41185</v>
      </c>
      <c r="B457" s="1">
        <f>41217</f>
        <v>41217</v>
      </c>
    </row>
    <row r="458" spans="1:2" hidden="1" x14ac:dyDescent="0.25">
      <c r="A458" s="1">
        <f>41187</f>
        <v>41187</v>
      </c>
      <c r="B458" s="1">
        <f>41214</f>
        <v>41214</v>
      </c>
    </row>
    <row r="459" spans="1:2" hidden="1" x14ac:dyDescent="0.25">
      <c r="A459" s="1">
        <f>41192</f>
        <v>41192</v>
      </c>
      <c r="B459" s="1">
        <f>41214</f>
        <v>41214</v>
      </c>
    </row>
    <row r="460" spans="1:2" hidden="1" x14ac:dyDescent="0.25">
      <c r="A460" s="1">
        <f>41185</f>
        <v>41185</v>
      </c>
      <c r="B460" s="1">
        <f>41608</f>
        <v>41608</v>
      </c>
    </row>
    <row r="461" spans="1:2" hidden="1" x14ac:dyDescent="0.25">
      <c r="A461" s="1">
        <f>41197</f>
        <v>41197</v>
      </c>
      <c r="B461" s="1">
        <f>41238</f>
        <v>41238</v>
      </c>
    </row>
    <row r="462" spans="1:2" hidden="1" x14ac:dyDescent="0.25">
      <c r="A462" s="1">
        <f>41199</f>
        <v>41199</v>
      </c>
      <c r="B462" s="1">
        <f>41639</f>
        <v>41639</v>
      </c>
    </row>
    <row r="463" spans="1:2" hidden="1" x14ac:dyDescent="0.25">
      <c r="A463" s="1">
        <f>41199</f>
        <v>41199</v>
      </c>
      <c r="B463" s="1">
        <f>41214</f>
        <v>41214</v>
      </c>
    </row>
    <row r="464" spans="1:2" hidden="1" x14ac:dyDescent="0.25">
      <c r="A464" s="1">
        <f>41200</f>
        <v>41200</v>
      </c>
      <c r="B464" s="1">
        <f>42063</f>
        <v>42063</v>
      </c>
    </row>
    <row r="465" spans="1:2" hidden="1" x14ac:dyDescent="0.25">
      <c r="A465" s="1">
        <f>41206</f>
        <v>41206</v>
      </c>
      <c r="B465" s="1">
        <f>41245</f>
        <v>41245</v>
      </c>
    </row>
    <row r="466" spans="1:2" hidden="1" x14ac:dyDescent="0.25">
      <c r="A466" s="1">
        <f>41776</f>
        <v>41776</v>
      </c>
      <c r="B466" s="1">
        <f>41883</f>
        <v>41883</v>
      </c>
    </row>
    <row r="467" spans="1:2" hidden="1" x14ac:dyDescent="0.25">
      <c r="A467" s="1">
        <f>41214</f>
        <v>41214</v>
      </c>
      <c r="B467" s="1">
        <f>41385</f>
        <v>41385</v>
      </c>
    </row>
    <row r="468" spans="1:2" hidden="1" x14ac:dyDescent="0.25">
      <c r="A468" s="1">
        <f>41214</f>
        <v>41214</v>
      </c>
      <c r="B468" s="1">
        <f>41276</f>
        <v>41276</v>
      </c>
    </row>
    <row r="469" spans="1:2" hidden="1" x14ac:dyDescent="0.25">
      <c r="A469" s="1">
        <f>41231</f>
        <v>41231</v>
      </c>
      <c r="B469" s="1">
        <f>41244</f>
        <v>41244</v>
      </c>
    </row>
    <row r="470" spans="1:2" hidden="1" x14ac:dyDescent="0.25">
      <c r="A470" s="1">
        <f>41223</f>
        <v>41223</v>
      </c>
      <c r="B470" s="1">
        <f>41224</f>
        <v>41224</v>
      </c>
    </row>
    <row r="471" spans="1:2" hidden="1" x14ac:dyDescent="0.25">
      <c r="A471" s="1">
        <f>41821</f>
        <v>41821</v>
      </c>
      <c r="B471" s="1">
        <f>41851</f>
        <v>41851</v>
      </c>
    </row>
    <row r="472" spans="1:2" hidden="1" x14ac:dyDescent="0.25">
      <c r="A472" s="1">
        <f>41229</f>
        <v>41229</v>
      </c>
      <c r="B472" s="1">
        <f>41929</f>
        <v>41929</v>
      </c>
    </row>
    <row r="473" spans="1:2" hidden="1" x14ac:dyDescent="0.25">
      <c r="A473" s="1">
        <f>41214</f>
        <v>41214</v>
      </c>
      <c r="B473" s="1">
        <f>41580</f>
        <v>41580</v>
      </c>
    </row>
    <row r="474" spans="1:2" hidden="1" x14ac:dyDescent="0.25">
      <c r="A474" s="1">
        <f>41426</f>
        <v>41426</v>
      </c>
      <c r="B474" s="1">
        <f>41741</f>
        <v>41741</v>
      </c>
    </row>
    <row r="475" spans="1:2" hidden="1" x14ac:dyDescent="0.25">
      <c r="A475" s="1">
        <f>41305</f>
        <v>41305</v>
      </c>
      <c r="B475" s="1">
        <f>41774</f>
        <v>41774</v>
      </c>
    </row>
    <row r="476" spans="1:2" hidden="1" x14ac:dyDescent="0.25">
      <c r="A476" s="1">
        <f>41305</f>
        <v>41305</v>
      </c>
      <c r="B476" s="1">
        <f>41790</f>
        <v>41790</v>
      </c>
    </row>
    <row r="477" spans="1:2" hidden="1" x14ac:dyDescent="0.25">
      <c r="A477" s="1">
        <f>41305</f>
        <v>41305</v>
      </c>
      <c r="B477" s="1">
        <f>41517</f>
        <v>41517</v>
      </c>
    </row>
    <row r="478" spans="1:2" hidden="1" x14ac:dyDescent="0.25">
      <c r="A478" s="1">
        <f>41306</f>
        <v>41306</v>
      </c>
      <c r="B478" s="1">
        <f>43496</f>
        <v>43496</v>
      </c>
    </row>
    <row r="479" spans="1:2" hidden="1" x14ac:dyDescent="0.25">
      <c r="A479" s="1">
        <f>41305</f>
        <v>41305</v>
      </c>
      <c r="B479" s="1">
        <f>41713</f>
        <v>41713</v>
      </c>
    </row>
    <row r="480" spans="1:2" hidden="1" x14ac:dyDescent="0.25">
      <c r="A480" s="1">
        <f>41325</f>
        <v>41325</v>
      </c>
      <c r="B480" s="1">
        <f>41728</f>
        <v>41728</v>
      </c>
    </row>
    <row r="481" spans="1:2" hidden="1" x14ac:dyDescent="0.25">
      <c r="A481" s="1">
        <f>41312</f>
        <v>41312</v>
      </c>
      <c r="B481" s="1">
        <f>41608</f>
        <v>41608</v>
      </c>
    </row>
    <row r="482" spans="1:2" hidden="1" x14ac:dyDescent="0.25">
      <c r="A482" s="1">
        <f>41322</f>
        <v>41322</v>
      </c>
      <c r="B482" s="1">
        <f>41587</f>
        <v>41587</v>
      </c>
    </row>
    <row r="483" spans="1:2" hidden="1" x14ac:dyDescent="0.25">
      <c r="A483" s="1">
        <f>41325</f>
        <v>41325</v>
      </c>
      <c r="B483" s="1">
        <f>41333</f>
        <v>41333</v>
      </c>
    </row>
    <row r="484" spans="1:2" hidden="1" x14ac:dyDescent="0.25">
      <c r="A484" s="1">
        <f>41320</f>
        <v>41320</v>
      </c>
      <c r="B484" s="1">
        <f>41329</f>
        <v>41329</v>
      </c>
    </row>
    <row r="485" spans="1:2" hidden="1" x14ac:dyDescent="0.25">
      <c r="A485" s="1">
        <f>41318</f>
        <v>41318</v>
      </c>
      <c r="B485" s="1">
        <f>41517</f>
        <v>41517</v>
      </c>
    </row>
    <row r="486" spans="1:2" hidden="1" x14ac:dyDescent="0.25">
      <c r="A486" s="1">
        <f>41326</f>
        <v>41326</v>
      </c>
      <c r="B486" s="1">
        <f>41474</f>
        <v>41474</v>
      </c>
    </row>
    <row r="487" spans="1:2" hidden="1" x14ac:dyDescent="0.25">
      <c r="A487" s="1">
        <f>41325</f>
        <v>41325</v>
      </c>
      <c r="B487" s="1">
        <f>41350</f>
        <v>41350</v>
      </c>
    </row>
    <row r="488" spans="1:2" hidden="1" x14ac:dyDescent="0.25">
      <c r="A488" s="1">
        <f>41339</f>
        <v>41339</v>
      </c>
      <c r="B488" s="1">
        <f>42069</f>
        <v>42069</v>
      </c>
    </row>
    <row r="489" spans="1:2" hidden="1" x14ac:dyDescent="0.25">
      <c r="A489" s="1">
        <f>41337</f>
        <v>41337</v>
      </c>
      <c r="B489" s="1">
        <f>41339</f>
        <v>41339</v>
      </c>
    </row>
    <row r="490" spans="1:2" hidden="1" x14ac:dyDescent="0.25">
      <c r="A490" s="1">
        <f>41335</f>
        <v>41335</v>
      </c>
      <c r="B490" s="1">
        <f>42308</f>
        <v>42308</v>
      </c>
    </row>
    <row r="491" spans="1:2" hidden="1" x14ac:dyDescent="0.25">
      <c r="A491" s="1">
        <f>42051</f>
        <v>42051</v>
      </c>
      <c r="B491" s="1">
        <f>44767</f>
        <v>44767</v>
      </c>
    </row>
    <row r="492" spans="1:2" hidden="1" x14ac:dyDescent="0.25">
      <c r="A492" s="1">
        <f>42051</f>
        <v>42051</v>
      </c>
      <c r="B492" s="1">
        <f>44681</f>
        <v>44681</v>
      </c>
    </row>
    <row r="493" spans="1:2" hidden="1" x14ac:dyDescent="0.25">
      <c r="A493" s="1">
        <f>41487</f>
        <v>41487</v>
      </c>
      <c r="B493" s="1">
        <f>41718</f>
        <v>41718</v>
      </c>
    </row>
    <row r="494" spans="1:2" hidden="1" x14ac:dyDescent="0.25">
      <c r="A494" s="1">
        <f>41354</f>
        <v>41354</v>
      </c>
      <c r="B494" s="1">
        <f>41378</f>
        <v>41378</v>
      </c>
    </row>
    <row r="495" spans="1:2" hidden="1" x14ac:dyDescent="0.25">
      <c r="A495" s="1">
        <f>43885</f>
        <v>43885</v>
      </c>
      <c r="B495" s="1">
        <f>43885</f>
        <v>43885</v>
      </c>
    </row>
    <row r="496" spans="1:2" hidden="1" x14ac:dyDescent="0.25">
      <c r="A496" s="1">
        <f>41357</f>
        <v>41357</v>
      </c>
      <c r="B496" s="1">
        <f>41547</f>
        <v>41547</v>
      </c>
    </row>
    <row r="497" spans="1:2" x14ac:dyDescent="0.25">
      <c r="A497" s="1">
        <f>41359</f>
        <v>41359</v>
      </c>
      <c r="B497" s="1">
        <f>1</f>
        <v>1</v>
      </c>
    </row>
    <row r="498" spans="1:2" hidden="1" x14ac:dyDescent="0.25">
      <c r="A498" s="1">
        <f>41360</f>
        <v>41360</v>
      </c>
      <c r="B498" s="1">
        <f>41882</f>
        <v>41882</v>
      </c>
    </row>
    <row r="499" spans="1:2" hidden="1" x14ac:dyDescent="0.25">
      <c r="A499" s="1">
        <f>41365</f>
        <v>41365</v>
      </c>
      <c r="B499" s="1">
        <f>42069</f>
        <v>42069</v>
      </c>
    </row>
    <row r="500" spans="1:2" hidden="1" x14ac:dyDescent="0.25">
      <c r="A500" s="1">
        <f>41369</f>
        <v>41369</v>
      </c>
      <c r="B500" s="1">
        <f>41370</f>
        <v>41370</v>
      </c>
    </row>
    <row r="501" spans="1:2" hidden="1" x14ac:dyDescent="0.25">
      <c r="A501" s="1">
        <f>41374</f>
        <v>41374</v>
      </c>
      <c r="B501" s="1">
        <f>41475</f>
        <v>41475</v>
      </c>
    </row>
    <row r="502" spans="1:2" hidden="1" x14ac:dyDescent="0.25">
      <c r="A502" s="1">
        <f>41377</f>
        <v>41377</v>
      </c>
      <c r="B502" s="1">
        <f>41378</f>
        <v>41378</v>
      </c>
    </row>
    <row r="503" spans="1:2" hidden="1" x14ac:dyDescent="0.25">
      <c r="A503" s="1">
        <f>41376</f>
        <v>41376</v>
      </c>
      <c r="B503" s="1">
        <f>41378</f>
        <v>41378</v>
      </c>
    </row>
    <row r="504" spans="1:2" hidden="1" x14ac:dyDescent="0.25">
      <c r="A504" s="1">
        <f>41360</f>
        <v>41360</v>
      </c>
      <c r="B504" s="1">
        <f>41763</f>
        <v>41763</v>
      </c>
    </row>
    <row r="505" spans="1:2" hidden="1" x14ac:dyDescent="0.25">
      <c r="A505" s="1">
        <f>41376</f>
        <v>41376</v>
      </c>
      <c r="B505" s="1">
        <f>41395</f>
        <v>41395</v>
      </c>
    </row>
    <row r="506" spans="1:2" hidden="1" x14ac:dyDescent="0.25">
      <c r="A506" s="1">
        <f>41388</f>
        <v>41388</v>
      </c>
      <c r="B506" s="1">
        <f>42004</f>
        <v>42004</v>
      </c>
    </row>
    <row r="507" spans="1:2" hidden="1" x14ac:dyDescent="0.25">
      <c r="A507" s="1">
        <f>41395</f>
        <v>41395</v>
      </c>
      <c r="B507" s="1">
        <f>41698</f>
        <v>41698</v>
      </c>
    </row>
    <row r="508" spans="1:2" hidden="1" x14ac:dyDescent="0.25">
      <c r="A508" s="1">
        <f>41395</f>
        <v>41395</v>
      </c>
      <c r="B508" s="1">
        <f>41698</f>
        <v>41698</v>
      </c>
    </row>
    <row r="509" spans="1:2" hidden="1" x14ac:dyDescent="0.25">
      <c r="A509" s="1">
        <f>41395</f>
        <v>41395</v>
      </c>
      <c r="B509" s="1">
        <f>41469</f>
        <v>41469</v>
      </c>
    </row>
    <row r="510" spans="1:2" hidden="1" x14ac:dyDescent="0.25">
      <c r="A510" s="1">
        <f>44121</f>
        <v>44121</v>
      </c>
      <c r="B510" s="1">
        <f>44255</f>
        <v>44255</v>
      </c>
    </row>
    <row r="511" spans="1:2" hidden="1" x14ac:dyDescent="0.25">
      <c r="A511" s="1">
        <f>41417</f>
        <v>41417</v>
      </c>
      <c r="B511" s="1">
        <f>41851</f>
        <v>41851</v>
      </c>
    </row>
    <row r="512" spans="1:2" hidden="1" x14ac:dyDescent="0.25">
      <c r="A512" s="1">
        <f>41419</f>
        <v>41419</v>
      </c>
      <c r="B512" s="1">
        <f>41547</f>
        <v>41547</v>
      </c>
    </row>
    <row r="513" spans="1:2" hidden="1" x14ac:dyDescent="0.25">
      <c r="A513" s="1">
        <f>42175</f>
        <v>42175</v>
      </c>
      <c r="B513" s="1">
        <f>42176</f>
        <v>42176</v>
      </c>
    </row>
    <row r="514" spans="1:2" hidden="1" x14ac:dyDescent="0.25">
      <c r="A514" s="1">
        <f>41610</f>
        <v>41610</v>
      </c>
      <c r="B514" s="1">
        <f>41610</f>
        <v>41610</v>
      </c>
    </row>
    <row r="515" spans="1:2" hidden="1" x14ac:dyDescent="0.25">
      <c r="A515" s="1">
        <f>41423</f>
        <v>41423</v>
      </c>
      <c r="B515" s="1">
        <f>41693</f>
        <v>41693</v>
      </c>
    </row>
    <row r="516" spans="1:2" hidden="1" x14ac:dyDescent="0.25">
      <c r="A516" s="1">
        <f>41423</f>
        <v>41423</v>
      </c>
      <c r="B516" s="1">
        <f>41504</f>
        <v>41504</v>
      </c>
    </row>
    <row r="517" spans="1:2" hidden="1" x14ac:dyDescent="0.25">
      <c r="A517" s="1">
        <f>41417</f>
        <v>41417</v>
      </c>
      <c r="B517" s="1">
        <f>41426</f>
        <v>41426</v>
      </c>
    </row>
    <row r="518" spans="1:2" hidden="1" x14ac:dyDescent="0.25">
      <c r="A518" s="1">
        <f>41395</f>
        <v>41395</v>
      </c>
      <c r="B518" s="1">
        <f>41896</f>
        <v>41896</v>
      </c>
    </row>
    <row r="519" spans="1:2" hidden="1" x14ac:dyDescent="0.25">
      <c r="A519" s="1">
        <f>41437</f>
        <v>41437</v>
      </c>
      <c r="B519" s="1">
        <f>42417</f>
        <v>42417</v>
      </c>
    </row>
    <row r="520" spans="1:2" hidden="1" x14ac:dyDescent="0.25">
      <c r="A520" s="1">
        <f>41441</f>
        <v>41441</v>
      </c>
      <c r="B520" s="1">
        <f>41487</f>
        <v>41487</v>
      </c>
    </row>
    <row r="521" spans="1:2" hidden="1" x14ac:dyDescent="0.25">
      <c r="A521" s="1">
        <f>41456</f>
        <v>41456</v>
      </c>
      <c r="B521" s="1">
        <f>41486</f>
        <v>41486</v>
      </c>
    </row>
    <row r="522" spans="1:2" hidden="1" x14ac:dyDescent="0.25">
      <c r="A522" s="1">
        <f>41458</f>
        <v>41458</v>
      </c>
      <c r="B522" s="1">
        <f>41561</f>
        <v>41561</v>
      </c>
    </row>
    <row r="523" spans="1:2" hidden="1" x14ac:dyDescent="0.25">
      <c r="A523" s="1">
        <f>41437</f>
        <v>41437</v>
      </c>
      <c r="B523" s="1">
        <f>41517</f>
        <v>41517</v>
      </c>
    </row>
    <row r="524" spans="1:2" hidden="1" x14ac:dyDescent="0.25">
      <c r="A524" s="1">
        <f>42212</f>
        <v>42212</v>
      </c>
      <c r="B524" s="1">
        <f>42246</f>
        <v>42246</v>
      </c>
    </row>
    <row r="525" spans="1:2" hidden="1" x14ac:dyDescent="0.25">
      <c r="A525" s="1">
        <f>41456</f>
        <v>41456</v>
      </c>
      <c r="B525" s="1">
        <f>41486</f>
        <v>41486</v>
      </c>
    </row>
    <row r="526" spans="1:2" hidden="1" x14ac:dyDescent="0.25">
      <c r="A526" s="1">
        <f>41456</f>
        <v>41456</v>
      </c>
      <c r="B526" s="1">
        <f>41517</f>
        <v>41517</v>
      </c>
    </row>
    <row r="527" spans="1:2" hidden="1" x14ac:dyDescent="0.25">
      <c r="A527" s="1">
        <f>41675</f>
        <v>41675</v>
      </c>
      <c r="B527" s="1">
        <f>41707</f>
        <v>41707</v>
      </c>
    </row>
    <row r="528" spans="1:2" hidden="1" x14ac:dyDescent="0.25">
      <c r="A528" s="1">
        <f>42856</f>
        <v>42856</v>
      </c>
      <c r="B528" s="1">
        <f>42869</f>
        <v>42869</v>
      </c>
    </row>
    <row r="529" spans="1:2" hidden="1" x14ac:dyDescent="0.25">
      <c r="A529" s="1">
        <f>41518</f>
        <v>41518</v>
      </c>
      <c r="B529" s="1">
        <f>41547</f>
        <v>41547</v>
      </c>
    </row>
    <row r="530" spans="1:2" hidden="1" x14ac:dyDescent="0.25">
      <c r="A530" s="1">
        <f>41631</f>
        <v>41631</v>
      </c>
      <c r="B530" s="1">
        <f>41639</f>
        <v>41639</v>
      </c>
    </row>
    <row r="531" spans="1:2" hidden="1" x14ac:dyDescent="0.25">
      <c r="A531" s="1">
        <f>42905</f>
        <v>42905</v>
      </c>
      <c r="B531" s="1">
        <f>42967</f>
        <v>42967</v>
      </c>
    </row>
    <row r="532" spans="1:2" hidden="1" x14ac:dyDescent="0.25">
      <c r="A532" s="1">
        <f>41458</f>
        <v>41458</v>
      </c>
      <c r="B532" s="1">
        <f>41539</f>
        <v>41539</v>
      </c>
    </row>
    <row r="533" spans="1:2" hidden="1" x14ac:dyDescent="0.25">
      <c r="A533" s="1">
        <f>41458</f>
        <v>41458</v>
      </c>
      <c r="B533" s="1">
        <f>42187</f>
        <v>42187</v>
      </c>
    </row>
    <row r="534" spans="1:2" hidden="1" x14ac:dyDescent="0.25">
      <c r="A534" s="1">
        <f>41458</f>
        <v>41458</v>
      </c>
      <c r="B534" s="1">
        <f>41507</f>
        <v>41507</v>
      </c>
    </row>
    <row r="535" spans="1:2" hidden="1" x14ac:dyDescent="0.25">
      <c r="A535" s="1">
        <f>41468</f>
        <v>41468</v>
      </c>
      <c r="B535" s="1">
        <f>41713</f>
        <v>41713</v>
      </c>
    </row>
    <row r="536" spans="1:2" hidden="1" x14ac:dyDescent="0.25">
      <c r="A536" s="1">
        <f>41463</f>
        <v>41463</v>
      </c>
      <c r="B536" s="1">
        <f>42554</f>
        <v>42554</v>
      </c>
    </row>
    <row r="537" spans="1:2" hidden="1" x14ac:dyDescent="0.25">
      <c r="A537" s="1">
        <f>41821</f>
        <v>41821</v>
      </c>
      <c r="B537" s="1">
        <f>41867</f>
        <v>41867</v>
      </c>
    </row>
    <row r="538" spans="1:2" hidden="1" x14ac:dyDescent="0.25">
      <c r="A538" s="1">
        <f>41472</f>
        <v>41472</v>
      </c>
      <c r="B538" s="1">
        <f>41670</f>
        <v>41670</v>
      </c>
    </row>
    <row r="539" spans="1:2" hidden="1" x14ac:dyDescent="0.25">
      <c r="A539" s="1">
        <f>41472</f>
        <v>41472</v>
      </c>
      <c r="B539" s="1">
        <f>41833</f>
        <v>41833</v>
      </c>
    </row>
    <row r="540" spans="1:2" hidden="1" x14ac:dyDescent="0.25">
      <c r="A540" s="1">
        <f>41472</f>
        <v>41472</v>
      </c>
      <c r="B540" s="1">
        <f>41523</f>
        <v>41523</v>
      </c>
    </row>
    <row r="541" spans="1:2" hidden="1" x14ac:dyDescent="0.25">
      <c r="A541" s="1">
        <f>41487</f>
        <v>41487</v>
      </c>
      <c r="B541" s="1">
        <f>41838</f>
        <v>41838</v>
      </c>
    </row>
    <row r="542" spans="1:2" hidden="1" x14ac:dyDescent="0.25">
      <c r="A542" s="1">
        <f>41498</f>
        <v>41498</v>
      </c>
      <c r="B542" s="1">
        <f>41514</f>
        <v>41514</v>
      </c>
    </row>
    <row r="543" spans="1:2" hidden="1" x14ac:dyDescent="0.25">
      <c r="A543" s="1">
        <f>41855</f>
        <v>41855</v>
      </c>
      <c r="B543" s="1">
        <f>41880</f>
        <v>41880</v>
      </c>
    </row>
    <row r="544" spans="1:2" hidden="1" x14ac:dyDescent="0.25">
      <c r="A544" s="1">
        <f>41487</f>
        <v>41487</v>
      </c>
      <c r="B544" s="1">
        <f>41517</f>
        <v>41517</v>
      </c>
    </row>
    <row r="545" spans="1:2" hidden="1" x14ac:dyDescent="0.25">
      <c r="A545" s="1">
        <f>41500</f>
        <v>41500</v>
      </c>
      <c r="B545" s="1">
        <f>41518</f>
        <v>41518</v>
      </c>
    </row>
    <row r="546" spans="1:2" hidden="1" x14ac:dyDescent="0.25">
      <c r="A546" s="1">
        <f>41487</f>
        <v>41487</v>
      </c>
      <c r="B546" s="1">
        <f>41578</f>
        <v>41578</v>
      </c>
    </row>
    <row r="547" spans="1:2" hidden="1" x14ac:dyDescent="0.25">
      <c r="A547" s="1">
        <f>41821</f>
        <v>41821</v>
      </c>
      <c r="B547" s="1">
        <f>42185</f>
        <v>42185</v>
      </c>
    </row>
    <row r="548" spans="1:2" hidden="1" x14ac:dyDescent="0.25">
      <c r="A548" s="1">
        <f>41776</f>
        <v>41776</v>
      </c>
      <c r="B548" s="1">
        <f>41883</f>
        <v>41883</v>
      </c>
    </row>
    <row r="549" spans="1:2" hidden="1" x14ac:dyDescent="0.25">
      <c r="A549" s="1">
        <f>42571</f>
        <v>42571</v>
      </c>
      <c r="B549" s="1">
        <f>42575</f>
        <v>42575</v>
      </c>
    </row>
    <row r="550" spans="1:2" hidden="1" x14ac:dyDescent="0.25">
      <c r="A550" s="1">
        <f>44044</f>
        <v>44044</v>
      </c>
      <c r="B550" s="1">
        <f>44074</f>
        <v>44074</v>
      </c>
    </row>
    <row r="551" spans="1:2" hidden="1" x14ac:dyDescent="0.25">
      <c r="A551" s="1">
        <f>41821</f>
        <v>41821</v>
      </c>
      <c r="B551" s="1">
        <f>41833</f>
        <v>41833</v>
      </c>
    </row>
    <row r="552" spans="1:2" hidden="1" x14ac:dyDescent="0.25">
      <c r="A552" s="1">
        <f>41514</f>
        <v>41514</v>
      </c>
      <c r="B552" s="1">
        <f>41548</f>
        <v>41548</v>
      </c>
    </row>
    <row r="553" spans="1:2" hidden="1" x14ac:dyDescent="0.25">
      <c r="A553" s="1">
        <f>41518</f>
        <v>41518</v>
      </c>
      <c r="B553" s="1">
        <f>41805</f>
        <v>41805</v>
      </c>
    </row>
    <row r="554" spans="1:2" hidden="1" x14ac:dyDescent="0.25">
      <c r="A554" s="1">
        <f>41518</f>
        <v>41518</v>
      </c>
      <c r="B554" s="1">
        <f>41548</f>
        <v>41548</v>
      </c>
    </row>
    <row r="555" spans="1:2" hidden="1" x14ac:dyDescent="0.25">
      <c r="A555" s="1">
        <f>41522</f>
        <v>41522</v>
      </c>
      <c r="B555" s="1">
        <f>43069</f>
        <v>43069</v>
      </c>
    </row>
    <row r="556" spans="1:2" hidden="1" x14ac:dyDescent="0.25">
      <c r="A556" s="1">
        <f>41521</f>
        <v>41521</v>
      </c>
      <c r="B556" s="1">
        <f>41790</f>
        <v>41790</v>
      </c>
    </row>
    <row r="557" spans="1:2" hidden="1" x14ac:dyDescent="0.25">
      <c r="A557" s="1">
        <f>41518</f>
        <v>41518</v>
      </c>
      <c r="B557" s="1">
        <f>42808</f>
        <v>42808</v>
      </c>
    </row>
    <row r="558" spans="1:2" hidden="1" x14ac:dyDescent="0.25">
      <c r="A558" s="1">
        <f>41518</f>
        <v>41518</v>
      </c>
      <c r="B558" s="1">
        <f>42247</f>
        <v>42247</v>
      </c>
    </row>
    <row r="559" spans="1:2" hidden="1" x14ac:dyDescent="0.25">
      <c r="A559" s="1">
        <f>41783</f>
        <v>41783</v>
      </c>
      <c r="B559" s="1">
        <f>41883</f>
        <v>41883</v>
      </c>
    </row>
    <row r="560" spans="1:2" hidden="1" x14ac:dyDescent="0.25">
      <c r="A560" s="1">
        <f>41825</f>
        <v>41825</v>
      </c>
      <c r="B560" s="1">
        <f>41825</f>
        <v>41825</v>
      </c>
    </row>
    <row r="561" spans="1:2" hidden="1" x14ac:dyDescent="0.25">
      <c r="A561" s="1">
        <f>41529</f>
        <v>41529</v>
      </c>
      <c r="B561" s="1">
        <f>41548</f>
        <v>41548</v>
      </c>
    </row>
    <row r="562" spans="1:2" hidden="1" x14ac:dyDescent="0.25">
      <c r="A562" s="1">
        <f>41783</f>
        <v>41783</v>
      </c>
      <c r="B562" s="1">
        <f>41944</f>
        <v>41944</v>
      </c>
    </row>
    <row r="563" spans="1:2" hidden="1" x14ac:dyDescent="0.25">
      <c r="A563" s="1">
        <f>41533</f>
        <v>41533</v>
      </c>
      <c r="B563" s="1">
        <f>41670</f>
        <v>41670</v>
      </c>
    </row>
    <row r="564" spans="1:2" hidden="1" x14ac:dyDescent="0.25">
      <c r="A564" s="1">
        <f>41536</f>
        <v>41536</v>
      </c>
      <c r="B564" s="1">
        <f>42247</f>
        <v>42247</v>
      </c>
    </row>
    <row r="565" spans="1:2" hidden="1" x14ac:dyDescent="0.25">
      <c r="A565" s="1">
        <f>41532</f>
        <v>41532</v>
      </c>
      <c r="B565" s="1">
        <f>42435</f>
        <v>42435</v>
      </c>
    </row>
    <row r="566" spans="1:2" hidden="1" x14ac:dyDescent="0.25">
      <c r="A566" s="1">
        <f>43275</f>
        <v>43275</v>
      </c>
      <c r="B566" s="1">
        <f>43275</f>
        <v>43275</v>
      </c>
    </row>
    <row r="567" spans="1:2" hidden="1" x14ac:dyDescent="0.25">
      <c r="A567" s="1">
        <f>41551</f>
        <v>41551</v>
      </c>
      <c r="B567" s="1">
        <f>41608</f>
        <v>41608</v>
      </c>
    </row>
    <row r="568" spans="1:2" hidden="1" x14ac:dyDescent="0.25">
      <c r="A568" s="1">
        <f>41556</f>
        <v>41556</v>
      </c>
      <c r="B568" s="1">
        <f>42036</f>
        <v>42036</v>
      </c>
    </row>
    <row r="569" spans="1:2" hidden="1" x14ac:dyDescent="0.25">
      <c r="A569" s="1">
        <f>41556</f>
        <v>41556</v>
      </c>
      <c r="B569" s="1">
        <f>42064</f>
        <v>42064</v>
      </c>
    </row>
    <row r="570" spans="1:2" hidden="1" x14ac:dyDescent="0.25">
      <c r="A570" s="1">
        <f>41565</f>
        <v>41565</v>
      </c>
      <c r="B570" s="1">
        <f>41628</f>
        <v>41628</v>
      </c>
    </row>
    <row r="571" spans="1:2" hidden="1" x14ac:dyDescent="0.25">
      <c r="A571" s="1">
        <f>41570</f>
        <v>41570</v>
      </c>
      <c r="B571" s="1">
        <f>42155</f>
        <v>42155</v>
      </c>
    </row>
    <row r="572" spans="1:2" hidden="1" x14ac:dyDescent="0.25">
      <c r="A572" s="1">
        <f>41577</f>
        <v>41577</v>
      </c>
      <c r="B572" s="1">
        <f>41581</f>
        <v>41581</v>
      </c>
    </row>
    <row r="573" spans="1:2" hidden="1" x14ac:dyDescent="0.25">
      <c r="A573" s="1">
        <f>41545</f>
        <v>41545</v>
      </c>
      <c r="B573" s="1">
        <f>41578</f>
        <v>41578</v>
      </c>
    </row>
    <row r="574" spans="1:2" hidden="1" x14ac:dyDescent="0.25">
      <c r="A574" s="1">
        <f>41575</f>
        <v>41575</v>
      </c>
      <c r="B574" s="1">
        <f>41575</f>
        <v>41575</v>
      </c>
    </row>
    <row r="575" spans="1:2" hidden="1" x14ac:dyDescent="0.25">
      <c r="A575" s="1">
        <f>41575</f>
        <v>41575</v>
      </c>
      <c r="B575" s="1">
        <f>41580</f>
        <v>41580</v>
      </c>
    </row>
    <row r="576" spans="1:2" hidden="1" x14ac:dyDescent="0.25">
      <c r="A576" s="1">
        <f>41575</f>
        <v>41575</v>
      </c>
      <c r="B576" s="1">
        <f>41575</f>
        <v>41575</v>
      </c>
    </row>
    <row r="577" spans="1:2" hidden="1" x14ac:dyDescent="0.25">
      <c r="A577" s="1">
        <f>41577</f>
        <v>41577</v>
      </c>
      <c r="B577" s="1">
        <f>41577</f>
        <v>41577</v>
      </c>
    </row>
    <row r="578" spans="1:2" hidden="1" x14ac:dyDescent="0.25">
      <c r="A578" s="1">
        <f>41593</f>
        <v>41593</v>
      </c>
      <c r="B578" s="1">
        <f>41869</f>
        <v>41869</v>
      </c>
    </row>
    <row r="579" spans="1:2" hidden="1" x14ac:dyDescent="0.25">
      <c r="A579" s="1">
        <f>41591</f>
        <v>41591</v>
      </c>
      <c r="B579" s="1">
        <f>42155</f>
        <v>42155</v>
      </c>
    </row>
    <row r="580" spans="1:2" hidden="1" x14ac:dyDescent="0.25">
      <c r="A580" s="1">
        <f>41591</f>
        <v>41591</v>
      </c>
      <c r="B580" s="1">
        <f>42159</f>
        <v>42159</v>
      </c>
    </row>
    <row r="581" spans="1:2" hidden="1" x14ac:dyDescent="0.25">
      <c r="A581" s="1">
        <f>41579</f>
        <v>41579</v>
      </c>
      <c r="B581" s="1">
        <f>41579</f>
        <v>41579</v>
      </c>
    </row>
    <row r="582" spans="1:2" hidden="1" x14ac:dyDescent="0.25">
      <c r="A582" s="1">
        <f>42064</f>
        <v>42064</v>
      </c>
      <c r="B582" s="1">
        <f>42064</f>
        <v>42064</v>
      </c>
    </row>
    <row r="583" spans="1:2" hidden="1" x14ac:dyDescent="0.25">
      <c r="A583" s="1">
        <f>41600</f>
        <v>41600</v>
      </c>
      <c r="B583" s="1">
        <f>41602</f>
        <v>41602</v>
      </c>
    </row>
    <row r="584" spans="1:2" hidden="1" x14ac:dyDescent="0.25">
      <c r="A584" s="1">
        <f>41609</f>
        <v>41609</v>
      </c>
      <c r="B584" s="1">
        <f>42057</f>
        <v>42057</v>
      </c>
    </row>
    <row r="585" spans="1:2" hidden="1" x14ac:dyDescent="0.25">
      <c r="A585" s="1">
        <f>41610</f>
        <v>41610</v>
      </c>
      <c r="B585" s="1">
        <f>41610</f>
        <v>41610</v>
      </c>
    </row>
    <row r="586" spans="1:2" hidden="1" x14ac:dyDescent="0.25">
      <c r="A586" s="1">
        <f>41867</f>
        <v>41867</v>
      </c>
      <c r="B586" s="1">
        <f>41883</f>
        <v>41883</v>
      </c>
    </row>
    <row r="587" spans="1:2" hidden="1" x14ac:dyDescent="0.25">
      <c r="A587" s="1">
        <f>41610</f>
        <v>41610</v>
      </c>
      <c r="B587" s="1">
        <f>41640</f>
        <v>41640</v>
      </c>
    </row>
    <row r="588" spans="1:2" hidden="1" x14ac:dyDescent="0.25">
      <c r="A588" s="1">
        <f>41621</f>
        <v>41621</v>
      </c>
      <c r="B588" s="1">
        <f>41721</f>
        <v>41721</v>
      </c>
    </row>
    <row r="589" spans="1:2" hidden="1" x14ac:dyDescent="0.25">
      <c r="A589" s="1">
        <f>41675</f>
        <v>41675</v>
      </c>
      <c r="B589" s="1">
        <f>41698</f>
        <v>41698</v>
      </c>
    </row>
    <row r="590" spans="1:2" hidden="1" x14ac:dyDescent="0.25">
      <c r="A590" s="1">
        <f>41619</f>
        <v>41619</v>
      </c>
      <c r="B590" s="1">
        <f>41648</f>
        <v>41648</v>
      </c>
    </row>
    <row r="591" spans="1:2" hidden="1" x14ac:dyDescent="0.25">
      <c r="A591" s="1">
        <f>41677</f>
        <v>41677</v>
      </c>
      <c r="B591" s="1">
        <f>42169</f>
        <v>42169</v>
      </c>
    </row>
    <row r="592" spans="1:2" hidden="1" x14ac:dyDescent="0.25">
      <c r="A592" s="1">
        <f>41682</f>
        <v>41682</v>
      </c>
      <c r="B592" s="1">
        <f>42124</f>
        <v>42124</v>
      </c>
    </row>
    <row r="593" spans="1:2" hidden="1" x14ac:dyDescent="0.25">
      <c r="A593" s="1">
        <f>41689</f>
        <v>41689</v>
      </c>
      <c r="B593" s="1">
        <f>41692</f>
        <v>41692</v>
      </c>
    </row>
    <row r="594" spans="1:2" hidden="1" x14ac:dyDescent="0.25">
      <c r="A594" s="1">
        <f>41691</f>
        <v>41691</v>
      </c>
      <c r="B594" s="1">
        <f>41691</f>
        <v>41691</v>
      </c>
    </row>
    <row r="595" spans="1:2" hidden="1" x14ac:dyDescent="0.25">
      <c r="A595" s="1">
        <f>41675</f>
        <v>41675</v>
      </c>
      <c r="B595" s="1">
        <f>42419</f>
        <v>42419</v>
      </c>
    </row>
    <row r="596" spans="1:2" hidden="1" x14ac:dyDescent="0.25">
      <c r="A596" s="1">
        <f>41685</f>
        <v>41685</v>
      </c>
      <c r="B596" s="1">
        <f>41909</f>
        <v>41909</v>
      </c>
    </row>
    <row r="597" spans="1:2" hidden="1" x14ac:dyDescent="0.25">
      <c r="A597" s="1">
        <f>41696</f>
        <v>41696</v>
      </c>
      <c r="B597" s="1">
        <f>41966</f>
        <v>41966</v>
      </c>
    </row>
    <row r="598" spans="1:2" hidden="1" x14ac:dyDescent="0.25">
      <c r="A598" s="1">
        <f>41684</f>
        <v>41684</v>
      </c>
      <c r="B598" s="1">
        <f>41684</f>
        <v>41684</v>
      </c>
    </row>
    <row r="599" spans="1:2" hidden="1" x14ac:dyDescent="0.25">
      <c r="A599" s="1">
        <f>41700</f>
        <v>41700</v>
      </c>
      <c r="B599" s="1">
        <f>41958</f>
        <v>41958</v>
      </c>
    </row>
    <row r="600" spans="1:2" hidden="1" x14ac:dyDescent="0.25">
      <c r="A600" s="1">
        <f>42156</f>
        <v>42156</v>
      </c>
      <c r="B600" s="1">
        <f>42162</f>
        <v>42162</v>
      </c>
    </row>
    <row r="601" spans="1:2" hidden="1" x14ac:dyDescent="0.25">
      <c r="A601" s="1">
        <f>41708</f>
        <v>41708</v>
      </c>
      <c r="B601" s="1">
        <f>42911</f>
        <v>42911</v>
      </c>
    </row>
    <row r="602" spans="1:2" hidden="1" x14ac:dyDescent="0.25">
      <c r="A602" s="1">
        <f>41706</f>
        <v>41706</v>
      </c>
      <c r="B602" s="1">
        <f>42194</f>
        <v>42194</v>
      </c>
    </row>
    <row r="603" spans="1:2" hidden="1" x14ac:dyDescent="0.25">
      <c r="A603" s="1">
        <f>41715</f>
        <v>41715</v>
      </c>
      <c r="B603" s="1">
        <f>41820</f>
        <v>41820</v>
      </c>
    </row>
    <row r="604" spans="1:2" hidden="1" x14ac:dyDescent="0.25">
      <c r="A604" s="1">
        <f>41705</f>
        <v>41705</v>
      </c>
      <c r="B604" s="1">
        <f>41707</f>
        <v>41707</v>
      </c>
    </row>
    <row r="605" spans="1:2" hidden="1" x14ac:dyDescent="0.25">
      <c r="A605" s="1">
        <f>41726</f>
        <v>41726</v>
      </c>
      <c r="B605" s="1">
        <f>41730</f>
        <v>41730</v>
      </c>
    </row>
    <row r="606" spans="1:2" hidden="1" x14ac:dyDescent="0.25">
      <c r="A606" s="1">
        <f>41717</f>
        <v>41717</v>
      </c>
      <c r="B606" s="1">
        <f>42338</f>
        <v>42338</v>
      </c>
    </row>
    <row r="607" spans="1:2" hidden="1" x14ac:dyDescent="0.25">
      <c r="A607" s="1">
        <f>41724</f>
        <v>41724</v>
      </c>
      <c r="B607" s="1">
        <f>42067</f>
        <v>42067</v>
      </c>
    </row>
    <row r="608" spans="1:2" hidden="1" x14ac:dyDescent="0.25">
      <c r="A608" s="1">
        <f>41748</f>
        <v>41748</v>
      </c>
      <c r="B608" s="1">
        <f>42001</f>
        <v>42001</v>
      </c>
    </row>
    <row r="609" spans="1:2" hidden="1" x14ac:dyDescent="0.25">
      <c r="A609" s="1">
        <f>41753</f>
        <v>41753</v>
      </c>
      <c r="B609" s="1">
        <f>41755</f>
        <v>41755</v>
      </c>
    </row>
    <row r="610" spans="1:2" hidden="1" x14ac:dyDescent="0.25">
      <c r="A610" s="1">
        <f>41748</f>
        <v>41748</v>
      </c>
      <c r="B610" s="1">
        <f>41748</f>
        <v>41748</v>
      </c>
    </row>
    <row r="611" spans="1:2" hidden="1" x14ac:dyDescent="0.25">
      <c r="A611" s="1">
        <f>41752</f>
        <v>41752</v>
      </c>
      <c r="B611" s="1">
        <f>42216</f>
        <v>42216</v>
      </c>
    </row>
    <row r="612" spans="1:2" hidden="1" x14ac:dyDescent="0.25">
      <c r="A612" s="1">
        <f>41752</f>
        <v>41752</v>
      </c>
      <c r="B612" s="1">
        <f>41777</f>
        <v>41777</v>
      </c>
    </row>
    <row r="613" spans="1:2" hidden="1" x14ac:dyDescent="0.25">
      <c r="A613" s="1">
        <f>41730</f>
        <v>41730</v>
      </c>
      <c r="B613" s="1">
        <f>41759</f>
        <v>41759</v>
      </c>
    </row>
    <row r="614" spans="1:2" hidden="1" x14ac:dyDescent="0.25">
      <c r="A614" s="1">
        <f>41746</f>
        <v>41746</v>
      </c>
      <c r="B614" s="1">
        <f>41759</f>
        <v>41759</v>
      </c>
    </row>
    <row r="615" spans="1:2" hidden="1" x14ac:dyDescent="0.25">
      <c r="A615" s="1">
        <f>41730</f>
        <v>41730</v>
      </c>
      <c r="B615" s="1">
        <f>41851</f>
        <v>41851</v>
      </c>
    </row>
    <row r="616" spans="1:2" hidden="1" x14ac:dyDescent="0.25">
      <c r="A616" s="1">
        <f>41760</f>
        <v>41760</v>
      </c>
      <c r="B616" s="1">
        <f>41805</f>
        <v>41805</v>
      </c>
    </row>
    <row r="617" spans="1:2" hidden="1" x14ac:dyDescent="0.25">
      <c r="A617" s="1">
        <f>41780</f>
        <v>41780</v>
      </c>
      <c r="B617" s="1">
        <f>41828</f>
        <v>41828</v>
      </c>
    </row>
    <row r="618" spans="1:2" hidden="1" x14ac:dyDescent="0.25">
      <c r="A618" s="1">
        <f>41815</f>
        <v>41815</v>
      </c>
      <c r="B618" s="1">
        <f>41962</f>
        <v>41962</v>
      </c>
    </row>
    <row r="619" spans="1:2" hidden="1" x14ac:dyDescent="0.25">
      <c r="A619" s="1">
        <f>41775</f>
        <v>41775</v>
      </c>
      <c r="B619" s="1">
        <f>41777</f>
        <v>41777</v>
      </c>
    </row>
    <row r="620" spans="1:2" hidden="1" x14ac:dyDescent="0.25">
      <c r="A620" s="1">
        <f>41801</f>
        <v>41801</v>
      </c>
      <c r="B620" s="1">
        <f>42078</f>
        <v>42078</v>
      </c>
    </row>
    <row r="621" spans="1:2" hidden="1" x14ac:dyDescent="0.25">
      <c r="A621" s="1">
        <f>41787</f>
        <v>41787</v>
      </c>
      <c r="B621" s="1">
        <f>42057</f>
        <v>42057</v>
      </c>
    </row>
    <row r="622" spans="1:2" hidden="1" x14ac:dyDescent="0.25">
      <c r="A622" s="1">
        <f>41791</f>
        <v>41791</v>
      </c>
      <c r="B622" s="1">
        <f>41791</f>
        <v>41791</v>
      </c>
    </row>
    <row r="623" spans="1:2" hidden="1" x14ac:dyDescent="0.25">
      <c r="A623" s="1">
        <f>41780</f>
        <v>41780</v>
      </c>
      <c r="B623" s="1">
        <f>41896</f>
        <v>41896</v>
      </c>
    </row>
    <row r="624" spans="1:2" hidden="1" x14ac:dyDescent="0.25">
      <c r="A624" s="1">
        <f>41913</f>
        <v>41913</v>
      </c>
      <c r="B624" s="1">
        <f>41943</f>
        <v>41943</v>
      </c>
    </row>
    <row r="625" spans="1:2" hidden="1" x14ac:dyDescent="0.25">
      <c r="A625" s="1">
        <f>43318</f>
        <v>43318</v>
      </c>
      <c r="B625" s="1">
        <f>43352</f>
        <v>43352</v>
      </c>
    </row>
    <row r="626" spans="1:2" hidden="1" x14ac:dyDescent="0.25">
      <c r="A626" s="1">
        <f>42552</f>
        <v>42552</v>
      </c>
      <c r="B626" s="1">
        <f>42597</f>
        <v>42597</v>
      </c>
    </row>
    <row r="627" spans="1:2" hidden="1" x14ac:dyDescent="0.25">
      <c r="A627" s="1">
        <f>42986</f>
        <v>42986</v>
      </c>
      <c r="B627" s="1">
        <f>42986</f>
        <v>42986</v>
      </c>
    </row>
    <row r="628" spans="1:2" hidden="1" x14ac:dyDescent="0.25">
      <c r="A628" s="1">
        <f>41913</f>
        <v>41913</v>
      </c>
      <c r="B628" s="1">
        <f>41943</f>
        <v>41943</v>
      </c>
    </row>
    <row r="629" spans="1:2" hidden="1" x14ac:dyDescent="0.25">
      <c r="A629" s="1">
        <f>41794</f>
        <v>41794</v>
      </c>
      <c r="B629" s="1">
        <f>41979</f>
        <v>41979</v>
      </c>
    </row>
    <row r="630" spans="1:2" hidden="1" x14ac:dyDescent="0.25">
      <c r="A630" s="1">
        <f>41794</f>
        <v>41794</v>
      </c>
      <c r="B630" s="1">
        <f>41794</f>
        <v>41794</v>
      </c>
    </row>
    <row r="631" spans="1:2" hidden="1" x14ac:dyDescent="0.25">
      <c r="A631" s="1">
        <f>41797</f>
        <v>41797</v>
      </c>
      <c r="B631" s="1">
        <f>41832</f>
        <v>41832</v>
      </c>
    </row>
    <row r="632" spans="1:2" hidden="1" x14ac:dyDescent="0.25">
      <c r="A632" s="1">
        <f>41796</f>
        <v>41796</v>
      </c>
      <c r="B632" s="1">
        <f>41835</f>
        <v>41835</v>
      </c>
    </row>
    <row r="633" spans="1:2" hidden="1" x14ac:dyDescent="0.25">
      <c r="A633" s="1">
        <f>41801</f>
        <v>41801</v>
      </c>
      <c r="B633" s="1">
        <f>43588</f>
        <v>43588</v>
      </c>
    </row>
    <row r="634" spans="1:2" hidden="1" x14ac:dyDescent="0.25">
      <c r="A634" s="1">
        <f>42555</f>
        <v>42555</v>
      </c>
      <c r="B634" s="1">
        <f>42589</f>
        <v>42589</v>
      </c>
    </row>
    <row r="635" spans="1:2" hidden="1" x14ac:dyDescent="0.25">
      <c r="A635" s="1">
        <f>41869</f>
        <v>41869</v>
      </c>
      <c r="B635" s="1">
        <f>41880</f>
        <v>41880</v>
      </c>
    </row>
    <row r="636" spans="1:2" hidden="1" x14ac:dyDescent="0.25">
      <c r="A636" s="1">
        <f>41824</f>
        <v>41824</v>
      </c>
      <c r="B636" s="1">
        <f>41829</f>
        <v>41829</v>
      </c>
    </row>
    <row r="637" spans="1:2" hidden="1" x14ac:dyDescent="0.25">
      <c r="A637" s="1">
        <f>42552</f>
        <v>42552</v>
      </c>
      <c r="B637" s="1">
        <f>43421</f>
        <v>43421</v>
      </c>
    </row>
    <row r="638" spans="1:2" hidden="1" x14ac:dyDescent="0.25">
      <c r="A638" s="1">
        <f>41829</f>
        <v>41829</v>
      </c>
      <c r="B638" s="1">
        <f>41882</f>
        <v>41882</v>
      </c>
    </row>
    <row r="639" spans="1:2" hidden="1" x14ac:dyDescent="0.25">
      <c r="A639" s="1">
        <f>41815</f>
        <v>41815</v>
      </c>
      <c r="B639" s="1">
        <f>41851</f>
        <v>41851</v>
      </c>
    </row>
    <row r="640" spans="1:2" hidden="1" x14ac:dyDescent="0.25">
      <c r="A640" s="1">
        <f>41822</f>
        <v>41822</v>
      </c>
      <c r="B640" s="1">
        <f>42035</f>
        <v>42035</v>
      </c>
    </row>
    <row r="641" spans="1:2" hidden="1" x14ac:dyDescent="0.25">
      <c r="A641" s="1">
        <f>41821</f>
        <v>41821</v>
      </c>
      <c r="B641" s="1">
        <f>41851</f>
        <v>41851</v>
      </c>
    </row>
    <row r="642" spans="1:2" hidden="1" x14ac:dyDescent="0.25">
      <c r="A642" s="1">
        <f>41829</f>
        <v>41829</v>
      </c>
      <c r="B642" s="1">
        <f>42369</f>
        <v>42369</v>
      </c>
    </row>
    <row r="643" spans="1:2" hidden="1" x14ac:dyDescent="0.25">
      <c r="A643" s="1">
        <f>41821</f>
        <v>41821</v>
      </c>
      <c r="B643" s="1">
        <f>41861</f>
        <v>41861</v>
      </c>
    </row>
    <row r="644" spans="1:2" hidden="1" x14ac:dyDescent="0.25">
      <c r="A644" s="1">
        <f>41815</f>
        <v>41815</v>
      </c>
      <c r="B644" s="1">
        <f>41875</f>
        <v>41875</v>
      </c>
    </row>
    <row r="645" spans="1:2" hidden="1" x14ac:dyDescent="0.25">
      <c r="A645" s="1">
        <f>41822</f>
        <v>41822</v>
      </c>
      <c r="B645" s="1">
        <f>41973</f>
        <v>41973</v>
      </c>
    </row>
    <row r="646" spans="1:2" hidden="1" x14ac:dyDescent="0.25">
      <c r="A646" s="1">
        <f>41821</f>
        <v>41821</v>
      </c>
      <c r="B646" s="1">
        <f>41835</f>
        <v>41835</v>
      </c>
    </row>
    <row r="647" spans="1:2" hidden="1" x14ac:dyDescent="0.25">
      <c r="A647" s="1">
        <f>41857</f>
        <v>41857</v>
      </c>
      <c r="B647" s="1">
        <f>41912</f>
        <v>41912</v>
      </c>
    </row>
    <row r="648" spans="1:2" hidden="1" x14ac:dyDescent="0.25">
      <c r="A648" s="1">
        <f>41822</f>
        <v>41822</v>
      </c>
      <c r="B648" s="1">
        <f>42189</f>
        <v>42189</v>
      </c>
    </row>
    <row r="649" spans="1:2" hidden="1" x14ac:dyDescent="0.25">
      <c r="A649" s="1">
        <f>43433</f>
        <v>43433</v>
      </c>
      <c r="B649" s="1">
        <f>43434</f>
        <v>43434</v>
      </c>
    </row>
    <row r="650" spans="1:2" hidden="1" x14ac:dyDescent="0.25">
      <c r="A650" s="1">
        <f>41883</f>
        <v>41883</v>
      </c>
      <c r="B650" s="1">
        <f>41912</f>
        <v>41912</v>
      </c>
    </row>
    <row r="651" spans="1:2" hidden="1" x14ac:dyDescent="0.25">
      <c r="A651" s="1">
        <f>41829</f>
        <v>41829</v>
      </c>
      <c r="B651" s="1">
        <f>41890</f>
        <v>41890</v>
      </c>
    </row>
    <row r="652" spans="1:2" hidden="1" x14ac:dyDescent="0.25">
      <c r="A652" s="1">
        <f>42552</f>
        <v>42552</v>
      </c>
      <c r="B652" s="1">
        <f>42582</f>
        <v>42582</v>
      </c>
    </row>
    <row r="653" spans="1:2" hidden="1" x14ac:dyDescent="0.25">
      <c r="A653" s="1">
        <f>41852</f>
        <v>41852</v>
      </c>
      <c r="B653" s="1">
        <f>41854</f>
        <v>41854</v>
      </c>
    </row>
    <row r="654" spans="1:2" hidden="1" x14ac:dyDescent="0.25">
      <c r="A654" s="1">
        <f>41838</f>
        <v>41838</v>
      </c>
      <c r="B654" s="1">
        <f>41882</f>
        <v>41882</v>
      </c>
    </row>
    <row r="655" spans="1:2" hidden="1" x14ac:dyDescent="0.25">
      <c r="A655" s="1">
        <f>41761</f>
        <v>41761</v>
      </c>
      <c r="B655" s="1">
        <f>41762</f>
        <v>41762</v>
      </c>
    </row>
    <row r="656" spans="1:2" hidden="1" x14ac:dyDescent="0.25">
      <c r="A656" s="1">
        <f>41852</f>
        <v>41852</v>
      </c>
      <c r="B656" s="1">
        <f>42583</f>
        <v>42583</v>
      </c>
    </row>
    <row r="657" spans="1:2" hidden="1" x14ac:dyDescent="0.25">
      <c r="A657" s="1">
        <f>43068</f>
        <v>43068</v>
      </c>
      <c r="B657" s="1">
        <f>43238</f>
        <v>43238</v>
      </c>
    </row>
    <row r="658" spans="1:2" hidden="1" x14ac:dyDescent="0.25">
      <c r="A658" s="1">
        <f>41853</f>
        <v>41853</v>
      </c>
      <c r="B658" s="1">
        <f>42035</f>
        <v>42035</v>
      </c>
    </row>
    <row r="659" spans="1:2" hidden="1" x14ac:dyDescent="0.25">
      <c r="A659" s="1">
        <f>41850</f>
        <v>41850</v>
      </c>
      <c r="B659" s="1">
        <f>42967</f>
        <v>42967</v>
      </c>
    </row>
    <row r="660" spans="1:2" hidden="1" x14ac:dyDescent="0.25">
      <c r="A660" s="1">
        <f>41883</f>
        <v>41883</v>
      </c>
      <c r="B660" s="1">
        <f>42277</f>
        <v>42277</v>
      </c>
    </row>
    <row r="661" spans="1:2" hidden="1" x14ac:dyDescent="0.25">
      <c r="A661" s="1">
        <f>41859</f>
        <v>41859</v>
      </c>
      <c r="B661" s="1">
        <f>43359</f>
        <v>43359</v>
      </c>
    </row>
    <row r="662" spans="1:2" x14ac:dyDescent="0.25">
      <c r="A662" s="1">
        <f>41859</f>
        <v>41859</v>
      </c>
      <c r="B662" s="1">
        <f>1</f>
        <v>1</v>
      </c>
    </row>
    <row r="663" spans="1:2" hidden="1" x14ac:dyDescent="0.25">
      <c r="A663" s="1">
        <f>41859</f>
        <v>41859</v>
      </c>
      <c r="B663" s="1">
        <f>41888</f>
        <v>41888</v>
      </c>
    </row>
    <row r="664" spans="1:2" hidden="1" x14ac:dyDescent="0.25">
      <c r="A664" s="1">
        <f>41864</f>
        <v>41864</v>
      </c>
      <c r="B664" s="1">
        <f>41874</f>
        <v>41874</v>
      </c>
    </row>
    <row r="665" spans="1:2" hidden="1" x14ac:dyDescent="0.25">
      <c r="A665" s="1">
        <f>41869</f>
        <v>41869</v>
      </c>
      <c r="B665" s="1">
        <f>42038</f>
        <v>42038</v>
      </c>
    </row>
    <row r="666" spans="1:2" hidden="1" x14ac:dyDescent="0.25">
      <c r="A666" s="1">
        <f>41867</f>
        <v>41867</v>
      </c>
      <c r="B666" s="1">
        <f>41869</f>
        <v>41869</v>
      </c>
    </row>
    <row r="667" spans="1:2" hidden="1" x14ac:dyDescent="0.25">
      <c r="A667" s="1">
        <f>41876</f>
        <v>41876</v>
      </c>
      <c r="B667" s="1">
        <f>42113</f>
        <v>42113</v>
      </c>
    </row>
    <row r="668" spans="1:2" hidden="1" x14ac:dyDescent="0.25">
      <c r="A668" s="1">
        <f>41878</f>
        <v>41878</v>
      </c>
      <c r="B668" s="1">
        <f>41889</f>
        <v>41889</v>
      </c>
    </row>
    <row r="669" spans="1:2" hidden="1" x14ac:dyDescent="0.25">
      <c r="A669" s="1">
        <f>42552</f>
        <v>42552</v>
      </c>
      <c r="B669" s="1">
        <f>42582</f>
        <v>42582</v>
      </c>
    </row>
    <row r="670" spans="1:2" hidden="1" x14ac:dyDescent="0.25">
      <c r="A670" s="1">
        <f>41974</f>
        <v>41974</v>
      </c>
      <c r="B670" s="1">
        <f>41976</f>
        <v>41976</v>
      </c>
    </row>
    <row r="671" spans="1:2" hidden="1" x14ac:dyDescent="0.25">
      <c r="A671" s="1">
        <f>41885</f>
        <v>41885</v>
      </c>
      <c r="B671" s="1">
        <f>41909</f>
        <v>41909</v>
      </c>
    </row>
    <row r="672" spans="1:2" hidden="1" x14ac:dyDescent="0.25">
      <c r="A672" s="1">
        <f>41871</f>
        <v>41871</v>
      </c>
      <c r="B672" s="1">
        <f>43176</f>
        <v>43176</v>
      </c>
    </row>
    <row r="673" spans="1:2" hidden="1" x14ac:dyDescent="0.25">
      <c r="A673" s="1">
        <f>41871</f>
        <v>41871</v>
      </c>
      <c r="B673" s="1">
        <f>42035</f>
        <v>42035</v>
      </c>
    </row>
    <row r="674" spans="1:2" hidden="1" x14ac:dyDescent="0.25">
      <c r="A674" s="1">
        <f>41883</f>
        <v>41883</v>
      </c>
      <c r="B674" s="1">
        <f>42978</f>
        <v>42978</v>
      </c>
    </row>
    <row r="675" spans="1:2" hidden="1" x14ac:dyDescent="0.25">
      <c r="A675" s="1">
        <f>43374</f>
        <v>43374</v>
      </c>
      <c r="B675" s="1">
        <f>43374</f>
        <v>43374</v>
      </c>
    </row>
    <row r="676" spans="1:2" hidden="1" x14ac:dyDescent="0.25">
      <c r="A676" s="1">
        <f>41861</f>
        <v>41861</v>
      </c>
      <c r="B676" s="1">
        <f>41968</f>
        <v>41968</v>
      </c>
    </row>
    <row r="677" spans="1:2" hidden="1" x14ac:dyDescent="0.25">
      <c r="A677" s="1">
        <f>41883</f>
        <v>41883</v>
      </c>
      <c r="B677" s="1">
        <f>43465</f>
        <v>43465</v>
      </c>
    </row>
    <row r="678" spans="1:2" hidden="1" x14ac:dyDescent="0.25">
      <c r="A678" s="1">
        <f>41883</f>
        <v>41883</v>
      </c>
      <c r="B678" s="1">
        <f>43716</f>
        <v>43716</v>
      </c>
    </row>
    <row r="679" spans="1:2" hidden="1" x14ac:dyDescent="0.25">
      <c r="A679" s="1">
        <f>41886</f>
        <v>41886</v>
      </c>
      <c r="B679" s="1">
        <f>41913</f>
        <v>41913</v>
      </c>
    </row>
    <row r="680" spans="1:2" hidden="1" x14ac:dyDescent="0.25">
      <c r="A680" s="1">
        <f>42056</f>
        <v>42056</v>
      </c>
      <c r="B680" s="1">
        <f>42056</f>
        <v>42056</v>
      </c>
    </row>
    <row r="681" spans="1:2" hidden="1" x14ac:dyDescent="0.25">
      <c r="A681" s="1">
        <f>41894</f>
        <v>41894</v>
      </c>
      <c r="B681" s="1">
        <f>41913</f>
        <v>41913</v>
      </c>
    </row>
    <row r="682" spans="1:2" x14ac:dyDescent="0.25">
      <c r="A682" s="1">
        <f>41914</f>
        <v>41914</v>
      </c>
      <c r="B682" s="1">
        <f>1</f>
        <v>1</v>
      </c>
    </row>
    <row r="683" spans="1:2" hidden="1" x14ac:dyDescent="0.25">
      <c r="A683" s="1">
        <f>41914</f>
        <v>41914</v>
      </c>
      <c r="B683" s="1">
        <f>42281</f>
        <v>42281</v>
      </c>
    </row>
    <row r="684" spans="1:2" hidden="1" x14ac:dyDescent="0.25">
      <c r="A684" s="1">
        <f>41914</f>
        <v>41914</v>
      </c>
      <c r="B684" s="1">
        <f>42197</f>
        <v>42197</v>
      </c>
    </row>
    <row r="685" spans="1:2" hidden="1" x14ac:dyDescent="0.25">
      <c r="A685" s="1">
        <f>41914</f>
        <v>41914</v>
      </c>
      <c r="B685" s="1">
        <f>42582</f>
        <v>42582</v>
      </c>
    </row>
    <row r="686" spans="1:2" hidden="1" x14ac:dyDescent="0.25">
      <c r="A686" s="1">
        <f>41916</f>
        <v>41916</v>
      </c>
      <c r="B686" s="1">
        <f>41944</f>
        <v>41944</v>
      </c>
    </row>
    <row r="687" spans="1:2" hidden="1" x14ac:dyDescent="0.25">
      <c r="A687" s="1">
        <f>41927</f>
        <v>41927</v>
      </c>
      <c r="B687" s="1">
        <f>42288</f>
        <v>42288</v>
      </c>
    </row>
    <row r="688" spans="1:2" hidden="1" x14ac:dyDescent="0.25">
      <c r="A688" s="1">
        <f>41914</f>
        <v>41914</v>
      </c>
      <c r="B688" s="1">
        <f>41972</f>
        <v>41972</v>
      </c>
    </row>
    <row r="689" spans="1:2" hidden="1" x14ac:dyDescent="0.25">
      <c r="A689" s="1">
        <f>41974</f>
        <v>41974</v>
      </c>
      <c r="B689" s="1">
        <f>42184</f>
        <v>42184</v>
      </c>
    </row>
    <row r="690" spans="1:2" hidden="1" x14ac:dyDescent="0.25">
      <c r="A690" s="1">
        <f>41971</f>
        <v>41971</v>
      </c>
      <c r="B690" s="1">
        <f>42106</f>
        <v>42106</v>
      </c>
    </row>
    <row r="691" spans="1:2" hidden="1" x14ac:dyDescent="0.25">
      <c r="A691" s="1">
        <f>41972</f>
        <v>41972</v>
      </c>
      <c r="B691" s="1">
        <f>42005</f>
        <v>42005</v>
      </c>
    </row>
    <row r="692" spans="1:2" hidden="1" x14ac:dyDescent="0.25">
      <c r="A692" s="1">
        <f>41965</f>
        <v>41965</v>
      </c>
      <c r="B692" s="1">
        <f>42197</f>
        <v>42197</v>
      </c>
    </row>
    <row r="693" spans="1:2" hidden="1" x14ac:dyDescent="0.25">
      <c r="A693" s="1">
        <f>41965</f>
        <v>41965</v>
      </c>
      <c r="B693" s="1">
        <f>42185</f>
        <v>42185</v>
      </c>
    </row>
    <row r="694" spans="1:2" hidden="1" x14ac:dyDescent="0.25">
      <c r="A694" s="1">
        <f>41958</f>
        <v>41958</v>
      </c>
      <c r="B694" s="1">
        <f>42372</f>
        <v>42372</v>
      </c>
    </row>
    <row r="695" spans="1:2" hidden="1" x14ac:dyDescent="0.25">
      <c r="A695" s="1">
        <f>41972</f>
        <v>41972</v>
      </c>
      <c r="B695" s="1">
        <f>41989</f>
        <v>41989</v>
      </c>
    </row>
    <row r="696" spans="1:2" hidden="1" x14ac:dyDescent="0.25">
      <c r="A696" s="1">
        <f>42199</f>
        <v>42199</v>
      </c>
      <c r="B696" s="1">
        <f>42212</f>
        <v>42212</v>
      </c>
    </row>
    <row r="697" spans="1:2" hidden="1" x14ac:dyDescent="0.25">
      <c r="A697" s="1">
        <f>41992</f>
        <v>41992</v>
      </c>
      <c r="B697" s="1">
        <f>41995</f>
        <v>41995</v>
      </c>
    </row>
    <row r="698" spans="1:2" hidden="1" x14ac:dyDescent="0.25">
      <c r="A698" s="1">
        <f>42103</f>
        <v>42103</v>
      </c>
      <c r="B698" s="1">
        <f>42156</f>
        <v>42156</v>
      </c>
    </row>
    <row r="699" spans="1:2" x14ac:dyDescent="0.25">
      <c r="A699" s="1">
        <f>43525</f>
        <v>43525</v>
      </c>
      <c r="B699" s="1">
        <f>1</f>
        <v>1</v>
      </c>
    </row>
    <row r="700" spans="1:2" hidden="1" x14ac:dyDescent="0.25">
      <c r="A700" s="1">
        <f>43437</f>
        <v>43437</v>
      </c>
      <c r="B700" s="1">
        <f>43440</f>
        <v>43440</v>
      </c>
    </row>
    <row r="701" spans="1:2" hidden="1" x14ac:dyDescent="0.25">
      <c r="A701" s="1">
        <f>42060</f>
        <v>42060</v>
      </c>
      <c r="B701" s="1">
        <f>42061</f>
        <v>42061</v>
      </c>
    </row>
    <row r="702" spans="1:2" hidden="1" x14ac:dyDescent="0.25">
      <c r="A702" s="1">
        <f>42048</f>
        <v>42048</v>
      </c>
      <c r="B702" s="1">
        <f>42141</f>
        <v>42141</v>
      </c>
    </row>
    <row r="703" spans="1:2" hidden="1" x14ac:dyDescent="0.25">
      <c r="A703" s="1">
        <f>42039</f>
        <v>42039</v>
      </c>
      <c r="B703" s="1">
        <f>42063</f>
        <v>42063</v>
      </c>
    </row>
    <row r="704" spans="1:2" hidden="1" x14ac:dyDescent="0.25">
      <c r="A704" s="1">
        <f>42039</f>
        <v>42039</v>
      </c>
      <c r="B704" s="1">
        <f>43100</f>
        <v>43100</v>
      </c>
    </row>
    <row r="705" spans="1:2" hidden="1" x14ac:dyDescent="0.25">
      <c r="A705" s="1">
        <f>42552</f>
        <v>42552</v>
      </c>
      <c r="B705" s="1">
        <f>42684</f>
        <v>42684</v>
      </c>
    </row>
    <row r="706" spans="1:2" hidden="1" x14ac:dyDescent="0.25">
      <c r="A706" s="1">
        <f>42079</f>
        <v>42079</v>
      </c>
      <c r="B706" s="1">
        <f>42424</f>
        <v>42424</v>
      </c>
    </row>
    <row r="707" spans="1:2" hidden="1" x14ac:dyDescent="0.25">
      <c r="A707" s="1">
        <f>42081</f>
        <v>42081</v>
      </c>
      <c r="B707" s="1">
        <f>42086</f>
        <v>42086</v>
      </c>
    </row>
    <row r="708" spans="1:2" hidden="1" x14ac:dyDescent="0.25">
      <c r="A708" s="1">
        <f>42078</f>
        <v>42078</v>
      </c>
      <c r="B708" s="1">
        <f>42141</f>
        <v>42141</v>
      </c>
    </row>
    <row r="709" spans="1:2" hidden="1" x14ac:dyDescent="0.25">
      <c r="A709" s="1">
        <f>42064</f>
        <v>42064</v>
      </c>
      <c r="B709" s="1">
        <f>42533</f>
        <v>42533</v>
      </c>
    </row>
    <row r="710" spans="1:2" hidden="1" x14ac:dyDescent="0.25">
      <c r="A710" s="1">
        <f>42067</f>
        <v>42067</v>
      </c>
      <c r="B710" s="1">
        <f>42373</f>
        <v>42373</v>
      </c>
    </row>
    <row r="711" spans="1:2" hidden="1" x14ac:dyDescent="0.25">
      <c r="A711" s="1">
        <f>43640</f>
        <v>43640</v>
      </c>
      <c r="B711" s="1">
        <f>43641</f>
        <v>43641</v>
      </c>
    </row>
    <row r="712" spans="1:2" hidden="1" x14ac:dyDescent="0.25">
      <c r="A712" s="1">
        <f>42071</f>
        <v>42071</v>
      </c>
      <c r="B712" s="1">
        <f>42078</f>
        <v>42078</v>
      </c>
    </row>
    <row r="713" spans="1:2" hidden="1" x14ac:dyDescent="0.25">
      <c r="A713" s="1">
        <f>42083</f>
        <v>42083</v>
      </c>
      <c r="B713" s="1">
        <f>42084</f>
        <v>42084</v>
      </c>
    </row>
    <row r="714" spans="1:2" hidden="1" x14ac:dyDescent="0.25">
      <c r="A714" s="1">
        <f>42072</f>
        <v>42072</v>
      </c>
      <c r="B714" s="1">
        <f>42246</f>
        <v>42246</v>
      </c>
    </row>
    <row r="715" spans="1:2" hidden="1" x14ac:dyDescent="0.25">
      <c r="A715" s="1">
        <f>42067</f>
        <v>42067</v>
      </c>
      <c r="B715" s="1">
        <f>42429</f>
        <v>42429</v>
      </c>
    </row>
    <row r="716" spans="1:2" hidden="1" x14ac:dyDescent="0.25">
      <c r="A716" s="1">
        <f>42070</f>
        <v>42070</v>
      </c>
      <c r="B716" s="1">
        <f>42095</f>
        <v>42095</v>
      </c>
    </row>
    <row r="717" spans="1:2" hidden="1" x14ac:dyDescent="0.25">
      <c r="A717" s="1">
        <f>42074</f>
        <v>42074</v>
      </c>
      <c r="B717" s="1">
        <f>42435</f>
        <v>42435</v>
      </c>
    </row>
    <row r="718" spans="1:2" hidden="1" x14ac:dyDescent="0.25">
      <c r="A718" s="1">
        <f>42070</f>
        <v>42070</v>
      </c>
      <c r="B718" s="1">
        <f>42071</f>
        <v>42071</v>
      </c>
    </row>
    <row r="719" spans="1:2" hidden="1" x14ac:dyDescent="0.25">
      <c r="A719" s="1">
        <f>42248</f>
        <v>42248</v>
      </c>
      <c r="B719" s="1">
        <f>42248</f>
        <v>42248</v>
      </c>
    </row>
    <row r="720" spans="1:2" hidden="1" x14ac:dyDescent="0.25">
      <c r="A720" s="1">
        <f>42098</f>
        <v>42098</v>
      </c>
      <c r="B720" s="1">
        <f>42099</f>
        <v>42099</v>
      </c>
    </row>
    <row r="721" spans="1:2" hidden="1" x14ac:dyDescent="0.25">
      <c r="A721" s="1">
        <f>42102</f>
        <v>42102</v>
      </c>
      <c r="B721" s="1">
        <f>42501</f>
        <v>42501</v>
      </c>
    </row>
    <row r="722" spans="1:2" hidden="1" x14ac:dyDescent="0.25">
      <c r="A722" s="1">
        <f>42102</f>
        <v>42102</v>
      </c>
      <c r="B722" s="1">
        <f>42606</f>
        <v>42606</v>
      </c>
    </row>
    <row r="723" spans="1:2" hidden="1" x14ac:dyDescent="0.25">
      <c r="A723" s="1">
        <f>42109</f>
        <v>42109</v>
      </c>
      <c r="B723" s="1">
        <f>42551</f>
        <v>42551</v>
      </c>
    </row>
    <row r="724" spans="1:2" hidden="1" x14ac:dyDescent="0.25">
      <c r="A724" s="1">
        <f>42257</f>
        <v>42257</v>
      </c>
      <c r="B724" s="1">
        <f>42257</f>
        <v>42257</v>
      </c>
    </row>
    <row r="725" spans="1:2" hidden="1" x14ac:dyDescent="0.25">
      <c r="A725" s="1">
        <f>42111</f>
        <v>42111</v>
      </c>
      <c r="B725" s="1">
        <f>42113</f>
        <v>42113</v>
      </c>
    </row>
    <row r="726" spans="1:2" hidden="1" x14ac:dyDescent="0.25">
      <c r="A726" s="1">
        <f>42120</f>
        <v>42120</v>
      </c>
      <c r="B726" s="1">
        <f>42120</f>
        <v>42120</v>
      </c>
    </row>
    <row r="727" spans="1:2" hidden="1" x14ac:dyDescent="0.25">
      <c r="A727" s="1">
        <f>42111</f>
        <v>42111</v>
      </c>
      <c r="B727" s="1">
        <f>42113</f>
        <v>42113</v>
      </c>
    </row>
    <row r="728" spans="1:2" hidden="1" x14ac:dyDescent="0.25">
      <c r="A728" s="1">
        <f>42096</f>
        <v>42096</v>
      </c>
      <c r="B728" s="1">
        <f>42098</f>
        <v>42098</v>
      </c>
    </row>
    <row r="729" spans="1:2" hidden="1" x14ac:dyDescent="0.25">
      <c r="A729" s="1">
        <f>42125</f>
        <v>42125</v>
      </c>
      <c r="B729" s="1">
        <f>42156</f>
        <v>42156</v>
      </c>
    </row>
    <row r="730" spans="1:2" hidden="1" x14ac:dyDescent="0.25">
      <c r="A730" s="1">
        <f>42125</f>
        <v>42125</v>
      </c>
      <c r="B730" s="1">
        <f>42125</f>
        <v>42125</v>
      </c>
    </row>
    <row r="731" spans="1:2" hidden="1" x14ac:dyDescent="0.25">
      <c r="A731" s="1">
        <f>43195</f>
        <v>43195</v>
      </c>
      <c r="B731" s="1">
        <f>43211</f>
        <v>43211</v>
      </c>
    </row>
    <row r="732" spans="1:2" hidden="1" x14ac:dyDescent="0.25">
      <c r="A732" s="1">
        <f>42133</f>
        <v>42133</v>
      </c>
      <c r="B732" s="1">
        <f>42133</f>
        <v>42133</v>
      </c>
    </row>
    <row r="733" spans="1:2" hidden="1" x14ac:dyDescent="0.25">
      <c r="A733" s="1">
        <f>42137</f>
        <v>42137</v>
      </c>
      <c r="B733" s="1">
        <f>42204</f>
        <v>42204</v>
      </c>
    </row>
    <row r="734" spans="1:2" hidden="1" x14ac:dyDescent="0.25">
      <c r="A734" s="1">
        <f>42144</f>
        <v>42144</v>
      </c>
      <c r="B734" s="1">
        <f>43747</f>
        <v>43747</v>
      </c>
    </row>
    <row r="735" spans="1:2" hidden="1" x14ac:dyDescent="0.25">
      <c r="A735" s="1">
        <f>42152</f>
        <v>42152</v>
      </c>
      <c r="B735" s="1">
        <f>44384</f>
        <v>44384</v>
      </c>
    </row>
    <row r="736" spans="1:2" hidden="1" x14ac:dyDescent="0.25">
      <c r="A736" s="1">
        <f>42152</f>
        <v>42152</v>
      </c>
      <c r="B736" s="1">
        <f>43008</f>
        <v>43008</v>
      </c>
    </row>
    <row r="737" spans="1:2" hidden="1" x14ac:dyDescent="0.25">
      <c r="A737" s="1">
        <f>42151</f>
        <v>42151</v>
      </c>
      <c r="B737" s="1">
        <f>42346</f>
        <v>42346</v>
      </c>
    </row>
    <row r="738" spans="1:2" hidden="1" x14ac:dyDescent="0.25">
      <c r="A738" s="1">
        <f>42151</f>
        <v>42151</v>
      </c>
      <c r="B738" s="1">
        <f>42171</f>
        <v>42171</v>
      </c>
    </row>
    <row r="739" spans="1:2" hidden="1" x14ac:dyDescent="0.25">
      <c r="A739" s="1">
        <f>42122</f>
        <v>42122</v>
      </c>
      <c r="B739" s="1">
        <f>43002</f>
        <v>43002</v>
      </c>
    </row>
    <row r="740" spans="1:2" hidden="1" x14ac:dyDescent="0.25">
      <c r="A740" s="1">
        <f>42159</f>
        <v>42159</v>
      </c>
      <c r="B740" s="1">
        <f>42169</f>
        <v>42169</v>
      </c>
    </row>
    <row r="741" spans="1:2" hidden="1" x14ac:dyDescent="0.25">
      <c r="A741" s="1">
        <f>42170</f>
        <v>42170</v>
      </c>
      <c r="B741" s="1">
        <f>42246</f>
        <v>42246</v>
      </c>
    </row>
    <row r="742" spans="1:2" hidden="1" x14ac:dyDescent="0.25">
      <c r="A742" s="1">
        <f>42184</f>
        <v>42184</v>
      </c>
      <c r="B742" s="1">
        <f>42197</f>
        <v>42197</v>
      </c>
    </row>
    <row r="743" spans="1:2" hidden="1" x14ac:dyDescent="0.25">
      <c r="A743" s="1">
        <f>42179</f>
        <v>42179</v>
      </c>
      <c r="B743" s="1">
        <f>42735</f>
        <v>42735</v>
      </c>
    </row>
    <row r="744" spans="1:2" hidden="1" x14ac:dyDescent="0.25">
      <c r="A744" s="1">
        <f>42149</f>
        <v>42149</v>
      </c>
      <c r="B744" s="1">
        <f>42155</f>
        <v>42155</v>
      </c>
    </row>
    <row r="745" spans="1:2" hidden="1" x14ac:dyDescent="0.25">
      <c r="A745" s="1">
        <f>42158</f>
        <v>42158</v>
      </c>
      <c r="B745" s="1">
        <f>42435</f>
        <v>42435</v>
      </c>
    </row>
    <row r="746" spans="1:2" hidden="1" x14ac:dyDescent="0.25">
      <c r="A746" s="1">
        <f>42186</f>
        <v>42186</v>
      </c>
      <c r="B746" s="1">
        <f>42603</f>
        <v>42603</v>
      </c>
    </row>
    <row r="747" spans="1:2" hidden="1" x14ac:dyDescent="0.25">
      <c r="A747" s="1">
        <f>42166</f>
        <v>42166</v>
      </c>
      <c r="B747" s="1">
        <f>42181</f>
        <v>42181</v>
      </c>
    </row>
    <row r="748" spans="1:2" hidden="1" x14ac:dyDescent="0.25">
      <c r="A748" s="1">
        <f>42165</f>
        <v>42165</v>
      </c>
      <c r="B748" s="1">
        <f>42195</f>
        <v>42195</v>
      </c>
    </row>
    <row r="749" spans="1:2" hidden="1" x14ac:dyDescent="0.25">
      <c r="A749" s="1">
        <f>42166</f>
        <v>42166</v>
      </c>
      <c r="B749" s="1">
        <f>42820</f>
        <v>42820</v>
      </c>
    </row>
    <row r="750" spans="1:2" hidden="1" x14ac:dyDescent="0.25">
      <c r="A750" s="1">
        <f>42186</f>
        <v>42186</v>
      </c>
      <c r="B750" s="1">
        <f>42353</f>
        <v>42353</v>
      </c>
    </row>
    <row r="751" spans="1:2" hidden="1" x14ac:dyDescent="0.25">
      <c r="A751" s="1">
        <f>42171</f>
        <v>42171</v>
      </c>
      <c r="B751" s="1">
        <f>43184</f>
        <v>43184</v>
      </c>
    </row>
    <row r="752" spans="1:2" x14ac:dyDescent="0.25">
      <c r="A752" s="1">
        <f>42186</f>
        <v>42186</v>
      </c>
      <c r="B752" s="1">
        <f>1</f>
        <v>1</v>
      </c>
    </row>
    <row r="753" spans="1:2" hidden="1" x14ac:dyDescent="0.25">
      <c r="A753" s="1">
        <f>42188</f>
        <v>42188</v>
      </c>
      <c r="B753" s="1">
        <f>42247</f>
        <v>42247</v>
      </c>
    </row>
    <row r="754" spans="1:2" hidden="1" x14ac:dyDescent="0.25">
      <c r="A754" s="1">
        <f>42186</f>
        <v>42186</v>
      </c>
      <c r="B754" s="1">
        <f>42216</f>
        <v>42216</v>
      </c>
    </row>
    <row r="755" spans="1:2" hidden="1" x14ac:dyDescent="0.25">
      <c r="A755" s="1">
        <f>42552</f>
        <v>42552</v>
      </c>
      <c r="B755" s="1">
        <f>42582</f>
        <v>42582</v>
      </c>
    </row>
    <row r="756" spans="1:2" hidden="1" x14ac:dyDescent="0.25">
      <c r="A756" s="1">
        <f>42186</f>
        <v>42186</v>
      </c>
      <c r="B756" s="1">
        <f>42201</f>
        <v>42201</v>
      </c>
    </row>
    <row r="757" spans="1:2" hidden="1" x14ac:dyDescent="0.25">
      <c r="A757" s="1">
        <f>42179</f>
        <v>42179</v>
      </c>
      <c r="B757" s="1">
        <f>43429</f>
        <v>43429</v>
      </c>
    </row>
    <row r="758" spans="1:2" hidden="1" x14ac:dyDescent="0.25">
      <c r="A758" s="1">
        <f>42552</f>
        <v>42552</v>
      </c>
      <c r="B758" s="1">
        <f>43753</f>
        <v>43753</v>
      </c>
    </row>
    <row r="759" spans="1:2" hidden="1" x14ac:dyDescent="0.25">
      <c r="A759" s="1">
        <f>42948</f>
        <v>42948</v>
      </c>
      <c r="B759" s="1">
        <f>43077</f>
        <v>43077</v>
      </c>
    </row>
    <row r="760" spans="1:2" hidden="1" x14ac:dyDescent="0.25">
      <c r="A760" s="1">
        <f>42200</f>
        <v>42200</v>
      </c>
      <c r="B760" s="1">
        <f>42555</f>
        <v>42555</v>
      </c>
    </row>
    <row r="761" spans="1:2" hidden="1" x14ac:dyDescent="0.25">
      <c r="A761" s="1">
        <f>43374</f>
        <v>43374</v>
      </c>
      <c r="B761" s="1">
        <f>43374</f>
        <v>43374</v>
      </c>
    </row>
    <row r="762" spans="1:2" hidden="1" x14ac:dyDescent="0.25">
      <c r="A762" s="1">
        <f>42186</f>
        <v>42186</v>
      </c>
      <c r="B762" s="1">
        <f>42516</f>
        <v>42516</v>
      </c>
    </row>
    <row r="763" spans="1:2" hidden="1" x14ac:dyDescent="0.25">
      <c r="A763" s="1">
        <f>42186</f>
        <v>42186</v>
      </c>
      <c r="B763" s="1">
        <f>42825</f>
        <v>42825</v>
      </c>
    </row>
    <row r="764" spans="1:2" hidden="1" x14ac:dyDescent="0.25">
      <c r="A764" s="1">
        <f>42207</f>
        <v>42207</v>
      </c>
      <c r="B764" s="1">
        <f>42216</f>
        <v>42216</v>
      </c>
    </row>
    <row r="765" spans="1:2" hidden="1" x14ac:dyDescent="0.25">
      <c r="A765" s="1">
        <f>42200</f>
        <v>42200</v>
      </c>
      <c r="B765" s="1">
        <f>42228</f>
        <v>42228</v>
      </c>
    </row>
    <row r="766" spans="1:2" hidden="1" x14ac:dyDescent="0.25">
      <c r="A766" s="1">
        <f>42200</f>
        <v>42200</v>
      </c>
      <c r="B766" s="1">
        <f>42208</f>
        <v>42208</v>
      </c>
    </row>
    <row r="767" spans="1:2" hidden="1" x14ac:dyDescent="0.25">
      <c r="A767" s="1">
        <f>42207</f>
        <v>42207</v>
      </c>
      <c r="B767" s="1">
        <f>42253</f>
        <v>42253</v>
      </c>
    </row>
    <row r="768" spans="1:2" x14ac:dyDescent="0.25">
      <c r="A768" s="1">
        <f>42209</f>
        <v>42209</v>
      </c>
      <c r="B768" s="1">
        <f>1</f>
        <v>1</v>
      </c>
    </row>
    <row r="769" spans="1:2" hidden="1" x14ac:dyDescent="0.25">
      <c r="A769" s="1">
        <f>42217</f>
        <v>42217</v>
      </c>
      <c r="B769" s="1">
        <f>43521</f>
        <v>43521</v>
      </c>
    </row>
    <row r="770" spans="1:2" hidden="1" x14ac:dyDescent="0.25">
      <c r="A770" s="1">
        <f>42217</f>
        <v>42217</v>
      </c>
      <c r="B770" s="1">
        <f>42491</f>
        <v>42491</v>
      </c>
    </row>
    <row r="771" spans="1:2" hidden="1" x14ac:dyDescent="0.25">
      <c r="A771" s="1">
        <f>42229</f>
        <v>42229</v>
      </c>
      <c r="B771" s="1">
        <f>44232</f>
        <v>44232</v>
      </c>
    </row>
    <row r="772" spans="1:2" hidden="1" x14ac:dyDescent="0.25">
      <c r="A772" s="1">
        <f>42233</f>
        <v>42233</v>
      </c>
      <c r="B772" s="1">
        <f>43100</f>
        <v>43100</v>
      </c>
    </row>
    <row r="773" spans="1:2" hidden="1" x14ac:dyDescent="0.25">
      <c r="A773" s="1">
        <f>42248</f>
        <v>42248</v>
      </c>
      <c r="B773" s="1">
        <f>42277</f>
        <v>42277</v>
      </c>
    </row>
    <row r="774" spans="1:2" hidden="1" x14ac:dyDescent="0.25">
      <c r="A774" s="1">
        <f>42270</f>
        <v>42270</v>
      </c>
      <c r="B774" s="1">
        <f>42288</f>
        <v>42288</v>
      </c>
    </row>
    <row r="775" spans="1:2" hidden="1" x14ac:dyDescent="0.25">
      <c r="A775" s="1">
        <f>42217</f>
        <v>42217</v>
      </c>
      <c r="B775" s="1">
        <f>43262</f>
        <v>43262</v>
      </c>
    </row>
    <row r="776" spans="1:2" hidden="1" x14ac:dyDescent="0.25">
      <c r="A776" s="1">
        <f>42245</f>
        <v>42245</v>
      </c>
      <c r="B776" s="1">
        <f>42246</f>
        <v>42246</v>
      </c>
    </row>
    <row r="777" spans="1:2" hidden="1" x14ac:dyDescent="0.25">
      <c r="A777" s="1">
        <f>44019</f>
        <v>44019</v>
      </c>
      <c r="B777" s="1">
        <f>44024</f>
        <v>44024</v>
      </c>
    </row>
    <row r="778" spans="1:2" hidden="1" x14ac:dyDescent="0.25">
      <c r="A778" s="1">
        <f>42257</f>
        <v>42257</v>
      </c>
      <c r="B778" s="1">
        <f>42257</f>
        <v>42257</v>
      </c>
    </row>
    <row r="779" spans="1:2" hidden="1" x14ac:dyDescent="0.25">
      <c r="A779" s="1">
        <f>42249</f>
        <v>42249</v>
      </c>
      <c r="B779" s="1">
        <f>42279</f>
        <v>42279</v>
      </c>
    </row>
    <row r="780" spans="1:2" hidden="1" x14ac:dyDescent="0.25">
      <c r="A780" s="1">
        <f>42249</f>
        <v>42249</v>
      </c>
      <c r="B780" s="1">
        <f>43100</f>
        <v>43100</v>
      </c>
    </row>
    <row r="781" spans="1:2" hidden="1" x14ac:dyDescent="0.25">
      <c r="A781" s="1">
        <f>42494</f>
        <v>42494</v>
      </c>
      <c r="B781" s="1">
        <f>42781</f>
        <v>42781</v>
      </c>
    </row>
    <row r="782" spans="1:2" hidden="1" x14ac:dyDescent="0.25">
      <c r="A782" s="1">
        <f>42248</f>
        <v>42248</v>
      </c>
      <c r="B782" s="1">
        <f>42911</f>
        <v>42911</v>
      </c>
    </row>
    <row r="783" spans="1:2" hidden="1" x14ac:dyDescent="0.25">
      <c r="A783" s="1">
        <f>42248</f>
        <v>42248</v>
      </c>
      <c r="B783" s="1">
        <f>42916</f>
        <v>42916</v>
      </c>
    </row>
    <row r="784" spans="1:2" hidden="1" x14ac:dyDescent="0.25">
      <c r="A784" s="1">
        <f>42249</f>
        <v>42249</v>
      </c>
      <c r="B784" s="1">
        <f>42735</f>
        <v>42735</v>
      </c>
    </row>
    <row r="785" spans="1:2" hidden="1" x14ac:dyDescent="0.25">
      <c r="A785" s="1">
        <f>42258</f>
        <v>42258</v>
      </c>
      <c r="B785" s="1">
        <f>42674</f>
        <v>42674</v>
      </c>
    </row>
    <row r="786" spans="1:2" hidden="1" x14ac:dyDescent="0.25">
      <c r="A786" s="1">
        <f>42249</f>
        <v>42249</v>
      </c>
      <c r="B786" s="1">
        <f>42277</f>
        <v>42277</v>
      </c>
    </row>
    <row r="787" spans="1:2" hidden="1" x14ac:dyDescent="0.25">
      <c r="A787" s="1">
        <f>42259</f>
        <v>42259</v>
      </c>
      <c r="B787" s="1">
        <f>42260</f>
        <v>42260</v>
      </c>
    </row>
    <row r="788" spans="1:2" hidden="1" x14ac:dyDescent="0.25">
      <c r="A788" s="1">
        <f>42264</f>
        <v>42264</v>
      </c>
      <c r="B788" s="1">
        <f>42979</f>
        <v>42979</v>
      </c>
    </row>
    <row r="789" spans="1:2" hidden="1" x14ac:dyDescent="0.25">
      <c r="A789" s="1">
        <f>42278</f>
        <v>42278</v>
      </c>
      <c r="B789" s="1">
        <f>42978</f>
        <v>42978</v>
      </c>
    </row>
    <row r="790" spans="1:2" hidden="1" x14ac:dyDescent="0.25">
      <c r="A790" s="1">
        <f>42266</f>
        <v>42266</v>
      </c>
      <c r="B790" s="1">
        <f>42272</f>
        <v>42272</v>
      </c>
    </row>
    <row r="791" spans="1:2" hidden="1" x14ac:dyDescent="0.25">
      <c r="A791" s="1">
        <f>42275</f>
        <v>42275</v>
      </c>
      <c r="B791" s="1">
        <f>42369</f>
        <v>42369</v>
      </c>
    </row>
    <row r="792" spans="1:2" hidden="1" x14ac:dyDescent="0.25">
      <c r="A792" s="1">
        <f>42278</f>
        <v>42278</v>
      </c>
      <c r="B792" s="1">
        <f>42308</f>
        <v>42308</v>
      </c>
    </row>
    <row r="793" spans="1:2" hidden="1" x14ac:dyDescent="0.25">
      <c r="A793" s="1">
        <f>44835</f>
        <v>44835</v>
      </c>
      <c r="B793" s="1">
        <f>44865</f>
        <v>44865</v>
      </c>
    </row>
    <row r="794" spans="1:2" hidden="1" x14ac:dyDescent="0.25">
      <c r="A794" s="1">
        <f>43696</f>
        <v>43696</v>
      </c>
      <c r="B794" s="1">
        <f>43830</f>
        <v>43830</v>
      </c>
    </row>
    <row r="795" spans="1:2" hidden="1" x14ac:dyDescent="0.25">
      <c r="A795" s="1">
        <f>42296</f>
        <v>42296</v>
      </c>
      <c r="B795" s="1">
        <f>43008</f>
        <v>43008</v>
      </c>
    </row>
    <row r="796" spans="1:2" hidden="1" x14ac:dyDescent="0.25">
      <c r="A796" s="1">
        <f>42291</f>
        <v>42291</v>
      </c>
      <c r="B796" s="1">
        <f>42351</f>
        <v>42351</v>
      </c>
    </row>
    <row r="797" spans="1:2" hidden="1" x14ac:dyDescent="0.25">
      <c r="A797" s="1">
        <f>42309</f>
        <v>42309</v>
      </c>
      <c r="B797" s="1">
        <f>43353</f>
        <v>43353</v>
      </c>
    </row>
    <row r="798" spans="1:2" hidden="1" x14ac:dyDescent="0.25">
      <c r="A798" s="1">
        <f>42308</f>
        <v>42308</v>
      </c>
      <c r="B798" s="1">
        <f>42327</f>
        <v>42327</v>
      </c>
    </row>
    <row r="799" spans="1:2" hidden="1" x14ac:dyDescent="0.25">
      <c r="A799" s="1">
        <f>42313</f>
        <v>42313</v>
      </c>
      <c r="B799" s="1">
        <f>42347</f>
        <v>42347</v>
      </c>
    </row>
    <row r="800" spans="1:2" hidden="1" x14ac:dyDescent="0.25">
      <c r="A800" s="1">
        <f>42326</f>
        <v>42326</v>
      </c>
      <c r="B800" s="1">
        <f>42735</f>
        <v>42735</v>
      </c>
    </row>
    <row r="801" spans="1:2" hidden="1" x14ac:dyDescent="0.25">
      <c r="A801" s="1">
        <f>42333</f>
        <v>42333</v>
      </c>
      <c r="B801" s="1">
        <f>42353</f>
        <v>42353</v>
      </c>
    </row>
    <row r="802" spans="1:2" hidden="1" x14ac:dyDescent="0.25">
      <c r="A802" s="1">
        <f>42334</f>
        <v>42334</v>
      </c>
      <c r="B802" s="1">
        <f>42558</f>
        <v>42558</v>
      </c>
    </row>
    <row r="803" spans="1:2" hidden="1" x14ac:dyDescent="0.25">
      <c r="A803" s="1">
        <f>42340</f>
        <v>42340</v>
      </c>
      <c r="B803" s="1">
        <f>42735</f>
        <v>42735</v>
      </c>
    </row>
    <row r="804" spans="1:2" hidden="1" x14ac:dyDescent="0.25">
      <c r="A804" s="1">
        <f>42404</f>
        <v>42404</v>
      </c>
      <c r="B804" s="1">
        <f>42468</f>
        <v>42468</v>
      </c>
    </row>
    <row r="805" spans="1:2" hidden="1" x14ac:dyDescent="0.25">
      <c r="A805" s="1">
        <f>42373</f>
        <v>42373</v>
      </c>
      <c r="B805" s="1">
        <f>42373</f>
        <v>42373</v>
      </c>
    </row>
    <row r="806" spans="1:2" hidden="1" x14ac:dyDescent="0.25">
      <c r="A806" s="1">
        <f>42404</f>
        <v>42404</v>
      </c>
      <c r="B806" s="1">
        <f>43496</f>
        <v>43496</v>
      </c>
    </row>
    <row r="807" spans="1:2" hidden="1" x14ac:dyDescent="0.25">
      <c r="A807" s="1">
        <f>42404</f>
        <v>42404</v>
      </c>
      <c r="B807" s="1">
        <f>43100</f>
        <v>43100</v>
      </c>
    </row>
    <row r="808" spans="1:2" hidden="1" x14ac:dyDescent="0.25">
      <c r="A808" s="1">
        <f>42404</f>
        <v>42404</v>
      </c>
      <c r="B808" s="1">
        <f>42794</f>
        <v>42794</v>
      </c>
    </row>
    <row r="809" spans="1:2" hidden="1" x14ac:dyDescent="0.25">
      <c r="A809" s="1">
        <f>42405</f>
        <v>42405</v>
      </c>
      <c r="B809" s="1">
        <f>43100</f>
        <v>43100</v>
      </c>
    </row>
    <row r="810" spans="1:2" hidden="1" x14ac:dyDescent="0.25">
      <c r="A810" s="1">
        <f>42412</f>
        <v>42412</v>
      </c>
      <c r="B810" s="1">
        <f>42735</f>
        <v>42735</v>
      </c>
    </row>
    <row r="811" spans="1:2" hidden="1" x14ac:dyDescent="0.25">
      <c r="A811" s="1">
        <f>42413</f>
        <v>42413</v>
      </c>
      <c r="B811" s="1">
        <f>42624</f>
        <v>42624</v>
      </c>
    </row>
    <row r="812" spans="1:2" hidden="1" x14ac:dyDescent="0.25">
      <c r="A812" s="1">
        <f>42432</f>
        <v>42432</v>
      </c>
      <c r="B812" s="1">
        <f>42449</f>
        <v>42449</v>
      </c>
    </row>
    <row r="813" spans="1:2" hidden="1" x14ac:dyDescent="0.25">
      <c r="A813" s="1">
        <f>43507</f>
        <v>43507</v>
      </c>
      <c r="B813" s="1">
        <f>44804</f>
        <v>44804</v>
      </c>
    </row>
    <row r="814" spans="1:2" hidden="1" x14ac:dyDescent="0.25">
      <c r="A814" s="1">
        <f>42426</f>
        <v>42426</v>
      </c>
      <c r="B814" s="1">
        <f>42436</f>
        <v>42436</v>
      </c>
    </row>
    <row r="815" spans="1:2" hidden="1" x14ac:dyDescent="0.25">
      <c r="A815" s="1">
        <f>42424</f>
        <v>42424</v>
      </c>
      <c r="B815" s="1">
        <f>42876</f>
        <v>42876</v>
      </c>
    </row>
    <row r="816" spans="1:2" hidden="1" x14ac:dyDescent="0.25">
      <c r="A816" s="1">
        <f>42685</f>
        <v>42685</v>
      </c>
      <c r="B816" s="1">
        <f>42685</f>
        <v>42685</v>
      </c>
    </row>
    <row r="817" spans="1:2" hidden="1" x14ac:dyDescent="0.25">
      <c r="A817" s="1">
        <f>42432</f>
        <v>42432</v>
      </c>
      <c r="B817" s="1">
        <f>43102</f>
        <v>43102</v>
      </c>
    </row>
    <row r="818" spans="1:2" hidden="1" x14ac:dyDescent="0.25">
      <c r="A818" s="1">
        <f>42430</f>
        <v>42430</v>
      </c>
      <c r="B818" s="1">
        <f>43237</f>
        <v>43237</v>
      </c>
    </row>
    <row r="819" spans="1:2" hidden="1" x14ac:dyDescent="0.25">
      <c r="A819" s="1">
        <f>42435</f>
        <v>42435</v>
      </c>
      <c r="B819" s="1">
        <f>42435</f>
        <v>42435</v>
      </c>
    </row>
    <row r="820" spans="1:2" hidden="1" x14ac:dyDescent="0.25">
      <c r="A820" s="1">
        <f>42440</f>
        <v>42440</v>
      </c>
      <c r="B820" s="1">
        <f>42441</f>
        <v>42441</v>
      </c>
    </row>
    <row r="821" spans="1:2" hidden="1" x14ac:dyDescent="0.25">
      <c r="A821" s="1">
        <f>42445</f>
        <v>42445</v>
      </c>
      <c r="B821" s="1">
        <f>42456</f>
        <v>42456</v>
      </c>
    </row>
    <row r="822" spans="1:2" hidden="1" x14ac:dyDescent="0.25">
      <c r="A822" s="1">
        <f>42917</f>
        <v>42917</v>
      </c>
      <c r="B822" s="1">
        <f>42947</f>
        <v>42947</v>
      </c>
    </row>
    <row r="823" spans="1:2" hidden="1" x14ac:dyDescent="0.25">
      <c r="A823" s="1">
        <f>42473</f>
        <v>42473</v>
      </c>
      <c r="B823" s="1">
        <f>43251</f>
        <v>43251</v>
      </c>
    </row>
    <row r="824" spans="1:2" hidden="1" x14ac:dyDescent="0.25">
      <c r="A824" s="1">
        <f>42457</f>
        <v>42457</v>
      </c>
      <c r="B824" s="1">
        <f>42458</f>
        <v>42458</v>
      </c>
    </row>
    <row r="825" spans="1:2" hidden="1" x14ac:dyDescent="0.25">
      <c r="A825" s="1">
        <f>42466</f>
        <v>42466</v>
      </c>
      <c r="B825" s="1">
        <f>42467</f>
        <v>42467</v>
      </c>
    </row>
    <row r="826" spans="1:2" hidden="1" x14ac:dyDescent="0.25">
      <c r="A826" s="1">
        <f>42462</f>
        <v>42462</v>
      </c>
      <c r="B826" s="1">
        <f>42462</f>
        <v>42462</v>
      </c>
    </row>
    <row r="827" spans="1:2" hidden="1" x14ac:dyDescent="0.25">
      <c r="A827" s="1">
        <f>44743</f>
        <v>44743</v>
      </c>
      <c r="B827" s="1">
        <f>44773</f>
        <v>44773</v>
      </c>
    </row>
    <row r="828" spans="1:2" hidden="1" x14ac:dyDescent="0.25">
      <c r="A828" s="1">
        <f>42461</f>
        <v>42461</v>
      </c>
      <c r="B828" s="1">
        <f>42886</f>
        <v>42886</v>
      </c>
    </row>
    <row r="829" spans="1:2" hidden="1" x14ac:dyDescent="0.25">
      <c r="A829" s="1">
        <f>42466</f>
        <v>42466</v>
      </c>
      <c r="B829" s="1">
        <f>42487</f>
        <v>42487</v>
      </c>
    </row>
    <row r="830" spans="1:2" hidden="1" x14ac:dyDescent="0.25">
      <c r="A830" s="1">
        <f>42469</f>
        <v>42469</v>
      </c>
      <c r="B830" s="1">
        <f>43094</f>
        <v>43094</v>
      </c>
    </row>
    <row r="831" spans="1:2" hidden="1" x14ac:dyDescent="0.25">
      <c r="A831" s="1">
        <f>42496</f>
        <v>42496</v>
      </c>
      <c r="B831" s="1">
        <f>43100</f>
        <v>43100</v>
      </c>
    </row>
    <row r="832" spans="1:2" hidden="1" x14ac:dyDescent="0.25">
      <c r="A832" s="1">
        <f>42505</f>
        <v>42505</v>
      </c>
      <c r="B832" s="1">
        <f>42512</f>
        <v>42512</v>
      </c>
    </row>
    <row r="833" spans="1:2" hidden="1" x14ac:dyDescent="0.25">
      <c r="A833" s="1">
        <f>42520</f>
        <v>42520</v>
      </c>
      <c r="B833" s="1">
        <f>42998</f>
        <v>42998</v>
      </c>
    </row>
    <row r="834" spans="1:2" hidden="1" x14ac:dyDescent="0.25">
      <c r="A834" s="1">
        <f>42520</f>
        <v>42520</v>
      </c>
      <c r="B834" s="1">
        <f>42569</f>
        <v>42569</v>
      </c>
    </row>
    <row r="835" spans="1:2" hidden="1" x14ac:dyDescent="0.25">
      <c r="A835" s="1">
        <f>42522</f>
        <v>42522</v>
      </c>
      <c r="B835" s="1">
        <f>42597</f>
        <v>42597</v>
      </c>
    </row>
    <row r="836" spans="1:2" hidden="1" x14ac:dyDescent="0.25">
      <c r="A836" s="1">
        <f>42536</f>
        <v>42536</v>
      </c>
      <c r="B836" s="1">
        <f>42582</f>
        <v>42582</v>
      </c>
    </row>
    <row r="837" spans="1:2" hidden="1" x14ac:dyDescent="0.25">
      <c r="A837" s="1">
        <f>42536</f>
        <v>42536</v>
      </c>
      <c r="B837" s="1">
        <f>42547</f>
        <v>42547</v>
      </c>
    </row>
    <row r="838" spans="1:2" hidden="1" x14ac:dyDescent="0.25">
      <c r="A838" s="1">
        <f>42675</f>
        <v>42675</v>
      </c>
      <c r="B838" s="1">
        <f>43369</f>
        <v>43369</v>
      </c>
    </row>
    <row r="839" spans="1:2" x14ac:dyDescent="0.25">
      <c r="A839" s="1">
        <f>45200</f>
        <v>45200</v>
      </c>
      <c r="B839" s="1">
        <f>1</f>
        <v>1</v>
      </c>
    </row>
    <row r="840" spans="1:2" hidden="1" x14ac:dyDescent="0.25">
      <c r="A840" s="1">
        <f>42525</f>
        <v>42525</v>
      </c>
      <c r="B840" s="1">
        <f>42528</f>
        <v>42528</v>
      </c>
    </row>
    <row r="841" spans="1:2" hidden="1" x14ac:dyDescent="0.25">
      <c r="A841" s="1">
        <f>42917</f>
        <v>42917</v>
      </c>
      <c r="B841" s="1">
        <f>42947</f>
        <v>42947</v>
      </c>
    </row>
    <row r="842" spans="1:2" hidden="1" x14ac:dyDescent="0.25">
      <c r="A842" s="1">
        <f>43617</f>
        <v>43617</v>
      </c>
      <c r="B842" s="1">
        <f>43692</f>
        <v>43692</v>
      </c>
    </row>
    <row r="843" spans="1:2" x14ac:dyDescent="0.25">
      <c r="A843" s="1">
        <f>42552</f>
        <v>42552</v>
      </c>
      <c r="B843" s="1">
        <f>1</f>
        <v>1</v>
      </c>
    </row>
    <row r="844" spans="1:2" hidden="1" x14ac:dyDescent="0.25">
      <c r="A844" s="1">
        <f>42583</f>
        <v>42583</v>
      </c>
      <c r="B844" s="1">
        <f>42947</f>
        <v>42947</v>
      </c>
    </row>
    <row r="845" spans="1:2" hidden="1" x14ac:dyDescent="0.25">
      <c r="A845" s="1">
        <f>42552</f>
        <v>42552</v>
      </c>
      <c r="B845" s="1">
        <f>44017</f>
        <v>44017</v>
      </c>
    </row>
    <row r="846" spans="1:2" x14ac:dyDescent="0.25">
      <c r="A846" s="1">
        <f>42552</f>
        <v>42552</v>
      </c>
      <c r="B846" s="1">
        <f>1</f>
        <v>1</v>
      </c>
    </row>
    <row r="847" spans="1:2" hidden="1" x14ac:dyDescent="0.25">
      <c r="A847" s="1">
        <f>42551</f>
        <v>42551</v>
      </c>
      <c r="B847" s="1">
        <f>43738</f>
        <v>43738</v>
      </c>
    </row>
    <row r="848" spans="1:2" hidden="1" x14ac:dyDescent="0.25">
      <c r="A848" s="1">
        <f>42555</f>
        <v>42555</v>
      </c>
      <c r="B848" s="1">
        <f>42613</f>
        <v>42613</v>
      </c>
    </row>
    <row r="849" spans="1:2" hidden="1" x14ac:dyDescent="0.25">
      <c r="A849" s="1">
        <f>42552</f>
        <v>42552</v>
      </c>
      <c r="B849" s="1">
        <f>42566</f>
        <v>42566</v>
      </c>
    </row>
    <row r="850" spans="1:2" hidden="1" x14ac:dyDescent="0.25">
      <c r="A850" s="1">
        <f>42986</f>
        <v>42986</v>
      </c>
      <c r="B850" s="1">
        <f>42986</f>
        <v>42986</v>
      </c>
    </row>
    <row r="851" spans="1:2" hidden="1" x14ac:dyDescent="0.25">
      <c r="A851" s="1">
        <f>42558</f>
        <v>42558</v>
      </c>
      <c r="B851" s="1">
        <f>42597</f>
        <v>42597</v>
      </c>
    </row>
    <row r="852" spans="1:2" hidden="1" x14ac:dyDescent="0.25">
      <c r="A852" s="1">
        <f>42564</f>
        <v>42564</v>
      </c>
      <c r="B852" s="1">
        <f>42981</f>
        <v>42981</v>
      </c>
    </row>
    <row r="853" spans="1:2" hidden="1" x14ac:dyDescent="0.25">
      <c r="A853" s="1">
        <f>42563</f>
        <v>42563</v>
      </c>
      <c r="B853" s="1">
        <f>42577</f>
        <v>42577</v>
      </c>
    </row>
    <row r="854" spans="1:2" hidden="1" x14ac:dyDescent="0.25">
      <c r="A854" s="1">
        <f>42583</f>
        <v>42583</v>
      </c>
      <c r="B854" s="1">
        <f>43387</f>
        <v>43387</v>
      </c>
    </row>
    <row r="855" spans="1:2" hidden="1" x14ac:dyDescent="0.25">
      <c r="A855" s="1">
        <f>42569</f>
        <v>42569</v>
      </c>
      <c r="B855" s="1">
        <f>42609</f>
        <v>42609</v>
      </c>
    </row>
    <row r="856" spans="1:2" hidden="1" x14ac:dyDescent="0.25">
      <c r="A856" s="1">
        <f>42570</f>
        <v>42570</v>
      </c>
      <c r="B856" s="1">
        <f>42727</f>
        <v>42727</v>
      </c>
    </row>
    <row r="857" spans="1:2" hidden="1" x14ac:dyDescent="0.25">
      <c r="A857" s="1">
        <f>42929</f>
        <v>42929</v>
      </c>
      <c r="B857" s="1">
        <f>42959</f>
        <v>42959</v>
      </c>
    </row>
    <row r="858" spans="1:2" hidden="1" x14ac:dyDescent="0.25">
      <c r="A858" s="1">
        <f>42504</f>
        <v>42504</v>
      </c>
      <c r="B858" s="1">
        <f>42505</f>
        <v>42505</v>
      </c>
    </row>
    <row r="859" spans="1:2" hidden="1" x14ac:dyDescent="0.25">
      <c r="A859" s="1">
        <f>42592</f>
        <v>42592</v>
      </c>
      <c r="B859" s="1">
        <f>42598</f>
        <v>42598</v>
      </c>
    </row>
    <row r="860" spans="1:2" hidden="1" x14ac:dyDescent="0.25">
      <c r="A860" s="1">
        <f>42594</f>
        <v>42594</v>
      </c>
      <c r="B860" s="1">
        <f>43688</f>
        <v>43688</v>
      </c>
    </row>
    <row r="861" spans="1:2" hidden="1" x14ac:dyDescent="0.25">
      <c r="A861" s="1">
        <f>42614</f>
        <v>42614</v>
      </c>
      <c r="B861" s="1">
        <f>43747</f>
        <v>43747</v>
      </c>
    </row>
    <row r="862" spans="1:2" hidden="1" x14ac:dyDescent="0.25">
      <c r="A862" s="1">
        <f>42628</f>
        <v>42628</v>
      </c>
      <c r="B862" s="1">
        <f>42848</f>
        <v>42848</v>
      </c>
    </row>
    <row r="863" spans="1:2" hidden="1" x14ac:dyDescent="0.25">
      <c r="A863" s="1">
        <f>42583</f>
        <v>42583</v>
      </c>
      <c r="B863" s="1">
        <f>42610</f>
        <v>42610</v>
      </c>
    </row>
    <row r="864" spans="1:2" hidden="1" x14ac:dyDescent="0.25">
      <c r="A864" s="1">
        <f>44713</f>
        <v>44713</v>
      </c>
      <c r="B864" s="1">
        <f>44742</f>
        <v>44742</v>
      </c>
    </row>
    <row r="865" spans="1:2" hidden="1" x14ac:dyDescent="0.25">
      <c r="A865" s="1">
        <f>42583</f>
        <v>42583</v>
      </c>
      <c r="B865" s="1">
        <f>42613</f>
        <v>42613</v>
      </c>
    </row>
    <row r="866" spans="1:2" hidden="1" x14ac:dyDescent="0.25">
      <c r="A866" s="1">
        <f>42736</f>
        <v>42736</v>
      </c>
      <c r="B866" s="1">
        <f>42736</f>
        <v>42736</v>
      </c>
    </row>
    <row r="867" spans="1:2" hidden="1" x14ac:dyDescent="0.25">
      <c r="A867" s="1">
        <f>42585</f>
        <v>42585</v>
      </c>
      <c r="B867" s="1">
        <f>42603</f>
        <v>42603</v>
      </c>
    </row>
    <row r="868" spans="1:2" x14ac:dyDescent="0.25">
      <c r="A868" s="1">
        <f>43622</f>
        <v>43622</v>
      </c>
      <c r="B868" s="1">
        <f>1</f>
        <v>1</v>
      </c>
    </row>
    <row r="869" spans="1:2" hidden="1" x14ac:dyDescent="0.25">
      <c r="A869" s="1">
        <f>42585</f>
        <v>42585</v>
      </c>
      <c r="B869" s="1">
        <f>42674</f>
        <v>42674</v>
      </c>
    </row>
    <row r="870" spans="1:2" hidden="1" x14ac:dyDescent="0.25">
      <c r="A870" s="1">
        <f>43139</f>
        <v>43139</v>
      </c>
      <c r="B870" s="1">
        <f>43159</f>
        <v>43159</v>
      </c>
    </row>
    <row r="871" spans="1:2" hidden="1" x14ac:dyDescent="0.25">
      <c r="A871" s="1">
        <f>42912</f>
        <v>42912</v>
      </c>
      <c r="B871" s="1">
        <f>42971</f>
        <v>42971</v>
      </c>
    </row>
    <row r="872" spans="1:2" hidden="1" x14ac:dyDescent="0.25">
      <c r="A872" s="1">
        <f>42583</f>
        <v>42583</v>
      </c>
      <c r="B872" s="1">
        <f>42616</f>
        <v>42616</v>
      </c>
    </row>
    <row r="873" spans="1:2" hidden="1" x14ac:dyDescent="0.25">
      <c r="A873" s="1">
        <f>42620</f>
        <v>42620</v>
      </c>
      <c r="B873" s="1">
        <f>42645</f>
        <v>42645</v>
      </c>
    </row>
    <row r="874" spans="1:2" hidden="1" x14ac:dyDescent="0.25">
      <c r="A874" s="1">
        <f>42600</f>
        <v>42600</v>
      </c>
      <c r="B874" s="1">
        <f>42674</f>
        <v>42674</v>
      </c>
    </row>
    <row r="875" spans="1:2" hidden="1" x14ac:dyDescent="0.25">
      <c r="A875" s="1">
        <f>42614</f>
        <v>42614</v>
      </c>
      <c r="B875" s="1">
        <f>42916</f>
        <v>42916</v>
      </c>
    </row>
    <row r="876" spans="1:2" hidden="1" x14ac:dyDescent="0.25">
      <c r="A876" s="1">
        <f>42609</f>
        <v>42609</v>
      </c>
      <c r="B876" s="1">
        <f>42639</f>
        <v>42639</v>
      </c>
    </row>
    <row r="877" spans="1:2" hidden="1" x14ac:dyDescent="0.25">
      <c r="A877" s="1">
        <f>42604</f>
        <v>42604</v>
      </c>
      <c r="B877" s="1">
        <f>42735</f>
        <v>42735</v>
      </c>
    </row>
    <row r="878" spans="1:2" hidden="1" x14ac:dyDescent="0.25">
      <c r="A878" s="1">
        <f>42616</f>
        <v>42616</v>
      </c>
      <c r="B878" s="1">
        <f>42707</f>
        <v>42707</v>
      </c>
    </row>
    <row r="879" spans="1:2" hidden="1" x14ac:dyDescent="0.25">
      <c r="A879" s="1">
        <f>43221</f>
        <v>43221</v>
      </c>
      <c r="B879" s="1">
        <f>43251</f>
        <v>43251</v>
      </c>
    </row>
    <row r="880" spans="1:2" x14ac:dyDescent="0.25">
      <c r="A880" s="1">
        <f>42615</f>
        <v>42615</v>
      </c>
      <c r="B880" s="1">
        <f>1</f>
        <v>1</v>
      </c>
    </row>
    <row r="881" spans="1:2" hidden="1" x14ac:dyDescent="0.25">
      <c r="A881" s="1">
        <f>42614</f>
        <v>42614</v>
      </c>
      <c r="B881" s="1">
        <f>43884</f>
        <v>43884</v>
      </c>
    </row>
    <row r="882" spans="1:2" hidden="1" x14ac:dyDescent="0.25">
      <c r="A882" s="1">
        <f>42614</f>
        <v>42614</v>
      </c>
      <c r="B882" s="1">
        <f>43404</f>
        <v>43404</v>
      </c>
    </row>
    <row r="883" spans="1:2" x14ac:dyDescent="0.25">
      <c r="A883" s="1">
        <f>45323</f>
        <v>45323</v>
      </c>
      <c r="B883" s="1">
        <f>45323</f>
        <v>45323</v>
      </c>
    </row>
    <row r="884" spans="1:2" hidden="1" x14ac:dyDescent="0.25">
      <c r="A884" s="1">
        <f>42723</f>
        <v>42723</v>
      </c>
      <c r="B884" s="1">
        <f>42735</f>
        <v>42735</v>
      </c>
    </row>
    <row r="885" spans="1:2" hidden="1" x14ac:dyDescent="0.25">
      <c r="A885" s="1">
        <f>42826</f>
        <v>42826</v>
      </c>
      <c r="B885" s="1">
        <f>43623</f>
        <v>43623</v>
      </c>
    </row>
    <row r="886" spans="1:2" hidden="1" x14ac:dyDescent="0.25">
      <c r="A886" s="1">
        <f>42655</f>
        <v>42655</v>
      </c>
      <c r="B886" s="1">
        <f>42834</f>
        <v>42834</v>
      </c>
    </row>
    <row r="887" spans="1:2" hidden="1" x14ac:dyDescent="0.25">
      <c r="A887" s="1">
        <f>42657</f>
        <v>42657</v>
      </c>
      <c r="B887" s="1">
        <f>42704</f>
        <v>42704</v>
      </c>
    </row>
    <row r="888" spans="1:2" hidden="1" x14ac:dyDescent="0.25">
      <c r="A888" s="1">
        <f>42681</f>
        <v>42681</v>
      </c>
      <c r="B888" s="1">
        <f>42681</f>
        <v>42681</v>
      </c>
    </row>
    <row r="889" spans="1:2" hidden="1" x14ac:dyDescent="0.25">
      <c r="A889" s="1">
        <f>42691</f>
        <v>42691</v>
      </c>
      <c r="B889" s="1">
        <f>43008</f>
        <v>43008</v>
      </c>
    </row>
    <row r="890" spans="1:2" hidden="1" x14ac:dyDescent="0.25">
      <c r="A890" s="1">
        <f>42593</f>
        <v>42593</v>
      </c>
      <c r="B890" s="1">
        <f>42593</f>
        <v>42593</v>
      </c>
    </row>
    <row r="891" spans="1:2" hidden="1" x14ac:dyDescent="0.25">
      <c r="A891" s="1">
        <f>42733</f>
        <v>42733</v>
      </c>
      <c r="B891" s="1">
        <f>42735</f>
        <v>42735</v>
      </c>
    </row>
    <row r="892" spans="1:2" x14ac:dyDescent="0.25">
      <c r="A892" s="1">
        <f>42737</f>
        <v>42737</v>
      </c>
      <c r="B892" s="1">
        <f>1</f>
        <v>1</v>
      </c>
    </row>
    <row r="893" spans="1:2" x14ac:dyDescent="0.25">
      <c r="A893" s="1">
        <f>42737</f>
        <v>42737</v>
      </c>
      <c r="B893" s="1">
        <f>1</f>
        <v>1</v>
      </c>
    </row>
    <row r="894" spans="1:2" hidden="1" x14ac:dyDescent="0.25">
      <c r="A894" s="1">
        <f>42737</f>
        <v>42737</v>
      </c>
      <c r="B894" s="1">
        <f>42856</f>
        <v>42856</v>
      </c>
    </row>
    <row r="895" spans="1:2" hidden="1" x14ac:dyDescent="0.25">
      <c r="A895" s="1">
        <f>42751</f>
        <v>42751</v>
      </c>
      <c r="B895" s="1">
        <f>43219</f>
        <v>43219</v>
      </c>
    </row>
    <row r="896" spans="1:2" hidden="1" x14ac:dyDescent="0.25">
      <c r="A896" s="1">
        <f>42768</f>
        <v>42768</v>
      </c>
      <c r="B896" s="1">
        <f>43079</f>
        <v>43079</v>
      </c>
    </row>
    <row r="897" spans="1:2" hidden="1" x14ac:dyDescent="0.25">
      <c r="A897" s="1">
        <f>42768</f>
        <v>42768</v>
      </c>
      <c r="B897" s="1">
        <f>42967</f>
        <v>42967</v>
      </c>
    </row>
    <row r="898" spans="1:2" hidden="1" x14ac:dyDescent="0.25">
      <c r="A898" s="1">
        <f>42779</f>
        <v>42779</v>
      </c>
      <c r="B898" s="1">
        <f>42783</f>
        <v>42783</v>
      </c>
    </row>
    <row r="899" spans="1:2" hidden="1" x14ac:dyDescent="0.25">
      <c r="A899" s="1">
        <f>42783</f>
        <v>42783</v>
      </c>
      <c r="B899" s="1">
        <f>42806</f>
        <v>42806</v>
      </c>
    </row>
    <row r="900" spans="1:2" hidden="1" x14ac:dyDescent="0.25">
      <c r="A900" s="1">
        <f>42788</f>
        <v>42788</v>
      </c>
      <c r="B900" s="1">
        <f>42806</f>
        <v>42806</v>
      </c>
    </row>
    <row r="901" spans="1:2" x14ac:dyDescent="0.25">
      <c r="A901" s="1">
        <f>42790</f>
        <v>42790</v>
      </c>
      <c r="B901" s="1">
        <f>45230</f>
        <v>45230</v>
      </c>
    </row>
    <row r="902" spans="1:2" hidden="1" x14ac:dyDescent="0.25">
      <c r="A902" s="1">
        <f>42954</f>
        <v>42954</v>
      </c>
      <c r="B902" s="1">
        <f>42967</f>
        <v>42967</v>
      </c>
    </row>
    <row r="903" spans="1:2" hidden="1" x14ac:dyDescent="0.25">
      <c r="A903" s="1">
        <f>42789</f>
        <v>42789</v>
      </c>
      <c r="B903" s="1">
        <f>42790</f>
        <v>42790</v>
      </c>
    </row>
    <row r="904" spans="1:2" hidden="1" x14ac:dyDescent="0.25">
      <c r="A904" s="1">
        <f>42788</f>
        <v>42788</v>
      </c>
      <c r="B904" s="1">
        <f>43035</f>
        <v>43035</v>
      </c>
    </row>
    <row r="905" spans="1:2" hidden="1" x14ac:dyDescent="0.25">
      <c r="A905" s="1">
        <f>42795</f>
        <v>42795</v>
      </c>
      <c r="B905" s="1">
        <f>42855</f>
        <v>42855</v>
      </c>
    </row>
    <row r="906" spans="1:2" hidden="1" x14ac:dyDescent="0.25">
      <c r="A906" s="1">
        <f>42801</f>
        <v>42801</v>
      </c>
      <c r="B906" s="1">
        <f>43261</f>
        <v>43261</v>
      </c>
    </row>
    <row r="907" spans="1:2" hidden="1" x14ac:dyDescent="0.25">
      <c r="A907" s="1">
        <f>42803</f>
        <v>42803</v>
      </c>
      <c r="B907" s="1">
        <f>42896</f>
        <v>42896</v>
      </c>
    </row>
    <row r="908" spans="1:2" hidden="1" x14ac:dyDescent="0.25">
      <c r="A908" s="1">
        <f>44825</f>
        <v>44825</v>
      </c>
      <c r="B908" s="1">
        <f>44965</f>
        <v>44965</v>
      </c>
    </row>
    <row r="909" spans="1:2" hidden="1" x14ac:dyDescent="0.25">
      <c r="A909" s="1">
        <f>42812</f>
        <v>42812</v>
      </c>
      <c r="B909" s="1">
        <f>42812</f>
        <v>42812</v>
      </c>
    </row>
    <row r="910" spans="1:2" hidden="1" x14ac:dyDescent="0.25">
      <c r="A910" s="1">
        <f>44041</f>
        <v>44041</v>
      </c>
      <c r="B910" s="1">
        <f>44150</f>
        <v>44150</v>
      </c>
    </row>
    <row r="911" spans="1:2" hidden="1" x14ac:dyDescent="0.25">
      <c r="A911" s="1">
        <f>42841</f>
        <v>42841</v>
      </c>
      <c r="B911" s="1">
        <f>42841</f>
        <v>42841</v>
      </c>
    </row>
    <row r="912" spans="1:2" hidden="1" x14ac:dyDescent="0.25">
      <c r="A912" s="1">
        <f>42838</f>
        <v>42838</v>
      </c>
      <c r="B912" s="1">
        <f>42855</f>
        <v>42855</v>
      </c>
    </row>
    <row r="913" spans="1:2" hidden="1" x14ac:dyDescent="0.25">
      <c r="A913" s="1">
        <f>42917</f>
        <v>42917</v>
      </c>
      <c r="B913" s="1">
        <f>42962</f>
        <v>42962</v>
      </c>
    </row>
    <row r="914" spans="1:2" hidden="1" x14ac:dyDescent="0.25">
      <c r="A914" s="1">
        <f>42896</f>
        <v>42896</v>
      </c>
      <c r="B914" s="1">
        <f>42978</f>
        <v>42978</v>
      </c>
    </row>
    <row r="915" spans="1:2" x14ac:dyDescent="0.25">
      <c r="A915" s="1">
        <f>42849</f>
        <v>42849</v>
      </c>
      <c r="B915" s="1">
        <f>45347</f>
        <v>45347</v>
      </c>
    </row>
    <row r="916" spans="1:2" hidden="1" x14ac:dyDescent="0.25">
      <c r="A916" s="1">
        <f>42844</f>
        <v>42844</v>
      </c>
      <c r="B916" s="1">
        <f>44622</f>
        <v>44622</v>
      </c>
    </row>
    <row r="917" spans="1:2" hidden="1" x14ac:dyDescent="0.25">
      <c r="A917" s="1">
        <f>43282</f>
        <v>43282</v>
      </c>
      <c r="B917" s="1">
        <f>43312</f>
        <v>43312</v>
      </c>
    </row>
    <row r="918" spans="1:2" hidden="1" x14ac:dyDescent="0.25">
      <c r="A918" s="1">
        <f>42845</f>
        <v>42845</v>
      </c>
      <c r="B918" s="1">
        <f>42860</f>
        <v>42860</v>
      </c>
    </row>
    <row r="919" spans="1:2" hidden="1" x14ac:dyDescent="0.25">
      <c r="A919" s="1">
        <f>42851</f>
        <v>42851</v>
      </c>
      <c r="B919" s="1">
        <f>43534</f>
        <v>43534</v>
      </c>
    </row>
    <row r="920" spans="1:2" hidden="1" x14ac:dyDescent="0.25">
      <c r="A920" s="1">
        <f>42859</f>
        <v>42859</v>
      </c>
      <c r="B920" s="1">
        <f>43015</f>
        <v>43015</v>
      </c>
    </row>
    <row r="921" spans="1:2" hidden="1" x14ac:dyDescent="0.25">
      <c r="A921" s="1">
        <f>42858</f>
        <v>42858</v>
      </c>
      <c r="B921" s="1">
        <f>43991</f>
        <v>43991</v>
      </c>
    </row>
    <row r="922" spans="1:2" hidden="1" x14ac:dyDescent="0.25">
      <c r="A922" s="1">
        <f>43716</f>
        <v>43716</v>
      </c>
      <c r="B922" s="1">
        <f>43718</f>
        <v>43718</v>
      </c>
    </row>
    <row r="923" spans="1:2" hidden="1" x14ac:dyDescent="0.25">
      <c r="A923" s="1">
        <f>42859</f>
        <v>42859</v>
      </c>
      <c r="B923" s="1">
        <f>43119</f>
        <v>43119</v>
      </c>
    </row>
    <row r="924" spans="1:2" hidden="1" x14ac:dyDescent="0.25">
      <c r="A924" s="1">
        <f>42873</f>
        <v>42873</v>
      </c>
      <c r="B924" s="1">
        <f>43750</f>
        <v>43750</v>
      </c>
    </row>
    <row r="925" spans="1:2" hidden="1" x14ac:dyDescent="0.25">
      <c r="A925" s="1">
        <f>42898</f>
        <v>42898</v>
      </c>
      <c r="B925" s="1">
        <f>43348</f>
        <v>43348</v>
      </c>
    </row>
    <row r="926" spans="1:2" hidden="1" x14ac:dyDescent="0.25">
      <c r="A926" s="1">
        <f>43344</f>
        <v>43344</v>
      </c>
      <c r="B926" s="1">
        <f>43344</f>
        <v>43344</v>
      </c>
    </row>
    <row r="927" spans="1:2" hidden="1" x14ac:dyDescent="0.25">
      <c r="A927" s="1">
        <f>42895</f>
        <v>42895</v>
      </c>
      <c r="B927" s="1">
        <f>42901</f>
        <v>42901</v>
      </c>
    </row>
    <row r="928" spans="1:2" hidden="1" x14ac:dyDescent="0.25">
      <c r="A928" s="1">
        <f>42893</f>
        <v>42893</v>
      </c>
      <c r="B928" s="1">
        <f>42999</f>
        <v>42999</v>
      </c>
    </row>
    <row r="929" spans="1:2" hidden="1" x14ac:dyDescent="0.25">
      <c r="A929" s="1">
        <f>42898</f>
        <v>42898</v>
      </c>
      <c r="B929" s="1">
        <f>42899</f>
        <v>42899</v>
      </c>
    </row>
    <row r="930" spans="1:2" hidden="1" x14ac:dyDescent="0.25">
      <c r="A930" s="1">
        <f>42899</f>
        <v>42899</v>
      </c>
      <c r="B930" s="1">
        <f>42899</f>
        <v>42899</v>
      </c>
    </row>
    <row r="931" spans="1:2" hidden="1" x14ac:dyDescent="0.25">
      <c r="A931" s="1">
        <f>43653</f>
        <v>43653</v>
      </c>
      <c r="B931" s="1">
        <f>43677</f>
        <v>43677</v>
      </c>
    </row>
    <row r="932" spans="1:2" hidden="1" x14ac:dyDescent="0.25">
      <c r="A932" s="1">
        <f>43295</f>
        <v>43295</v>
      </c>
      <c r="B932" s="1">
        <f>43296</f>
        <v>43296</v>
      </c>
    </row>
    <row r="933" spans="1:2" hidden="1" x14ac:dyDescent="0.25">
      <c r="A933" s="1">
        <f>43831</f>
        <v>43831</v>
      </c>
      <c r="B933" s="1">
        <f>43861</f>
        <v>43861</v>
      </c>
    </row>
    <row r="934" spans="1:2" hidden="1" x14ac:dyDescent="0.25">
      <c r="A934" s="1">
        <f>42917</f>
        <v>42917</v>
      </c>
      <c r="B934" s="1">
        <f>42962</f>
        <v>42962</v>
      </c>
    </row>
    <row r="935" spans="1:2" hidden="1" x14ac:dyDescent="0.25">
      <c r="A935" s="1">
        <f>42899</f>
        <v>42899</v>
      </c>
      <c r="B935" s="1">
        <f>42899</f>
        <v>42899</v>
      </c>
    </row>
    <row r="936" spans="1:2" hidden="1" x14ac:dyDescent="0.25">
      <c r="A936" s="1">
        <f>42902</f>
        <v>42902</v>
      </c>
      <c r="B936" s="1">
        <f>42903</f>
        <v>42903</v>
      </c>
    </row>
    <row r="937" spans="1:2" hidden="1" x14ac:dyDescent="0.25">
      <c r="A937" s="1">
        <f>42917</f>
        <v>42917</v>
      </c>
      <c r="B937" s="1">
        <f>43273</f>
        <v>43273</v>
      </c>
    </row>
    <row r="938" spans="1:2" hidden="1" x14ac:dyDescent="0.25">
      <c r="A938" s="1">
        <f>44483</f>
        <v>44483</v>
      </c>
      <c r="B938" s="1">
        <f>44576</f>
        <v>44576</v>
      </c>
    </row>
    <row r="939" spans="1:2" hidden="1" x14ac:dyDescent="0.25">
      <c r="A939" s="1">
        <f>42891</f>
        <v>42891</v>
      </c>
      <c r="B939" s="1">
        <f>43131</f>
        <v>43131</v>
      </c>
    </row>
    <row r="940" spans="1:2" hidden="1" x14ac:dyDescent="0.25">
      <c r="A940" s="1">
        <f>43374</f>
        <v>43374</v>
      </c>
      <c r="B940" s="1">
        <f>43374</f>
        <v>43374</v>
      </c>
    </row>
    <row r="941" spans="1:2" hidden="1" x14ac:dyDescent="0.25">
      <c r="A941" s="1">
        <f>42917</f>
        <v>42917</v>
      </c>
      <c r="B941" s="1">
        <f>42978</f>
        <v>42978</v>
      </c>
    </row>
    <row r="942" spans="1:2" hidden="1" x14ac:dyDescent="0.25">
      <c r="A942" s="1">
        <f>42934</f>
        <v>42934</v>
      </c>
      <c r="B942" s="1">
        <f>43359</f>
        <v>43359</v>
      </c>
    </row>
    <row r="943" spans="1:2" hidden="1" x14ac:dyDescent="0.25">
      <c r="A943" s="1">
        <f>42948</f>
        <v>42948</v>
      </c>
      <c r="B943" s="1">
        <f>44012</f>
        <v>44012</v>
      </c>
    </row>
    <row r="944" spans="1:2" hidden="1" x14ac:dyDescent="0.25">
      <c r="A944" s="1">
        <f>42931</f>
        <v>42931</v>
      </c>
      <c r="B944" s="1">
        <f>43590</f>
        <v>43590</v>
      </c>
    </row>
    <row r="945" spans="1:2" hidden="1" x14ac:dyDescent="0.25">
      <c r="A945" s="1">
        <f>43056</f>
        <v>43056</v>
      </c>
      <c r="B945" s="1">
        <f>43056</f>
        <v>43056</v>
      </c>
    </row>
    <row r="946" spans="1:2" hidden="1" x14ac:dyDescent="0.25">
      <c r="A946" s="1">
        <f>42931</f>
        <v>42931</v>
      </c>
      <c r="B946" s="1">
        <f>42940</f>
        <v>42940</v>
      </c>
    </row>
    <row r="947" spans="1:2" hidden="1" x14ac:dyDescent="0.25">
      <c r="A947" s="1">
        <f>42935</f>
        <v>42935</v>
      </c>
      <c r="B947" s="1">
        <f>43190</f>
        <v>43190</v>
      </c>
    </row>
    <row r="948" spans="1:2" hidden="1" x14ac:dyDescent="0.25">
      <c r="A948" s="1">
        <f>42935</f>
        <v>42935</v>
      </c>
      <c r="B948" s="1">
        <f>44049</f>
        <v>44049</v>
      </c>
    </row>
    <row r="949" spans="1:2" hidden="1" x14ac:dyDescent="0.25">
      <c r="A949" s="1">
        <f>42923</f>
        <v>42923</v>
      </c>
      <c r="B949" s="1">
        <f>42954</f>
        <v>42954</v>
      </c>
    </row>
    <row r="950" spans="1:2" hidden="1" x14ac:dyDescent="0.25">
      <c r="A950" s="1">
        <f>43139</f>
        <v>43139</v>
      </c>
      <c r="B950" s="1">
        <f>43139</f>
        <v>43139</v>
      </c>
    </row>
    <row r="951" spans="1:2" hidden="1" x14ac:dyDescent="0.25">
      <c r="A951" s="1">
        <f>42979</f>
        <v>42979</v>
      </c>
      <c r="B951" s="1">
        <f>43023</f>
        <v>43023</v>
      </c>
    </row>
    <row r="952" spans="1:2" hidden="1" x14ac:dyDescent="0.25">
      <c r="A952" s="1">
        <f>43160</f>
        <v>43160</v>
      </c>
      <c r="B952" s="1">
        <f>43190</f>
        <v>43190</v>
      </c>
    </row>
    <row r="953" spans="1:2" hidden="1" x14ac:dyDescent="0.25">
      <c r="A953" s="1">
        <f>42954</f>
        <v>42954</v>
      </c>
      <c r="B953" s="1">
        <f>42978</f>
        <v>42978</v>
      </c>
    </row>
    <row r="954" spans="1:2" hidden="1" x14ac:dyDescent="0.25">
      <c r="A954" s="1">
        <f>42948</f>
        <v>42948</v>
      </c>
      <c r="B954" s="1">
        <f>42978</f>
        <v>42978</v>
      </c>
    </row>
    <row r="955" spans="1:2" hidden="1" x14ac:dyDescent="0.25">
      <c r="A955" s="1">
        <f>42979</f>
        <v>42979</v>
      </c>
      <c r="B955" s="1">
        <f>43118</f>
        <v>43118</v>
      </c>
    </row>
    <row r="956" spans="1:2" hidden="1" x14ac:dyDescent="0.25">
      <c r="A956" s="1">
        <f>42949</f>
        <v>42949</v>
      </c>
      <c r="B956" s="1">
        <f>43747</f>
        <v>43747</v>
      </c>
    </row>
    <row r="957" spans="1:2" hidden="1" x14ac:dyDescent="0.25">
      <c r="A957" s="1">
        <f>42955</f>
        <v>42955</v>
      </c>
      <c r="B957" s="1">
        <f>43295</f>
        <v>43295</v>
      </c>
    </row>
    <row r="958" spans="1:2" hidden="1" x14ac:dyDescent="0.25">
      <c r="A958" s="1">
        <f>42975</f>
        <v>42975</v>
      </c>
      <c r="B958" s="1">
        <f>43347</f>
        <v>43347</v>
      </c>
    </row>
    <row r="959" spans="1:2" hidden="1" x14ac:dyDescent="0.25">
      <c r="A959" s="1">
        <f>42954</f>
        <v>42954</v>
      </c>
      <c r="B959" s="1">
        <f>42967</f>
        <v>42967</v>
      </c>
    </row>
    <row r="960" spans="1:2" hidden="1" x14ac:dyDescent="0.25">
      <c r="A960" s="1">
        <f>42949</f>
        <v>42949</v>
      </c>
      <c r="B960" s="1">
        <f>43100</f>
        <v>43100</v>
      </c>
    </row>
    <row r="961" spans="1:2" hidden="1" x14ac:dyDescent="0.25">
      <c r="A961" s="1">
        <f>42963</f>
        <v>42963</v>
      </c>
      <c r="B961" s="1">
        <f>43267</f>
        <v>43267</v>
      </c>
    </row>
    <row r="962" spans="1:2" hidden="1" x14ac:dyDescent="0.25">
      <c r="A962" s="1">
        <f>42986</f>
        <v>42986</v>
      </c>
      <c r="B962" s="1">
        <f>44074</f>
        <v>44074</v>
      </c>
    </row>
    <row r="963" spans="1:2" hidden="1" x14ac:dyDescent="0.25">
      <c r="A963" s="1">
        <f>42990</f>
        <v>42990</v>
      </c>
      <c r="B963" s="1">
        <f>43128</f>
        <v>43128</v>
      </c>
    </row>
    <row r="964" spans="1:2" hidden="1" x14ac:dyDescent="0.25">
      <c r="A964" s="1">
        <f>43679</f>
        <v>43679</v>
      </c>
      <c r="B964" s="1">
        <f>43717</f>
        <v>43717</v>
      </c>
    </row>
    <row r="965" spans="1:2" hidden="1" x14ac:dyDescent="0.25">
      <c r="A965" s="1">
        <f>42986</f>
        <v>42986</v>
      </c>
      <c r="B965" s="1">
        <f>43008</f>
        <v>43008</v>
      </c>
    </row>
    <row r="966" spans="1:2" hidden="1" x14ac:dyDescent="0.25">
      <c r="A966" s="1">
        <f>43137</f>
        <v>43137</v>
      </c>
      <c r="B966" s="1">
        <f>44043</f>
        <v>44043</v>
      </c>
    </row>
    <row r="967" spans="1:2" hidden="1" x14ac:dyDescent="0.25">
      <c r="A967" s="1">
        <f>43139</f>
        <v>43139</v>
      </c>
      <c r="B967" s="1">
        <f>43139</f>
        <v>43139</v>
      </c>
    </row>
    <row r="968" spans="1:2" hidden="1" x14ac:dyDescent="0.25">
      <c r="A968" s="1">
        <f>42979</f>
        <v>42979</v>
      </c>
      <c r="B968" s="1">
        <f>43008</f>
        <v>43008</v>
      </c>
    </row>
    <row r="969" spans="1:2" hidden="1" x14ac:dyDescent="0.25">
      <c r="A969" s="1">
        <f>43502</f>
        <v>43502</v>
      </c>
      <c r="B969" s="1">
        <f>43747</f>
        <v>43747</v>
      </c>
    </row>
    <row r="970" spans="1:2" hidden="1" x14ac:dyDescent="0.25">
      <c r="A970" s="1">
        <f>43160</f>
        <v>43160</v>
      </c>
      <c r="B970" s="1">
        <f>43190</f>
        <v>43190</v>
      </c>
    </row>
    <row r="971" spans="1:2" hidden="1" x14ac:dyDescent="0.25">
      <c r="A971" s="1">
        <f>43014</f>
        <v>43014</v>
      </c>
      <c r="B971" s="1">
        <f>43030</f>
        <v>43030</v>
      </c>
    </row>
    <row r="972" spans="1:2" hidden="1" x14ac:dyDescent="0.25">
      <c r="A972" s="1">
        <f>42979</f>
        <v>42979</v>
      </c>
      <c r="B972" s="1">
        <f>43352</f>
        <v>43352</v>
      </c>
    </row>
    <row r="973" spans="1:2" hidden="1" x14ac:dyDescent="0.25">
      <c r="A973" s="1">
        <f>42982</f>
        <v>42982</v>
      </c>
      <c r="B973" s="1">
        <f>44351</f>
        <v>44351</v>
      </c>
    </row>
    <row r="974" spans="1:2" hidden="1" x14ac:dyDescent="0.25">
      <c r="A974" s="1">
        <f>42981</f>
        <v>42981</v>
      </c>
      <c r="B974" s="1">
        <f>43190</f>
        <v>43190</v>
      </c>
    </row>
    <row r="975" spans="1:2" hidden="1" x14ac:dyDescent="0.25">
      <c r="A975" s="1">
        <f>43405</f>
        <v>43405</v>
      </c>
      <c r="B975" s="1">
        <f>43496</f>
        <v>43496</v>
      </c>
    </row>
    <row r="976" spans="1:2" hidden="1" x14ac:dyDescent="0.25">
      <c r="A976" s="1">
        <f>42987</f>
        <v>42987</v>
      </c>
      <c r="B976" s="1">
        <f>44012</f>
        <v>44012</v>
      </c>
    </row>
    <row r="977" spans="1:2" hidden="1" x14ac:dyDescent="0.25">
      <c r="A977" s="1">
        <f>43525</f>
        <v>43525</v>
      </c>
      <c r="B977" s="1">
        <f>43555</f>
        <v>43555</v>
      </c>
    </row>
    <row r="978" spans="1:2" hidden="1" x14ac:dyDescent="0.25">
      <c r="A978" s="1">
        <f>43001</f>
        <v>43001</v>
      </c>
      <c r="B978" s="1">
        <f>43695</f>
        <v>43695</v>
      </c>
    </row>
    <row r="979" spans="1:2" hidden="1" x14ac:dyDescent="0.25">
      <c r="A979" s="1">
        <f>43500</f>
        <v>43500</v>
      </c>
      <c r="B979" s="1">
        <f>44104</f>
        <v>44104</v>
      </c>
    </row>
    <row r="980" spans="1:2" hidden="1" x14ac:dyDescent="0.25">
      <c r="A980" s="1">
        <f>43056</f>
        <v>43056</v>
      </c>
      <c r="B980" s="1">
        <f>43063</f>
        <v>43063</v>
      </c>
    </row>
    <row r="981" spans="1:2" hidden="1" x14ac:dyDescent="0.25">
      <c r="A981" s="1">
        <f>43013</f>
        <v>43013</v>
      </c>
      <c r="B981" s="1">
        <f>43100</f>
        <v>43100</v>
      </c>
    </row>
    <row r="982" spans="1:2" hidden="1" x14ac:dyDescent="0.25">
      <c r="A982" s="1">
        <f>43026</f>
        <v>43026</v>
      </c>
      <c r="B982" s="1">
        <f>43343</f>
        <v>43343</v>
      </c>
    </row>
    <row r="983" spans="1:2" hidden="1" x14ac:dyDescent="0.25">
      <c r="A983" s="1">
        <f>43026</f>
        <v>43026</v>
      </c>
      <c r="B983" s="1">
        <f>43044</f>
        <v>43044</v>
      </c>
    </row>
    <row r="984" spans="1:2" hidden="1" x14ac:dyDescent="0.25">
      <c r="A984" s="1">
        <f>43195</f>
        <v>43195</v>
      </c>
      <c r="B984" s="1">
        <f>43196</f>
        <v>43196</v>
      </c>
    </row>
    <row r="985" spans="1:2" hidden="1" x14ac:dyDescent="0.25">
      <c r="A985" s="1">
        <f>43034</f>
        <v>43034</v>
      </c>
      <c r="B985" s="1">
        <f>43034</f>
        <v>43034</v>
      </c>
    </row>
    <row r="986" spans="1:2" hidden="1" x14ac:dyDescent="0.25">
      <c r="A986" s="1">
        <f>43526</f>
        <v>43526</v>
      </c>
      <c r="B986" s="1">
        <f>43588</f>
        <v>43588</v>
      </c>
    </row>
    <row r="987" spans="1:2" hidden="1" x14ac:dyDescent="0.25">
      <c r="A987" s="1">
        <f>43040</f>
        <v>43040</v>
      </c>
      <c r="B987" s="1">
        <f>43100</f>
        <v>43100</v>
      </c>
    </row>
    <row r="988" spans="1:2" hidden="1" x14ac:dyDescent="0.25">
      <c r="A988" s="1">
        <f>43049</f>
        <v>43049</v>
      </c>
      <c r="B988" s="1">
        <f>43366</f>
        <v>43366</v>
      </c>
    </row>
    <row r="989" spans="1:2" x14ac:dyDescent="0.25">
      <c r="A989" s="1">
        <f>43038</f>
        <v>43038</v>
      </c>
      <c r="B989" s="1">
        <f>1</f>
        <v>1</v>
      </c>
    </row>
    <row r="990" spans="1:2" hidden="1" x14ac:dyDescent="0.25">
      <c r="A990" s="1">
        <f>43078</f>
        <v>43078</v>
      </c>
      <c r="B990" s="1">
        <f>43078</f>
        <v>43078</v>
      </c>
    </row>
    <row r="991" spans="1:2" hidden="1" x14ac:dyDescent="0.25">
      <c r="A991" s="1">
        <f>43040</f>
        <v>43040</v>
      </c>
      <c r="B991" s="1">
        <f>43343</f>
        <v>43343</v>
      </c>
    </row>
    <row r="992" spans="1:2" hidden="1" x14ac:dyDescent="0.25">
      <c r="A992" s="1">
        <f>43040</f>
        <v>43040</v>
      </c>
      <c r="B992" s="1">
        <f>43142</f>
        <v>43142</v>
      </c>
    </row>
    <row r="993" spans="1:2" hidden="1" x14ac:dyDescent="0.25">
      <c r="A993" s="1">
        <f>43042</f>
        <v>43042</v>
      </c>
      <c r="B993" s="1">
        <f>43339</f>
        <v>43339</v>
      </c>
    </row>
    <row r="994" spans="1:2" hidden="1" x14ac:dyDescent="0.25">
      <c r="A994" s="1">
        <f>43054</f>
        <v>43054</v>
      </c>
      <c r="B994" s="1">
        <f>43556</f>
        <v>43556</v>
      </c>
    </row>
    <row r="995" spans="1:2" hidden="1" x14ac:dyDescent="0.25">
      <c r="A995" s="1">
        <f>43056</f>
        <v>43056</v>
      </c>
      <c r="B995" s="1">
        <f>43069</f>
        <v>43069</v>
      </c>
    </row>
    <row r="996" spans="1:2" hidden="1" x14ac:dyDescent="0.25">
      <c r="A996" s="1">
        <f>43374</f>
        <v>43374</v>
      </c>
      <c r="B996" s="1">
        <f>43374</f>
        <v>43374</v>
      </c>
    </row>
    <row r="997" spans="1:2" hidden="1" x14ac:dyDescent="0.25">
      <c r="A997" s="1">
        <f>43374</f>
        <v>43374</v>
      </c>
      <c r="B997" s="1">
        <f>43374</f>
        <v>43374</v>
      </c>
    </row>
    <row r="998" spans="1:2" hidden="1" x14ac:dyDescent="0.25">
      <c r="A998" s="1">
        <f>43063</f>
        <v>43063</v>
      </c>
      <c r="B998" s="1">
        <f>43064</f>
        <v>43064</v>
      </c>
    </row>
    <row r="999" spans="1:2" hidden="1" x14ac:dyDescent="0.25">
      <c r="A999" s="1">
        <f>43060</f>
        <v>43060</v>
      </c>
      <c r="B999" s="1">
        <f>43333</f>
        <v>43333</v>
      </c>
    </row>
    <row r="1000" spans="1:2" hidden="1" x14ac:dyDescent="0.25">
      <c r="A1000" s="1">
        <f>43064</f>
        <v>43064</v>
      </c>
      <c r="B1000" s="1">
        <f>43065</f>
        <v>43065</v>
      </c>
    </row>
    <row r="1001" spans="1:2" hidden="1" x14ac:dyDescent="0.25">
      <c r="A1001" s="1">
        <f>43054</f>
        <v>43054</v>
      </c>
      <c r="B1001" s="1">
        <f>43094</f>
        <v>43094</v>
      </c>
    </row>
    <row r="1002" spans="1:2" hidden="1" x14ac:dyDescent="0.25">
      <c r="A1002" s="1">
        <f>43141</f>
        <v>43141</v>
      </c>
      <c r="B1002" s="1">
        <f>43149</f>
        <v>43149</v>
      </c>
    </row>
    <row r="1003" spans="1:2" hidden="1" x14ac:dyDescent="0.25">
      <c r="A1003" s="1">
        <f>43435</f>
        <v>43435</v>
      </c>
      <c r="B1003" s="1">
        <f>43465</f>
        <v>43465</v>
      </c>
    </row>
    <row r="1004" spans="1:2" hidden="1" x14ac:dyDescent="0.25">
      <c r="A1004" s="1">
        <f>43082</f>
        <v>43082</v>
      </c>
      <c r="B1004" s="1">
        <f>43281</f>
        <v>43281</v>
      </c>
    </row>
    <row r="1005" spans="1:2" hidden="1" x14ac:dyDescent="0.25">
      <c r="A1005" s="1">
        <f>43083</f>
        <v>43083</v>
      </c>
      <c r="B1005" s="1">
        <f>43433</f>
        <v>43433</v>
      </c>
    </row>
    <row r="1006" spans="1:2" x14ac:dyDescent="0.25">
      <c r="A1006" s="1">
        <f>43068</f>
        <v>43068</v>
      </c>
      <c r="B1006" s="1">
        <f>1</f>
        <v>1</v>
      </c>
    </row>
    <row r="1007" spans="1:2" hidden="1" x14ac:dyDescent="0.25">
      <c r="A1007" s="1">
        <f>43075</f>
        <v>43075</v>
      </c>
      <c r="B1007" s="1">
        <f>43275</f>
        <v>43275</v>
      </c>
    </row>
    <row r="1008" spans="1:2" hidden="1" x14ac:dyDescent="0.25">
      <c r="A1008" s="1">
        <f>43075</f>
        <v>43075</v>
      </c>
      <c r="B1008" s="1">
        <f>43233</f>
        <v>43233</v>
      </c>
    </row>
    <row r="1009" spans="1:2" hidden="1" x14ac:dyDescent="0.25">
      <c r="A1009" s="1">
        <f>43110</f>
        <v>43110</v>
      </c>
      <c r="B1009" s="1">
        <f>43110</f>
        <v>43110</v>
      </c>
    </row>
    <row r="1010" spans="1:2" hidden="1" x14ac:dyDescent="0.25">
      <c r="A1010" s="1">
        <f>43096</f>
        <v>43096</v>
      </c>
      <c r="B1010" s="1">
        <f>44347</f>
        <v>44347</v>
      </c>
    </row>
    <row r="1011" spans="1:2" hidden="1" x14ac:dyDescent="0.25">
      <c r="A1011" s="1">
        <f>43095</f>
        <v>43095</v>
      </c>
      <c r="B1011" s="1">
        <f>43268</f>
        <v>43268</v>
      </c>
    </row>
    <row r="1012" spans="1:2" hidden="1" x14ac:dyDescent="0.25">
      <c r="A1012" s="1">
        <f>43108</f>
        <v>43108</v>
      </c>
      <c r="B1012" s="1">
        <f>43108</f>
        <v>43108</v>
      </c>
    </row>
    <row r="1013" spans="1:2" hidden="1" x14ac:dyDescent="0.25">
      <c r="A1013" s="1">
        <f>43102</f>
        <v>43102</v>
      </c>
      <c r="B1013" s="1">
        <f>43133</f>
        <v>43133</v>
      </c>
    </row>
    <row r="1014" spans="1:2" hidden="1" x14ac:dyDescent="0.25">
      <c r="A1014" s="1">
        <f>43115</f>
        <v>43115</v>
      </c>
      <c r="B1014" s="1">
        <f>43379</f>
        <v>43379</v>
      </c>
    </row>
    <row r="1015" spans="1:2" hidden="1" x14ac:dyDescent="0.25">
      <c r="A1015" s="1">
        <f>43136</f>
        <v>43136</v>
      </c>
      <c r="B1015" s="1">
        <f>43465</f>
        <v>43465</v>
      </c>
    </row>
    <row r="1016" spans="1:2" hidden="1" x14ac:dyDescent="0.25">
      <c r="A1016" s="1">
        <f>43160</f>
        <v>43160</v>
      </c>
      <c r="B1016" s="1">
        <f>43555</f>
        <v>43555</v>
      </c>
    </row>
    <row r="1017" spans="1:2" hidden="1" x14ac:dyDescent="0.25">
      <c r="A1017" s="1">
        <f>43136</f>
        <v>43136</v>
      </c>
      <c r="B1017" s="1">
        <f>43303</f>
        <v>43303</v>
      </c>
    </row>
    <row r="1018" spans="1:2" hidden="1" x14ac:dyDescent="0.25">
      <c r="A1018" s="1">
        <f>43330</f>
        <v>43330</v>
      </c>
      <c r="B1018" s="1">
        <f>43330</f>
        <v>43330</v>
      </c>
    </row>
    <row r="1019" spans="1:2" hidden="1" x14ac:dyDescent="0.25">
      <c r="A1019" s="1">
        <f>43138</f>
        <v>43138</v>
      </c>
      <c r="B1019" s="1">
        <f>43712</f>
        <v>43712</v>
      </c>
    </row>
    <row r="1020" spans="1:2" hidden="1" x14ac:dyDescent="0.25">
      <c r="A1020" s="1">
        <f>43138</f>
        <v>43138</v>
      </c>
      <c r="B1020" s="1">
        <f>43534</f>
        <v>43534</v>
      </c>
    </row>
    <row r="1021" spans="1:2" hidden="1" x14ac:dyDescent="0.25">
      <c r="A1021" s="1">
        <f>43138</f>
        <v>43138</v>
      </c>
      <c r="B1021" s="1">
        <f>43155</f>
        <v>43155</v>
      </c>
    </row>
    <row r="1022" spans="1:2" hidden="1" x14ac:dyDescent="0.25">
      <c r="A1022" s="1">
        <f>43138</f>
        <v>43138</v>
      </c>
      <c r="B1022" s="1">
        <f>43329</f>
        <v>43329</v>
      </c>
    </row>
    <row r="1023" spans="1:2" hidden="1" x14ac:dyDescent="0.25">
      <c r="A1023" s="1">
        <f>43140</f>
        <v>43140</v>
      </c>
      <c r="B1023" s="1">
        <f>43343</f>
        <v>43343</v>
      </c>
    </row>
    <row r="1024" spans="1:2" hidden="1" x14ac:dyDescent="0.25">
      <c r="A1024" s="1">
        <f>44013</f>
        <v>44013</v>
      </c>
      <c r="B1024" s="1">
        <f>44074</f>
        <v>44074</v>
      </c>
    </row>
    <row r="1025" spans="1:2" hidden="1" x14ac:dyDescent="0.25">
      <c r="A1025" s="1">
        <f>44075</f>
        <v>44075</v>
      </c>
      <c r="B1025" s="1">
        <f>44104</f>
        <v>44104</v>
      </c>
    </row>
    <row r="1026" spans="1:2" hidden="1" x14ac:dyDescent="0.25">
      <c r="A1026" s="1">
        <f>43497</f>
        <v>43497</v>
      </c>
      <c r="B1026" s="1">
        <f>43524</f>
        <v>43524</v>
      </c>
    </row>
    <row r="1027" spans="1:2" hidden="1" x14ac:dyDescent="0.25">
      <c r="A1027" s="1">
        <f>44105</f>
        <v>44105</v>
      </c>
      <c r="B1027" s="1">
        <f>44135</f>
        <v>44135</v>
      </c>
    </row>
    <row r="1028" spans="1:2" hidden="1" x14ac:dyDescent="0.25">
      <c r="A1028" s="1">
        <f>43156</f>
        <v>43156</v>
      </c>
      <c r="B1028" s="1">
        <f>43156</f>
        <v>43156</v>
      </c>
    </row>
    <row r="1029" spans="1:2" hidden="1" x14ac:dyDescent="0.25">
      <c r="A1029" s="1">
        <f>43145</f>
        <v>43145</v>
      </c>
      <c r="B1029" s="1">
        <f>43829</f>
        <v>43829</v>
      </c>
    </row>
    <row r="1030" spans="1:2" hidden="1" x14ac:dyDescent="0.25">
      <c r="A1030" s="1">
        <f>43145</f>
        <v>43145</v>
      </c>
      <c r="B1030" s="1">
        <f>43415</f>
        <v>43415</v>
      </c>
    </row>
    <row r="1031" spans="1:2" hidden="1" x14ac:dyDescent="0.25">
      <c r="A1031" s="1">
        <f>43156</f>
        <v>43156</v>
      </c>
      <c r="B1031" s="1">
        <f>43156</f>
        <v>43156</v>
      </c>
    </row>
    <row r="1032" spans="1:2" hidden="1" x14ac:dyDescent="0.25">
      <c r="A1032" s="1">
        <f>43166</f>
        <v>43166</v>
      </c>
      <c r="B1032" s="1">
        <f>43569</f>
        <v>43569</v>
      </c>
    </row>
    <row r="1033" spans="1:2" hidden="1" x14ac:dyDescent="0.25">
      <c r="A1033" s="1">
        <f>43163</f>
        <v>43163</v>
      </c>
      <c r="B1033" s="1">
        <f>43172</f>
        <v>43172</v>
      </c>
    </row>
    <row r="1034" spans="1:2" hidden="1" x14ac:dyDescent="0.25">
      <c r="A1034" s="1">
        <f>43161</f>
        <v>43161</v>
      </c>
      <c r="B1034" s="1">
        <f>43174</f>
        <v>43174</v>
      </c>
    </row>
    <row r="1035" spans="1:2" hidden="1" x14ac:dyDescent="0.25">
      <c r="A1035" s="1">
        <f>43173</f>
        <v>43173</v>
      </c>
      <c r="B1035" s="1">
        <f>43281</f>
        <v>43281</v>
      </c>
    </row>
    <row r="1036" spans="1:2" hidden="1" x14ac:dyDescent="0.25">
      <c r="A1036" s="1">
        <f>43171</f>
        <v>43171</v>
      </c>
      <c r="B1036" s="1">
        <f>43205</f>
        <v>43205</v>
      </c>
    </row>
    <row r="1037" spans="1:2" hidden="1" x14ac:dyDescent="0.25">
      <c r="A1037" s="1">
        <f>43173</f>
        <v>43173</v>
      </c>
      <c r="B1037" s="1">
        <f>43184</f>
        <v>43184</v>
      </c>
    </row>
    <row r="1038" spans="1:2" hidden="1" x14ac:dyDescent="0.25">
      <c r="A1038" s="1">
        <f>43173</f>
        <v>43173</v>
      </c>
      <c r="B1038" s="1">
        <f>43210</f>
        <v>43210</v>
      </c>
    </row>
    <row r="1039" spans="1:2" hidden="1" x14ac:dyDescent="0.25">
      <c r="A1039" s="1">
        <f>44075</f>
        <v>44075</v>
      </c>
      <c r="B1039" s="1">
        <f>44104</f>
        <v>44104</v>
      </c>
    </row>
    <row r="1040" spans="1:2" hidden="1" x14ac:dyDescent="0.25">
      <c r="A1040" s="1">
        <f>43221</f>
        <v>43221</v>
      </c>
      <c r="B1040" s="1">
        <f>43221</f>
        <v>43221</v>
      </c>
    </row>
    <row r="1041" spans="1:2" hidden="1" x14ac:dyDescent="0.25">
      <c r="A1041" s="1">
        <f>44774</f>
        <v>44774</v>
      </c>
      <c r="B1041" s="1">
        <f>44794</f>
        <v>44794</v>
      </c>
    </row>
    <row r="1042" spans="1:2" hidden="1" x14ac:dyDescent="0.25">
      <c r="A1042" s="1">
        <f>43188</f>
        <v>43188</v>
      </c>
      <c r="B1042" s="1">
        <f>43404</f>
        <v>43404</v>
      </c>
    </row>
    <row r="1043" spans="1:2" hidden="1" x14ac:dyDescent="0.25">
      <c r="A1043" s="1">
        <f>43191</f>
        <v>43191</v>
      </c>
      <c r="B1043" s="1">
        <f>43434</f>
        <v>43434</v>
      </c>
    </row>
    <row r="1044" spans="1:2" hidden="1" x14ac:dyDescent="0.25">
      <c r="A1044" s="1">
        <f>43208</f>
        <v>43208</v>
      </c>
      <c r="B1044" s="1">
        <f>44549</f>
        <v>44549</v>
      </c>
    </row>
    <row r="1045" spans="1:2" hidden="1" x14ac:dyDescent="0.25">
      <c r="A1045" s="1">
        <f>43344</f>
        <v>43344</v>
      </c>
      <c r="B1045" s="1">
        <f>43373</f>
        <v>43373</v>
      </c>
    </row>
    <row r="1046" spans="1:2" hidden="1" x14ac:dyDescent="0.25">
      <c r="A1046" s="1">
        <f>43222</f>
        <v>43222</v>
      </c>
      <c r="B1046" s="1">
        <f>43388</f>
        <v>43388</v>
      </c>
    </row>
    <row r="1047" spans="1:2" hidden="1" x14ac:dyDescent="0.25">
      <c r="A1047" s="1">
        <f>43232</f>
        <v>43232</v>
      </c>
      <c r="B1047" s="1">
        <f>43233</f>
        <v>43233</v>
      </c>
    </row>
    <row r="1048" spans="1:2" hidden="1" x14ac:dyDescent="0.25">
      <c r="A1048" s="1">
        <f>43236</f>
        <v>43236</v>
      </c>
      <c r="B1048" s="1">
        <f>43383</f>
        <v>43383</v>
      </c>
    </row>
    <row r="1049" spans="1:2" hidden="1" x14ac:dyDescent="0.25">
      <c r="A1049" s="1">
        <f>43238</f>
        <v>43238</v>
      </c>
      <c r="B1049" s="1">
        <f>43312</f>
        <v>43312</v>
      </c>
    </row>
    <row r="1050" spans="1:2" hidden="1" x14ac:dyDescent="0.25">
      <c r="A1050" s="1">
        <f>43249</f>
        <v>43249</v>
      </c>
      <c r="B1050" s="1">
        <f>43310</f>
        <v>43310</v>
      </c>
    </row>
    <row r="1051" spans="1:2" hidden="1" x14ac:dyDescent="0.25">
      <c r="A1051" s="1">
        <f>43248</f>
        <v>43248</v>
      </c>
      <c r="B1051" s="1">
        <f>43312</f>
        <v>43312</v>
      </c>
    </row>
    <row r="1052" spans="1:2" hidden="1" x14ac:dyDescent="0.25">
      <c r="A1052" s="1">
        <f>43252</f>
        <v>43252</v>
      </c>
      <c r="B1052" s="1">
        <f>43312</f>
        <v>43312</v>
      </c>
    </row>
    <row r="1053" spans="1:2" hidden="1" x14ac:dyDescent="0.25">
      <c r="A1053" s="1">
        <f>43252</f>
        <v>43252</v>
      </c>
      <c r="B1053" s="1">
        <f>43260</f>
        <v>43260</v>
      </c>
    </row>
    <row r="1054" spans="1:2" hidden="1" x14ac:dyDescent="0.25">
      <c r="A1054" s="1">
        <f>43253</f>
        <v>43253</v>
      </c>
      <c r="B1054" s="1">
        <f>43842</f>
        <v>43842</v>
      </c>
    </row>
    <row r="1055" spans="1:2" hidden="1" x14ac:dyDescent="0.25">
      <c r="A1055" s="1">
        <f>44032</f>
        <v>44032</v>
      </c>
      <c r="B1055" s="1">
        <f>44074</f>
        <v>44074</v>
      </c>
    </row>
    <row r="1056" spans="1:2" hidden="1" x14ac:dyDescent="0.25">
      <c r="A1056" s="1">
        <f>43258</f>
        <v>43258</v>
      </c>
      <c r="B1056" s="1">
        <f>43452</f>
        <v>43452</v>
      </c>
    </row>
    <row r="1057" spans="1:2" hidden="1" x14ac:dyDescent="0.25">
      <c r="A1057" s="1">
        <f>44044</f>
        <v>44044</v>
      </c>
      <c r="B1057" s="1">
        <f>44074</f>
        <v>44074</v>
      </c>
    </row>
    <row r="1058" spans="1:2" hidden="1" x14ac:dyDescent="0.25">
      <c r="A1058" s="1">
        <f>43344</f>
        <v>43344</v>
      </c>
      <c r="B1058" s="1">
        <f>43344</f>
        <v>43344</v>
      </c>
    </row>
    <row r="1059" spans="1:2" x14ac:dyDescent="0.25">
      <c r="A1059" s="1">
        <f>43262</f>
        <v>43262</v>
      </c>
      <c r="B1059" s="1">
        <f>1</f>
        <v>1</v>
      </c>
    </row>
    <row r="1060" spans="1:2" hidden="1" x14ac:dyDescent="0.25">
      <c r="A1060" s="1">
        <f>43647</f>
        <v>43647</v>
      </c>
      <c r="B1060" s="1">
        <f>43677</f>
        <v>43677</v>
      </c>
    </row>
    <row r="1061" spans="1:2" hidden="1" x14ac:dyDescent="0.25">
      <c r="A1061" s="1">
        <f>43267</f>
        <v>43267</v>
      </c>
      <c r="B1061" s="1">
        <f>43300</f>
        <v>43300</v>
      </c>
    </row>
    <row r="1062" spans="1:2" x14ac:dyDescent="0.25">
      <c r="A1062" s="1">
        <f>43867</f>
        <v>43867</v>
      </c>
      <c r="B1062" s="1">
        <f>45228</f>
        <v>45228</v>
      </c>
    </row>
    <row r="1063" spans="1:2" hidden="1" x14ac:dyDescent="0.25">
      <c r="A1063" s="1">
        <f>43269</f>
        <v>43269</v>
      </c>
      <c r="B1063" s="1">
        <f>43281</f>
        <v>43281</v>
      </c>
    </row>
    <row r="1064" spans="1:2" hidden="1" x14ac:dyDescent="0.25">
      <c r="A1064" s="1">
        <f>43271</f>
        <v>43271</v>
      </c>
      <c r="B1064" s="1">
        <f>43611</f>
        <v>43611</v>
      </c>
    </row>
    <row r="1065" spans="1:2" hidden="1" x14ac:dyDescent="0.25">
      <c r="A1065" s="1">
        <f>43282</f>
        <v>43282</v>
      </c>
      <c r="B1065" s="1">
        <f>43373</f>
        <v>43373</v>
      </c>
    </row>
    <row r="1066" spans="1:2" hidden="1" x14ac:dyDescent="0.25">
      <c r="A1066" s="1">
        <f>43282</f>
        <v>43282</v>
      </c>
      <c r="B1066" s="1">
        <f>43343</f>
        <v>43343</v>
      </c>
    </row>
    <row r="1067" spans="1:2" hidden="1" x14ac:dyDescent="0.25">
      <c r="A1067" s="1">
        <f>43344</f>
        <v>43344</v>
      </c>
      <c r="B1067" s="1">
        <f>43344</f>
        <v>43344</v>
      </c>
    </row>
    <row r="1068" spans="1:2" hidden="1" x14ac:dyDescent="0.25">
      <c r="A1068" s="1">
        <f>43282</f>
        <v>43282</v>
      </c>
      <c r="B1068" s="1">
        <f>43312</f>
        <v>43312</v>
      </c>
    </row>
    <row r="1069" spans="1:2" hidden="1" x14ac:dyDescent="0.25">
      <c r="A1069" s="1">
        <f>43282</f>
        <v>43282</v>
      </c>
      <c r="B1069" s="1">
        <f>43312</f>
        <v>43312</v>
      </c>
    </row>
    <row r="1070" spans="1:2" hidden="1" x14ac:dyDescent="0.25">
      <c r="A1070" s="1">
        <f>44593</f>
        <v>44593</v>
      </c>
      <c r="B1070" s="1">
        <f>44804</f>
        <v>44804</v>
      </c>
    </row>
    <row r="1071" spans="1:2" hidden="1" x14ac:dyDescent="0.25">
      <c r="A1071" s="1">
        <f>43282</f>
        <v>43282</v>
      </c>
      <c r="B1071" s="1">
        <f>43337</f>
        <v>43337</v>
      </c>
    </row>
    <row r="1072" spans="1:2" x14ac:dyDescent="0.25">
      <c r="A1072" s="1">
        <f>45139</f>
        <v>45139</v>
      </c>
      <c r="B1072" s="1">
        <f>45169</f>
        <v>45169</v>
      </c>
    </row>
    <row r="1073" spans="1:2" hidden="1" x14ac:dyDescent="0.25">
      <c r="A1073" s="1">
        <f>43282</f>
        <v>43282</v>
      </c>
      <c r="B1073" s="1">
        <f>43654</f>
        <v>43654</v>
      </c>
    </row>
    <row r="1074" spans="1:2" hidden="1" x14ac:dyDescent="0.25">
      <c r="A1074" s="1">
        <f>43353</f>
        <v>43353</v>
      </c>
      <c r="B1074" s="1">
        <f>44439</f>
        <v>44439</v>
      </c>
    </row>
    <row r="1075" spans="1:2" hidden="1" x14ac:dyDescent="0.25">
      <c r="A1075" s="1">
        <f>44720</f>
        <v>44720</v>
      </c>
      <c r="B1075" s="1">
        <f>44773</f>
        <v>44773</v>
      </c>
    </row>
    <row r="1076" spans="1:2" hidden="1" x14ac:dyDescent="0.25">
      <c r="A1076" s="1">
        <f>43311</f>
        <v>43311</v>
      </c>
      <c r="B1076" s="1">
        <f>43830</f>
        <v>43830</v>
      </c>
    </row>
    <row r="1077" spans="1:2" hidden="1" x14ac:dyDescent="0.25">
      <c r="A1077" s="1">
        <f>43285</f>
        <v>43285</v>
      </c>
      <c r="B1077" s="1">
        <f>43422</f>
        <v>43422</v>
      </c>
    </row>
    <row r="1078" spans="1:2" hidden="1" x14ac:dyDescent="0.25">
      <c r="A1078" s="1">
        <f>43285</f>
        <v>43285</v>
      </c>
      <c r="B1078" s="1">
        <f>43373</f>
        <v>43373</v>
      </c>
    </row>
    <row r="1079" spans="1:2" hidden="1" x14ac:dyDescent="0.25">
      <c r="A1079" s="1">
        <f>43285</f>
        <v>43285</v>
      </c>
      <c r="B1079" s="1">
        <f>43380</f>
        <v>43380</v>
      </c>
    </row>
    <row r="1080" spans="1:2" hidden="1" x14ac:dyDescent="0.25">
      <c r="A1080" s="1">
        <f>43288</f>
        <v>43288</v>
      </c>
      <c r="B1080" s="1">
        <f>43317</f>
        <v>43317</v>
      </c>
    </row>
    <row r="1081" spans="1:2" hidden="1" x14ac:dyDescent="0.25">
      <c r="A1081" s="1">
        <f>43290</f>
        <v>43290</v>
      </c>
      <c r="B1081" s="1">
        <f>43343</f>
        <v>43343</v>
      </c>
    </row>
    <row r="1082" spans="1:2" hidden="1" x14ac:dyDescent="0.25">
      <c r="A1082" s="1">
        <f>43292</f>
        <v>43292</v>
      </c>
      <c r="B1082" s="1">
        <f>43465</f>
        <v>43465</v>
      </c>
    </row>
    <row r="1083" spans="1:2" hidden="1" x14ac:dyDescent="0.25">
      <c r="A1083" s="1">
        <f>43295</f>
        <v>43295</v>
      </c>
      <c r="B1083" s="1">
        <f>43296</f>
        <v>43296</v>
      </c>
    </row>
    <row r="1084" spans="1:2" hidden="1" x14ac:dyDescent="0.25">
      <c r="A1084" s="1">
        <f>43295</f>
        <v>43295</v>
      </c>
      <c r="B1084" s="1">
        <f>43697</f>
        <v>43697</v>
      </c>
    </row>
    <row r="1085" spans="1:2" hidden="1" x14ac:dyDescent="0.25">
      <c r="A1085" s="1">
        <f>43295</f>
        <v>43295</v>
      </c>
      <c r="B1085" s="1">
        <f>43677</f>
        <v>43677</v>
      </c>
    </row>
    <row r="1086" spans="1:2" hidden="1" x14ac:dyDescent="0.25">
      <c r="A1086" s="1">
        <f>43297</f>
        <v>43297</v>
      </c>
      <c r="B1086" s="1">
        <f>43500</f>
        <v>43500</v>
      </c>
    </row>
    <row r="1087" spans="1:2" hidden="1" x14ac:dyDescent="0.25">
      <c r="A1087" s="1">
        <f>43299</f>
        <v>43299</v>
      </c>
      <c r="B1087" s="1">
        <f>43830</f>
        <v>43830</v>
      </c>
    </row>
    <row r="1088" spans="1:2" hidden="1" x14ac:dyDescent="0.25">
      <c r="A1088" s="1">
        <f>43309</f>
        <v>43309</v>
      </c>
      <c r="B1088" s="1">
        <f>43310</f>
        <v>43310</v>
      </c>
    </row>
    <row r="1089" spans="1:2" x14ac:dyDescent="0.25">
      <c r="A1089" s="1">
        <f>45457</f>
        <v>45457</v>
      </c>
      <c r="B1089" s="1">
        <f>45473</f>
        <v>45473</v>
      </c>
    </row>
    <row r="1090" spans="1:2" x14ac:dyDescent="0.25">
      <c r="A1090" s="1">
        <f>45078</f>
        <v>45078</v>
      </c>
      <c r="B1090" s="1">
        <f>45107</f>
        <v>45107</v>
      </c>
    </row>
    <row r="1091" spans="1:2" hidden="1" x14ac:dyDescent="0.25">
      <c r="A1091" s="1">
        <f>43313</f>
        <v>43313</v>
      </c>
      <c r="B1091" s="1">
        <f>43674</f>
        <v>43674</v>
      </c>
    </row>
    <row r="1092" spans="1:2" x14ac:dyDescent="0.25">
      <c r="A1092" s="1">
        <f>45139</f>
        <v>45139</v>
      </c>
      <c r="B1092" s="1">
        <f>45169</f>
        <v>45169</v>
      </c>
    </row>
    <row r="1093" spans="1:2" hidden="1" x14ac:dyDescent="0.25">
      <c r="A1093" s="1">
        <f>43323</f>
        <v>43323</v>
      </c>
      <c r="B1093" s="1">
        <f>44053</f>
        <v>44053</v>
      </c>
    </row>
    <row r="1094" spans="1:2" hidden="1" x14ac:dyDescent="0.25">
      <c r="A1094" s="1">
        <f>43325</f>
        <v>43325</v>
      </c>
      <c r="B1094" s="1">
        <f>43646</f>
        <v>43646</v>
      </c>
    </row>
    <row r="1095" spans="1:2" hidden="1" x14ac:dyDescent="0.25">
      <c r="A1095" s="1">
        <f>43320</f>
        <v>43320</v>
      </c>
      <c r="B1095" s="1">
        <f>44347</f>
        <v>44347</v>
      </c>
    </row>
    <row r="1096" spans="1:2" hidden="1" x14ac:dyDescent="0.25">
      <c r="A1096" s="1">
        <f>43306</f>
        <v>43306</v>
      </c>
      <c r="B1096" s="1">
        <f>43345</f>
        <v>43345</v>
      </c>
    </row>
    <row r="1097" spans="1:2" hidden="1" x14ac:dyDescent="0.25">
      <c r="A1097" s="1">
        <f>43307</f>
        <v>43307</v>
      </c>
      <c r="B1097" s="1">
        <f>43338</f>
        <v>43338</v>
      </c>
    </row>
    <row r="1098" spans="1:2" hidden="1" x14ac:dyDescent="0.25">
      <c r="A1098" s="1">
        <f>43435</f>
        <v>43435</v>
      </c>
      <c r="B1098" s="1">
        <f>43465</f>
        <v>43465</v>
      </c>
    </row>
    <row r="1099" spans="1:2" hidden="1" x14ac:dyDescent="0.25">
      <c r="A1099" s="1">
        <f>43313</f>
        <v>43313</v>
      </c>
      <c r="B1099" s="1">
        <f>44043</f>
        <v>44043</v>
      </c>
    </row>
    <row r="1100" spans="1:2" hidden="1" x14ac:dyDescent="0.25">
      <c r="A1100" s="1">
        <f>43313</f>
        <v>43313</v>
      </c>
      <c r="B1100" s="1">
        <f>43331</f>
        <v>43331</v>
      </c>
    </row>
    <row r="1101" spans="1:2" hidden="1" x14ac:dyDescent="0.25">
      <c r="A1101" s="1">
        <f>43344</f>
        <v>43344</v>
      </c>
      <c r="B1101" s="1">
        <f>43712</f>
        <v>43712</v>
      </c>
    </row>
    <row r="1102" spans="1:2" hidden="1" x14ac:dyDescent="0.25">
      <c r="A1102" s="1">
        <f>43320</f>
        <v>43320</v>
      </c>
      <c r="B1102" s="1">
        <f>43343</f>
        <v>43343</v>
      </c>
    </row>
    <row r="1103" spans="1:2" x14ac:dyDescent="0.25">
      <c r="A1103" s="1">
        <f>43320</f>
        <v>43320</v>
      </c>
      <c r="B1103" s="1">
        <f>1</f>
        <v>1</v>
      </c>
    </row>
    <row r="1104" spans="1:2" hidden="1" x14ac:dyDescent="0.25">
      <c r="A1104" s="1">
        <f>43344</f>
        <v>43344</v>
      </c>
      <c r="B1104" s="1">
        <f>44830</f>
        <v>44830</v>
      </c>
    </row>
    <row r="1105" spans="1:2" hidden="1" x14ac:dyDescent="0.25">
      <c r="A1105" s="1">
        <f>43361</f>
        <v>43361</v>
      </c>
      <c r="B1105" s="1">
        <f>43465</f>
        <v>43465</v>
      </c>
    </row>
    <row r="1106" spans="1:2" hidden="1" x14ac:dyDescent="0.25">
      <c r="A1106" s="1">
        <f>43323</f>
        <v>43323</v>
      </c>
      <c r="B1106" s="1">
        <f>43335</f>
        <v>43335</v>
      </c>
    </row>
    <row r="1107" spans="1:2" x14ac:dyDescent="0.25">
      <c r="A1107" s="1">
        <f>43333</f>
        <v>43333</v>
      </c>
      <c r="B1107" s="1">
        <f>1</f>
        <v>1</v>
      </c>
    </row>
    <row r="1108" spans="1:2" hidden="1" x14ac:dyDescent="0.25">
      <c r="A1108" s="1">
        <f>43334</f>
        <v>43334</v>
      </c>
      <c r="B1108" s="1">
        <f>43343</f>
        <v>43343</v>
      </c>
    </row>
    <row r="1109" spans="1:2" hidden="1" x14ac:dyDescent="0.25">
      <c r="A1109" s="1">
        <f>43329</f>
        <v>43329</v>
      </c>
      <c r="B1109" s="1">
        <f>44150</f>
        <v>44150</v>
      </c>
    </row>
    <row r="1110" spans="1:2" hidden="1" x14ac:dyDescent="0.25">
      <c r="A1110" s="1">
        <f>44075</f>
        <v>44075</v>
      </c>
      <c r="B1110" s="1">
        <f>44104</f>
        <v>44104</v>
      </c>
    </row>
    <row r="1111" spans="1:2" hidden="1" x14ac:dyDescent="0.25">
      <c r="A1111" s="1">
        <f>43709</f>
        <v>43709</v>
      </c>
      <c r="B1111" s="1">
        <f>43738</f>
        <v>43738</v>
      </c>
    </row>
    <row r="1112" spans="1:2" x14ac:dyDescent="0.25">
      <c r="A1112" s="1">
        <f>43337</f>
        <v>43337</v>
      </c>
      <c r="B1112" s="1">
        <f>45291</f>
        <v>45291</v>
      </c>
    </row>
    <row r="1113" spans="1:2" hidden="1" x14ac:dyDescent="0.25">
      <c r="A1113" s="1">
        <f>43343</f>
        <v>43343</v>
      </c>
      <c r="B1113" s="1">
        <f>43343</f>
        <v>43343</v>
      </c>
    </row>
    <row r="1114" spans="1:2" hidden="1" x14ac:dyDescent="0.25">
      <c r="A1114" s="1">
        <f>43344</f>
        <v>43344</v>
      </c>
      <c r="B1114" s="1">
        <f>44012</f>
        <v>44012</v>
      </c>
    </row>
    <row r="1115" spans="1:2" hidden="1" x14ac:dyDescent="0.25">
      <c r="A1115" s="1">
        <f>43344</f>
        <v>43344</v>
      </c>
      <c r="B1115" s="1">
        <f>44074</f>
        <v>44074</v>
      </c>
    </row>
    <row r="1116" spans="1:2" hidden="1" x14ac:dyDescent="0.25">
      <c r="A1116" s="1">
        <f>43358</f>
        <v>43358</v>
      </c>
      <c r="B1116" s="1">
        <f>43534</f>
        <v>43534</v>
      </c>
    </row>
    <row r="1117" spans="1:2" hidden="1" x14ac:dyDescent="0.25">
      <c r="A1117" s="1">
        <f>43346</f>
        <v>43346</v>
      </c>
      <c r="B1117" s="1">
        <f>43475</f>
        <v>43475</v>
      </c>
    </row>
    <row r="1118" spans="1:2" hidden="1" x14ac:dyDescent="0.25">
      <c r="A1118" s="1">
        <f>43346</f>
        <v>43346</v>
      </c>
      <c r="B1118" s="1">
        <f>43710</f>
        <v>43710</v>
      </c>
    </row>
    <row r="1119" spans="1:2" hidden="1" x14ac:dyDescent="0.25">
      <c r="A1119" s="1">
        <f>43346</f>
        <v>43346</v>
      </c>
      <c r="B1119" s="1">
        <f>44074</f>
        <v>44074</v>
      </c>
    </row>
    <row r="1120" spans="1:2" hidden="1" x14ac:dyDescent="0.25">
      <c r="A1120" s="1">
        <f>44713</f>
        <v>44713</v>
      </c>
      <c r="B1120" s="1">
        <f>44742</f>
        <v>44742</v>
      </c>
    </row>
    <row r="1121" spans="1:2" hidden="1" x14ac:dyDescent="0.25">
      <c r="A1121" s="1">
        <f>43353</f>
        <v>43353</v>
      </c>
      <c r="B1121" s="1">
        <f>43602</f>
        <v>43602</v>
      </c>
    </row>
    <row r="1122" spans="1:2" hidden="1" x14ac:dyDescent="0.25">
      <c r="A1122" s="1">
        <f>43353</f>
        <v>43353</v>
      </c>
      <c r="B1122" s="1">
        <f>43701</f>
        <v>43701</v>
      </c>
    </row>
    <row r="1123" spans="1:2" hidden="1" x14ac:dyDescent="0.25">
      <c r="A1123" s="1">
        <f>43356</f>
        <v>43356</v>
      </c>
      <c r="B1123" s="1">
        <f>43387</f>
        <v>43387</v>
      </c>
    </row>
    <row r="1124" spans="1:2" hidden="1" x14ac:dyDescent="0.25">
      <c r="A1124" s="1">
        <f>43358</f>
        <v>43358</v>
      </c>
      <c r="B1124" s="1">
        <f>43365</f>
        <v>43365</v>
      </c>
    </row>
    <row r="1125" spans="1:2" hidden="1" x14ac:dyDescent="0.25">
      <c r="A1125" s="1">
        <f>43360</f>
        <v>43360</v>
      </c>
      <c r="B1125" s="1">
        <f>43387</f>
        <v>43387</v>
      </c>
    </row>
    <row r="1126" spans="1:2" x14ac:dyDescent="0.25">
      <c r="A1126" s="1">
        <f>44004</f>
        <v>44004</v>
      </c>
      <c r="B1126" s="1">
        <f>1</f>
        <v>1</v>
      </c>
    </row>
    <row r="1127" spans="1:2" hidden="1" x14ac:dyDescent="0.25">
      <c r="A1127" s="1">
        <f>43360</f>
        <v>43360</v>
      </c>
      <c r="B1127" s="1">
        <f>43541</f>
        <v>43541</v>
      </c>
    </row>
    <row r="1128" spans="1:2" hidden="1" x14ac:dyDescent="0.25">
      <c r="A1128" s="1">
        <f>43362</f>
        <v>43362</v>
      </c>
      <c r="B1128" s="1">
        <f>43409</f>
        <v>43409</v>
      </c>
    </row>
    <row r="1129" spans="1:2" hidden="1" x14ac:dyDescent="0.25">
      <c r="A1129" s="1">
        <f>43362</f>
        <v>43362</v>
      </c>
      <c r="B1129" s="1">
        <f>43380</f>
        <v>43380</v>
      </c>
    </row>
    <row r="1130" spans="1:2" hidden="1" x14ac:dyDescent="0.25">
      <c r="A1130" s="1">
        <f>43363</f>
        <v>43363</v>
      </c>
      <c r="B1130" s="1">
        <f>43636</f>
        <v>43636</v>
      </c>
    </row>
    <row r="1131" spans="1:2" hidden="1" x14ac:dyDescent="0.25">
      <c r="A1131" s="1">
        <f>43367</f>
        <v>43367</v>
      </c>
      <c r="B1131" s="1">
        <f>43677</f>
        <v>43677</v>
      </c>
    </row>
    <row r="1132" spans="1:2" hidden="1" x14ac:dyDescent="0.25">
      <c r="A1132" s="1">
        <f>43347</f>
        <v>43347</v>
      </c>
      <c r="B1132" s="1">
        <f>43347</f>
        <v>43347</v>
      </c>
    </row>
    <row r="1133" spans="1:2" hidden="1" x14ac:dyDescent="0.25">
      <c r="A1133" s="1">
        <f>43381</f>
        <v>43381</v>
      </c>
      <c r="B1133" s="1">
        <f>43625</f>
        <v>43625</v>
      </c>
    </row>
    <row r="1134" spans="1:2" hidden="1" x14ac:dyDescent="0.25">
      <c r="A1134" s="1">
        <f>43383</f>
        <v>43383</v>
      </c>
      <c r="B1134" s="1">
        <f>43565</f>
        <v>43565</v>
      </c>
    </row>
    <row r="1135" spans="1:2" hidden="1" x14ac:dyDescent="0.25">
      <c r="A1135" s="1">
        <f>43383</f>
        <v>43383</v>
      </c>
      <c r="B1135" s="1">
        <f>43399</f>
        <v>43399</v>
      </c>
    </row>
    <row r="1136" spans="1:2" hidden="1" x14ac:dyDescent="0.25">
      <c r="A1136" s="1">
        <f>43383</f>
        <v>43383</v>
      </c>
      <c r="B1136" s="1">
        <f>44561</f>
        <v>44561</v>
      </c>
    </row>
    <row r="1137" spans="1:2" hidden="1" x14ac:dyDescent="0.25">
      <c r="A1137" s="1">
        <f>43393</f>
        <v>43393</v>
      </c>
      <c r="B1137" s="1">
        <f>43408</f>
        <v>43408</v>
      </c>
    </row>
    <row r="1138" spans="1:2" hidden="1" x14ac:dyDescent="0.25">
      <c r="A1138" s="1">
        <f>43383</f>
        <v>43383</v>
      </c>
      <c r="B1138" s="1">
        <f>43834</f>
        <v>43834</v>
      </c>
    </row>
    <row r="1139" spans="1:2" hidden="1" x14ac:dyDescent="0.25">
      <c r="A1139" s="1">
        <f>43398</f>
        <v>43398</v>
      </c>
      <c r="B1139" s="1">
        <f>43457</f>
        <v>43457</v>
      </c>
    </row>
    <row r="1140" spans="1:2" hidden="1" x14ac:dyDescent="0.25">
      <c r="A1140" s="1">
        <f>43386</f>
        <v>43386</v>
      </c>
      <c r="B1140" s="1">
        <f>43411</f>
        <v>43411</v>
      </c>
    </row>
    <row r="1141" spans="1:2" hidden="1" x14ac:dyDescent="0.25">
      <c r="A1141" s="1">
        <f>43435</f>
        <v>43435</v>
      </c>
      <c r="B1141" s="1">
        <f>43465</f>
        <v>43465</v>
      </c>
    </row>
    <row r="1142" spans="1:2" hidden="1" x14ac:dyDescent="0.25">
      <c r="A1142" s="1">
        <f>43374</f>
        <v>43374</v>
      </c>
      <c r="B1142" s="1">
        <f>44613</f>
        <v>44613</v>
      </c>
    </row>
    <row r="1143" spans="1:2" hidden="1" x14ac:dyDescent="0.25">
      <c r="A1143" s="1">
        <f>43374</f>
        <v>43374</v>
      </c>
      <c r="B1143" s="1">
        <f>43394</f>
        <v>43394</v>
      </c>
    </row>
    <row r="1144" spans="1:2" hidden="1" x14ac:dyDescent="0.25">
      <c r="A1144" s="1">
        <f>43383</f>
        <v>43383</v>
      </c>
      <c r="B1144" s="1">
        <f>43538</f>
        <v>43538</v>
      </c>
    </row>
    <row r="1145" spans="1:2" hidden="1" x14ac:dyDescent="0.25">
      <c r="A1145" s="1">
        <f>43502</f>
        <v>43502</v>
      </c>
      <c r="B1145" s="1">
        <f>43807</f>
        <v>43807</v>
      </c>
    </row>
    <row r="1146" spans="1:2" hidden="1" x14ac:dyDescent="0.25">
      <c r="A1146" s="1">
        <f>43397</f>
        <v>43397</v>
      </c>
      <c r="B1146" s="1">
        <f>43576</f>
        <v>43576</v>
      </c>
    </row>
    <row r="1147" spans="1:2" hidden="1" x14ac:dyDescent="0.25">
      <c r="A1147" s="1">
        <f>43404</f>
        <v>43404</v>
      </c>
      <c r="B1147" s="1">
        <f>44850</f>
        <v>44850</v>
      </c>
    </row>
    <row r="1148" spans="1:2" hidden="1" x14ac:dyDescent="0.25">
      <c r="A1148" s="1">
        <f>43398</f>
        <v>43398</v>
      </c>
      <c r="B1148" s="1">
        <f>44731</f>
        <v>44731</v>
      </c>
    </row>
    <row r="1149" spans="1:2" hidden="1" x14ac:dyDescent="0.25">
      <c r="A1149" s="1">
        <f>43404</f>
        <v>43404</v>
      </c>
      <c r="B1149" s="1">
        <f>43442</f>
        <v>43442</v>
      </c>
    </row>
    <row r="1150" spans="1:2" hidden="1" x14ac:dyDescent="0.25">
      <c r="A1150" s="1">
        <f>43395</f>
        <v>43395</v>
      </c>
      <c r="B1150" s="1">
        <f>43406</f>
        <v>43406</v>
      </c>
    </row>
    <row r="1151" spans="1:2" hidden="1" x14ac:dyDescent="0.25">
      <c r="A1151" s="1">
        <f>43399</f>
        <v>43399</v>
      </c>
      <c r="B1151" s="1">
        <f>43652</f>
        <v>43652</v>
      </c>
    </row>
    <row r="1152" spans="1:2" hidden="1" x14ac:dyDescent="0.25">
      <c r="A1152" s="1">
        <f>43502</f>
        <v>43502</v>
      </c>
      <c r="B1152" s="1">
        <f>43519</f>
        <v>43519</v>
      </c>
    </row>
    <row r="1153" spans="1:2" hidden="1" x14ac:dyDescent="0.25">
      <c r="A1153" s="1">
        <f>43405</f>
        <v>43405</v>
      </c>
      <c r="B1153" s="1">
        <f>43422</f>
        <v>43422</v>
      </c>
    </row>
    <row r="1154" spans="1:2" hidden="1" x14ac:dyDescent="0.25">
      <c r="A1154" s="1">
        <f>43406</f>
        <v>43406</v>
      </c>
      <c r="B1154" s="1">
        <f>43711</f>
        <v>43711</v>
      </c>
    </row>
    <row r="1155" spans="1:2" hidden="1" x14ac:dyDescent="0.25">
      <c r="A1155" s="1">
        <f>43414</f>
        <v>43414</v>
      </c>
      <c r="B1155" s="1">
        <f>43612</f>
        <v>43612</v>
      </c>
    </row>
    <row r="1156" spans="1:2" hidden="1" x14ac:dyDescent="0.25">
      <c r="A1156" s="1">
        <f>43426</f>
        <v>43426</v>
      </c>
      <c r="B1156" s="1">
        <f>43434</f>
        <v>43434</v>
      </c>
    </row>
    <row r="1157" spans="1:2" hidden="1" x14ac:dyDescent="0.25">
      <c r="A1157" s="1">
        <f>43418</f>
        <v>43418</v>
      </c>
      <c r="B1157" s="1">
        <f>43447</f>
        <v>43447</v>
      </c>
    </row>
    <row r="1158" spans="1:2" hidden="1" x14ac:dyDescent="0.25">
      <c r="A1158" s="1">
        <f>43437</f>
        <v>43437</v>
      </c>
      <c r="B1158" s="1">
        <f>43465</f>
        <v>43465</v>
      </c>
    </row>
    <row r="1159" spans="1:2" x14ac:dyDescent="0.25">
      <c r="A1159" s="1">
        <f>43453</f>
        <v>43453</v>
      </c>
      <c r="B1159" s="1">
        <f>45199</f>
        <v>45199</v>
      </c>
    </row>
    <row r="1160" spans="1:2" hidden="1" x14ac:dyDescent="0.25">
      <c r="A1160" s="1">
        <f>43586</f>
        <v>43586</v>
      </c>
      <c r="B1160" s="1">
        <f>43616</f>
        <v>43616</v>
      </c>
    </row>
    <row r="1161" spans="1:2" hidden="1" x14ac:dyDescent="0.25">
      <c r="A1161" s="1">
        <f>43502</f>
        <v>43502</v>
      </c>
      <c r="B1161" s="1">
        <f>43832</f>
        <v>43832</v>
      </c>
    </row>
    <row r="1162" spans="1:2" hidden="1" x14ac:dyDescent="0.25">
      <c r="A1162" s="1">
        <f>43451</f>
        <v>43451</v>
      </c>
      <c r="B1162" s="1">
        <f>43493</f>
        <v>43493</v>
      </c>
    </row>
    <row r="1163" spans="1:2" hidden="1" x14ac:dyDescent="0.25">
      <c r="A1163" s="1">
        <f>43449</f>
        <v>43449</v>
      </c>
      <c r="B1163" s="1">
        <f>43465</f>
        <v>43465</v>
      </c>
    </row>
    <row r="1164" spans="1:2" hidden="1" x14ac:dyDescent="0.25">
      <c r="A1164" s="1">
        <f>43451</f>
        <v>43451</v>
      </c>
      <c r="B1164" s="1">
        <f>43465</f>
        <v>43465</v>
      </c>
    </row>
    <row r="1165" spans="1:2" hidden="1" x14ac:dyDescent="0.25">
      <c r="A1165" s="1">
        <f>43502</f>
        <v>43502</v>
      </c>
      <c r="B1165" s="1">
        <f>43731</f>
        <v>43731</v>
      </c>
    </row>
    <row r="1166" spans="1:2" hidden="1" x14ac:dyDescent="0.25">
      <c r="A1166" s="1">
        <f>43479</f>
        <v>43479</v>
      </c>
      <c r="B1166" s="1">
        <f>43492</f>
        <v>43492</v>
      </c>
    </row>
    <row r="1167" spans="1:2" hidden="1" x14ac:dyDescent="0.25">
      <c r="A1167" s="1">
        <f>43502</f>
        <v>43502</v>
      </c>
      <c r="B1167" s="1">
        <f>43524</f>
        <v>43524</v>
      </c>
    </row>
    <row r="1168" spans="1:2" hidden="1" x14ac:dyDescent="0.25">
      <c r="A1168" s="1">
        <f>43504</f>
        <v>43504</v>
      </c>
      <c r="B1168" s="1">
        <f>43520</f>
        <v>43520</v>
      </c>
    </row>
    <row r="1169" spans="1:2" hidden="1" x14ac:dyDescent="0.25">
      <c r="A1169" s="1">
        <f>43504</f>
        <v>43504</v>
      </c>
      <c r="B1169" s="1">
        <f>44997</f>
        <v>44997</v>
      </c>
    </row>
    <row r="1170" spans="1:2" x14ac:dyDescent="0.25">
      <c r="A1170" s="1">
        <f>43504</f>
        <v>43504</v>
      </c>
      <c r="B1170" s="1">
        <f>45079</f>
        <v>45079</v>
      </c>
    </row>
    <row r="1171" spans="1:2" hidden="1" x14ac:dyDescent="0.25">
      <c r="A1171" s="1">
        <f>43504</f>
        <v>43504</v>
      </c>
      <c r="B1171" s="1">
        <f>43532</f>
        <v>43532</v>
      </c>
    </row>
    <row r="1172" spans="1:2" hidden="1" x14ac:dyDescent="0.25">
      <c r="A1172" s="1">
        <f>43525</f>
        <v>43525</v>
      </c>
      <c r="B1172" s="1">
        <f>43555</f>
        <v>43555</v>
      </c>
    </row>
    <row r="1173" spans="1:2" hidden="1" x14ac:dyDescent="0.25">
      <c r="A1173" s="1">
        <f>43502</f>
        <v>43502</v>
      </c>
      <c r="B1173" s="1">
        <f>44074</f>
        <v>44074</v>
      </c>
    </row>
    <row r="1174" spans="1:2" hidden="1" x14ac:dyDescent="0.25">
      <c r="A1174" s="1">
        <f>43503</f>
        <v>43503</v>
      </c>
      <c r="B1174" s="1">
        <f>43667</f>
        <v>43667</v>
      </c>
    </row>
    <row r="1175" spans="1:2" hidden="1" x14ac:dyDescent="0.25">
      <c r="A1175" s="1">
        <f>44900</f>
        <v>44900</v>
      </c>
      <c r="B1175" s="1">
        <f>44926</f>
        <v>44926</v>
      </c>
    </row>
    <row r="1176" spans="1:2" hidden="1" x14ac:dyDescent="0.25">
      <c r="A1176" s="1">
        <f>43509</f>
        <v>43509</v>
      </c>
      <c r="B1176" s="1">
        <f>43524</f>
        <v>43524</v>
      </c>
    </row>
    <row r="1177" spans="1:2" hidden="1" x14ac:dyDescent="0.25">
      <c r="A1177" s="1">
        <f>43556</f>
        <v>43556</v>
      </c>
      <c r="B1177" s="1">
        <f>43585</f>
        <v>43585</v>
      </c>
    </row>
    <row r="1178" spans="1:2" hidden="1" x14ac:dyDescent="0.25">
      <c r="A1178" s="1">
        <f>43515</f>
        <v>43515</v>
      </c>
      <c r="B1178" s="1">
        <f>44012</f>
        <v>44012</v>
      </c>
    </row>
    <row r="1179" spans="1:2" hidden="1" x14ac:dyDescent="0.25">
      <c r="A1179" s="1">
        <f>43523</f>
        <v>43523</v>
      </c>
      <c r="B1179" s="1">
        <f>44916</f>
        <v>44916</v>
      </c>
    </row>
    <row r="1180" spans="1:2" hidden="1" x14ac:dyDescent="0.25">
      <c r="A1180" s="1">
        <f>43517</f>
        <v>43517</v>
      </c>
      <c r="B1180" s="1">
        <f>43517</f>
        <v>43517</v>
      </c>
    </row>
    <row r="1181" spans="1:2" hidden="1" x14ac:dyDescent="0.25">
      <c r="A1181" s="1">
        <f>43528</f>
        <v>43528</v>
      </c>
      <c r="B1181" s="1">
        <f>43541</f>
        <v>43541</v>
      </c>
    </row>
    <row r="1182" spans="1:2" hidden="1" x14ac:dyDescent="0.25">
      <c r="A1182" s="1">
        <f>43529</f>
        <v>43529</v>
      </c>
      <c r="B1182" s="1">
        <f>43621</f>
        <v>43621</v>
      </c>
    </row>
    <row r="1183" spans="1:2" hidden="1" x14ac:dyDescent="0.25">
      <c r="A1183" s="1">
        <f>43526</f>
        <v>43526</v>
      </c>
      <c r="B1183" s="1">
        <f>44559</f>
        <v>44559</v>
      </c>
    </row>
    <row r="1184" spans="1:2" hidden="1" x14ac:dyDescent="0.25">
      <c r="A1184" s="1">
        <f>43526</f>
        <v>43526</v>
      </c>
      <c r="B1184" s="1">
        <f>44348</f>
        <v>44348</v>
      </c>
    </row>
    <row r="1185" spans="1:2" x14ac:dyDescent="0.25">
      <c r="A1185" s="1">
        <f>45383</f>
        <v>45383</v>
      </c>
      <c r="B1185" s="1">
        <f>45412</f>
        <v>45412</v>
      </c>
    </row>
    <row r="1186" spans="1:2" hidden="1" x14ac:dyDescent="0.25">
      <c r="A1186" s="1">
        <f>44440</f>
        <v>44440</v>
      </c>
      <c r="B1186" s="1">
        <f>44469</f>
        <v>44469</v>
      </c>
    </row>
    <row r="1187" spans="1:2" hidden="1" x14ac:dyDescent="0.25">
      <c r="A1187" s="1">
        <f>43544</f>
        <v>43544</v>
      </c>
      <c r="B1187" s="1">
        <f>43724</f>
        <v>43724</v>
      </c>
    </row>
    <row r="1188" spans="1:2" hidden="1" x14ac:dyDescent="0.25">
      <c r="A1188" s="1">
        <f>43537</f>
        <v>43537</v>
      </c>
      <c r="B1188" s="1">
        <f>44902</f>
        <v>44902</v>
      </c>
    </row>
    <row r="1189" spans="1:2" hidden="1" x14ac:dyDescent="0.25">
      <c r="A1189" s="1">
        <f>43540</f>
        <v>43540</v>
      </c>
      <c r="B1189" s="1">
        <f>43708</f>
        <v>43708</v>
      </c>
    </row>
    <row r="1190" spans="1:2" x14ac:dyDescent="0.25">
      <c r="A1190" s="1">
        <f>44788</f>
        <v>44788</v>
      </c>
      <c r="B1190" s="1">
        <f>1</f>
        <v>1</v>
      </c>
    </row>
    <row r="1191" spans="1:2" hidden="1" x14ac:dyDescent="0.25">
      <c r="A1191" s="1">
        <f>43530</f>
        <v>43530</v>
      </c>
      <c r="B1191" s="1">
        <f>43534</f>
        <v>43534</v>
      </c>
    </row>
    <row r="1192" spans="1:2" hidden="1" x14ac:dyDescent="0.25">
      <c r="A1192" s="1">
        <f>43565</f>
        <v>43565</v>
      </c>
      <c r="B1192" s="1">
        <f>44347</f>
        <v>44347</v>
      </c>
    </row>
    <row r="1193" spans="1:2" hidden="1" x14ac:dyDescent="0.25">
      <c r="A1193" s="1">
        <f>43570</f>
        <v>43570</v>
      </c>
      <c r="B1193" s="1">
        <f>43646</f>
        <v>43646</v>
      </c>
    </row>
    <row r="1194" spans="1:2" hidden="1" x14ac:dyDescent="0.25">
      <c r="A1194" s="1">
        <f>43576</f>
        <v>43576</v>
      </c>
      <c r="B1194" s="1">
        <f>44926</f>
        <v>44926</v>
      </c>
    </row>
    <row r="1195" spans="1:2" hidden="1" x14ac:dyDescent="0.25">
      <c r="A1195" s="1">
        <f>43554</f>
        <v>43554</v>
      </c>
      <c r="B1195" s="1">
        <f>44366</f>
        <v>44366</v>
      </c>
    </row>
    <row r="1196" spans="1:2" hidden="1" x14ac:dyDescent="0.25">
      <c r="A1196" s="1">
        <f>43558</f>
        <v>43558</v>
      </c>
      <c r="B1196" s="1">
        <f>43574</f>
        <v>43574</v>
      </c>
    </row>
    <row r="1197" spans="1:2" hidden="1" x14ac:dyDescent="0.25">
      <c r="A1197" s="1">
        <f>44043</f>
        <v>44043</v>
      </c>
      <c r="B1197" s="1">
        <f>44074</f>
        <v>44074</v>
      </c>
    </row>
    <row r="1198" spans="1:2" hidden="1" x14ac:dyDescent="0.25">
      <c r="A1198" s="1">
        <f>43678</f>
        <v>43678</v>
      </c>
      <c r="B1198" s="1">
        <f>44479</f>
        <v>44479</v>
      </c>
    </row>
    <row r="1199" spans="1:2" hidden="1" x14ac:dyDescent="0.25">
      <c r="A1199" s="1">
        <f>43569</f>
        <v>43569</v>
      </c>
      <c r="B1199" s="1">
        <f>44020</f>
        <v>44020</v>
      </c>
    </row>
    <row r="1200" spans="1:2" hidden="1" x14ac:dyDescent="0.25">
      <c r="A1200" s="1">
        <f>43642</f>
        <v>43642</v>
      </c>
      <c r="B1200" s="1">
        <f>43674</f>
        <v>43674</v>
      </c>
    </row>
    <row r="1201" spans="1:2" hidden="1" x14ac:dyDescent="0.25">
      <c r="A1201" s="1">
        <f>43590</f>
        <v>43590</v>
      </c>
      <c r="B1201" s="1">
        <f>43682</f>
        <v>43682</v>
      </c>
    </row>
    <row r="1202" spans="1:2" hidden="1" x14ac:dyDescent="0.25">
      <c r="A1202" s="1">
        <f>43593</f>
        <v>43593</v>
      </c>
      <c r="B1202" s="1">
        <f>44286</f>
        <v>44286</v>
      </c>
    </row>
    <row r="1203" spans="1:2" hidden="1" x14ac:dyDescent="0.25">
      <c r="A1203" s="1">
        <f>43709</f>
        <v>43709</v>
      </c>
      <c r="B1203" s="1">
        <f>43738</f>
        <v>43738</v>
      </c>
    </row>
    <row r="1204" spans="1:2" hidden="1" x14ac:dyDescent="0.25">
      <c r="A1204" s="1">
        <f>43605</f>
        <v>43605</v>
      </c>
      <c r="B1204" s="1">
        <f>43695</f>
        <v>43695</v>
      </c>
    </row>
    <row r="1205" spans="1:2" x14ac:dyDescent="0.25">
      <c r="A1205" s="1">
        <f>45200</f>
        <v>45200</v>
      </c>
      <c r="B1205" s="1">
        <f>45230</f>
        <v>45230</v>
      </c>
    </row>
    <row r="1206" spans="1:2" hidden="1" x14ac:dyDescent="0.25">
      <c r="A1206" s="1">
        <f>43614</f>
        <v>43614</v>
      </c>
      <c r="B1206" s="1">
        <f>43881</f>
        <v>43881</v>
      </c>
    </row>
    <row r="1207" spans="1:2" hidden="1" x14ac:dyDescent="0.25">
      <c r="A1207" s="1">
        <f>43624</f>
        <v>43624</v>
      </c>
      <c r="B1207" s="1">
        <f>44033</f>
        <v>44033</v>
      </c>
    </row>
    <row r="1208" spans="1:2" hidden="1" x14ac:dyDescent="0.25">
      <c r="A1208" s="1">
        <f>43633</f>
        <v>43633</v>
      </c>
      <c r="B1208" s="1">
        <f>44479</f>
        <v>44479</v>
      </c>
    </row>
    <row r="1209" spans="1:2" hidden="1" x14ac:dyDescent="0.25">
      <c r="A1209" s="1">
        <f>43661</f>
        <v>43661</v>
      </c>
      <c r="B1209" s="1">
        <f>43708</f>
        <v>43708</v>
      </c>
    </row>
    <row r="1210" spans="1:2" hidden="1" x14ac:dyDescent="0.25">
      <c r="A1210" s="1">
        <f>43647</f>
        <v>43647</v>
      </c>
      <c r="B1210" s="1">
        <f>43677</f>
        <v>43677</v>
      </c>
    </row>
    <row r="1211" spans="1:2" hidden="1" x14ac:dyDescent="0.25">
      <c r="A1211" s="1">
        <f>43821</f>
        <v>43821</v>
      </c>
      <c r="B1211" s="1">
        <f>43830</f>
        <v>43830</v>
      </c>
    </row>
    <row r="1212" spans="1:2" hidden="1" x14ac:dyDescent="0.25">
      <c r="A1212" s="1">
        <f>43647</f>
        <v>43647</v>
      </c>
      <c r="B1212" s="1">
        <f>43681</f>
        <v>43681</v>
      </c>
    </row>
    <row r="1213" spans="1:2" hidden="1" x14ac:dyDescent="0.25">
      <c r="A1213" s="1">
        <f>43709</f>
        <v>43709</v>
      </c>
      <c r="B1213" s="1">
        <f>43709</f>
        <v>43709</v>
      </c>
    </row>
    <row r="1214" spans="1:2" x14ac:dyDescent="0.25">
      <c r="A1214" s="1">
        <f>43628</f>
        <v>43628</v>
      </c>
      <c r="B1214" s="1">
        <f>1</f>
        <v>1</v>
      </c>
    </row>
    <row r="1215" spans="1:2" hidden="1" x14ac:dyDescent="0.25">
      <c r="A1215" s="1">
        <f>43697</f>
        <v>43697</v>
      </c>
      <c r="B1215" s="1">
        <f>44627</f>
        <v>44627</v>
      </c>
    </row>
    <row r="1216" spans="1:2" hidden="1" x14ac:dyDescent="0.25">
      <c r="A1216" s="1">
        <f>43647</f>
        <v>43647</v>
      </c>
      <c r="B1216" s="1">
        <f>43708</f>
        <v>43708</v>
      </c>
    </row>
    <row r="1217" spans="1:2" hidden="1" x14ac:dyDescent="0.25">
      <c r="A1217" s="1">
        <f>43650</f>
        <v>43650</v>
      </c>
      <c r="B1217" s="1">
        <f>44425</f>
        <v>44425</v>
      </c>
    </row>
    <row r="1218" spans="1:2" hidden="1" x14ac:dyDescent="0.25">
      <c r="A1218" s="1">
        <f>44743</f>
        <v>44743</v>
      </c>
      <c r="B1218" s="1">
        <f>44804</f>
        <v>44804</v>
      </c>
    </row>
    <row r="1219" spans="1:2" hidden="1" x14ac:dyDescent="0.25">
      <c r="A1219" s="1">
        <f>43649</f>
        <v>43649</v>
      </c>
      <c r="B1219" s="1">
        <f>44892</f>
        <v>44892</v>
      </c>
    </row>
    <row r="1220" spans="1:2" hidden="1" x14ac:dyDescent="0.25">
      <c r="A1220" s="1">
        <f>43670</f>
        <v>43670</v>
      </c>
      <c r="B1220" s="1">
        <f>43723</f>
        <v>43723</v>
      </c>
    </row>
    <row r="1221" spans="1:2" hidden="1" x14ac:dyDescent="0.25">
      <c r="A1221" s="1">
        <f>43634</f>
        <v>43634</v>
      </c>
      <c r="B1221" s="1">
        <f>43637</f>
        <v>43637</v>
      </c>
    </row>
    <row r="1222" spans="1:2" hidden="1" x14ac:dyDescent="0.25">
      <c r="A1222" s="1">
        <f>43637</f>
        <v>43637</v>
      </c>
      <c r="B1222" s="1">
        <f>43637</f>
        <v>43637</v>
      </c>
    </row>
    <row r="1223" spans="1:2" hidden="1" x14ac:dyDescent="0.25">
      <c r="A1223" s="1">
        <f>43635</f>
        <v>43635</v>
      </c>
      <c r="B1223" s="1">
        <f>43830</f>
        <v>43830</v>
      </c>
    </row>
    <row r="1224" spans="1:2" hidden="1" x14ac:dyDescent="0.25">
      <c r="A1224" s="1">
        <f>43820</f>
        <v>43820</v>
      </c>
      <c r="B1224" s="1">
        <f>43820</f>
        <v>43820</v>
      </c>
    </row>
    <row r="1225" spans="1:2" hidden="1" x14ac:dyDescent="0.25">
      <c r="A1225" s="1">
        <f>43678</f>
        <v>43678</v>
      </c>
      <c r="B1225" s="1">
        <f>43708</f>
        <v>43708</v>
      </c>
    </row>
    <row r="1226" spans="1:2" hidden="1" x14ac:dyDescent="0.25">
      <c r="A1226" s="1">
        <f>43678</f>
        <v>43678</v>
      </c>
      <c r="B1226" s="1">
        <f>43708</f>
        <v>43708</v>
      </c>
    </row>
    <row r="1227" spans="1:2" hidden="1" x14ac:dyDescent="0.25">
      <c r="A1227" s="1">
        <f>44774</f>
        <v>44774</v>
      </c>
      <c r="B1227" s="1">
        <f>44913</f>
        <v>44913</v>
      </c>
    </row>
    <row r="1228" spans="1:2" hidden="1" x14ac:dyDescent="0.25">
      <c r="A1228" s="1">
        <f>43758</f>
        <v>43758</v>
      </c>
      <c r="B1228" s="1">
        <f>43769</f>
        <v>43769</v>
      </c>
    </row>
    <row r="1229" spans="1:2" hidden="1" x14ac:dyDescent="0.25">
      <c r="A1229" s="1">
        <f>43649</f>
        <v>43649</v>
      </c>
      <c r="B1229" s="1">
        <f>43677</f>
        <v>43677</v>
      </c>
    </row>
    <row r="1230" spans="1:2" hidden="1" x14ac:dyDescent="0.25">
      <c r="A1230" s="1">
        <f>43643</f>
        <v>43643</v>
      </c>
      <c r="B1230" s="1">
        <f>44561</f>
        <v>44561</v>
      </c>
    </row>
    <row r="1231" spans="1:2" x14ac:dyDescent="0.25">
      <c r="A1231" s="1">
        <f>43647</f>
        <v>43647</v>
      </c>
      <c r="B1231" s="1">
        <f>1</f>
        <v>1</v>
      </c>
    </row>
    <row r="1232" spans="1:2" hidden="1" x14ac:dyDescent="0.25">
      <c r="A1232" s="1">
        <f>43656</f>
        <v>43656</v>
      </c>
      <c r="B1232" s="1">
        <f>43659</f>
        <v>43659</v>
      </c>
    </row>
    <row r="1233" spans="1:2" hidden="1" x14ac:dyDescent="0.25">
      <c r="A1233" s="1">
        <f>43656</f>
        <v>43656</v>
      </c>
      <c r="B1233" s="1">
        <f>43667</f>
        <v>43667</v>
      </c>
    </row>
    <row r="1234" spans="1:2" hidden="1" x14ac:dyDescent="0.25">
      <c r="A1234" s="1">
        <f>43673</f>
        <v>43673</v>
      </c>
      <c r="B1234" s="1">
        <f>44465</f>
        <v>44465</v>
      </c>
    </row>
    <row r="1235" spans="1:2" hidden="1" x14ac:dyDescent="0.25">
      <c r="A1235" s="1">
        <f>43652</f>
        <v>43652</v>
      </c>
      <c r="B1235" s="1">
        <f>43772</f>
        <v>43772</v>
      </c>
    </row>
    <row r="1236" spans="1:2" hidden="1" x14ac:dyDescent="0.25">
      <c r="A1236" s="1">
        <f>43682</f>
        <v>43682</v>
      </c>
      <c r="B1236" s="1">
        <f>44021</f>
        <v>44021</v>
      </c>
    </row>
    <row r="1237" spans="1:2" hidden="1" x14ac:dyDescent="0.25">
      <c r="A1237" s="1">
        <f>43678</f>
        <v>43678</v>
      </c>
      <c r="B1237" s="1">
        <f>44408</f>
        <v>44408</v>
      </c>
    </row>
    <row r="1238" spans="1:2" hidden="1" x14ac:dyDescent="0.25">
      <c r="A1238" s="1">
        <f>43674</f>
        <v>43674</v>
      </c>
      <c r="B1238" s="1">
        <f>44746</f>
        <v>44746</v>
      </c>
    </row>
    <row r="1239" spans="1:2" hidden="1" x14ac:dyDescent="0.25">
      <c r="A1239" s="1">
        <f>43657</f>
        <v>43657</v>
      </c>
      <c r="B1239" s="1">
        <f>43678</f>
        <v>43678</v>
      </c>
    </row>
    <row r="1240" spans="1:2" x14ac:dyDescent="0.25">
      <c r="A1240" s="1">
        <f>43660</f>
        <v>43660</v>
      </c>
      <c r="B1240" s="1">
        <f>1</f>
        <v>1</v>
      </c>
    </row>
    <row r="1241" spans="1:2" hidden="1" x14ac:dyDescent="0.25">
      <c r="A1241" s="1">
        <f>43668</f>
        <v>43668</v>
      </c>
      <c r="B1241" s="1">
        <f>44398</f>
        <v>44398</v>
      </c>
    </row>
    <row r="1242" spans="1:2" hidden="1" x14ac:dyDescent="0.25">
      <c r="A1242" s="1">
        <f>44076</f>
        <v>44076</v>
      </c>
      <c r="B1242" s="1">
        <f>44104</f>
        <v>44104</v>
      </c>
    </row>
    <row r="1243" spans="1:2" hidden="1" x14ac:dyDescent="0.25">
      <c r="A1243" s="1">
        <f>43678</f>
        <v>43678</v>
      </c>
      <c r="B1243" s="1">
        <f>43708</f>
        <v>43708</v>
      </c>
    </row>
    <row r="1244" spans="1:2" x14ac:dyDescent="0.25">
      <c r="A1244" s="1">
        <f>45200</f>
        <v>45200</v>
      </c>
      <c r="B1244" s="1">
        <f>45230</f>
        <v>45230</v>
      </c>
    </row>
    <row r="1245" spans="1:2" x14ac:dyDescent="0.25">
      <c r="A1245" s="1">
        <f>43678</f>
        <v>43678</v>
      </c>
      <c r="B1245" s="1">
        <f>45558</f>
        <v>45558</v>
      </c>
    </row>
    <row r="1246" spans="1:2" hidden="1" x14ac:dyDescent="0.25">
      <c r="A1246" s="1">
        <f>43739</f>
        <v>43739</v>
      </c>
      <c r="B1246" s="1">
        <f>43769</f>
        <v>43769</v>
      </c>
    </row>
    <row r="1247" spans="1:2" hidden="1" x14ac:dyDescent="0.25">
      <c r="A1247" s="1">
        <f>43682</f>
        <v>43682</v>
      </c>
      <c r="B1247" s="1">
        <f>44012</f>
        <v>44012</v>
      </c>
    </row>
    <row r="1248" spans="1:2" hidden="1" x14ac:dyDescent="0.25">
      <c r="A1248" s="1">
        <f>43684</f>
        <v>43684</v>
      </c>
      <c r="B1248" s="1">
        <f>44035</f>
        <v>44035</v>
      </c>
    </row>
    <row r="1249" spans="1:2" hidden="1" x14ac:dyDescent="0.25">
      <c r="A1249" s="1">
        <f>43689</f>
        <v>43689</v>
      </c>
      <c r="B1249" s="1">
        <f>43702</f>
        <v>43702</v>
      </c>
    </row>
    <row r="1250" spans="1:2" hidden="1" x14ac:dyDescent="0.25">
      <c r="A1250" s="1">
        <f>43709</f>
        <v>43709</v>
      </c>
      <c r="B1250" s="1">
        <f>44439</f>
        <v>44439</v>
      </c>
    </row>
    <row r="1251" spans="1:2" hidden="1" x14ac:dyDescent="0.25">
      <c r="A1251" s="1">
        <f>43710</f>
        <v>43710</v>
      </c>
      <c r="B1251" s="1">
        <f>43726</f>
        <v>43726</v>
      </c>
    </row>
    <row r="1252" spans="1:2" hidden="1" x14ac:dyDescent="0.25">
      <c r="A1252" s="1">
        <f>43706</f>
        <v>43706</v>
      </c>
      <c r="B1252" s="1">
        <f>44725</f>
        <v>44725</v>
      </c>
    </row>
    <row r="1253" spans="1:2" hidden="1" x14ac:dyDescent="0.25">
      <c r="A1253" s="1">
        <f>43685</f>
        <v>43685</v>
      </c>
      <c r="B1253" s="1">
        <f>43686</f>
        <v>43686</v>
      </c>
    </row>
    <row r="1254" spans="1:2" x14ac:dyDescent="0.25">
      <c r="A1254" s="1">
        <f>44851</f>
        <v>44851</v>
      </c>
      <c r="B1254" s="1">
        <f>45230</f>
        <v>45230</v>
      </c>
    </row>
    <row r="1255" spans="1:2" hidden="1" x14ac:dyDescent="0.25">
      <c r="A1255" s="1">
        <f>43705</f>
        <v>43705</v>
      </c>
      <c r="B1255" s="1">
        <f>43866</f>
        <v>43866</v>
      </c>
    </row>
    <row r="1256" spans="1:2" hidden="1" x14ac:dyDescent="0.25">
      <c r="A1256" s="1">
        <f>43700</f>
        <v>43700</v>
      </c>
      <c r="B1256" s="1">
        <f>43707</f>
        <v>43707</v>
      </c>
    </row>
    <row r="1257" spans="1:2" x14ac:dyDescent="0.25">
      <c r="A1257" s="1">
        <f>43701</f>
        <v>43701</v>
      </c>
      <c r="B1257" s="1">
        <f>45107</f>
        <v>45107</v>
      </c>
    </row>
    <row r="1258" spans="1:2" x14ac:dyDescent="0.25">
      <c r="A1258" s="1">
        <f>44440</f>
        <v>44440</v>
      </c>
      <c r="B1258" s="1">
        <f>1</f>
        <v>1</v>
      </c>
    </row>
    <row r="1259" spans="1:2" hidden="1" x14ac:dyDescent="0.25">
      <c r="A1259" s="1">
        <f>43712</f>
        <v>43712</v>
      </c>
      <c r="B1259" s="1">
        <f>43730</f>
        <v>43730</v>
      </c>
    </row>
    <row r="1260" spans="1:2" hidden="1" x14ac:dyDescent="0.25">
      <c r="A1260" s="1">
        <f>43711</f>
        <v>43711</v>
      </c>
      <c r="B1260" s="1">
        <f>43758</f>
        <v>43758</v>
      </c>
    </row>
    <row r="1261" spans="1:2" hidden="1" x14ac:dyDescent="0.25">
      <c r="A1261" s="1">
        <f>43712</f>
        <v>43712</v>
      </c>
      <c r="B1261" s="1">
        <f>44346</f>
        <v>44346</v>
      </c>
    </row>
    <row r="1262" spans="1:2" hidden="1" x14ac:dyDescent="0.25">
      <c r="A1262" s="1">
        <f>43715</f>
        <v>43715</v>
      </c>
      <c r="B1262" s="1">
        <f>43738</f>
        <v>43738</v>
      </c>
    </row>
    <row r="1263" spans="1:2" hidden="1" x14ac:dyDescent="0.25">
      <c r="A1263" s="1">
        <f>44075</f>
        <v>44075</v>
      </c>
      <c r="B1263" s="1">
        <f>44104</f>
        <v>44104</v>
      </c>
    </row>
    <row r="1264" spans="1:2" hidden="1" x14ac:dyDescent="0.25">
      <c r="A1264" s="1">
        <f>43715</f>
        <v>43715</v>
      </c>
      <c r="B1264" s="1">
        <f>43738</f>
        <v>43738</v>
      </c>
    </row>
    <row r="1265" spans="1:2" hidden="1" x14ac:dyDescent="0.25">
      <c r="A1265" s="1">
        <f>43718</f>
        <v>43718</v>
      </c>
      <c r="B1265" s="1">
        <f>43769</f>
        <v>43769</v>
      </c>
    </row>
    <row r="1266" spans="1:2" x14ac:dyDescent="0.25">
      <c r="A1266" s="1">
        <f>44440</f>
        <v>44440</v>
      </c>
      <c r="B1266" s="1">
        <f>45179</f>
        <v>45179</v>
      </c>
    </row>
    <row r="1267" spans="1:2" hidden="1" x14ac:dyDescent="0.25">
      <c r="A1267" s="1">
        <f>44025</f>
        <v>44025</v>
      </c>
      <c r="B1267" s="1">
        <f>44080</f>
        <v>44080</v>
      </c>
    </row>
    <row r="1268" spans="1:2" hidden="1" x14ac:dyDescent="0.25">
      <c r="A1268" s="1">
        <f>43747</f>
        <v>43747</v>
      </c>
      <c r="B1268" s="1">
        <f>44459</f>
        <v>44459</v>
      </c>
    </row>
    <row r="1269" spans="1:2" hidden="1" x14ac:dyDescent="0.25">
      <c r="A1269" s="1">
        <f>43747</f>
        <v>43747</v>
      </c>
      <c r="B1269" s="1">
        <f>44459</f>
        <v>44459</v>
      </c>
    </row>
    <row r="1270" spans="1:2" hidden="1" x14ac:dyDescent="0.25">
      <c r="A1270" s="1">
        <f>43710</f>
        <v>43710</v>
      </c>
      <c r="B1270" s="1">
        <f>43746</f>
        <v>43746</v>
      </c>
    </row>
    <row r="1271" spans="1:2" hidden="1" x14ac:dyDescent="0.25">
      <c r="A1271" s="1">
        <f>43719</f>
        <v>43719</v>
      </c>
      <c r="B1271" s="1">
        <f>44526</f>
        <v>44526</v>
      </c>
    </row>
    <row r="1272" spans="1:2" hidden="1" x14ac:dyDescent="0.25">
      <c r="A1272" s="1">
        <f>43725</f>
        <v>43725</v>
      </c>
      <c r="B1272" s="1">
        <f>43746</f>
        <v>43746</v>
      </c>
    </row>
    <row r="1273" spans="1:2" hidden="1" x14ac:dyDescent="0.25">
      <c r="A1273" s="1">
        <f>43715</f>
        <v>43715</v>
      </c>
      <c r="B1273" s="1">
        <f>44732</f>
        <v>44732</v>
      </c>
    </row>
    <row r="1274" spans="1:2" hidden="1" x14ac:dyDescent="0.25">
      <c r="A1274" s="1">
        <f>43724</f>
        <v>43724</v>
      </c>
      <c r="B1274" s="1">
        <f>43728</f>
        <v>43728</v>
      </c>
    </row>
    <row r="1275" spans="1:2" hidden="1" x14ac:dyDescent="0.25">
      <c r="A1275" s="1">
        <f>43729</f>
        <v>43729</v>
      </c>
      <c r="B1275" s="1">
        <f>43761</f>
        <v>43761</v>
      </c>
    </row>
    <row r="1276" spans="1:2" hidden="1" x14ac:dyDescent="0.25">
      <c r="A1276" s="1">
        <f>43744</f>
        <v>43744</v>
      </c>
      <c r="B1276" s="1">
        <f>43758</f>
        <v>43758</v>
      </c>
    </row>
    <row r="1277" spans="1:2" hidden="1" x14ac:dyDescent="0.25">
      <c r="A1277" s="1">
        <f>43746</f>
        <v>43746</v>
      </c>
      <c r="B1277" s="1">
        <f>43792</f>
        <v>43792</v>
      </c>
    </row>
    <row r="1278" spans="1:2" hidden="1" x14ac:dyDescent="0.25">
      <c r="A1278" s="1">
        <f>43731</f>
        <v>43731</v>
      </c>
      <c r="B1278" s="1">
        <f>44074</f>
        <v>44074</v>
      </c>
    </row>
    <row r="1279" spans="1:2" x14ac:dyDescent="0.25">
      <c r="A1279" s="1">
        <f>44809</f>
        <v>44809</v>
      </c>
      <c r="B1279" s="1">
        <f>45123</f>
        <v>45123</v>
      </c>
    </row>
    <row r="1280" spans="1:2" x14ac:dyDescent="0.25">
      <c r="A1280" s="1">
        <f>43731</f>
        <v>43731</v>
      </c>
      <c r="B1280" s="1">
        <f>45461</f>
        <v>45461</v>
      </c>
    </row>
    <row r="1281" spans="1:2" hidden="1" x14ac:dyDescent="0.25">
      <c r="A1281" s="1">
        <f>43731</f>
        <v>43731</v>
      </c>
      <c r="B1281" s="1">
        <f>43785</f>
        <v>43785</v>
      </c>
    </row>
    <row r="1282" spans="1:2" hidden="1" x14ac:dyDescent="0.25">
      <c r="A1282" s="1">
        <f>43745</f>
        <v>43745</v>
      </c>
      <c r="B1282" s="1">
        <f>43890</f>
        <v>43890</v>
      </c>
    </row>
    <row r="1283" spans="1:2" hidden="1" x14ac:dyDescent="0.25">
      <c r="A1283" s="1">
        <f>43738</f>
        <v>43738</v>
      </c>
      <c r="B1283" s="1">
        <f>43830</f>
        <v>43830</v>
      </c>
    </row>
    <row r="1284" spans="1:2" hidden="1" x14ac:dyDescent="0.25">
      <c r="A1284" s="1">
        <f>43738</f>
        <v>43738</v>
      </c>
      <c r="B1284" s="1">
        <f>43744</f>
        <v>43744</v>
      </c>
    </row>
    <row r="1285" spans="1:2" hidden="1" x14ac:dyDescent="0.25">
      <c r="A1285" s="1">
        <f>43738</f>
        <v>43738</v>
      </c>
      <c r="B1285" s="1">
        <f>43738</f>
        <v>43738</v>
      </c>
    </row>
    <row r="1286" spans="1:2" hidden="1" x14ac:dyDescent="0.25">
      <c r="A1286" s="1">
        <f>43770</f>
        <v>43770</v>
      </c>
      <c r="B1286" s="1">
        <f>43812</f>
        <v>43812</v>
      </c>
    </row>
    <row r="1287" spans="1:2" hidden="1" x14ac:dyDescent="0.25">
      <c r="A1287" s="1">
        <f>43749</f>
        <v>43749</v>
      </c>
      <c r="B1287" s="1">
        <f>43777</f>
        <v>43777</v>
      </c>
    </row>
    <row r="1288" spans="1:2" hidden="1" x14ac:dyDescent="0.25">
      <c r="A1288" s="1">
        <f>43767</f>
        <v>43767</v>
      </c>
      <c r="B1288" s="1">
        <f>43769</f>
        <v>43769</v>
      </c>
    </row>
    <row r="1289" spans="1:2" hidden="1" x14ac:dyDescent="0.25">
      <c r="A1289" s="1">
        <f>43754</f>
        <v>43754</v>
      </c>
      <c r="B1289" s="1">
        <f>44388</f>
        <v>44388</v>
      </c>
    </row>
    <row r="1290" spans="1:2" hidden="1" x14ac:dyDescent="0.25">
      <c r="A1290" s="1">
        <f>43758</f>
        <v>43758</v>
      </c>
      <c r="B1290" s="1">
        <f>43882</f>
        <v>43882</v>
      </c>
    </row>
    <row r="1291" spans="1:2" hidden="1" x14ac:dyDescent="0.25">
      <c r="A1291" s="1">
        <f>43755</f>
        <v>43755</v>
      </c>
      <c r="B1291" s="1">
        <f>43761</f>
        <v>43761</v>
      </c>
    </row>
    <row r="1292" spans="1:2" hidden="1" x14ac:dyDescent="0.25">
      <c r="A1292" s="1">
        <f>43754</f>
        <v>43754</v>
      </c>
      <c r="B1292" s="1">
        <f>44359</f>
        <v>44359</v>
      </c>
    </row>
    <row r="1293" spans="1:2" hidden="1" x14ac:dyDescent="0.25">
      <c r="A1293" s="1">
        <f>43760</f>
        <v>43760</v>
      </c>
      <c r="B1293" s="1">
        <f>43983</f>
        <v>43983</v>
      </c>
    </row>
    <row r="1294" spans="1:2" hidden="1" x14ac:dyDescent="0.25">
      <c r="A1294" s="1">
        <f>43761</f>
        <v>43761</v>
      </c>
      <c r="B1294" s="1">
        <f>43769</f>
        <v>43769</v>
      </c>
    </row>
    <row r="1295" spans="1:2" x14ac:dyDescent="0.25">
      <c r="A1295" s="1">
        <f>44017</f>
        <v>44017</v>
      </c>
      <c r="B1295" s="1">
        <f>1</f>
        <v>1</v>
      </c>
    </row>
    <row r="1296" spans="1:2" hidden="1" x14ac:dyDescent="0.25">
      <c r="A1296" s="1">
        <f>43775</f>
        <v>43775</v>
      </c>
      <c r="B1296" s="1">
        <f>43779</f>
        <v>43779</v>
      </c>
    </row>
    <row r="1297" spans="1:2" hidden="1" x14ac:dyDescent="0.25">
      <c r="A1297" s="1">
        <f>43764</f>
        <v>43764</v>
      </c>
      <c r="B1297" s="1">
        <f>43769</f>
        <v>43769</v>
      </c>
    </row>
    <row r="1298" spans="1:2" hidden="1" x14ac:dyDescent="0.25">
      <c r="A1298" s="1">
        <f>43768</f>
        <v>43768</v>
      </c>
      <c r="B1298" s="1">
        <f>43769</f>
        <v>43769</v>
      </c>
    </row>
    <row r="1299" spans="1:2" hidden="1" x14ac:dyDescent="0.25">
      <c r="A1299" s="1">
        <f>43891</f>
        <v>43891</v>
      </c>
      <c r="B1299" s="1">
        <f>43921</f>
        <v>43921</v>
      </c>
    </row>
    <row r="1300" spans="1:2" hidden="1" x14ac:dyDescent="0.25">
      <c r="A1300" s="1">
        <f>43768</f>
        <v>43768</v>
      </c>
      <c r="B1300" s="1">
        <f>43828</f>
        <v>43828</v>
      </c>
    </row>
    <row r="1301" spans="1:2" hidden="1" x14ac:dyDescent="0.25">
      <c r="A1301" s="1">
        <f>43775</f>
        <v>43775</v>
      </c>
      <c r="B1301" s="1">
        <f>43831</f>
        <v>43831</v>
      </c>
    </row>
    <row r="1302" spans="1:2" hidden="1" x14ac:dyDescent="0.25">
      <c r="A1302" s="1">
        <f>43775</f>
        <v>43775</v>
      </c>
      <c r="B1302" s="1">
        <f>43831</f>
        <v>43831</v>
      </c>
    </row>
    <row r="1303" spans="1:2" hidden="1" x14ac:dyDescent="0.25">
      <c r="A1303" s="1">
        <f>43784</f>
        <v>43784</v>
      </c>
      <c r="B1303" s="1">
        <f>43818</f>
        <v>43818</v>
      </c>
    </row>
    <row r="1304" spans="1:2" hidden="1" x14ac:dyDescent="0.25">
      <c r="A1304" s="1">
        <f>43787</f>
        <v>43787</v>
      </c>
      <c r="B1304" s="1">
        <f>44651</f>
        <v>44651</v>
      </c>
    </row>
    <row r="1305" spans="1:2" hidden="1" x14ac:dyDescent="0.25">
      <c r="A1305" s="1">
        <f>44805</f>
        <v>44805</v>
      </c>
      <c r="B1305" s="1">
        <f>44834</f>
        <v>44834</v>
      </c>
    </row>
    <row r="1306" spans="1:2" hidden="1" x14ac:dyDescent="0.25">
      <c r="A1306" s="1">
        <f>43789</f>
        <v>43789</v>
      </c>
      <c r="B1306" s="1">
        <f>44613</f>
        <v>44613</v>
      </c>
    </row>
    <row r="1307" spans="1:2" hidden="1" x14ac:dyDescent="0.25">
      <c r="A1307" s="1">
        <f>43862</f>
        <v>43862</v>
      </c>
      <c r="B1307" s="1">
        <f>43890</f>
        <v>43890</v>
      </c>
    </row>
    <row r="1308" spans="1:2" hidden="1" x14ac:dyDescent="0.25">
      <c r="A1308" s="1">
        <f>43806</f>
        <v>43806</v>
      </c>
      <c r="B1308" s="1">
        <f>44227</f>
        <v>44227</v>
      </c>
    </row>
    <row r="1309" spans="1:2" hidden="1" x14ac:dyDescent="0.25">
      <c r="A1309" s="1">
        <f>43780</f>
        <v>43780</v>
      </c>
      <c r="B1309" s="1">
        <f>43781</f>
        <v>43781</v>
      </c>
    </row>
    <row r="1310" spans="1:2" hidden="1" x14ac:dyDescent="0.25">
      <c r="A1310" s="1">
        <f>43817</f>
        <v>43817</v>
      </c>
      <c r="B1310" s="1">
        <f>44295</f>
        <v>44295</v>
      </c>
    </row>
    <row r="1311" spans="1:2" hidden="1" x14ac:dyDescent="0.25">
      <c r="A1311" s="1">
        <f>43812</f>
        <v>43812</v>
      </c>
      <c r="B1311" s="1">
        <f>43812</f>
        <v>43812</v>
      </c>
    </row>
    <row r="1312" spans="1:2" hidden="1" x14ac:dyDescent="0.25">
      <c r="A1312" s="1">
        <f>43862</f>
        <v>43862</v>
      </c>
      <c r="B1312" s="1">
        <f>43862</f>
        <v>43862</v>
      </c>
    </row>
    <row r="1313" spans="1:2" hidden="1" x14ac:dyDescent="0.25">
      <c r="A1313" s="1">
        <f>43848</f>
        <v>43848</v>
      </c>
      <c r="B1313" s="1">
        <f>43902</f>
        <v>43902</v>
      </c>
    </row>
    <row r="1314" spans="1:2" hidden="1" x14ac:dyDescent="0.25">
      <c r="A1314" s="1">
        <f>43866</f>
        <v>43866</v>
      </c>
      <c r="B1314" s="1">
        <f>44493</f>
        <v>44493</v>
      </c>
    </row>
    <row r="1315" spans="1:2" hidden="1" x14ac:dyDescent="0.25">
      <c r="A1315" s="1">
        <f>43864</f>
        <v>43864</v>
      </c>
      <c r="B1315" s="1">
        <f>44458</f>
        <v>44458</v>
      </c>
    </row>
    <row r="1316" spans="1:2" hidden="1" x14ac:dyDescent="0.25">
      <c r="A1316" s="1">
        <f>43866</f>
        <v>43866</v>
      </c>
      <c r="B1316" s="1">
        <f>44484</f>
        <v>44484</v>
      </c>
    </row>
    <row r="1317" spans="1:2" hidden="1" x14ac:dyDescent="0.25">
      <c r="A1317" s="1">
        <f>43845</f>
        <v>43845</v>
      </c>
      <c r="B1317" s="1">
        <f>44378</f>
        <v>44378</v>
      </c>
    </row>
    <row r="1318" spans="1:2" hidden="1" x14ac:dyDescent="0.25">
      <c r="A1318" s="1">
        <f>43864</f>
        <v>43864</v>
      </c>
      <c r="B1318" s="1">
        <f>44063</f>
        <v>44063</v>
      </c>
    </row>
    <row r="1319" spans="1:2" hidden="1" x14ac:dyDescent="0.25">
      <c r="A1319" s="1">
        <f>43831</f>
        <v>43831</v>
      </c>
      <c r="B1319" s="1">
        <f>43861</f>
        <v>43861</v>
      </c>
    </row>
    <row r="1320" spans="1:2" hidden="1" x14ac:dyDescent="0.25">
      <c r="A1320" s="1">
        <f>43866</f>
        <v>43866</v>
      </c>
      <c r="B1320" s="1">
        <f>43870</f>
        <v>43870</v>
      </c>
    </row>
    <row r="1321" spans="1:2" hidden="1" x14ac:dyDescent="0.25">
      <c r="A1321" s="1">
        <f>43878</f>
        <v>43878</v>
      </c>
      <c r="B1321" s="1">
        <f>43997</f>
        <v>43997</v>
      </c>
    </row>
    <row r="1322" spans="1:2" hidden="1" x14ac:dyDescent="0.25">
      <c r="A1322" s="1">
        <f>43878</f>
        <v>43878</v>
      </c>
      <c r="B1322" s="1">
        <f>44727</f>
        <v>44727</v>
      </c>
    </row>
    <row r="1323" spans="1:2" hidden="1" x14ac:dyDescent="0.25">
      <c r="A1323" s="1">
        <f>43899</f>
        <v>43899</v>
      </c>
      <c r="B1323" s="1">
        <f>44029</f>
        <v>44029</v>
      </c>
    </row>
    <row r="1324" spans="1:2" hidden="1" x14ac:dyDescent="0.25">
      <c r="A1324" s="1">
        <f>44835</f>
        <v>44835</v>
      </c>
      <c r="B1324" s="1">
        <f>44865</f>
        <v>44865</v>
      </c>
    </row>
    <row r="1325" spans="1:2" hidden="1" x14ac:dyDescent="0.25">
      <c r="A1325" s="1">
        <f>43873</f>
        <v>43873</v>
      </c>
      <c r="B1325" s="1">
        <f>44563</f>
        <v>44563</v>
      </c>
    </row>
    <row r="1326" spans="1:2" hidden="1" x14ac:dyDescent="0.25">
      <c r="A1326" s="1">
        <f>43891</f>
        <v>43891</v>
      </c>
      <c r="B1326" s="1">
        <f>44332</f>
        <v>44332</v>
      </c>
    </row>
    <row r="1327" spans="1:2" x14ac:dyDescent="0.25">
      <c r="A1327" s="1">
        <f>45383</f>
        <v>45383</v>
      </c>
      <c r="B1327" s="1">
        <f>45595</f>
        <v>45595</v>
      </c>
    </row>
    <row r="1328" spans="1:2" hidden="1" x14ac:dyDescent="0.25">
      <c r="A1328" s="1">
        <f>43878</f>
        <v>43878</v>
      </c>
      <c r="B1328" s="1">
        <f>44002</f>
        <v>44002</v>
      </c>
    </row>
    <row r="1329" spans="1:2" hidden="1" x14ac:dyDescent="0.25">
      <c r="A1329" s="1">
        <f>43880</f>
        <v>43880</v>
      </c>
      <c r="B1329" s="1">
        <f>43880</f>
        <v>43880</v>
      </c>
    </row>
    <row r="1330" spans="1:2" hidden="1" x14ac:dyDescent="0.25">
      <c r="A1330" s="1">
        <f>43892</f>
        <v>43892</v>
      </c>
      <c r="B1330" s="1">
        <f>44408</f>
        <v>44408</v>
      </c>
    </row>
    <row r="1331" spans="1:2" hidden="1" x14ac:dyDescent="0.25">
      <c r="A1331" s="1">
        <f>43884</f>
        <v>43884</v>
      </c>
      <c r="B1331" s="1">
        <f>43885</f>
        <v>43885</v>
      </c>
    </row>
    <row r="1332" spans="1:2" x14ac:dyDescent="0.25">
      <c r="A1332" s="1">
        <f>43879</f>
        <v>43879</v>
      </c>
      <c r="B1332" s="1">
        <f>1</f>
        <v>1</v>
      </c>
    </row>
    <row r="1333" spans="1:2" hidden="1" x14ac:dyDescent="0.25">
      <c r="A1333" s="1">
        <f>43888</f>
        <v>43888</v>
      </c>
      <c r="B1333" s="1">
        <f>44498</f>
        <v>44498</v>
      </c>
    </row>
    <row r="1334" spans="1:2" hidden="1" x14ac:dyDescent="0.25">
      <c r="A1334" s="1">
        <f>43887</f>
        <v>43887</v>
      </c>
      <c r="B1334" s="1">
        <f>44738</f>
        <v>44738</v>
      </c>
    </row>
    <row r="1335" spans="1:2" hidden="1" x14ac:dyDescent="0.25">
      <c r="A1335" s="1">
        <f>43896</f>
        <v>43896</v>
      </c>
      <c r="B1335" s="1">
        <f>43896</f>
        <v>43896</v>
      </c>
    </row>
    <row r="1336" spans="1:2" hidden="1" x14ac:dyDescent="0.25">
      <c r="A1336" s="1">
        <f>44013</f>
        <v>44013</v>
      </c>
      <c r="B1336" s="1">
        <f>44087</f>
        <v>44087</v>
      </c>
    </row>
    <row r="1337" spans="1:2" x14ac:dyDescent="0.25">
      <c r="A1337" s="1">
        <f>43983</f>
        <v>43983</v>
      </c>
      <c r="B1337" s="1">
        <f>45169</f>
        <v>45169</v>
      </c>
    </row>
    <row r="1338" spans="1:2" hidden="1" x14ac:dyDescent="0.25">
      <c r="A1338" s="1">
        <f>43992</f>
        <v>43992</v>
      </c>
      <c r="B1338" s="1">
        <f>44605</f>
        <v>44605</v>
      </c>
    </row>
    <row r="1339" spans="1:2" hidden="1" x14ac:dyDescent="0.25">
      <c r="A1339" s="1">
        <f>44013</f>
        <v>44013</v>
      </c>
      <c r="B1339" s="1">
        <f>44553</f>
        <v>44553</v>
      </c>
    </row>
    <row r="1340" spans="1:2" hidden="1" x14ac:dyDescent="0.25">
      <c r="A1340" s="1">
        <f>44044</f>
        <v>44044</v>
      </c>
      <c r="B1340" s="1">
        <f>44408</f>
        <v>44408</v>
      </c>
    </row>
    <row r="1341" spans="1:2" hidden="1" x14ac:dyDescent="0.25">
      <c r="A1341" s="1">
        <f>44000</f>
        <v>44000</v>
      </c>
      <c r="B1341" s="1">
        <f>44049</f>
        <v>44049</v>
      </c>
    </row>
    <row r="1342" spans="1:2" hidden="1" x14ac:dyDescent="0.25">
      <c r="A1342" s="1">
        <f>44004</f>
        <v>44004</v>
      </c>
      <c r="B1342" s="1">
        <f>44104</f>
        <v>44104</v>
      </c>
    </row>
    <row r="1343" spans="1:2" hidden="1" x14ac:dyDescent="0.25">
      <c r="A1343" s="1">
        <f>44008</f>
        <v>44008</v>
      </c>
      <c r="B1343" s="1">
        <f>44043</f>
        <v>44043</v>
      </c>
    </row>
    <row r="1344" spans="1:2" hidden="1" x14ac:dyDescent="0.25">
      <c r="A1344" s="1">
        <f>43999</f>
        <v>43999</v>
      </c>
      <c r="B1344" s="1">
        <f>44465</f>
        <v>44465</v>
      </c>
    </row>
    <row r="1345" spans="1:2" hidden="1" x14ac:dyDescent="0.25">
      <c r="A1345" s="1">
        <f>44006</f>
        <v>44006</v>
      </c>
      <c r="B1345" s="1">
        <f>44346</f>
        <v>44346</v>
      </c>
    </row>
    <row r="1346" spans="1:2" hidden="1" x14ac:dyDescent="0.25">
      <c r="A1346" s="1">
        <f>44007</f>
        <v>44007</v>
      </c>
      <c r="B1346" s="1">
        <f>44007</f>
        <v>44007</v>
      </c>
    </row>
    <row r="1347" spans="1:2" hidden="1" x14ac:dyDescent="0.25">
      <c r="A1347" s="1">
        <f>44006</f>
        <v>44006</v>
      </c>
      <c r="B1347" s="1">
        <f>44014</f>
        <v>44014</v>
      </c>
    </row>
    <row r="1348" spans="1:2" hidden="1" x14ac:dyDescent="0.25">
      <c r="A1348" s="1">
        <f>44007</f>
        <v>44007</v>
      </c>
      <c r="B1348" s="1">
        <f>44010</f>
        <v>44010</v>
      </c>
    </row>
    <row r="1349" spans="1:2" hidden="1" x14ac:dyDescent="0.25">
      <c r="A1349" s="1">
        <f>44014</f>
        <v>44014</v>
      </c>
      <c r="B1349" s="1">
        <f>44043</f>
        <v>44043</v>
      </c>
    </row>
    <row r="1350" spans="1:2" hidden="1" x14ac:dyDescent="0.25">
      <c r="A1350" s="1">
        <f>44014</f>
        <v>44014</v>
      </c>
      <c r="B1350" s="1">
        <f>44043</f>
        <v>44043</v>
      </c>
    </row>
    <row r="1351" spans="1:2" hidden="1" x14ac:dyDescent="0.25">
      <c r="A1351" s="1">
        <f>44392</f>
        <v>44392</v>
      </c>
      <c r="B1351" s="1">
        <f>44408</f>
        <v>44408</v>
      </c>
    </row>
    <row r="1352" spans="1:2" hidden="1" x14ac:dyDescent="0.25">
      <c r="A1352" s="1">
        <f>44013</f>
        <v>44013</v>
      </c>
      <c r="B1352" s="1">
        <f>44074</f>
        <v>44074</v>
      </c>
    </row>
    <row r="1353" spans="1:2" hidden="1" x14ac:dyDescent="0.25">
      <c r="A1353" s="1">
        <f>44039</f>
        <v>44039</v>
      </c>
      <c r="B1353" s="1">
        <f>44074</f>
        <v>44074</v>
      </c>
    </row>
    <row r="1354" spans="1:2" hidden="1" x14ac:dyDescent="0.25">
      <c r="A1354" s="1">
        <f>44013</f>
        <v>44013</v>
      </c>
      <c r="B1354" s="1">
        <f>44030</f>
        <v>44030</v>
      </c>
    </row>
    <row r="1355" spans="1:2" hidden="1" x14ac:dyDescent="0.25">
      <c r="A1355" s="1">
        <f>44018</f>
        <v>44018</v>
      </c>
      <c r="B1355" s="1">
        <f>44074</f>
        <v>44074</v>
      </c>
    </row>
    <row r="1356" spans="1:2" hidden="1" x14ac:dyDescent="0.25">
      <c r="A1356" s="1">
        <f>44348</f>
        <v>44348</v>
      </c>
      <c r="B1356" s="1">
        <f>44500</f>
        <v>44500</v>
      </c>
    </row>
    <row r="1357" spans="1:2" hidden="1" x14ac:dyDescent="0.25">
      <c r="A1357" s="1">
        <f>44025</f>
        <v>44025</v>
      </c>
      <c r="B1357" s="1">
        <f>44060</f>
        <v>44060</v>
      </c>
    </row>
    <row r="1358" spans="1:2" hidden="1" x14ac:dyDescent="0.25">
      <c r="A1358" s="1">
        <f>44020</f>
        <v>44020</v>
      </c>
      <c r="B1358" s="1">
        <f>44347</f>
        <v>44347</v>
      </c>
    </row>
    <row r="1359" spans="1:2" hidden="1" x14ac:dyDescent="0.25">
      <c r="A1359" s="1">
        <f>44016</f>
        <v>44016</v>
      </c>
      <c r="B1359" s="1">
        <f>44022</f>
        <v>44022</v>
      </c>
    </row>
    <row r="1360" spans="1:2" hidden="1" x14ac:dyDescent="0.25">
      <c r="A1360" s="1">
        <f>44025</f>
        <v>44025</v>
      </c>
      <c r="B1360" s="1">
        <f>44754</f>
        <v>44754</v>
      </c>
    </row>
    <row r="1361" spans="1:2" hidden="1" x14ac:dyDescent="0.25">
      <c r="A1361" s="1">
        <f>44018</f>
        <v>44018</v>
      </c>
      <c r="B1361" s="1">
        <f>44787</f>
        <v>44787</v>
      </c>
    </row>
    <row r="1362" spans="1:2" hidden="1" x14ac:dyDescent="0.25">
      <c r="A1362" s="1">
        <f>44039</f>
        <v>44039</v>
      </c>
      <c r="B1362" s="1">
        <f>44768</f>
        <v>44768</v>
      </c>
    </row>
    <row r="1363" spans="1:2" hidden="1" x14ac:dyDescent="0.25">
      <c r="A1363" s="1">
        <f>44025</f>
        <v>44025</v>
      </c>
      <c r="B1363" s="1">
        <f>44845</f>
        <v>44845</v>
      </c>
    </row>
    <row r="1364" spans="1:2" hidden="1" x14ac:dyDescent="0.25">
      <c r="A1364" s="1">
        <f>44024</f>
        <v>44024</v>
      </c>
      <c r="B1364" s="1">
        <f>44038</f>
        <v>44038</v>
      </c>
    </row>
    <row r="1365" spans="1:2" hidden="1" x14ac:dyDescent="0.25">
      <c r="A1365" s="1">
        <f>44027</f>
        <v>44027</v>
      </c>
      <c r="B1365" s="1">
        <f>44786</f>
        <v>44786</v>
      </c>
    </row>
    <row r="1366" spans="1:2" hidden="1" x14ac:dyDescent="0.25">
      <c r="A1366" s="1">
        <f>44027</f>
        <v>44027</v>
      </c>
      <c r="B1366" s="1">
        <f>44377</f>
        <v>44377</v>
      </c>
    </row>
    <row r="1367" spans="1:2" hidden="1" x14ac:dyDescent="0.25">
      <c r="A1367" s="1">
        <f>44029</f>
        <v>44029</v>
      </c>
      <c r="B1367" s="1">
        <f>44196</f>
        <v>44196</v>
      </c>
    </row>
    <row r="1368" spans="1:2" hidden="1" x14ac:dyDescent="0.25">
      <c r="A1368" s="1">
        <f>44032</f>
        <v>44032</v>
      </c>
      <c r="B1368" s="1">
        <f>44034</f>
        <v>44034</v>
      </c>
    </row>
    <row r="1369" spans="1:2" hidden="1" x14ac:dyDescent="0.25">
      <c r="A1369" s="1">
        <f>44378</f>
        <v>44378</v>
      </c>
      <c r="B1369" s="1">
        <f>44561</f>
        <v>44561</v>
      </c>
    </row>
    <row r="1370" spans="1:2" hidden="1" x14ac:dyDescent="0.25">
      <c r="A1370" s="1">
        <f>44040</f>
        <v>44040</v>
      </c>
      <c r="B1370" s="1">
        <f>44065</f>
        <v>44065</v>
      </c>
    </row>
    <row r="1371" spans="1:2" hidden="1" x14ac:dyDescent="0.25">
      <c r="A1371" s="1">
        <f>44039</f>
        <v>44039</v>
      </c>
      <c r="B1371" s="1">
        <f>44086</f>
        <v>44086</v>
      </c>
    </row>
    <row r="1372" spans="1:2" hidden="1" x14ac:dyDescent="0.25">
      <c r="A1372" s="1">
        <f>44044</f>
        <v>44044</v>
      </c>
      <c r="B1372" s="1">
        <f>44047</f>
        <v>44047</v>
      </c>
    </row>
    <row r="1373" spans="1:2" hidden="1" x14ac:dyDescent="0.25">
      <c r="A1373" s="1">
        <f>44046</f>
        <v>44046</v>
      </c>
      <c r="B1373" s="1">
        <f>44227</f>
        <v>44227</v>
      </c>
    </row>
    <row r="1374" spans="1:2" hidden="1" x14ac:dyDescent="0.25">
      <c r="A1374" s="1">
        <f>44048</f>
        <v>44048</v>
      </c>
      <c r="B1374" s="1">
        <f>44464</f>
        <v>44464</v>
      </c>
    </row>
    <row r="1375" spans="1:2" hidden="1" x14ac:dyDescent="0.25">
      <c r="A1375" s="1">
        <f>44053</f>
        <v>44053</v>
      </c>
      <c r="B1375" s="1">
        <f>44087</f>
        <v>44087</v>
      </c>
    </row>
    <row r="1376" spans="1:2" hidden="1" x14ac:dyDescent="0.25">
      <c r="A1376" s="1">
        <f>44048</f>
        <v>44048</v>
      </c>
      <c r="B1376" s="1">
        <f>44049</f>
        <v>44049</v>
      </c>
    </row>
    <row r="1377" spans="1:2" hidden="1" x14ac:dyDescent="0.25">
      <c r="A1377" s="1">
        <f>44041</f>
        <v>44041</v>
      </c>
      <c r="B1377" s="1">
        <f>44423</f>
        <v>44423</v>
      </c>
    </row>
    <row r="1378" spans="1:2" hidden="1" x14ac:dyDescent="0.25">
      <c r="A1378" s="1">
        <f>44688</f>
        <v>44688</v>
      </c>
      <c r="B1378" s="1">
        <f>44689</f>
        <v>44689</v>
      </c>
    </row>
    <row r="1379" spans="1:2" hidden="1" x14ac:dyDescent="0.25">
      <c r="A1379" s="1">
        <f>44350</f>
        <v>44350</v>
      </c>
      <c r="B1379" s="1">
        <f>44392</f>
        <v>44392</v>
      </c>
    </row>
    <row r="1380" spans="1:2" hidden="1" x14ac:dyDescent="0.25">
      <c r="A1380" s="1">
        <f>44077</f>
        <v>44077</v>
      </c>
      <c r="B1380" s="1">
        <f>44131</f>
        <v>44131</v>
      </c>
    </row>
    <row r="1381" spans="1:2" hidden="1" x14ac:dyDescent="0.25">
      <c r="A1381" s="1">
        <f>44053</f>
        <v>44053</v>
      </c>
      <c r="B1381" s="1">
        <f>44469</f>
        <v>44469</v>
      </c>
    </row>
    <row r="1382" spans="1:2" hidden="1" x14ac:dyDescent="0.25">
      <c r="A1382" s="1">
        <f>44052</f>
        <v>44052</v>
      </c>
      <c r="B1382" s="1">
        <f>44074</f>
        <v>44074</v>
      </c>
    </row>
    <row r="1383" spans="1:2" hidden="1" x14ac:dyDescent="0.25">
      <c r="A1383" s="1">
        <f>44055</f>
        <v>44055</v>
      </c>
      <c r="B1383" s="1">
        <f>45016</f>
        <v>45016</v>
      </c>
    </row>
    <row r="1384" spans="1:2" hidden="1" x14ac:dyDescent="0.25">
      <c r="A1384" s="1">
        <f>44058</f>
        <v>44058</v>
      </c>
      <c r="B1384" s="1">
        <f>44066</f>
        <v>44066</v>
      </c>
    </row>
    <row r="1385" spans="1:2" hidden="1" x14ac:dyDescent="0.25">
      <c r="A1385" s="1">
        <f>44058</f>
        <v>44058</v>
      </c>
      <c r="B1385" s="1">
        <f>44104</f>
        <v>44104</v>
      </c>
    </row>
    <row r="1386" spans="1:2" hidden="1" x14ac:dyDescent="0.25">
      <c r="A1386" s="1">
        <f>44057</f>
        <v>44057</v>
      </c>
      <c r="B1386" s="1">
        <f>44059</f>
        <v>44059</v>
      </c>
    </row>
    <row r="1387" spans="1:2" hidden="1" x14ac:dyDescent="0.25">
      <c r="A1387" s="1">
        <f>44053</f>
        <v>44053</v>
      </c>
      <c r="B1387" s="1">
        <f>44073</f>
        <v>44073</v>
      </c>
    </row>
    <row r="1388" spans="1:2" x14ac:dyDescent="0.25">
      <c r="A1388" s="1">
        <f>44958</f>
        <v>44958</v>
      </c>
      <c r="B1388" s="1">
        <f>1</f>
        <v>1</v>
      </c>
    </row>
    <row r="1389" spans="1:2" hidden="1" x14ac:dyDescent="0.25">
      <c r="A1389" s="1">
        <f>44063</f>
        <v>44063</v>
      </c>
      <c r="B1389" s="1">
        <f>44070</f>
        <v>44070</v>
      </c>
    </row>
    <row r="1390" spans="1:2" hidden="1" x14ac:dyDescent="0.25">
      <c r="A1390" s="1">
        <f>44060</f>
        <v>44060</v>
      </c>
      <c r="B1390" s="1">
        <f>44061</f>
        <v>44061</v>
      </c>
    </row>
    <row r="1391" spans="1:2" hidden="1" x14ac:dyDescent="0.25">
      <c r="A1391" s="1">
        <f>44054</f>
        <v>44054</v>
      </c>
      <c r="B1391" s="1">
        <f>44066</f>
        <v>44066</v>
      </c>
    </row>
    <row r="1392" spans="1:2" hidden="1" x14ac:dyDescent="0.25">
      <c r="A1392" s="1">
        <f>44063</f>
        <v>44063</v>
      </c>
      <c r="B1392" s="1">
        <f>44065</f>
        <v>44065</v>
      </c>
    </row>
    <row r="1393" spans="1:2" hidden="1" x14ac:dyDescent="0.25">
      <c r="A1393" s="1">
        <f>44063</f>
        <v>44063</v>
      </c>
      <c r="B1393" s="1">
        <f>44065</f>
        <v>44065</v>
      </c>
    </row>
    <row r="1394" spans="1:2" x14ac:dyDescent="0.25">
      <c r="A1394" s="1">
        <f>44650</f>
        <v>44650</v>
      </c>
      <c r="B1394" s="1">
        <f>1</f>
        <v>1</v>
      </c>
    </row>
    <row r="1395" spans="1:2" hidden="1" x14ac:dyDescent="0.25">
      <c r="A1395" s="1">
        <f>44065</f>
        <v>44065</v>
      </c>
      <c r="B1395" s="1">
        <f>44591</f>
        <v>44591</v>
      </c>
    </row>
    <row r="1396" spans="1:2" hidden="1" x14ac:dyDescent="0.25">
      <c r="A1396" s="1">
        <f>44060</f>
        <v>44060</v>
      </c>
      <c r="B1396" s="1">
        <f>44104</f>
        <v>44104</v>
      </c>
    </row>
    <row r="1397" spans="1:2" hidden="1" x14ac:dyDescent="0.25">
      <c r="A1397" s="1">
        <f>44071</f>
        <v>44071</v>
      </c>
      <c r="B1397" s="1">
        <f>44074</f>
        <v>44074</v>
      </c>
    </row>
    <row r="1398" spans="1:2" hidden="1" x14ac:dyDescent="0.25">
      <c r="A1398" s="1">
        <f>44074</f>
        <v>44074</v>
      </c>
      <c r="B1398" s="1">
        <f>44107</f>
        <v>44107</v>
      </c>
    </row>
    <row r="1399" spans="1:2" hidden="1" x14ac:dyDescent="0.25">
      <c r="A1399" s="1">
        <f>44075</f>
        <v>44075</v>
      </c>
      <c r="B1399" s="1">
        <f>44377</f>
        <v>44377</v>
      </c>
    </row>
    <row r="1400" spans="1:2" x14ac:dyDescent="0.25">
      <c r="A1400" s="1">
        <f>44069</f>
        <v>44069</v>
      </c>
      <c r="B1400" s="1">
        <f>1</f>
        <v>1</v>
      </c>
    </row>
    <row r="1401" spans="1:2" hidden="1" x14ac:dyDescent="0.25">
      <c r="A1401" s="1">
        <f>44076</f>
        <v>44076</v>
      </c>
      <c r="B1401" s="1">
        <f>44196</f>
        <v>44196</v>
      </c>
    </row>
    <row r="1402" spans="1:2" hidden="1" x14ac:dyDescent="0.25">
      <c r="A1402" s="1">
        <f>44076</f>
        <v>44076</v>
      </c>
      <c r="B1402" s="1">
        <f>44773</f>
        <v>44773</v>
      </c>
    </row>
    <row r="1403" spans="1:2" x14ac:dyDescent="0.25">
      <c r="A1403" s="1">
        <f>44958</f>
        <v>44958</v>
      </c>
      <c r="B1403" s="1">
        <f>45199</f>
        <v>45199</v>
      </c>
    </row>
    <row r="1404" spans="1:2" hidden="1" x14ac:dyDescent="0.25">
      <c r="A1404" s="1">
        <f>44075</f>
        <v>44075</v>
      </c>
      <c r="B1404" s="1">
        <f>44127</f>
        <v>44127</v>
      </c>
    </row>
    <row r="1405" spans="1:2" hidden="1" x14ac:dyDescent="0.25">
      <c r="A1405" s="1">
        <f>44083</f>
        <v>44083</v>
      </c>
      <c r="B1405" s="1">
        <f>44104</f>
        <v>44104</v>
      </c>
    </row>
    <row r="1406" spans="1:2" hidden="1" x14ac:dyDescent="0.25">
      <c r="A1406" s="1">
        <f>44075</f>
        <v>44075</v>
      </c>
      <c r="B1406" s="1">
        <f>44804</f>
        <v>44804</v>
      </c>
    </row>
    <row r="1407" spans="1:2" x14ac:dyDescent="0.25">
      <c r="A1407" s="1">
        <f>44095</f>
        <v>44095</v>
      </c>
      <c r="B1407" s="1">
        <f>45291</f>
        <v>45291</v>
      </c>
    </row>
    <row r="1408" spans="1:2" hidden="1" x14ac:dyDescent="0.25">
      <c r="A1408" s="1">
        <f>44089</f>
        <v>44089</v>
      </c>
      <c r="B1408" s="1">
        <f>44957</f>
        <v>44957</v>
      </c>
    </row>
    <row r="1409" spans="1:2" hidden="1" x14ac:dyDescent="0.25">
      <c r="A1409" s="1">
        <f>44077</f>
        <v>44077</v>
      </c>
      <c r="B1409" s="1">
        <f>44500</f>
        <v>44500</v>
      </c>
    </row>
    <row r="1410" spans="1:2" hidden="1" x14ac:dyDescent="0.25">
      <c r="A1410" s="1">
        <f>44098</f>
        <v>44098</v>
      </c>
      <c r="B1410" s="1">
        <f>44378</f>
        <v>44378</v>
      </c>
    </row>
    <row r="1411" spans="1:2" hidden="1" x14ac:dyDescent="0.25">
      <c r="A1411" s="1">
        <f>44102</f>
        <v>44102</v>
      </c>
      <c r="B1411" s="1">
        <f>44113</f>
        <v>44113</v>
      </c>
    </row>
    <row r="1412" spans="1:2" hidden="1" x14ac:dyDescent="0.25">
      <c r="A1412" s="1">
        <f>44102</f>
        <v>44102</v>
      </c>
      <c r="B1412" s="1">
        <f>44469</f>
        <v>44469</v>
      </c>
    </row>
    <row r="1413" spans="1:2" x14ac:dyDescent="0.25">
      <c r="A1413" s="1">
        <f>45189</f>
        <v>45189</v>
      </c>
      <c r="B1413" s="1">
        <f>1</f>
        <v>1</v>
      </c>
    </row>
    <row r="1414" spans="1:2" hidden="1" x14ac:dyDescent="0.25">
      <c r="A1414" s="1">
        <f>44105</f>
        <v>44105</v>
      </c>
      <c r="B1414" s="1">
        <f>44742</f>
        <v>44742</v>
      </c>
    </row>
    <row r="1415" spans="1:2" hidden="1" x14ac:dyDescent="0.25">
      <c r="A1415" s="1">
        <f>44378</f>
        <v>44378</v>
      </c>
      <c r="B1415" s="1">
        <f>44416</f>
        <v>44416</v>
      </c>
    </row>
    <row r="1416" spans="1:2" hidden="1" x14ac:dyDescent="0.25">
      <c r="A1416" s="1">
        <f>44121</f>
        <v>44121</v>
      </c>
      <c r="B1416" s="1">
        <f>44135</f>
        <v>44135</v>
      </c>
    </row>
    <row r="1417" spans="1:2" hidden="1" x14ac:dyDescent="0.25">
      <c r="A1417" s="1">
        <f>44121</f>
        <v>44121</v>
      </c>
      <c r="B1417" s="1">
        <f>44123</f>
        <v>44123</v>
      </c>
    </row>
    <row r="1418" spans="1:2" x14ac:dyDescent="0.25">
      <c r="A1418" s="1">
        <f>44136</f>
        <v>44136</v>
      </c>
      <c r="B1418" s="1">
        <f>1</f>
        <v>1</v>
      </c>
    </row>
    <row r="1419" spans="1:2" x14ac:dyDescent="0.25">
      <c r="A1419" s="1">
        <f>44228</f>
        <v>44228</v>
      </c>
      <c r="B1419" s="1">
        <f>1</f>
        <v>1</v>
      </c>
    </row>
    <row r="1420" spans="1:2" x14ac:dyDescent="0.25">
      <c r="A1420" s="1">
        <f>44270</f>
        <v>44270</v>
      </c>
      <c r="B1420" s="1">
        <f>1</f>
        <v>1</v>
      </c>
    </row>
    <row r="1421" spans="1:2" hidden="1" x14ac:dyDescent="0.25">
      <c r="A1421" s="1">
        <f>44281</f>
        <v>44281</v>
      </c>
      <c r="B1421" s="1">
        <f>44374</f>
        <v>44374</v>
      </c>
    </row>
    <row r="1422" spans="1:2" x14ac:dyDescent="0.25">
      <c r="A1422" s="1">
        <f>44326</f>
        <v>44326</v>
      </c>
      <c r="B1422" s="1">
        <f>45322</f>
        <v>45322</v>
      </c>
    </row>
    <row r="1423" spans="1:2" hidden="1" x14ac:dyDescent="0.25">
      <c r="A1423" s="1">
        <f>44326</f>
        <v>44326</v>
      </c>
      <c r="B1423" s="1">
        <f>44843</f>
        <v>44843</v>
      </c>
    </row>
    <row r="1424" spans="1:2" hidden="1" x14ac:dyDescent="0.25">
      <c r="A1424" s="1">
        <f>44440</f>
        <v>44440</v>
      </c>
      <c r="B1424" s="1">
        <f>44469</f>
        <v>44469</v>
      </c>
    </row>
    <row r="1425" spans="1:2" hidden="1" x14ac:dyDescent="0.25">
      <c r="A1425" s="1">
        <f>44326</f>
        <v>44326</v>
      </c>
      <c r="B1425" s="1">
        <f>44516</f>
        <v>44516</v>
      </c>
    </row>
    <row r="1426" spans="1:2" hidden="1" x14ac:dyDescent="0.25">
      <c r="A1426" s="1">
        <f>44326</f>
        <v>44326</v>
      </c>
      <c r="B1426" s="1">
        <f>44357</f>
        <v>44357</v>
      </c>
    </row>
    <row r="1427" spans="1:2" hidden="1" x14ac:dyDescent="0.25">
      <c r="A1427" s="1">
        <f>44326</f>
        <v>44326</v>
      </c>
      <c r="B1427" s="1">
        <f>44353</f>
        <v>44353</v>
      </c>
    </row>
    <row r="1428" spans="1:2" hidden="1" x14ac:dyDescent="0.25">
      <c r="A1428" s="1">
        <f>44333</f>
        <v>44333</v>
      </c>
      <c r="B1428" s="1">
        <f>44360</f>
        <v>44360</v>
      </c>
    </row>
    <row r="1429" spans="1:2" hidden="1" x14ac:dyDescent="0.25">
      <c r="A1429" s="1">
        <f>44774</f>
        <v>44774</v>
      </c>
      <c r="B1429" s="1">
        <f>44804</f>
        <v>44804</v>
      </c>
    </row>
    <row r="1430" spans="1:2" hidden="1" x14ac:dyDescent="0.25">
      <c r="A1430" s="1">
        <f>44326</f>
        <v>44326</v>
      </c>
      <c r="B1430" s="1">
        <f>44392</f>
        <v>44392</v>
      </c>
    </row>
    <row r="1431" spans="1:2" hidden="1" x14ac:dyDescent="0.25">
      <c r="A1431" s="1">
        <f>44335</f>
        <v>44335</v>
      </c>
      <c r="B1431" s="1">
        <f>44377</f>
        <v>44377</v>
      </c>
    </row>
    <row r="1432" spans="1:2" hidden="1" x14ac:dyDescent="0.25">
      <c r="A1432" s="1">
        <f>44341</f>
        <v>44341</v>
      </c>
      <c r="B1432" s="1">
        <f>44351</f>
        <v>44351</v>
      </c>
    </row>
    <row r="1433" spans="1:2" hidden="1" x14ac:dyDescent="0.25">
      <c r="A1433" s="1">
        <f>44353</f>
        <v>44353</v>
      </c>
      <c r="B1433" s="1">
        <f>44570</f>
        <v>44570</v>
      </c>
    </row>
    <row r="1434" spans="1:2" x14ac:dyDescent="0.25">
      <c r="A1434" s="1">
        <f>44348</f>
        <v>44348</v>
      </c>
      <c r="B1434" s="1">
        <f>45046</f>
        <v>45046</v>
      </c>
    </row>
    <row r="1435" spans="1:2" x14ac:dyDescent="0.25">
      <c r="A1435" s="1">
        <f>45323</f>
        <v>45323</v>
      </c>
      <c r="B1435" s="1">
        <f>45323</f>
        <v>45323</v>
      </c>
    </row>
    <row r="1436" spans="1:2" hidden="1" x14ac:dyDescent="0.25">
      <c r="A1436" s="1">
        <f>44349</f>
        <v>44349</v>
      </c>
      <c r="B1436" s="1">
        <f>44360</f>
        <v>44360</v>
      </c>
    </row>
    <row r="1437" spans="1:2" x14ac:dyDescent="0.25">
      <c r="A1437" s="1">
        <f>44349</f>
        <v>44349</v>
      </c>
      <c r="B1437" s="1">
        <f>45176</f>
        <v>45176</v>
      </c>
    </row>
    <row r="1438" spans="1:2" hidden="1" x14ac:dyDescent="0.25">
      <c r="A1438" s="1">
        <f>44350</f>
        <v>44350</v>
      </c>
      <c r="B1438" s="1">
        <f>44469</f>
        <v>44469</v>
      </c>
    </row>
    <row r="1439" spans="1:2" hidden="1" x14ac:dyDescent="0.25">
      <c r="A1439" s="1">
        <f>44356</f>
        <v>44356</v>
      </c>
      <c r="B1439" s="1">
        <f>44437</f>
        <v>44437</v>
      </c>
    </row>
    <row r="1440" spans="1:2" hidden="1" x14ac:dyDescent="0.25">
      <c r="A1440" s="1">
        <f>44375</f>
        <v>44375</v>
      </c>
      <c r="B1440" s="1">
        <f>44395</f>
        <v>44395</v>
      </c>
    </row>
    <row r="1441" spans="1:2" hidden="1" x14ac:dyDescent="0.25">
      <c r="A1441" s="1">
        <f>44391</f>
        <v>44391</v>
      </c>
      <c r="B1441" s="1">
        <f>44423</f>
        <v>44423</v>
      </c>
    </row>
    <row r="1442" spans="1:2" hidden="1" x14ac:dyDescent="0.25">
      <c r="A1442" s="1">
        <f>44348</f>
        <v>44348</v>
      </c>
      <c r="B1442" s="1">
        <f>44957</f>
        <v>44957</v>
      </c>
    </row>
    <row r="1443" spans="1:2" hidden="1" x14ac:dyDescent="0.25">
      <c r="A1443" s="1">
        <f>44349</f>
        <v>44349</v>
      </c>
      <c r="B1443" s="1">
        <f>44433</f>
        <v>44433</v>
      </c>
    </row>
    <row r="1444" spans="1:2" hidden="1" x14ac:dyDescent="0.25">
      <c r="A1444" s="1">
        <f>44348</f>
        <v>44348</v>
      </c>
      <c r="B1444" s="1">
        <f>44439</f>
        <v>44439</v>
      </c>
    </row>
    <row r="1445" spans="1:2" hidden="1" x14ac:dyDescent="0.25">
      <c r="A1445" s="1">
        <f>44349</f>
        <v>44349</v>
      </c>
      <c r="B1445" s="1">
        <f>44368</f>
        <v>44368</v>
      </c>
    </row>
    <row r="1446" spans="1:2" hidden="1" x14ac:dyDescent="0.25">
      <c r="A1446" s="1">
        <f>44355</f>
        <v>44355</v>
      </c>
      <c r="B1446" s="1">
        <f>44367</f>
        <v>44367</v>
      </c>
    </row>
    <row r="1447" spans="1:2" hidden="1" x14ac:dyDescent="0.25">
      <c r="A1447" s="1">
        <f>44356</f>
        <v>44356</v>
      </c>
      <c r="B1447" s="1">
        <f>44926</f>
        <v>44926</v>
      </c>
    </row>
    <row r="1448" spans="1:2" x14ac:dyDescent="0.25">
      <c r="A1448" s="1">
        <f>44347</f>
        <v>44347</v>
      </c>
      <c r="B1448" s="1">
        <f>1</f>
        <v>1</v>
      </c>
    </row>
    <row r="1449" spans="1:2" hidden="1" x14ac:dyDescent="0.25">
      <c r="A1449" s="1">
        <f>44348</f>
        <v>44348</v>
      </c>
      <c r="B1449" s="1">
        <f>44561</f>
        <v>44561</v>
      </c>
    </row>
    <row r="1450" spans="1:2" hidden="1" x14ac:dyDescent="0.25">
      <c r="A1450" s="1">
        <f>44348</f>
        <v>44348</v>
      </c>
      <c r="B1450" s="1">
        <f>44367</f>
        <v>44367</v>
      </c>
    </row>
    <row r="1451" spans="1:2" x14ac:dyDescent="0.25">
      <c r="A1451" s="1">
        <f>44348</f>
        <v>44348</v>
      </c>
      <c r="B1451" s="1">
        <f>45322</f>
        <v>45322</v>
      </c>
    </row>
    <row r="1452" spans="1:2" hidden="1" x14ac:dyDescent="0.25">
      <c r="A1452" s="1">
        <f>44348</f>
        <v>44348</v>
      </c>
      <c r="B1452" s="1">
        <f>44428</f>
        <v>44428</v>
      </c>
    </row>
    <row r="1453" spans="1:2" hidden="1" x14ac:dyDescent="0.25">
      <c r="A1453" s="1">
        <f>44349</f>
        <v>44349</v>
      </c>
      <c r="B1453" s="1">
        <f>44530</f>
        <v>44530</v>
      </c>
    </row>
    <row r="1454" spans="1:2" hidden="1" x14ac:dyDescent="0.25">
      <c r="A1454" s="1">
        <f>44357</f>
        <v>44357</v>
      </c>
      <c r="B1454" s="1">
        <f>44407</f>
        <v>44407</v>
      </c>
    </row>
    <row r="1455" spans="1:2" x14ac:dyDescent="0.25">
      <c r="A1455" s="1">
        <f>44356</f>
        <v>44356</v>
      </c>
      <c r="B1455" s="1">
        <f>1</f>
        <v>1</v>
      </c>
    </row>
    <row r="1456" spans="1:2" hidden="1" x14ac:dyDescent="0.25">
      <c r="A1456" s="1">
        <f>44371</f>
        <v>44371</v>
      </c>
      <c r="B1456" s="1">
        <f>44639</f>
        <v>44639</v>
      </c>
    </row>
    <row r="1457" spans="1:2" x14ac:dyDescent="0.25">
      <c r="A1457" s="1">
        <f>45444</f>
        <v>45444</v>
      </c>
      <c r="B1457" s="1">
        <f>1</f>
        <v>1</v>
      </c>
    </row>
    <row r="1458" spans="1:2" x14ac:dyDescent="0.25">
      <c r="A1458" s="1">
        <f>45080</f>
        <v>45080</v>
      </c>
      <c r="B1458" s="1">
        <f>45144</f>
        <v>45144</v>
      </c>
    </row>
    <row r="1459" spans="1:2" hidden="1" x14ac:dyDescent="0.25">
      <c r="A1459" s="1">
        <f>44380</f>
        <v>44380</v>
      </c>
      <c r="B1459" s="1">
        <f>44408</f>
        <v>44408</v>
      </c>
    </row>
    <row r="1460" spans="1:2" x14ac:dyDescent="0.25">
      <c r="A1460" s="1">
        <f>45147</f>
        <v>45147</v>
      </c>
      <c r="B1460" s="1">
        <f>45169</f>
        <v>45169</v>
      </c>
    </row>
    <row r="1461" spans="1:2" hidden="1" x14ac:dyDescent="0.25">
      <c r="A1461" s="1">
        <f>44390</f>
        <v>44390</v>
      </c>
      <c r="B1461" s="1">
        <f>44397</f>
        <v>44397</v>
      </c>
    </row>
    <row r="1462" spans="1:2" hidden="1" x14ac:dyDescent="0.25">
      <c r="A1462" s="1">
        <f>44382</f>
        <v>44382</v>
      </c>
      <c r="B1462" s="1">
        <f>44439</f>
        <v>44439</v>
      </c>
    </row>
    <row r="1463" spans="1:2" x14ac:dyDescent="0.25">
      <c r="A1463" s="1">
        <f>45170</f>
        <v>45170</v>
      </c>
      <c r="B1463" s="1">
        <f>1</f>
        <v>1</v>
      </c>
    </row>
    <row r="1464" spans="1:2" hidden="1" x14ac:dyDescent="0.25">
      <c r="A1464" s="1">
        <f>44743</f>
        <v>44743</v>
      </c>
      <c r="B1464" s="1">
        <f>44773</f>
        <v>44773</v>
      </c>
    </row>
    <row r="1465" spans="1:2" hidden="1" x14ac:dyDescent="0.25">
      <c r="A1465" s="1">
        <f>44378</f>
        <v>44378</v>
      </c>
      <c r="B1465" s="1">
        <f>44899</f>
        <v>44899</v>
      </c>
    </row>
    <row r="1466" spans="1:2" hidden="1" x14ac:dyDescent="0.25">
      <c r="A1466" s="1">
        <f>44370</f>
        <v>44370</v>
      </c>
      <c r="B1466" s="1">
        <f>44411</f>
        <v>44411</v>
      </c>
    </row>
    <row r="1467" spans="1:2" hidden="1" x14ac:dyDescent="0.25">
      <c r="A1467" s="1">
        <f>44470</f>
        <v>44470</v>
      </c>
      <c r="B1467" s="1">
        <f>44500</f>
        <v>44500</v>
      </c>
    </row>
    <row r="1468" spans="1:2" hidden="1" x14ac:dyDescent="0.25">
      <c r="A1468" s="1">
        <f>44370</f>
        <v>44370</v>
      </c>
      <c r="B1468" s="1">
        <f>44400</f>
        <v>44400</v>
      </c>
    </row>
    <row r="1469" spans="1:2" hidden="1" x14ac:dyDescent="0.25">
      <c r="A1469" s="1">
        <f>44382</f>
        <v>44382</v>
      </c>
      <c r="B1469" s="1">
        <f>44500</f>
        <v>44500</v>
      </c>
    </row>
    <row r="1470" spans="1:2" hidden="1" x14ac:dyDescent="0.25">
      <c r="A1470" s="1">
        <f>44382</f>
        <v>44382</v>
      </c>
      <c r="B1470" s="1">
        <f>44388</f>
        <v>44388</v>
      </c>
    </row>
    <row r="1471" spans="1:2" hidden="1" x14ac:dyDescent="0.25">
      <c r="A1471" s="1">
        <f>44388</f>
        <v>44388</v>
      </c>
      <c r="B1471" s="1">
        <f>44416</f>
        <v>44416</v>
      </c>
    </row>
    <row r="1472" spans="1:2" hidden="1" x14ac:dyDescent="0.25">
      <c r="A1472" s="1">
        <f>44392</f>
        <v>44392</v>
      </c>
      <c r="B1472" s="1">
        <f>44410</f>
        <v>44410</v>
      </c>
    </row>
    <row r="1473" spans="1:2" hidden="1" x14ac:dyDescent="0.25">
      <c r="A1473" s="1">
        <f>44392</f>
        <v>44392</v>
      </c>
      <c r="B1473" s="1">
        <f>44410</f>
        <v>44410</v>
      </c>
    </row>
    <row r="1474" spans="1:2" hidden="1" x14ac:dyDescent="0.25">
      <c r="A1474" s="1">
        <f>44391</f>
        <v>44391</v>
      </c>
      <c r="B1474" s="1">
        <f>44437</f>
        <v>44437</v>
      </c>
    </row>
    <row r="1475" spans="1:2" hidden="1" x14ac:dyDescent="0.25">
      <c r="A1475" s="1">
        <f>44896</f>
        <v>44896</v>
      </c>
      <c r="B1475" s="1">
        <f>44926</f>
        <v>44926</v>
      </c>
    </row>
    <row r="1476" spans="1:2" x14ac:dyDescent="0.25">
      <c r="A1476" s="1">
        <f>45413</f>
        <v>45413</v>
      </c>
      <c r="B1476" s="1">
        <f>45443</f>
        <v>45443</v>
      </c>
    </row>
    <row r="1477" spans="1:2" hidden="1" x14ac:dyDescent="0.25">
      <c r="A1477" s="1">
        <f>44378</f>
        <v>44378</v>
      </c>
      <c r="B1477" s="1">
        <f>44577</f>
        <v>44577</v>
      </c>
    </row>
    <row r="1478" spans="1:2" hidden="1" x14ac:dyDescent="0.25">
      <c r="A1478" s="1">
        <f>44378</f>
        <v>44378</v>
      </c>
      <c r="B1478" s="1">
        <f>44592</f>
        <v>44592</v>
      </c>
    </row>
    <row r="1479" spans="1:2" x14ac:dyDescent="0.25">
      <c r="A1479" s="1">
        <f>44386</f>
        <v>44386</v>
      </c>
      <c r="B1479" s="1">
        <f>1</f>
        <v>1</v>
      </c>
    </row>
    <row r="1480" spans="1:2" hidden="1" x14ac:dyDescent="0.25">
      <c r="A1480" s="1">
        <f>44381</f>
        <v>44381</v>
      </c>
      <c r="B1480" s="1">
        <f>44444</f>
        <v>44444</v>
      </c>
    </row>
    <row r="1481" spans="1:2" x14ac:dyDescent="0.25">
      <c r="A1481" s="1">
        <f>44440</f>
        <v>44440</v>
      </c>
      <c r="B1481" s="1">
        <f>45107</f>
        <v>45107</v>
      </c>
    </row>
    <row r="1482" spans="1:2" x14ac:dyDescent="0.25">
      <c r="A1482" s="1">
        <f>44743</f>
        <v>44743</v>
      </c>
      <c r="B1482" s="1">
        <f>45389</f>
        <v>45389</v>
      </c>
    </row>
    <row r="1483" spans="1:2" hidden="1" x14ac:dyDescent="0.25">
      <c r="A1483" s="1">
        <f>44389</f>
        <v>44389</v>
      </c>
      <c r="B1483" s="1">
        <f>44439</f>
        <v>44439</v>
      </c>
    </row>
    <row r="1484" spans="1:2" hidden="1" x14ac:dyDescent="0.25">
      <c r="A1484" s="1">
        <f>44396</f>
        <v>44396</v>
      </c>
      <c r="B1484" s="1">
        <f>44496</f>
        <v>44496</v>
      </c>
    </row>
    <row r="1485" spans="1:2" x14ac:dyDescent="0.25">
      <c r="A1485" s="1">
        <f>45170</f>
        <v>45170</v>
      </c>
      <c r="B1485" s="1">
        <f>45291</f>
        <v>45291</v>
      </c>
    </row>
    <row r="1486" spans="1:2" hidden="1" x14ac:dyDescent="0.25">
      <c r="A1486" s="1">
        <f>44405</f>
        <v>44405</v>
      </c>
      <c r="B1486" s="1">
        <f>44427</f>
        <v>44427</v>
      </c>
    </row>
    <row r="1487" spans="1:2" hidden="1" x14ac:dyDescent="0.25">
      <c r="A1487" s="1">
        <f>44401</f>
        <v>44401</v>
      </c>
      <c r="B1487" s="1">
        <f>44778</f>
        <v>44778</v>
      </c>
    </row>
    <row r="1488" spans="1:2" hidden="1" x14ac:dyDescent="0.25">
      <c r="A1488" s="1">
        <f>44403</f>
        <v>44403</v>
      </c>
      <c r="B1488" s="1">
        <f>44869</f>
        <v>44869</v>
      </c>
    </row>
    <row r="1489" spans="1:2" hidden="1" x14ac:dyDescent="0.25">
      <c r="A1489" s="1">
        <f>44417</f>
        <v>44417</v>
      </c>
      <c r="B1489" s="1">
        <f>44441</f>
        <v>44441</v>
      </c>
    </row>
    <row r="1490" spans="1:2" hidden="1" x14ac:dyDescent="0.25">
      <c r="A1490" s="1">
        <f>44409</f>
        <v>44409</v>
      </c>
      <c r="B1490" s="1">
        <f>44439</f>
        <v>44439</v>
      </c>
    </row>
    <row r="1491" spans="1:2" hidden="1" x14ac:dyDescent="0.25">
      <c r="A1491" s="1">
        <f>44411</f>
        <v>44411</v>
      </c>
      <c r="B1491" s="1">
        <f>44436</f>
        <v>44436</v>
      </c>
    </row>
    <row r="1492" spans="1:2" hidden="1" x14ac:dyDescent="0.25">
      <c r="A1492" s="1">
        <f>44410</f>
        <v>44410</v>
      </c>
      <c r="B1492" s="1">
        <f>44439</f>
        <v>44439</v>
      </c>
    </row>
    <row r="1493" spans="1:2" hidden="1" x14ac:dyDescent="0.25">
      <c r="A1493" s="1">
        <f>44424</f>
        <v>44424</v>
      </c>
      <c r="B1493" s="1">
        <f>44676</f>
        <v>44676</v>
      </c>
    </row>
    <row r="1494" spans="1:2" hidden="1" x14ac:dyDescent="0.25">
      <c r="A1494" s="1">
        <f>44431</f>
        <v>44431</v>
      </c>
      <c r="B1494" s="1">
        <f>44676</f>
        <v>44676</v>
      </c>
    </row>
    <row r="1495" spans="1:2" hidden="1" x14ac:dyDescent="0.25">
      <c r="A1495" s="1">
        <f>44417</f>
        <v>44417</v>
      </c>
      <c r="B1495" s="1">
        <f>44417</f>
        <v>44417</v>
      </c>
    </row>
    <row r="1496" spans="1:2" hidden="1" x14ac:dyDescent="0.25">
      <c r="A1496" s="1">
        <f>44412</f>
        <v>44412</v>
      </c>
      <c r="B1496" s="1">
        <f>44425</f>
        <v>44425</v>
      </c>
    </row>
    <row r="1497" spans="1:2" hidden="1" x14ac:dyDescent="0.25">
      <c r="A1497" s="1">
        <f>44448</f>
        <v>44448</v>
      </c>
      <c r="B1497" s="1">
        <f>44804</f>
        <v>44804</v>
      </c>
    </row>
    <row r="1498" spans="1:2" x14ac:dyDescent="0.25">
      <c r="A1498" s="1">
        <f>44805</f>
        <v>44805</v>
      </c>
      <c r="B1498" s="1">
        <f>45533</f>
        <v>45533</v>
      </c>
    </row>
    <row r="1499" spans="1:2" hidden="1" x14ac:dyDescent="0.25">
      <c r="A1499" s="1">
        <f>44419</f>
        <v>44419</v>
      </c>
      <c r="B1499" s="1">
        <f>44783</f>
        <v>44783</v>
      </c>
    </row>
    <row r="1500" spans="1:2" hidden="1" x14ac:dyDescent="0.25">
      <c r="A1500" s="1">
        <f>44421</f>
        <v>44421</v>
      </c>
      <c r="B1500" s="1">
        <f>44814</f>
        <v>44814</v>
      </c>
    </row>
    <row r="1501" spans="1:2" x14ac:dyDescent="0.25">
      <c r="A1501" s="1">
        <f>44423</f>
        <v>44423</v>
      </c>
      <c r="B1501" s="1">
        <f>45152</f>
        <v>45152</v>
      </c>
    </row>
    <row r="1502" spans="1:2" hidden="1" x14ac:dyDescent="0.25">
      <c r="A1502" s="1">
        <f>44417</f>
        <v>44417</v>
      </c>
      <c r="B1502" s="1">
        <f>44477</f>
        <v>44477</v>
      </c>
    </row>
    <row r="1503" spans="1:2" hidden="1" x14ac:dyDescent="0.25">
      <c r="A1503" s="1">
        <f>44431</f>
        <v>44431</v>
      </c>
      <c r="B1503" s="1">
        <f>44451</f>
        <v>44451</v>
      </c>
    </row>
    <row r="1504" spans="1:2" x14ac:dyDescent="0.25">
      <c r="A1504" s="1">
        <f>44409</f>
        <v>44409</v>
      </c>
      <c r="B1504" s="1">
        <f>45322</f>
        <v>45322</v>
      </c>
    </row>
    <row r="1505" spans="1:2" hidden="1" x14ac:dyDescent="0.25">
      <c r="A1505" s="1">
        <f>44424</f>
        <v>44424</v>
      </c>
      <c r="B1505" s="1">
        <f>44852</f>
        <v>44852</v>
      </c>
    </row>
    <row r="1506" spans="1:2" x14ac:dyDescent="0.25">
      <c r="A1506" s="1">
        <f>45170</f>
        <v>45170</v>
      </c>
      <c r="B1506" s="1">
        <f>45199</f>
        <v>45199</v>
      </c>
    </row>
    <row r="1507" spans="1:2" hidden="1" x14ac:dyDescent="0.25">
      <c r="A1507" s="1">
        <f>44438</f>
        <v>44438</v>
      </c>
      <c r="B1507" s="1">
        <f>44631</f>
        <v>44631</v>
      </c>
    </row>
    <row r="1508" spans="1:2" hidden="1" x14ac:dyDescent="0.25">
      <c r="A1508" s="1">
        <f>44426</f>
        <v>44426</v>
      </c>
      <c r="B1508" s="1">
        <f>44447</f>
        <v>44447</v>
      </c>
    </row>
    <row r="1509" spans="1:2" hidden="1" x14ac:dyDescent="0.25">
      <c r="A1509" s="1">
        <f>44433</f>
        <v>44433</v>
      </c>
      <c r="B1509" s="1">
        <f>44455</f>
        <v>44455</v>
      </c>
    </row>
    <row r="1510" spans="1:2" x14ac:dyDescent="0.25">
      <c r="A1510" s="1">
        <f>44762</f>
        <v>44762</v>
      </c>
      <c r="B1510" s="1">
        <f>1</f>
        <v>1</v>
      </c>
    </row>
    <row r="1511" spans="1:2" hidden="1" x14ac:dyDescent="0.25">
      <c r="A1511" s="1">
        <f>44439</f>
        <v>44439</v>
      </c>
      <c r="B1511" s="1">
        <f>44469</f>
        <v>44469</v>
      </c>
    </row>
    <row r="1512" spans="1:2" x14ac:dyDescent="0.25">
      <c r="A1512" s="1">
        <f>44440</f>
        <v>44440</v>
      </c>
      <c r="B1512" s="1">
        <f>1</f>
        <v>1</v>
      </c>
    </row>
    <row r="1513" spans="1:2" hidden="1" x14ac:dyDescent="0.25">
      <c r="A1513" s="1">
        <f>44440</f>
        <v>44440</v>
      </c>
      <c r="B1513" s="1">
        <f>44651</f>
        <v>44651</v>
      </c>
    </row>
    <row r="1514" spans="1:2" hidden="1" x14ac:dyDescent="0.25">
      <c r="A1514" s="1">
        <f>44440</f>
        <v>44440</v>
      </c>
      <c r="B1514" s="1">
        <f>44658</f>
        <v>44658</v>
      </c>
    </row>
    <row r="1515" spans="1:2" hidden="1" x14ac:dyDescent="0.25">
      <c r="A1515" s="1">
        <f>44445</f>
        <v>44445</v>
      </c>
      <c r="B1515" s="1">
        <f>44871</f>
        <v>44871</v>
      </c>
    </row>
    <row r="1516" spans="1:2" x14ac:dyDescent="0.25">
      <c r="A1516" s="1">
        <f>44447</f>
        <v>44447</v>
      </c>
      <c r="B1516" s="1">
        <f>45107</f>
        <v>45107</v>
      </c>
    </row>
    <row r="1517" spans="1:2" hidden="1" x14ac:dyDescent="0.25">
      <c r="A1517" s="1">
        <f>44454</f>
        <v>44454</v>
      </c>
      <c r="B1517" s="1">
        <f>44703</f>
        <v>44703</v>
      </c>
    </row>
    <row r="1518" spans="1:2" hidden="1" x14ac:dyDescent="0.25">
      <c r="A1518" s="1">
        <f>44461</f>
        <v>44461</v>
      </c>
      <c r="B1518" s="1">
        <f>44486</f>
        <v>44486</v>
      </c>
    </row>
    <row r="1519" spans="1:2" hidden="1" x14ac:dyDescent="0.25">
      <c r="A1519" s="1">
        <f>44447</f>
        <v>44447</v>
      </c>
      <c r="B1519" s="1">
        <f>44690</f>
        <v>44690</v>
      </c>
    </row>
    <row r="1520" spans="1:2" hidden="1" x14ac:dyDescent="0.25">
      <c r="A1520" s="1">
        <f>44452</f>
        <v>44452</v>
      </c>
      <c r="B1520" s="1">
        <f>44804</f>
        <v>44804</v>
      </c>
    </row>
    <row r="1521" spans="1:2" hidden="1" x14ac:dyDescent="0.25">
      <c r="A1521" s="1">
        <f>44454</f>
        <v>44454</v>
      </c>
      <c r="B1521" s="1">
        <f>44456</f>
        <v>44456</v>
      </c>
    </row>
    <row r="1522" spans="1:2" x14ac:dyDescent="0.25">
      <c r="A1522" s="1">
        <f>44455</f>
        <v>44455</v>
      </c>
      <c r="B1522" s="1">
        <f>1</f>
        <v>1</v>
      </c>
    </row>
    <row r="1523" spans="1:2" x14ac:dyDescent="0.25">
      <c r="A1523" s="1">
        <f>44453</f>
        <v>44453</v>
      </c>
      <c r="B1523" s="1">
        <f>1</f>
        <v>1</v>
      </c>
    </row>
    <row r="1524" spans="1:2" hidden="1" x14ac:dyDescent="0.25">
      <c r="A1524" s="1">
        <f>44459</f>
        <v>44459</v>
      </c>
      <c r="B1524" s="1">
        <f>44766</f>
        <v>44766</v>
      </c>
    </row>
    <row r="1525" spans="1:2" hidden="1" x14ac:dyDescent="0.25">
      <c r="A1525" s="1">
        <f>44482</f>
        <v>44482</v>
      </c>
      <c r="B1525" s="1">
        <f>44574</f>
        <v>44574</v>
      </c>
    </row>
    <row r="1526" spans="1:2" hidden="1" x14ac:dyDescent="0.25">
      <c r="A1526" s="1">
        <f>44459</f>
        <v>44459</v>
      </c>
      <c r="B1526" s="1">
        <f>44493</f>
        <v>44493</v>
      </c>
    </row>
    <row r="1527" spans="1:2" hidden="1" x14ac:dyDescent="0.25">
      <c r="A1527" s="1">
        <f>44463</f>
        <v>44463</v>
      </c>
      <c r="B1527" s="1">
        <f>44787</f>
        <v>44787</v>
      </c>
    </row>
    <row r="1528" spans="1:2" x14ac:dyDescent="0.25">
      <c r="A1528" s="1">
        <f>44473</f>
        <v>44473</v>
      </c>
      <c r="B1528" s="1">
        <f>1</f>
        <v>1</v>
      </c>
    </row>
    <row r="1529" spans="1:2" hidden="1" x14ac:dyDescent="0.25">
      <c r="A1529" s="1">
        <f>44470</f>
        <v>44470</v>
      </c>
      <c r="B1529" s="1">
        <f>44701</f>
        <v>44701</v>
      </c>
    </row>
    <row r="1530" spans="1:2" hidden="1" x14ac:dyDescent="0.25">
      <c r="A1530" s="1">
        <f>44473</f>
        <v>44473</v>
      </c>
      <c r="B1530" s="1">
        <f>44477</f>
        <v>44477</v>
      </c>
    </row>
    <row r="1531" spans="1:2" x14ac:dyDescent="0.25">
      <c r="A1531" s="1">
        <f>44475</f>
        <v>44475</v>
      </c>
      <c r="B1531" s="1">
        <f>1</f>
        <v>1</v>
      </c>
    </row>
    <row r="1532" spans="1:2" x14ac:dyDescent="0.25">
      <c r="A1532" s="1">
        <f>44475</f>
        <v>44475</v>
      </c>
      <c r="B1532" s="1">
        <f>1</f>
        <v>1</v>
      </c>
    </row>
    <row r="1533" spans="1:2" hidden="1" x14ac:dyDescent="0.25">
      <c r="A1533" s="1">
        <f>44475</f>
        <v>44475</v>
      </c>
      <c r="B1533" s="1">
        <f>44681</f>
        <v>44681</v>
      </c>
    </row>
    <row r="1534" spans="1:2" hidden="1" x14ac:dyDescent="0.25">
      <c r="A1534" s="1">
        <f>44480</f>
        <v>44480</v>
      </c>
      <c r="B1534" s="1">
        <f>44547</f>
        <v>44547</v>
      </c>
    </row>
    <row r="1535" spans="1:2" x14ac:dyDescent="0.25">
      <c r="A1535" s="1">
        <f>44482</f>
        <v>44482</v>
      </c>
      <c r="B1535" s="1">
        <f>45052</f>
        <v>45052</v>
      </c>
    </row>
    <row r="1536" spans="1:2" hidden="1" x14ac:dyDescent="0.25">
      <c r="A1536" s="1">
        <f>44487</f>
        <v>44487</v>
      </c>
      <c r="B1536" s="1">
        <f>44805</f>
        <v>44805</v>
      </c>
    </row>
    <row r="1537" spans="1:2" x14ac:dyDescent="0.25">
      <c r="A1537" s="1">
        <f>44487</f>
        <v>44487</v>
      </c>
      <c r="B1537" s="1">
        <f>1</f>
        <v>1</v>
      </c>
    </row>
    <row r="1538" spans="1:2" hidden="1" x14ac:dyDescent="0.25">
      <c r="A1538" s="1">
        <f>44487</f>
        <v>44487</v>
      </c>
      <c r="B1538" s="1">
        <f>44489</f>
        <v>44489</v>
      </c>
    </row>
    <row r="1539" spans="1:2" hidden="1" x14ac:dyDescent="0.25">
      <c r="A1539" s="1">
        <f>44489</f>
        <v>44489</v>
      </c>
      <c r="B1539" s="1">
        <f>44549</f>
        <v>44549</v>
      </c>
    </row>
    <row r="1540" spans="1:2" hidden="1" x14ac:dyDescent="0.25">
      <c r="A1540" s="1">
        <f>44489</f>
        <v>44489</v>
      </c>
      <c r="B1540" s="1">
        <f>44549</f>
        <v>44549</v>
      </c>
    </row>
    <row r="1541" spans="1:2" hidden="1" x14ac:dyDescent="0.25">
      <c r="A1541" s="1">
        <f>44489</f>
        <v>44489</v>
      </c>
      <c r="B1541" s="1">
        <f>44661</f>
        <v>44661</v>
      </c>
    </row>
    <row r="1542" spans="1:2" x14ac:dyDescent="0.25">
      <c r="A1542" s="1">
        <f>45323</f>
        <v>45323</v>
      </c>
      <c r="B1542" s="1">
        <f>45351</f>
        <v>45351</v>
      </c>
    </row>
    <row r="1543" spans="1:2" x14ac:dyDescent="0.25">
      <c r="A1543" s="1">
        <f>45414</f>
        <v>45414</v>
      </c>
      <c r="B1543" s="1">
        <f>45443</f>
        <v>45443</v>
      </c>
    </row>
    <row r="1544" spans="1:2" hidden="1" x14ac:dyDescent="0.25">
      <c r="A1544" s="1">
        <f>44501</f>
        <v>44501</v>
      </c>
      <c r="B1544" s="1">
        <f>44557</f>
        <v>44557</v>
      </c>
    </row>
    <row r="1545" spans="1:2" hidden="1" x14ac:dyDescent="0.25">
      <c r="A1545" s="1">
        <f>44503</f>
        <v>44503</v>
      </c>
      <c r="B1545" s="1">
        <f>44681</f>
        <v>44681</v>
      </c>
    </row>
    <row r="1546" spans="1:2" hidden="1" x14ac:dyDescent="0.25">
      <c r="A1546" s="1">
        <f>44501</f>
        <v>44501</v>
      </c>
      <c r="B1546" s="1">
        <f>44603</f>
        <v>44603</v>
      </c>
    </row>
    <row r="1547" spans="1:2" hidden="1" x14ac:dyDescent="0.25">
      <c r="A1547" s="1">
        <f>44508</f>
        <v>44508</v>
      </c>
      <c r="B1547" s="1">
        <f>45016</f>
        <v>45016</v>
      </c>
    </row>
    <row r="1548" spans="1:2" x14ac:dyDescent="0.25">
      <c r="A1548" s="1">
        <f>44529</f>
        <v>44529</v>
      </c>
      <c r="B1548" s="1">
        <f>45107</f>
        <v>45107</v>
      </c>
    </row>
    <row r="1549" spans="1:2" x14ac:dyDescent="0.25">
      <c r="A1549" s="1">
        <f>44866</f>
        <v>44866</v>
      </c>
      <c r="B1549" s="1">
        <f>45219</f>
        <v>45219</v>
      </c>
    </row>
    <row r="1550" spans="1:2" hidden="1" x14ac:dyDescent="0.25">
      <c r="A1550" s="1">
        <f>44518</f>
        <v>44518</v>
      </c>
      <c r="B1550" s="1">
        <f>45011</f>
        <v>45011</v>
      </c>
    </row>
    <row r="1551" spans="1:2" hidden="1" x14ac:dyDescent="0.25">
      <c r="A1551" s="1">
        <f>44518</f>
        <v>44518</v>
      </c>
      <c r="B1551" s="1">
        <f>44520</f>
        <v>44520</v>
      </c>
    </row>
    <row r="1552" spans="1:2" hidden="1" x14ac:dyDescent="0.25">
      <c r="A1552" s="1">
        <f>44529</f>
        <v>44529</v>
      </c>
      <c r="B1552" s="1">
        <f>44535</f>
        <v>44535</v>
      </c>
    </row>
    <row r="1553" spans="1:2" hidden="1" x14ac:dyDescent="0.25">
      <c r="A1553" s="1">
        <f>44531</f>
        <v>44531</v>
      </c>
      <c r="B1553" s="1">
        <f>44561</f>
        <v>44561</v>
      </c>
    </row>
    <row r="1554" spans="1:2" hidden="1" x14ac:dyDescent="0.25">
      <c r="A1554" s="1">
        <f>44536</f>
        <v>44536</v>
      </c>
      <c r="B1554" s="1">
        <f>44620</f>
        <v>44620</v>
      </c>
    </row>
    <row r="1555" spans="1:2" hidden="1" x14ac:dyDescent="0.25">
      <c r="A1555" s="1">
        <f>44531</f>
        <v>44531</v>
      </c>
      <c r="B1555" s="1">
        <f>44536</f>
        <v>44536</v>
      </c>
    </row>
    <row r="1556" spans="1:2" hidden="1" x14ac:dyDescent="0.25">
      <c r="A1556" s="1">
        <f>44531</f>
        <v>44531</v>
      </c>
      <c r="B1556" s="1">
        <f>44917</f>
        <v>44917</v>
      </c>
    </row>
    <row r="1557" spans="1:2" hidden="1" x14ac:dyDescent="0.25">
      <c r="A1557" s="1">
        <f>44539</f>
        <v>44539</v>
      </c>
      <c r="B1557" s="1">
        <f>44651</f>
        <v>44651</v>
      </c>
    </row>
    <row r="1558" spans="1:2" hidden="1" x14ac:dyDescent="0.25">
      <c r="A1558" s="1">
        <f>44539</f>
        <v>44539</v>
      </c>
      <c r="B1558" s="1">
        <f>44563</f>
        <v>44563</v>
      </c>
    </row>
    <row r="1559" spans="1:2" x14ac:dyDescent="0.25">
      <c r="A1559" s="1">
        <f>44593</f>
        <v>44593</v>
      </c>
      <c r="B1559" s="1">
        <f>1</f>
        <v>1</v>
      </c>
    </row>
    <row r="1560" spans="1:2" hidden="1" x14ac:dyDescent="0.25">
      <c r="A1560" s="1">
        <f>44593</f>
        <v>44593</v>
      </c>
      <c r="B1560" s="1">
        <f>44620</f>
        <v>44620</v>
      </c>
    </row>
    <row r="1561" spans="1:2" x14ac:dyDescent="0.25">
      <c r="A1561" s="1">
        <f>44593</f>
        <v>44593</v>
      </c>
      <c r="B1561" s="1">
        <f>1</f>
        <v>1</v>
      </c>
    </row>
    <row r="1562" spans="1:2" hidden="1" x14ac:dyDescent="0.25">
      <c r="A1562" s="1">
        <f>44713</f>
        <v>44713</v>
      </c>
      <c r="B1562" s="1">
        <f>44742</f>
        <v>44742</v>
      </c>
    </row>
    <row r="1563" spans="1:2" x14ac:dyDescent="0.25">
      <c r="A1563" s="1">
        <f>44593</f>
        <v>44593</v>
      </c>
      <c r="B1563" s="1">
        <f>1</f>
        <v>1</v>
      </c>
    </row>
    <row r="1564" spans="1:2" hidden="1" x14ac:dyDescent="0.25">
      <c r="A1564" s="1">
        <f>44713</f>
        <v>44713</v>
      </c>
      <c r="B1564" s="1">
        <f>44742</f>
        <v>44742</v>
      </c>
    </row>
    <row r="1565" spans="1:2" hidden="1" x14ac:dyDescent="0.25">
      <c r="A1565" s="1">
        <f>44594</f>
        <v>44594</v>
      </c>
      <c r="B1565" s="1">
        <f>44748</f>
        <v>44748</v>
      </c>
    </row>
    <row r="1566" spans="1:2" hidden="1" x14ac:dyDescent="0.25">
      <c r="A1566" s="1">
        <f>44613</f>
        <v>44613</v>
      </c>
      <c r="B1566" s="1">
        <f>44708</f>
        <v>44708</v>
      </c>
    </row>
    <row r="1567" spans="1:2" hidden="1" x14ac:dyDescent="0.25">
      <c r="A1567" s="1">
        <f>44621</f>
        <v>44621</v>
      </c>
      <c r="B1567" s="1">
        <f>44651</f>
        <v>44651</v>
      </c>
    </row>
    <row r="1568" spans="1:2" x14ac:dyDescent="0.25">
      <c r="A1568" s="1">
        <f>44594</f>
        <v>44594</v>
      </c>
      <c r="B1568" s="1">
        <f>45186</f>
        <v>45186</v>
      </c>
    </row>
    <row r="1569" spans="1:2" x14ac:dyDescent="0.25">
      <c r="A1569" s="1">
        <f>44593</f>
        <v>44593</v>
      </c>
      <c r="B1569" s="1">
        <f>1</f>
        <v>1</v>
      </c>
    </row>
    <row r="1570" spans="1:2" hidden="1" x14ac:dyDescent="0.25">
      <c r="A1570" s="1">
        <f>44593</f>
        <v>44593</v>
      </c>
      <c r="B1570" s="1">
        <f>44626</f>
        <v>44626</v>
      </c>
    </row>
    <row r="1571" spans="1:2" x14ac:dyDescent="0.25">
      <c r="A1571" s="1">
        <f>44593</f>
        <v>44593</v>
      </c>
      <c r="B1571" s="1">
        <f>45039</f>
        <v>45039</v>
      </c>
    </row>
    <row r="1572" spans="1:2" hidden="1" x14ac:dyDescent="0.25">
      <c r="A1572" s="1">
        <f>44594</f>
        <v>44594</v>
      </c>
      <c r="B1572" s="1">
        <f>44652</f>
        <v>44652</v>
      </c>
    </row>
    <row r="1573" spans="1:2" hidden="1" x14ac:dyDescent="0.25">
      <c r="A1573" s="1">
        <f>44595</f>
        <v>44595</v>
      </c>
      <c r="B1573" s="1">
        <f>44612</f>
        <v>44612</v>
      </c>
    </row>
    <row r="1574" spans="1:2" hidden="1" x14ac:dyDescent="0.25">
      <c r="A1574" s="1">
        <f>44596</f>
        <v>44596</v>
      </c>
      <c r="B1574" s="1">
        <f>44612</f>
        <v>44612</v>
      </c>
    </row>
    <row r="1575" spans="1:2" x14ac:dyDescent="0.25">
      <c r="A1575" s="1">
        <f>44599</f>
        <v>44599</v>
      </c>
      <c r="B1575" s="1">
        <f>1</f>
        <v>1</v>
      </c>
    </row>
    <row r="1576" spans="1:2" hidden="1" x14ac:dyDescent="0.25">
      <c r="A1576" s="1">
        <f>44652</f>
        <v>44652</v>
      </c>
      <c r="B1576" s="1">
        <f>44948</f>
        <v>44948</v>
      </c>
    </row>
    <row r="1577" spans="1:2" x14ac:dyDescent="0.25">
      <c r="A1577" s="1">
        <f>44596</f>
        <v>44596</v>
      </c>
      <c r="B1577" s="1">
        <f>45107</f>
        <v>45107</v>
      </c>
    </row>
    <row r="1578" spans="1:2" hidden="1" x14ac:dyDescent="0.25">
      <c r="A1578" s="1">
        <f>44608</f>
        <v>44608</v>
      </c>
      <c r="B1578" s="1">
        <f>44619</f>
        <v>44619</v>
      </c>
    </row>
    <row r="1579" spans="1:2" x14ac:dyDescent="0.25">
      <c r="A1579" s="1">
        <f>44613</f>
        <v>44613</v>
      </c>
      <c r="B1579" s="1">
        <f>1</f>
        <v>1</v>
      </c>
    </row>
    <row r="1580" spans="1:2" hidden="1" x14ac:dyDescent="0.25">
      <c r="A1580" s="1">
        <f>44615</f>
        <v>44615</v>
      </c>
      <c r="B1580" s="1">
        <f>44619</f>
        <v>44619</v>
      </c>
    </row>
    <row r="1581" spans="1:2" hidden="1" x14ac:dyDescent="0.25">
      <c r="A1581" s="1">
        <f>44243</f>
        <v>44243</v>
      </c>
      <c r="B1581" s="1">
        <f>44630</f>
        <v>44630</v>
      </c>
    </row>
    <row r="1582" spans="1:2" hidden="1" x14ac:dyDescent="0.25">
      <c r="A1582" s="1">
        <f>44652</f>
        <v>44652</v>
      </c>
      <c r="B1582" s="1">
        <f>44661</f>
        <v>44661</v>
      </c>
    </row>
    <row r="1583" spans="1:2" x14ac:dyDescent="0.25">
      <c r="A1583" s="1">
        <f>44606</f>
        <v>44606</v>
      </c>
      <c r="B1583" s="1">
        <f>1</f>
        <v>1</v>
      </c>
    </row>
    <row r="1584" spans="1:2" hidden="1" x14ac:dyDescent="0.25">
      <c r="A1584" s="1">
        <f>44615</f>
        <v>44615</v>
      </c>
      <c r="B1584" s="1">
        <f>44615</f>
        <v>44615</v>
      </c>
    </row>
    <row r="1585" spans="1:2" x14ac:dyDescent="0.25">
      <c r="A1585" s="1">
        <f>44615</f>
        <v>44615</v>
      </c>
      <c r="B1585" s="1">
        <f>1</f>
        <v>1</v>
      </c>
    </row>
    <row r="1586" spans="1:2" hidden="1" x14ac:dyDescent="0.25">
      <c r="A1586" s="1">
        <f>44619</f>
        <v>44619</v>
      </c>
      <c r="B1586" s="1">
        <f>44646</f>
        <v>44646</v>
      </c>
    </row>
    <row r="1587" spans="1:2" hidden="1" x14ac:dyDescent="0.25">
      <c r="A1587" s="1">
        <f>44622</f>
        <v>44622</v>
      </c>
      <c r="B1587" s="1">
        <f>44665</f>
        <v>44665</v>
      </c>
    </row>
    <row r="1588" spans="1:2" hidden="1" x14ac:dyDescent="0.25">
      <c r="A1588" s="1">
        <f>44629</f>
        <v>44629</v>
      </c>
      <c r="B1588" s="1">
        <f>44804</f>
        <v>44804</v>
      </c>
    </row>
    <row r="1589" spans="1:2" hidden="1" x14ac:dyDescent="0.25">
      <c r="A1589" s="1">
        <f>44624</f>
        <v>44624</v>
      </c>
      <c r="B1589" s="1">
        <f>44651</f>
        <v>44651</v>
      </c>
    </row>
    <row r="1590" spans="1:2" hidden="1" x14ac:dyDescent="0.25">
      <c r="A1590" s="1">
        <f>44650</f>
        <v>44650</v>
      </c>
      <c r="B1590" s="1">
        <f>44680</f>
        <v>44680</v>
      </c>
    </row>
    <row r="1591" spans="1:2" hidden="1" x14ac:dyDescent="0.25">
      <c r="A1591" s="1">
        <f>44805</f>
        <v>44805</v>
      </c>
      <c r="B1591" s="1">
        <f>44834</f>
        <v>44834</v>
      </c>
    </row>
    <row r="1592" spans="1:2" hidden="1" x14ac:dyDescent="0.25">
      <c r="A1592" s="1">
        <f>44640</f>
        <v>44640</v>
      </c>
      <c r="B1592" s="1">
        <f>44806</f>
        <v>44806</v>
      </c>
    </row>
    <row r="1593" spans="1:2" x14ac:dyDescent="0.25">
      <c r="A1593" s="1">
        <f>44732</f>
        <v>44732</v>
      </c>
      <c r="B1593" s="1">
        <f>45305</f>
        <v>45305</v>
      </c>
    </row>
    <row r="1594" spans="1:2" hidden="1" x14ac:dyDescent="0.25">
      <c r="A1594" s="1">
        <f>44648</f>
        <v>44648</v>
      </c>
      <c r="B1594" s="1">
        <f>44760</f>
        <v>44760</v>
      </c>
    </row>
    <row r="1595" spans="1:2" x14ac:dyDescent="0.25">
      <c r="A1595" s="1">
        <f>44683</f>
        <v>44683</v>
      </c>
      <c r="B1595" s="1">
        <f>45443</f>
        <v>45443</v>
      </c>
    </row>
    <row r="1596" spans="1:2" x14ac:dyDescent="0.25">
      <c r="A1596" s="1">
        <f>44671</f>
        <v>44671</v>
      </c>
      <c r="B1596" s="1">
        <f>45029</f>
        <v>45029</v>
      </c>
    </row>
    <row r="1597" spans="1:2" hidden="1" x14ac:dyDescent="0.25">
      <c r="A1597" s="1">
        <f>44655</f>
        <v>44655</v>
      </c>
      <c r="B1597" s="1">
        <f>44865</f>
        <v>44865</v>
      </c>
    </row>
    <row r="1598" spans="1:2" hidden="1" x14ac:dyDescent="0.25">
      <c r="A1598" s="1">
        <f>44671</f>
        <v>44671</v>
      </c>
      <c r="B1598" s="1">
        <f>44713</f>
        <v>44713</v>
      </c>
    </row>
    <row r="1599" spans="1:2" hidden="1" x14ac:dyDescent="0.25">
      <c r="A1599" s="1">
        <f>44671</f>
        <v>44671</v>
      </c>
      <c r="B1599" s="1">
        <f>44997</f>
        <v>44997</v>
      </c>
    </row>
    <row r="1600" spans="1:2" hidden="1" x14ac:dyDescent="0.25">
      <c r="A1600" s="1">
        <f>44682</f>
        <v>44682</v>
      </c>
      <c r="B1600" s="1">
        <f>44682</f>
        <v>44682</v>
      </c>
    </row>
    <row r="1601" spans="1:2" x14ac:dyDescent="0.25">
      <c r="A1601" s="1">
        <f>45413</f>
        <v>45413</v>
      </c>
      <c r="B1601" s="1">
        <f>45443</f>
        <v>45443</v>
      </c>
    </row>
    <row r="1602" spans="1:2" x14ac:dyDescent="0.25">
      <c r="A1602" s="1">
        <f>44652</f>
        <v>44652</v>
      </c>
      <c r="B1602" s="1">
        <f>45045</f>
        <v>45045</v>
      </c>
    </row>
    <row r="1603" spans="1:2" hidden="1" x14ac:dyDescent="0.25">
      <c r="A1603" s="1">
        <f>44655</f>
        <v>44655</v>
      </c>
      <c r="B1603" s="1">
        <f>44660</f>
        <v>44660</v>
      </c>
    </row>
    <row r="1604" spans="1:2" hidden="1" x14ac:dyDescent="0.25">
      <c r="A1604" s="1">
        <f>44665</f>
        <v>44665</v>
      </c>
      <c r="B1604" s="1">
        <f>44742</f>
        <v>44742</v>
      </c>
    </row>
    <row r="1605" spans="1:2" hidden="1" x14ac:dyDescent="0.25">
      <c r="A1605" s="1">
        <f>44671</f>
        <v>44671</v>
      </c>
      <c r="B1605" s="1">
        <f>44675</f>
        <v>44675</v>
      </c>
    </row>
    <row r="1606" spans="1:2" hidden="1" x14ac:dyDescent="0.25">
      <c r="A1606" s="1">
        <f>44658</f>
        <v>44658</v>
      </c>
      <c r="B1606" s="1">
        <f>44661</f>
        <v>44661</v>
      </c>
    </row>
    <row r="1607" spans="1:2" hidden="1" x14ac:dyDescent="0.25">
      <c r="A1607" s="1">
        <f>44672</f>
        <v>44672</v>
      </c>
      <c r="B1607" s="1">
        <f>44689</f>
        <v>44689</v>
      </c>
    </row>
    <row r="1608" spans="1:2" hidden="1" x14ac:dyDescent="0.25">
      <c r="A1608" s="1">
        <f>44666</f>
        <v>44666</v>
      </c>
      <c r="B1608" s="1">
        <f>44824</f>
        <v>44824</v>
      </c>
    </row>
    <row r="1609" spans="1:2" x14ac:dyDescent="0.25">
      <c r="A1609" s="1">
        <f>44725</f>
        <v>44725</v>
      </c>
      <c r="B1609" s="1">
        <f>1</f>
        <v>1</v>
      </c>
    </row>
    <row r="1610" spans="1:2" x14ac:dyDescent="0.25">
      <c r="A1610" s="1">
        <f>45139</f>
        <v>45139</v>
      </c>
      <c r="B1610" s="1">
        <f>45169</f>
        <v>45169</v>
      </c>
    </row>
    <row r="1611" spans="1:2" x14ac:dyDescent="0.25">
      <c r="A1611" s="1">
        <f>45420</f>
        <v>45420</v>
      </c>
      <c r="B1611" s="1">
        <f>45421</f>
        <v>45421</v>
      </c>
    </row>
    <row r="1612" spans="1:2" hidden="1" x14ac:dyDescent="0.25">
      <c r="A1612" s="1">
        <f>44671</f>
        <v>44671</v>
      </c>
      <c r="B1612" s="1">
        <f>44681</f>
        <v>44681</v>
      </c>
    </row>
    <row r="1613" spans="1:2" x14ac:dyDescent="0.25">
      <c r="A1613" s="1">
        <f>44691</f>
        <v>44691</v>
      </c>
      <c r="B1613" s="1">
        <f>1</f>
        <v>1</v>
      </c>
    </row>
    <row r="1614" spans="1:2" hidden="1" x14ac:dyDescent="0.25">
      <c r="A1614" s="1">
        <f>44691</f>
        <v>44691</v>
      </c>
      <c r="B1614" s="1">
        <f>44766</f>
        <v>44766</v>
      </c>
    </row>
    <row r="1615" spans="1:2" x14ac:dyDescent="0.25">
      <c r="A1615" s="1">
        <f>45120</f>
        <v>45120</v>
      </c>
      <c r="B1615" s="1">
        <f>45169</f>
        <v>45169</v>
      </c>
    </row>
    <row r="1616" spans="1:2" hidden="1" x14ac:dyDescent="0.25">
      <c r="A1616" s="1">
        <f>44687</f>
        <v>44687</v>
      </c>
      <c r="B1616" s="1">
        <f>44693</f>
        <v>44693</v>
      </c>
    </row>
    <row r="1617" spans="1:2" hidden="1" x14ac:dyDescent="0.25">
      <c r="A1617" s="1">
        <f>44734</f>
        <v>44734</v>
      </c>
      <c r="B1617" s="1">
        <f>44793</f>
        <v>44793</v>
      </c>
    </row>
    <row r="1618" spans="1:2" hidden="1" x14ac:dyDescent="0.25">
      <c r="A1618" s="1">
        <f>44693</f>
        <v>44693</v>
      </c>
      <c r="B1618" s="1">
        <f>44757</f>
        <v>44757</v>
      </c>
    </row>
    <row r="1619" spans="1:2" hidden="1" x14ac:dyDescent="0.25">
      <c r="A1619" s="1">
        <f>44693</f>
        <v>44693</v>
      </c>
      <c r="B1619" s="1">
        <f>44957</f>
        <v>44957</v>
      </c>
    </row>
    <row r="1620" spans="1:2" hidden="1" x14ac:dyDescent="0.25">
      <c r="A1620" s="1">
        <f>44704</f>
        <v>44704</v>
      </c>
      <c r="B1620" s="1">
        <f>44731</f>
        <v>44731</v>
      </c>
    </row>
    <row r="1621" spans="1:2" x14ac:dyDescent="0.25">
      <c r="A1621" s="1">
        <f>45082</f>
        <v>45082</v>
      </c>
      <c r="B1621" s="1">
        <f>45135</f>
        <v>45135</v>
      </c>
    </row>
    <row r="1622" spans="1:2" x14ac:dyDescent="0.25">
      <c r="A1622" s="1">
        <f>45101</f>
        <v>45101</v>
      </c>
      <c r="B1622" s="1">
        <f>45138</f>
        <v>45138</v>
      </c>
    </row>
    <row r="1623" spans="1:2" x14ac:dyDescent="0.25">
      <c r="A1623" s="1">
        <f>45108</f>
        <v>45108</v>
      </c>
      <c r="B1623" s="1">
        <f>45151</f>
        <v>45151</v>
      </c>
    </row>
    <row r="1624" spans="1:2" hidden="1" x14ac:dyDescent="0.25">
      <c r="A1624" s="1">
        <f>44743</f>
        <v>44743</v>
      </c>
      <c r="B1624" s="1">
        <f>44788</f>
        <v>44788</v>
      </c>
    </row>
    <row r="1625" spans="1:2" x14ac:dyDescent="0.25">
      <c r="A1625" s="1">
        <f>45352</f>
        <v>45352</v>
      </c>
      <c r="B1625" s="1">
        <f>45382</f>
        <v>45382</v>
      </c>
    </row>
    <row r="1626" spans="1:2" x14ac:dyDescent="0.25">
      <c r="A1626" s="1">
        <f>45047</f>
        <v>45047</v>
      </c>
      <c r="B1626" s="1">
        <f>45077</f>
        <v>45077</v>
      </c>
    </row>
    <row r="1627" spans="1:2" x14ac:dyDescent="0.25">
      <c r="A1627" s="1">
        <f>45413</f>
        <v>45413</v>
      </c>
      <c r="B1627" s="1">
        <f>45443</f>
        <v>45443</v>
      </c>
    </row>
    <row r="1628" spans="1:2" x14ac:dyDescent="0.25">
      <c r="A1628" s="1">
        <f>45170</f>
        <v>45170</v>
      </c>
      <c r="B1628" s="1">
        <f>45900</f>
        <v>45900</v>
      </c>
    </row>
    <row r="1629" spans="1:2" hidden="1" x14ac:dyDescent="0.25">
      <c r="A1629" s="1">
        <f>44866</f>
        <v>44866</v>
      </c>
      <c r="B1629" s="1">
        <f>44895</f>
        <v>44895</v>
      </c>
    </row>
    <row r="1630" spans="1:2" hidden="1" x14ac:dyDescent="0.25">
      <c r="A1630" s="1">
        <f>44713</f>
        <v>44713</v>
      </c>
      <c r="B1630" s="1">
        <f>44742</f>
        <v>44742</v>
      </c>
    </row>
    <row r="1631" spans="1:2" hidden="1" x14ac:dyDescent="0.25">
      <c r="A1631" s="1">
        <f>44707</f>
        <v>44707</v>
      </c>
      <c r="B1631" s="1">
        <f>44729</f>
        <v>44729</v>
      </c>
    </row>
    <row r="1632" spans="1:2" hidden="1" x14ac:dyDescent="0.25">
      <c r="A1632" s="1">
        <f>44692</f>
        <v>44692</v>
      </c>
      <c r="B1632" s="1">
        <f>44692</f>
        <v>44692</v>
      </c>
    </row>
    <row r="1633" spans="1:2" x14ac:dyDescent="0.25">
      <c r="A1633" s="1">
        <f>44725</f>
        <v>44725</v>
      </c>
      <c r="B1633" s="1">
        <f>1</f>
        <v>1</v>
      </c>
    </row>
    <row r="1634" spans="1:2" x14ac:dyDescent="0.25">
      <c r="A1634" s="1">
        <f>45413</f>
        <v>45413</v>
      </c>
      <c r="B1634" s="1">
        <f>45443</f>
        <v>45443</v>
      </c>
    </row>
    <row r="1635" spans="1:2" x14ac:dyDescent="0.25">
      <c r="A1635" s="1">
        <f>44725</f>
        <v>44725</v>
      </c>
      <c r="B1635" s="1">
        <f>45088</f>
        <v>45088</v>
      </c>
    </row>
    <row r="1636" spans="1:2" x14ac:dyDescent="0.25">
      <c r="A1636" s="1">
        <f>45444</f>
        <v>45444</v>
      </c>
      <c r="B1636" s="1">
        <f>45535</f>
        <v>45535</v>
      </c>
    </row>
    <row r="1637" spans="1:2" hidden="1" x14ac:dyDescent="0.25">
      <c r="A1637" s="1">
        <f>44866</f>
        <v>44866</v>
      </c>
      <c r="B1637" s="1">
        <f>44895</f>
        <v>44895</v>
      </c>
    </row>
    <row r="1638" spans="1:2" x14ac:dyDescent="0.25">
      <c r="A1638" s="1">
        <f>45413</f>
        <v>45413</v>
      </c>
      <c r="B1638" s="1">
        <f>45443</f>
        <v>45443</v>
      </c>
    </row>
    <row r="1639" spans="1:2" hidden="1" x14ac:dyDescent="0.25">
      <c r="A1639" s="1">
        <f>44732</f>
        <v>44732</v>
      </c>
      <c r="B1639" s="1">
        <f>44773</f>
        <v>44773</v>
      </c>
    </row>
    <row r="1640" spans="1:2" x14ac:dyDescent="0.25">
      <c r="A1640" s="1">
        <f>44743</f>
        <v>44743</v>
      </c>
      <c r="B1640" s="1">
        <f>1</f>
        <v>1</v>
      </c>
    </row>
    <row r="1641" spans="1:2" x14ac:dyDescent="0.25">
      <c r="A1641" s="1">
        <f>44699</f>
        <v>44699</v>
      </c>
      <c r="B1641" s="1">
        <f>1</f>
        <v>1</v>
      </c>
    </row>
    <row r="1642" spans="1:2" hidden="1" x14ac:dyDescent="0.25">
      <c r="A1642" s="1">
        <f>44707</f>
        <v>44707</v>
      </c>
      <c r="B1642" s="1">
        <f>44890</f>
        <v>44890</v>
      </c>
    </row>
    <row r="1643" spans="1:2" hidden="1" x14ac:dyDescent="0.25">
      <c r="A1643" s="1">
        <f>44701</f>
        <v>44701</v>
      </c>
      <c r="B1643" s="1">
        <f>44745</f>
        <v>44745</v>
      </c>
    </row>
    <row r="1644" spans="1:2" x14ac:dyDescent="0.25">
      <c r="A1644" s="1">
        <f>44774</f>
        <v>44774</v>
      </c>
      <c r="B1644" s="1">
        <f>45261</f>
        <v>45261</v>
      </c>
    </row>
    <row r="1645" spans="1:2" hidden="1" x14ac:dyDescent="0.25">
      <c r="A1645" s="1">
        <f>44747</f>
        <v>44747</v>
      </c>
      <c r="B1645" s="1">
        <f>44788</f>
        <v>44788</v>
      </c>
    </row>
    <row r="1646" spans="1:2" hidden="1" x14ac:dyDescent="0.25">
      <c r="A1646" s="1">
        <f>44718</f>
        <v>44718</v>
      </c>
      <c r="B1646" s="1">
        <f>44834</f>
        <v>44834</v>
      </c>
    </row>
    <row r="1647" spans="1:2" x14ac:dyDescent="0.25">
      <c r="A1647" s="1">
        <f>45292</f>
        <v>45292</v>
      </c>
      <c r="B1647" s="1">
        <f>45294</f>
        <v>45294</v>
      </c>
    </row>
    <row r="1648" spans="1:2" x14ac:dyDescent="0.25">
      <c r="A1648" s="1">
        <f>44958</f>
        <v>44958</v>
      </c>
      <c r="B1648" s="1">
        <f>45429</f>
        <v>45429</v>
      </c>
    </row>
    <row r="1649" spans="1:2" x14ac:dyDescent="0.25">
      <c r="A1649" s="1">
        <f>45463</f>
        <v>45463</v>
      </c>
      <c r="B1649" s="1">
        <f>45529</f>
        <v>45529</v>
      </c>
    </row>
    <row r="1650" spans="1:2" hidden="1" x14ac:dyDescent="0.25">
      <c r="A1650" s="1">
        <f>44740</f>
        <v>44740</v>
      </c>
      <c r="B1650" s="1">
        <f>44773</f>
        <v>44773</v>
      </c>
    </row>
    <row r="1651" spans="1:2" x14ac:dyDescent="0.25">
      <c r="A1651" s="1">
        <f>44743</f>
        <v>44743</v>
      </c>
      <c r="B1651" s="1">
        <f>1</f>
        <v>1</v>
      </c>
    </row>
    <row r="1652" spans="1:2" x14ac:dyDescent="0.25">
      <c r="A1652" s="1">
        <f>45413</f>
        <v>45413</v>
      </c>
      <c r="B1652" s="1">
        <f>45443</f>
        <v>45443</v>
      </c>
    </row>
    <row r="1653" spans="1:2" x14ac:dyDescent="0.25">
      <c r="A1653" s="1">
        <f>45233</f>
        <v>45233</v>
      </c>
      <c r="B1653" s="1">
        <f>1</f>
        <v>1</v>
      </c>
    </row>
    <row r="1654" spans="1:2" hidden="1" x14ac:dyDescent="0.25">
      <c r="A1654" s="1">
        <f>44912</f>
        <v>44912</v>
      </c>
      <c r="B1654" s="1">
        <f>44926</f>
        <v>44926</v>
      </c>
    </row>
    <row r="1655" spans="1:2" hidden="1" x14ac:dyDescent="0.25">
      <c r="A1655" s="1">
        <f>44732</f>
        <v>44732</v>
      </c>
      <c r="B1655" s="1">
        <f>44875</f>
        <v>44875</v>
      </c>
    </row>
    <row r="1656" spans="1:2" hidden="1" x14ac:dyDescent="0.25">
      <c r="A1656" s="1">
        <f>44713</f>
        <v>44713</v>
      </c>
      <c r="B1656" s="1">
        <f>44742</f>
        <v>44742</v>
      </c>
    </row>
    <row r="1657" spans="1:2" x14ac:dyDescent="0.25">
      <c r="A1657" s="1">
        <f>44805</f>
        <v>44805</v>
      </c>
      <c r="B1657" s="1">
        <f>45169</f>
        <v>45169</v>
      </c>
    </row>
    <row r="1658" spans="1:2" hidden="1" x14ac:dyDescent="0.25">
      <c r="A1658" s="1">
        <f>44739</f>
        <v>44739</v>
      </c>
      <c r="B1658" s="1">
        <f>44800</f>
        <v>44800</v>
      </c>
    </row>
    <row r="1659" spans="1:2" x14ac:dyDescent="0.25">
      <c r="A1659" s="1">
        <f>45170</f>
        <v>45170</v>
      </c>
      <c r="B1659" s="1">
        <f>45199</f>
        <v>45199</v>
      </c>
    </row>
    <row r="1660" spans="1:2" hidden="1" x14ac:dyDescent="0.25">
      <c r="A1660" s="1">
        <f>44734</f>
        <v>44734</v>
      </c>
      <c r="B1660" s="1">
        <f>44822</f>
        <v>44822</v>
      </c>
    </row>
    <row r="1661" spans="1:2" x14ac:dyDescent="0.25">
      <c r="A1661" s="1">
        <f>45180</f>
        <v>45180</v>
      </c>
      <c r="B1661" s="1">
        <f>45535</f>
        <v>45535</v>
      </c>
    </row>
    <row r="1662" spans="1:2" x14ac:dyDescent="0.25">
      <c r="A1662" s="1">
        <f>44746</f>
        <v>44746</v>
      </c>
      <c r="B1662" s="1">
        <f>1</f>
        <v>1</v>
      </c>
    </row>
    <row r="1663" spans="1:2" hidden="1" x14ac:dyDescent="0.25">
      <c r="A1663" s="1">
        <f>44753</f>
        <v>44753</v>
      </c>
      <c r="B1663" s="1">
        <f>44798</f>
        <v>44798</v>
      </c>
    </row>
    <row r="1664" spans="1:2" hidden="1" x14ac:dyDescent="0.25">
      <c r="A1664" s="1">
        <f>44755</f>
        <v>44755</v>
      </c>
      <c r="B1664" s="1">
        <f>44972</f>
        <v>44972</v>
      </c>
    </row>
    <row r="1665" spans="1:2" hidden="1" x14ac:dyDescent="0.25">
      <c r="A1665" s="1">
        <f>44751</f>
        <v>44751</v>
      </c>
      <c r="B1665" s="1">
        <f>44773</f>
        <v>44773</v>
      </c>
    </row>
    <row r="1666" spans="1:2" x14ac:dyDescent="0.25">
      <c r="A1666" s="1">
        <f>44743</f>
        <v>44743</v>
      </c>
      <c r="B1666" s="1">
        <f>45473</f>
        <v>45473</v>
      </c>
    </row>
    <row r="1667" spans="1:2" hidden="1" x14ac:dyDescent="0.25">
      <c r="A1667" s="1">
        <f>44748</f>
        <v>44748</v>
      </c>
      <c r="B1667" s="1">
        <f>44758</f>
        <v>44758</v>
      </c>
    </row>
    <row r="1668" spans="1:2" x14ac:dyDescent="0.25">
      <c r="A1668" s="1">
        <f>45383</f>
        <v>45383</v>
      </c>
      <c r="B1668" s="1">
        <f>45473</f>
        <v>45473</v>
      </c>
    </row>
    <row r="1669" spans="1:2" hidden="1" x14ac:dyDescent="0.25">
      <c r="A1669" s="1">
        <f>44769</f>
        <v>44769</v>
      </c>
      <c r="B1669" s="1">
        <f>44997</f>
        <v>44997</v>
      </c>
    </row>
    <row r="1670" spans="1:2" x14ac:dyDescent="0.25">
      <c r="A1670" s="1">
        <f>45383</f>
        <v>45383</v>
      </c>
      <c r="B1670" s="1">
        <f>45412</f>
        <v>45412</v>
      </c>
    </row>
    <row r="1671" spans="1:2" hidden="1" x14ac:dyDescent="0.25">
      <c r="A1671" s="1">
        <f>44774</f>
        <v>44774</v>
      </c>
      <c r="B1671" s="1">
        <f>44799</f>
        <v>44799</v>
      </c>
    </row>
    <row r="1672" spans="1:2" hidden="1" x14ac:dyDescent="0.25">
      <c r="A1672" s="1">
        <f>44805</f>
        <v>44805</v>
      </c>
      <c r="B1672" s="1">
        <f>44834</f>
        <v>44834</v>
      </c>
    </row>
    <row r="1673" spans="1:2" x14ac:dyDescent="0.25">
      <c r="A1673" s="1">
        <f>44788</f>
        <v>44788</v>
      </c>
      <c r="B1673" s="1">
        <f>45209</f>
        <v>45209</v>
      </c>
    </row>
    <row r="1674" spans="1:2" x14ac:dyDescent="0.25">
      <c r="A1674" s="1">
        <f>44796</f>
        <v>44796</v>
      </c>
      <c r="B1674" s="1">
        <f>1</f>
        <v>1</v>
      </c>
    </row>
    <row r="1675" spans="1:2" x14ac:dyDescent="0.25">
      <c r="A1675" s="1">
        <f>44774</f>
        <v>44774</v>
      </c>
      <c r="B1675" s="1">
        <f>45138</f>
        <v>45138</v>
      </c>
    </row>
    <row r="1676" spans="1:2" x14ac:dyDescent="0.25">
      <c r="A1676" s="1">
        <f>44774</f>
        <v>44774</v>
      </c>
      <c r="B1676" s="1">
        <f>45504</f>
        <v>45504</v>
      </c>
    </row>
    <row r="1677" spans="1:2" x14ac:dyDescent="0.25">
      <c r="A1677" s="1">
        <f>44774</f>
        <v>44774</v>
      </c>
      <c r="B1677" s="1">
        <f>45477</f>
        <v>45477</v>
      </c>
    </row>
    <row r="1678" spans="1:2" x14ac:dyDescent="0.25">
      <c r="A1678" s="1">
        <f>44793</f>
        <v>44793</v>
      </c>
      <c r="B1678" s="1">
        <f>45504</f>
        <v>45504</v>
      </c>
    </row>
    <row r="1679" spans="1:2" hidden="1" x14ac:dyDescent="0.25">
      <c r="A1679" s="1">
        <f>44795</f>
        <v>44795</v>
      </c>
      <c r="B1679" s="1">
        <f>44798</f>
        <v>44798</v>
      </c>
    </row>
    <row r="1680" spans="1:2" x14ac:dyDescent="0.25">
      <c r="A1680" s="1">
        <f>44805</f>
        <v>44805</v>
      </c>
      <c r="B1680" s="1">
        <f>45169</f>
        <v>45169</v>
      </c>
    </row>
    <row r="1681" spans="1:2" hidden="1" x14ac:dyDescent="0.25">
      <c r="A1681" s="1">
        <f>44802</f>
        <v>44802</v>
      </c>
      <c r="B1681" s="1">
        <f>44906</f>
        <v>44906</v>
      </c>
    </row>
    <row r="1682" spans="1:2" hidden="1" x14ac:dyDescent="0.25">
      <c r="A1682" s="1">
        <f>44812</f>
        <v>44812</v>
      </c>
      <c r="B1682" s="1">
        <f>44812</f>
        <v>44812</v>
      </c>
    </row>
    <row r="1683" spans="1:2" hidden="1" x14ac:dyDescent="0.25">
      <c r="A1683" s="1">
        <f>44816</f>
        <v>44816</v>
      </c>
      <c r="B1683" s="1">
        <f>44827</f>
        <v>44827</v>
      </c>
    </row>
    <row r="1684" spans="1:2" x14ac:dyDescent="0.25">
      <c r="A1684" s="1">
        <f>44819</f>
        <v>44819</v>
      </c>
      <c r="B1684" s="1">
        <f>45230</f>
        <v>45230</v>
      </c>
    </row>
    <row r="1685" spans="1:2" x14ac:dyDescent="0.25">
      <c r="A1685" s="1">
        <f>44798</f>
        <v>44798</v>
      </c>
      <c r="B1685" s="1">
        <f>1</f>
        <v>1</v>
      </c>
    </row>
    <row r="1686" spans="1:2" hidden="1" x14ac:dyDescent="0.25">
      <c r="A1686" s="1">
        <f>44798</f>
        <v>44798</v>
      </c>
      <c r="B1686" s="1">
        <f>44798</f>
        <v>44798</v>
      </c>
    </row>
    <row r="1687" spans="1:2" hidden="1" x14ac:dyDescent="0.25">
      <c r="A1687" s="1">
        <f>44804</f>
        <v>44804</v>
      </c>
      <c r="B1687" s="1">
        <f>44864</f>
        <v>44864</v>
      </c>
    </row>
    <row r="1688" spans="1:2" hidden="1" x14ac:dyDescent="0.25">
      <c r="A1688" s="1">
        <f>44795</f>
        <v>44795</v>
      </c>
      <c r="B1688" s="1">
        <f>44795</f>
        <v>44795</v>
      </c>
    </row>
    <row r="1689" spans="1:2" hidden="1" x14ac:dyDescent="0.25">
      <c r="A1689" s="1">
        <f>44785</f>
        <v>44785</v>
      </c>
      <c r="B1689" s="1">
        <f>44787</f>
        <v>44787</v>
      </c>
    </row>
    <row r="1690" spans="1:2" hidden="1" x14ac:dyDescent="0.25">
      <c r="A1690" s="1">
        <f>44785</f>
        <v>44785</v>
      </c>
      <c r="B1690" s="1">
        <f>44787</f>
        <v>44787</v>
      </c>
    </row>
    <row r="1691" spans="1:2" hidden="1" x14ac:dyDescent="0.25">
      <c r="A1691" s="1">
        <f>44795</f>
        <v>44795</v>
      </c>
      <c r="B1691" s="1">
        <f>44795</f>
        <v>44795</v>
      </c>
    </row>
    <row r="1692" spans="1:2" hidden="1" x14ac:dyDescent="0.25">
      <c r="A1692" s="1">
        <f>44958</f>
        <v>44958</v>
      </c>
      <c r="B1692" s="1">
        <f>44980</f>
        <v>44980</v>
      </c>
    </row>
    <row r="1693" spans="1:2" x14ac:dyDescent="0.25">
      <c r="A1693" s="1">
        <f>44804</f>
        <v>44804</v>
      </c>
      <c r="B1693" s="1">
        <f>1</f>
        <v>1</v>
      </c>
    </row>
    <row r="1694" spans="1:2" x14ac:dyDescent="0.25">
      <c r="A1694" s="1">
        <f>44802</f>
        <v>44802</v>
      </c>
      <c r="B1694" s="1">
        <f>45031</f>
        <v>45031</v>
      </c>
    </row>
    <row r="1695" spans="1:2" x14ac:dyDescent="0.25">
      <c r="A1695" s="1">
        <f>44804</f>
        <v>44804</v>
      </c>
      <c r="B1695" s="1">
        <f>45429</f>
        <v>45429</v>
      </c>
    </row>
    <row r="1696" spans="1:2" x14ac:dyDescent="0.25">
      <c r="A1696" s="1">
        <f>44805</f>
        <v>44805</v>
      </c>
      <c r="B1696" s="1">
        <f>45091</f>
        <v>45091</v>
      </c>
    </row>
    <row r="1697" spans="1:2" hidden="1" x14ac:dyDescent="0.25">
      <c r="A1697" s="1">
        <f>44866</f>
        <v>44866</v>
      </c>
      <c r="B1697" s="1">
        <f>44895</f>
        <v>44895</v>
      </c>
    </row>
    <row r="1698" spans="1:2" hidden="1" x14ac:dyDescent="0.25">
      <c r="A1698" s="1">
        <f>44809</f>
        <v>44809</v>
      </c>
      <c r="B1698" s="1">
        <f>44843</f>
        <v>44843</v>
      </c>
    </row>
    <row r="1699" spans="1:2" hidden="1" x14ac:dyDescent="0.25">
      <c r="A1699" s="1">
        <f>44811</f>
        <v>44811</v>
      </c>
      <c r="B1699" s="1">
        <f>44811</f>
        <v>44811</v>
      </c>
    </row>
    <row r="1700" spans="1:2" hidden="1" x14ac:dyDescent="0.25">
      <c r="A1700" s="1">
        <f>44811</f>
        <v>44811</v>
      </c>
      <c r="B1700" s="1">
        <f>44811</f>
        <v>44811</v>
      </c>
    </row>
    <row r="1701" spans="1:2" x14ac:dyDescent="0.25">
      <c r="A1701" s="1">
        <f>44823</f>
        <v>44823</v>
      </c>
      <c r="B1701" s="1">
        <f>1</f>
        <v>1</v>
      </c>
    </row>
    <row r="1702" spans="1:2" x14ac:dyDescent="0.25">
      <c r="A1702" s="1">
        <f>44819</f>
        <v>44819</v>
      </c>
      <c r="B1702" s="1">
        <f>45424</f>
        <v>45424</v>
      </c>
    </row>
    <row r="1703" spans="1:2" hidden="1" x14ac:dyDescent="0.25">
      <c r="A1703" s="1">
        <f>44833</f>
        <v>44833</v>
      </c>
      <c r="B1703" s="1">
        <f>44841</f>
        <v>44841</v>
      </c>
    </row>
    <row r="1704" spans="1:2" x14ac:dyDescent="0.25">
      <c r="A1704" s="1">
        <f>44816</f>
        <v>44816</v>
      </c>
      <c r="B1704" s="1">
        <f>1</f>
        <v>1</v>
      </c>
    </row>
    <row r="1705" spans="1:2" x14ac:dyDescent="0.25">
      <c r="A1705" s="1">
        <f>44825</f>
        <v>44825</v>
      </c>
      <c r="B1705" s="1">
        <f>45199</f>
        <v>45199</v>
      </c>
    </row>
    <row r="1706" spans="1:2" x14ac:dyDescent="0.25">
      <c r="A1706" s="1">
        <f>44816</f>
        <v>44816</v>
      </c>
      <c r="B1706" s="1">
        <f>45135</f>
        <v>45135</v>
      </c>
    </row>
    <row r="1707" spans="1:2" x14ac:dyDescent="0.25">
      <c r="A1707" s="1">
        <f>44805</f>
        <v>44805</v>
      </c>
      <c r="B1707" s="1">
        <f>45535</f>
        <v>45535</v>
      </c>
    </row>
    <row r="1708" spans="1:2" x14ac:dyDescent="0.25">
      <c r="A1708" s="1">
        <f>44809</f>
        <v>44809</v>
      </c>
      <c r="B1708" s="1">
        <f>45088</f>
        <v>45088</v>
      </c>
    </row>
    <row r="1709" spans="1:2" hidden="1" x14ac:dyDescent="0.25">
      <c r="A1709" s="1">
        <f>44805</f>
        <v>44805</v>
      </c>
      <c r="B1709" s="1">
        <f>44815</f>
        <v>44815</v>
      </c>
    </row>
    <row r="1710" spans="1:2" hidden="1" x14ac:dyDescent="0.25">
      <c r="A1710" s="1">
        <f>44817</f>
        <v>44817</v>
      </c>
      <c r="B1710" s="1">
        <f>44934</f>
        <v>44934</v>
      </c>
    </row>
    <row r="1711" spans="1:2" hidden="1" x14ac:dyDescent="0.25">
      <c r="A1711" s="1">
        <f>44832</f>
        <v>44832</v>
      </c>
      <c r="B1711" s="1">
        <f>44865</f>
        <v>44865</v>
      </c>
    </row>
    <row r="1712" spans="1:2" x14ac:dyDescent="0.25">
      <c r="A1712" s="1">
        <f>44820</f>
        <v>44820</v>
      </c>
      <c r="B1712" s="1">
        <f>45169</f>
        <v>45169</v>
      </c>
    </row>
    <row r="1713" spans="1:2" hidden="1" x14ac:dyDescent="0.25">
      <c r="A1713" s="1">
        <f>44826</f>
        <v>44826</v>
      </c>
      <c r="B1713" s="1">
        <f>44835</f>
        <v>44835</v>
      </c>
    </row>
    <row r="1714" spans="1:2" hidden="1" x14ac:dyDescent="0.25">
      <c r="A1714" s="1">
        <f>44821</f>
        <v>44821</v>
      </c>
      <c r="B1714" s="1">
        <f>44834</f>
        <v>44834</v>
      </c>
    </row>
    <row r="1715" spans="1:2" hidden="1" x14ac:dyDescent="0.25">
      <c r="A1715" s="1">
        <f>44839</f>
        <v>44839</v>
      </c>
      <c r="B1715" s="1">
        <f>44843</f>
        <v>44843</v>
      </c>
    </row>
    <row r="1716" spans="1:2" hidden="1" x14ac:dyDescent="0.25">
      <c r="A1716" s="1">
        <f>44840</f>
        <v>44840</v>
      </c>
      <c r="B1716" s="1">
        <f>44997</f>
        <v>44997</v>
      </c>
    </row>
    <row r="1717" spans="1:2" hidden="1" x14ac:dyDescent="0.25">
      <c r="A1717" s="1">
        <f>44844</f>
        <v>44844</v>
      </c>
      <c r="B1717" s="1">
        <f>44941</f>
        <v>44941</v>
      </c>
    </row>
    <row r="1718" spans="1:2" x14ac:dyDescent="0.25">
      <c r="A1718" s="1">
        <f>44848</f>
        <v>44848</v>
      </c>
      <c r="B1718" s="1">
        <f>1</f>
        <v>1</v>
      </c>
    </row>
    <row r="1719" spans="1:2" x14ac:dyDescent="0.25">
      <c r="A1719" s="1">
        <f>44858</f>
        <v>44858</v>
      </c>
      <c r="B1719" s="1">
        <f>1</f>
        <v>1</v>
      </c>
    </row>
    <row r="1720" spans="1:2" hidden="1" x14ac:dyDescent="0.25">
      <c r="A1720" s="1">
        <f>44844</f>
        <v>44844</v>
      </c>
      <c r="B1720" s="1">
        <f>44865</f>
        <v>44865</v>
      </c>
    </row>
    <row r="1721" spans="1:2" hidden="1" x14ac:dyDescent="0.25">
      <c r="A1721" s="1">
        <f>44847</f>
        <v>44847</v>
      </c>
      <c r="B1721" s="1">
        <f>44878</f>
        <v>44878</v>
      </c>
    </row>
    <row r="1722" spans="1:2" hidden="1" x14ac:dyDescent="0.25">
      <c r="A1722" s="1">
        <f>44847</f>
        <v>44847</v>
      </c>
      <c r="B1722" s="1">
        <f>44958</f>
        <v>44958</v>
      </c>
    </row>
    <row r="1723" spans="1:2" hidden="1" x14ac:dyDescent="0.25">
      <c r="A1723" s="1">
        <f>44847</f>
        <v>44847</v>
      </c>
      <c r="B1723" s="1">
        <f>44865</f>
        <v>44865</v>
      </c>
    </row>
    <row r="1724" spans="1:2" hidden="1" x14ac:dyDescent="0.25">
      <c r="A1724" s="1">
        <f>44845</f>
        <v>44845</v>
      </c>
      <c r="B1724" s="1">
        <f>44847</f>
        <v>44847</v>
      </c>
    </row>
    <row r="1725" spans="1:2" x14ac:dyDescent="0.25">
      <c r="A1725" s="1">
        <f>44846</f>
        <v>44846</v>
      </c>
      <c r="B1725" s="1">
        <f>1</f>
        <v>1</v>
      </c>
    </row>
    <row r="1726" spans="1:2" hidden="1" x14ac:dyDescent="0.25">
      <c r="A1726" s="1">
        <f>44851</f>
        <v>44851</v>
      </c>
      <c r="B1726" s="1">
        <f>44889</f>
        <v>44889</v>
      </c>
    </row>
    <row r="1727" spans="1:2" hidden="1" x14ac:dyDescent="0.25">
      <c r="A1727" s="1">
        <f>44841</f>
        <v>44841</v>
      </c>
      <c r="B1727" s="1">
        <f>44850</f>
        <v>44850</v>
      </c>
    </row>
    <row r="1728" spans="1:2" hidden="1" x14ac:dyDescent="0.25">
      <c r="A1728" s="1">
        <f>44855</f>
        <v>44855</v>
      </c>
      <c r="B1728" s="1">
        <f>44870</f>
        <v>44870</v>
      </c>
    </row>
    <row r="1729" spans="1:2" hidden="1" x14ac:dyDescent="0.25">
      <c r="A1729" s="1">
        <f>44858</f>
        <v>44858</v>
      </c>
      <c r="B1729" s="1">
        <f>44892</f>
        <v>44892</v>
      </c>
    </row>
    <row r="1730" spans="1:2" hidden="1" x14ac:dyDescent="0.25">
      <c r="A1730" s="1">
        <f>44856</f>
        <v>44856</v>
      </c>
      <c r="B1730" s="1">
        <f>44871</f>
        <v>44871</v>
      </c>
    </row>
    <row r="1731" spans="1:2" hidden="1" x14ac:dyDescent="0.25">
      <c r="A1731" s="1">
        <f>44867</f>
        <v>44867</v>
      </c>
      <c r="B1731" s="1">
        <f>44868</f>
        <v>44868</v>
      </c>
    </row>
    <row r="1732" spans="1:2" hidden="1" x14ac:dyDescent="0.25">
      <c r="A1732" s="1">
        <f>44920</f>
        <v>44920</v>
      </c>
      <c r="B1732" s="1">
        <f>44927</f>
        <v>44927</v>
      </c>
    </row>
    <row r="1733" spans="1:2" hidden="1" x14ac:dyDescent="0.25">
      <c r="A1733" s="1">
        <f>44870</f>
        <v>44870</v>
      </c>
      <c r="B1733" s="1">
        <f>44927</f>
        <v>44927</v>
      </c>
    </row>
    <row r="1734" spans="1:2" x14ac:dyDescent="0.25">
      <c r="A1734" s="1">
        <f>44880</f>
        <v>44880</v>
      </c>
      <c r="B1734" s="1">
        <f>45322</f>
        <v>45322</v>
      </c>
    </row>
    <row r="1735" spans="1:2" hidden="1" x14ac:dyDescent="0.25">
      <c r="A1735" s="1">
        <f>44870</f>
        <v>44870</v>
      </c>
      <c r="B1735" s="1">
        <f>44895</f>
        <v>44895</v>
      </c>
    </row>
    <row r="1736" spans="1:2" hidden="1" x14ac:dyDescent="0.25">
      <c r="A1736" s="1">
        <f>44875</f>
        <v>44875</v>
      </c>
      <c r="B1736" s="1">
        <f>44879</f>
        <v>44879</v>
      </c>
    </row>
    <row r="1737" spans="1:2" hidden="1" x14ac:dyDescent="0.25">
      <c r="A1737" s="1">
        <f>44875</f>
        <v>44875</v>
      </c>
      <c r="B1737" s="1">
        <f>44875</f>
        <v>44875</v>
      </c>
    </row>
    <row r="1738" spans="1:2" x14ac:dyDescent="0.25">
      <c r="A1738" s="1">
        <f>44882</f>
        <v>44882</v>
      </c>
      <c r="B1738" s="1">
        <f>45322</f>
        <v>45322</v>
      </c>
    </row>
    <row r="1739" spans="1:2" hidden="1" x14ac:dyDescent="0.25">
      <c r="A1739" s="1">
        <f>44873</f>
        <v>44873</v>
      </c>
      <c r="B1739" s="1">
        <f>44897</f>
        <v>44897</v>
      </c>
    </row>
    <row r="1740" spans="1:2" x14ac:dyDescent="0.25">
      <c r="A1740" s="1">
        <f>44882</f>
        <v>44882</v>
      </c>
      <c r="B1740" s="1">
        <f>45326</f>
        <v>45326</v>
      </c>
    </row>
    <row r="1741" spans="1:2" hidden="1" x14ac:dyDescent="0.25">
      <c r="A1741" s="1">
        <f>44877</f>
        <v>44877</v>
      </c>
      <c r="B1741" s="1">
        <f>44971</f>
        <v>44971</v>
      </c>
    </row>
    <row r="1742" spans="1:2" hidden="1" x14ac:dyDescent="0.25">
      <c r="A1742" s="1">
        <f>44900</f>
        <v>44900</v>
      </c>
      <c r="B1742" s="1">
        <f>45016</f>
        <v>45016</v>
      </c>
    </row>
    <row r="1743" spans="1:2" x14ac:dyDescent="0.25">
      <c r="A1743" s="1">
        <f>44881</f>
        <v>44881</v>
      </c>
      <c r="B1743" s="1">
        <f>45370</f>
        <v>45370</v>
      </c>
    </row>
    <row r="1744" spans="1:2" hidden="1" x14ac:dyDescent="0.25">
      <c r="A1744" s="1">
        <f>44910</f>
        <v>44910</v>
      </c>
      <c r="B1744" s="1">
        <f>44916</f>
        <v>44916</v>
      </c>
    </row>
    <row r="1745" spans="1:2" x14ac:dyDescent="0.25">
      <c r="A1745" s="1">
        <f>44896</f>
        <v>44896</v>
      </c>
      <c r="B1745" s="1">
        <f>45060</f>
        <v>45060</v>
      </c>
    </row>
    <row r="1746" spans="1:2" x14ac:dyDescent="0.25">
      <c r="A1746" s="1">
        <f>44896</f>
        <v>44896</v>
      </c>
      <c r="B1746" s="1">
        <f>45293</f>
        <v>45293</v>
      </c>
    </row>
    <row r="1747" spans="1:2" x14ac:dyDescent="0.25">
      <c r="A1747" s="1">
        <f>44896</f>
        <v>44896</v>
      </c>
      <c r="B1747" s="1">
        <f>45158</f>
        <v>45158</v>
      </c>
    </row>
    <row r="1748" spans="1:2" hidden="1" x14ac:dyDescent="0.25">
      <c r="A1748" s="1">
        <f>44912</f>
        <v>44912</v>
      </c>
      <c r="B1748" s="1">
        <f>44926</f>
        <v>44926</v>
      </c>
    </row>
    <row r="1749" spans="1:2" hidden="1" x14ac:dyDescent="0.25">
      <c r="A1749" s="1">
        <f>44912</f>
        <v>44912</v>
      </c>
      <c r="B1749" s="1">
        <f>44926</f>
        <v>44926</v>
      </c>
    </row>
    <row r="1750" spans="1:2" hidden="1" x14ac:dyDescent="0.25">
      <c r="A1750" s="1">
        <f>44926</f>
        <v>44926</v>
      </c>
      <c r="B1750" s="1">
        <f>44926</f>
        <v>44926</v>
      </c>
    </row>
    <row r="1751" spans="1:2" hidden="1" x14ac:dyDescent="0.25">
      <c r="A1751" s="1">
        <f>44949</f>
        <v>44949</v>
      </c>
      <c r="B1751" s="1">
        <f>44960</f>
        <v>44960</v>
      </c>
    </row>
    <row r="1752" spans="1:2" x14ac:dyDescent="0.25">
      <c r="A1752" s="1">
        <f>44958</f>
        <v>44958</v>
      </c>
      <c r="B1752" s="1">
        <f>1</f>
        <v>1</v>
      </c>
    </row>
    <row r="1753" spans="1:2" x14ac:dyDescent="0.25">
      <c r="A1753" s="1">
        <f>44958</f>
        <v>44958</v>
      </c>
      <c r="B1753" s="1">
        <f>45322</f>
        <v>45322</v>
      </c>
    </row>
    <row r="1754" spans="1:2" x14ac:dyDescent="0.25">
      <c r="A1754" s="1">
        <f>44958</f>
        <v>44958</v>
      </c>
      <c r="B1754" s="1">
        <f>45138</f>
        <v>45138</v>
      </c>
    </row>
    <row r="1755" spans="1:2" hidden="1" x14ac:dyDescent="0.25">
      <c r="A1755" s="1">
        <f>44958</f>
        <v>44958</v>
      </c>
      <c r="B1755" s="1">
        <f>44958</f>
        <v>44958</v>
      </c>
    </row>
    <row r="1756" spans="1:2" hidden="1" x14ac:dyDescent="0.25">
      <c r="A1756" s="1">
        <f>44958</f>
        <v>44958</v>
      </c>
      <c r="B1756" s="1">
        <f>44962</f>
        <v>44962</v>
      </c>
    </row>
    <row r="1757" spans="1:2" x14ac:dyDescent="0.25">
      <c r="A1757" s="1">
        <f>44958</f>
        <v>44958</v>
      </c>
      <c r="B1757" s="1">
        <f>1</f>
        <v>1</v>
      </c>
    </row>
    <row r="1758" spans="1:2" x14ac:dyDescent="0.25">
      <c r="A1758" s="1">
        <f>44958</f>
        <v>44958</v>
      </c>
      <c r="B1758" s="1">
        <f>45060</f>
        <v>45060</v>
      </c>
    </row>
    <row r="1759" spans="1:2" x14ac:dyDescent="0.25">
      <c r="A1759" s="1">
        <f>44958</f>
        <v>44958</v>
      </c>
      <c r="B1759" s="1">
        <f>45151</f>
        <v>45151</v>
      </c>
    </row>
    <row r="1760" spans="1:2" x14ac:dyDescent="0.25">
      <c r="A1760" s="1">
        <f>44958</f>
        <v>44958</v>
      </c>
      <c r="B1760" s="1">
        <f>45322</f>
        <v>45322</v>
      </c>
    </row>
    <row r="1761" spans="1:2" hidden="1" x14ac:dyDescent="0.25">
      <c r="A1761" s="1">
        <f>44958</f>
        <v>44958</v>
      </c>
      <c r="B1761" s="1">
        <f>45011</f>
        <v>45011</v>
      </c>
    </row>
    <row r="1762" spans="1:2" x14ac:dyDescent="0.25">
      <c r="A1762" s="1">
        <f>44958</f>
        <v>44958</v>
      </c>
      <c r="B1762" s="1">
        <f>1</f>
        <v>1</v>
      </c>
    </row>
    <row r="1763" spans="1:2" x14ac:dyDescent="0.25">
      <c r="A1763" s="1">
        <f>44958</f>
        <v>44958</v>
      </c>
      <c r="B1763" s="1">
        <f>45443</f>
        <v>45443</v>
      </c>
    </row>
    <row r="1764" spans="1:2" x14ac:dyDescent="0.25">
      <c r="A1764" s="1">
        <f>44958</f>
        <v>44958</v>
      </c>
      <c r="B1764" s="1">
        <f>45151</f>
        <v>45151</v>
      </c>
    </row>
    <row r="1765" spans="1:2" x14ac:dyDescent="0.25">
      <c r="A1765" s="1">
        <f>44957</f>
        <v>44957</v>
      </c>
      <c r="B1765" s="1">
        <f>45067</f>
        <v>45067</v>
      </c>
    </row>
    <row r="1766" spans="1:2" hidden="1" x14ac:dyDescent="0.25">
      <c r="A1766" s="1">
        <f>44958</f>
        <v>44958</v>
      </c>
      <c r="B1766" s="1">
        <f>44979</f>
        <v>44979</v>
      </c>
    </row>
    <row r="1767" spans="1:2" x14ac:dyDescent="0.25">
      <c r="A1767" s="1">
        <f>44960</f>
        <v>44960</v>
      </c>
      <c r="B1767" s="1">
        <f>1</f>
        <v>1</v>
      </c>
    </row>
    <row r="1768" spans="1:2" x14ac:dyDescent="0.25">
      <c r="A1768" s="1">
        <f>44960</f>
        <v>44960</v>
      </c>
      <c r="B1768" s="1">
        <f>45017</f>
        <v>45017</v>
      </c>
    </row>
    <row r="1769" spans="1:2" hidden="1" x14ac:dyDescent="0.25">
      <c r="A1769" s="1">
        <f>44958</f>
        <v>44958</v>
      </c>
      <c r="B1769" s="1">
        <f>44985</f>
        <v>44985</v>
      </c>
    </row>
    <row r="1770" spans="1:2" x14ac:dyDescent="0.25">
      <c r="A1770" s="1">
        <f>44958</f>
        <v>44958</v>
      </c>
      <c r="B1770" s="1">
        <f>45109</f>
        <v>45109</v>
      </c>
    </row>
    <row r="1771" spans="1:2" hidden="1" x14ac:dyDescent="0.25">
      <c r="A1771" s="1">
        <f>44960</f>
        <v>44960</v>
      </c>
      <c r="B1771" s="1">
        <f>44969</f>
        <v>44969</v>
      </c>
    </row>
    <row r="1772" spans="1:2" hidden="1" x14ac:dyDescent="0.25">
      <c r="A1772" s="1">
        <f>44960</f>
        <v>44960</v>
      </c>
      <c r="B1772" s="1">
        <f>44969</f>
        <v>44969</v>
      </c>
    </row>
    <row r="1773" spans="1:2" hidden="1" x14ac:dyDescent="0.25">
      <c r="A1773" s="1">
        <f>44960</f>
        <v>44960</v>
      </c>
      <c r="B1773" s="1">
        <f>44960</f>
        <v>44960</v>
      </c>
    </row>
    <row r="1774" spans="1:2" x14ac:dyDescent="0.25">
      <c r="A1774" s="1">
        <f>44960</f>
        <v>44960</v>
      </c>
      <c r="B1774" s="1">
        <f>45322</f>
        <v>45322</v>
      </c>
    </row>
    <row r="1775" spans="1:2" x14ac:dyDescent="0.25">
      <c r="A1775" s="1">
        <f>44958</f>
        <v>44958</v>
      </c>
      <c r="B1775" s="1">
        <f>45535</f>
        <v>45535</v>
      </c>
    </row>
    <row r="1776" spans="1:2" x14ac:dyDescent="0.25">
      <c r="A1776" s="1">
        <f>44968</f>
        <v>44968</v>
      </c>
      <c r="B1776" s="1">
        <f>45107</f>
        <v>45107</v>
      </c>
    </row>
    <row r="1777" spans="1:2" x14ac:dyDescent="0.25">
      <c r="A1777" s="1">
        <f>44973</f>
        <v>44973</v>
      </c>
      <c r="B1777" s="1">
        <f>1</f>
        <v>1</v>
      </c>
    </row>
    <row r="1778" spans="1:2" hidden="1" x14ac:dyDescent="0.25">
      <c r="A1778" s="1">
        <f>44982</f>
        <v>44982</v>
      </c>
      <c r="B1778" s="1">
        <f>44982</f>
        <v>44982</v>
      </c>
    </row>
    <row r="1779" spans="1:2" hidden="1" x14ac:dyDescent="0.25">
      <c r="A1779" s="1">
        <f>44982</f>
        <v>44982</v>
      </c>
      <c r="B1779" s="1">
        <f>45007</f>
        <v>45007</v>
      </c>
    </row>
    <row r="1780" spans="1:2" x14ac:dyDescent="0.25">
      <c r="A1780" s="1">
        <f>44979</f>
        <v>44979</v>
      </c>
      <c r="B1780" s="1">
        <f>45066</f>
        <v>45066</v>
      </c>
    </row>
    <row r="1781" spans="1:2" x14ac:dyDescent="0.25">
      <c r="A1781" s="1">
        <f>44981</f>
        <v>44981</v>
      </c>
      <c r="B1781" s="1">
        <f>45070</f>
        <v>45070</v>
      </c>
    </row>
    <row r="1782" spans="1:2" x14ac:dyDescent="0.25">
      <c r="A1782" s="1">
        <f>44986</f>
        <v>44986</v>
      </c>
      <c r="B1782" s="1">
        <f>45565</f>
        <v>45565</v>
      </c>
    </row>
    <row r="1783" spans="1:2" x14ac:dyDescent="0.25">
      <c r="A1783" s="1">
        <f>44987</f>
        <v>44987</v>
      </c>
      <c r="B1783" s="1">
        <f>1</f>
        <v>1</v>
      </c>
    </row>
    <row r="1784" spans="1:2" x14ac:dyDescent="0.25">
      <c r="A1784" s="1">
        <f>44987</f>
        <v>44987</v>
      </c>
      <c r="B1784" s="1">
        <f>45322</f>
        <v>45322</v>
      </c>
    </row>
    <row r="1785" spans="1:2" hidden="1" x14ac:dyDescent="0.25">
      <c r="A1785" s="1">
        <f>44988</f>
        <v>44988</v>
      </c>
      <c r="B1785" s="1">
        <f>44994</f>
        <v>44994</v>
      </c>
    </row>
    <row r="1786" spans="1:2" x14ac:dyDescent="0.25">
      <c r="A1786" s="1">
        <f>44994</f>
        <v>44994</v>
      </c>
      <c r="B1786" s="1">
        <f>45410</f>
        <v>45410</v>
      </c>
    </row>
    <row r="1787" spans="1:2" x14ac:dyDescent="0.25">
      <c r="A1787" s="1">
        <f>45001</f>
        <v>45001</v>
      </c>
      <c r="B1787" s="1">
        <f>1</f>
        <v>1</v>
      </c>
    </row>
    <row r="1788" spans="1:2" x14ac:dyDescent="0.25">
      <c r="A1788" s="1">
        <f>45413</f>
        <v>45413</v>
      </c>
      <c r="B1788" s="1">
        <f>45443</f>
        <v>45443</v>
      </c>
    </row>
    <row r="1789" spans="1:2" x14ac:dyDescent="0.25">
      <c r="A1789" s="1">
        <f>45383</f>
        <v>45383</v>
      </c>
      <c r="B1789" s="1">
        <f>45412</f>
        <v>45412</v>
      </c>
    </row>
    <row r="1790" spans="1:2" x14ac:dyDescent="0.25">
      <c r="A1790" s="1">
        <f>45000</f>
        <v>45000</v>
      </c>
      <c r="B1790" s="1">
        <f>1</f>
        <v>1</v>
      </c>
    </row>
    <row r="1791" spans="1:2" x14ac:dyDescent="0.25">
      <c r="A1791" s="1">
        <f>45017</f>
        <v>45017</v>
      </c>
      <c r="B1791" s="1">
        <f>45235</f>
        <v>45235</v>
      </c>
    </row>
    <row r="1792" spans="1:2" x14ac:dyDescent="0.25">
      <c r="A1792" s="1">
        <f>45029</f>
        <v>45029</v>
      </c>
      <c r="B1792" s="1">
        <f>45029</f>
        <v>45029</v>
      </c>
    </row>
    <row r="1793" spans="1:2" x14ac:dyDescent="0.25">
      <c r="A1793" s="1">
        <f>45001</f>
        <v>45001</v>
      </c>
      <c r="B1793" s="1">
        <f>45032</f>
        <v>45032</v>
      </c>
    </row>
    <row r="1794" spans="1:2" x14ac:dyDescent="0.25">
      <c r="A1794" s="1">
        <f>45007</f>
        <v>45007</v>
      </c>
      <c r="B1794" s="1">
        <f>1</f>
        <v>1</v>
      </c>
    </row>
    <row r="1795" spans="1:2" x14ac:dyDescent="0.25">
      <c r="A1795" s="1">
        <f>45231</f>
        <v>45231</v>
      </c>
      <c r="B1795" s="1">
        <f>45260</f>
        <v>45260</v>
      </c>
    </row>
    <row r="1796" spans="1:2" x14ac:dyDescent="0.25">
      <c r="A1796" s="1">
        <f>45014</f>
        <v>45014</v>
      </c>
      <c r="B1796" s="1">
        <f>1</f>
        <v>1</v>
      </c>
    </row>
    <row r="1797" spans="1:2" x14ac:dyDescent="0.25">
      <c r="A1797" s="1">
        <f>45015</f>
        <v>45015</v>
      </c>
      <c r="B1797" s="1">
        <f>1</f>
        <v>1</v>
      </c>
    </row>
    <row r="1798" spans="1:2" x14ac:dyDescent="0.25">
      <c r="A1798" s="1">
        <f>45108</f>
        <v>45108</v>
      </c>
      <c r="B1798" s="1">
        <f>45138</f>
        <v>45138</v>
      </c>
    </row>
    <row r="1799" spans="1:2" x14ac:dyDescent="0.25">
      <c r="A1799" s="1">
        <f>45152</f>
        <v>45152</v>
      </c>
      <c r="B1799" s="1">
        <f>45169</f>
        <v>45169</v>
      </c>
    </row>
    <row r="1800" spans="1:2" x14ac:dyDescent="0.25">
      <c r="A1800" s="1">
        <f>45022</f>
        <v>45022</v>
      </c>
      <c r="B1800" s="1">
        <f>1</f>
        <v>1</v>
      </c>
    </row>
    <row r="1801" spans="1:2" x14ac:dyDescent="0.25">
      <c r="A1801" s="1">
        <f>45022</f>
        <v>45022</v>
      </c>
      <c r="B1801" s="1">
        <f>45047</f>
        <v>45047</v>
      </c>
    </row>
    <row r="1802" spans="1:2" x14ac:dyDescent="0.25">
      <c r="A1802" s="1">
        <f>45024</f>
        <v>45024</v>
      </c>
      <c r="B1802" s="1">
        <f>45224</f>
        <v>45224</v>
      </c>
    </row>
    <row r="1803" spans="1:2" x14ac:dyDescent="0.25">
      <c r="A1803" s="1">
        <f>45048</f>
        <v>45048</v>
      </c>
      <c r="B1803" s="1">
        <f>1</f>
        <v>1</v>
      </c>
    </row>
    <row r="1804" spans="1:2" x14ac:dyDescent="0.25">
      <c r="A1804" s="1">
        <f>45029</f>
        <v>45029</v>
      </c>
      <c r="B1804" s="1">
        <f>45412</f>
        <v>45412</v>
      </c>
    </row>
    <row r="1805" spans="1:2" x14ac:dyDescent="0.25">
      <c r="A1805" s="1">
        <f>45029</f>
        <v>45029</v>
      </c>
      <c r="B1805" s="1">
        <f>1</f>
        <v>1</v>
      </c>
    </row>
    <row r="1806" spans="1:2" x14ac:dyDescent="0.25">
      <c r="A1806" s="1">
        <f>45036</f>
        <v>45036</v>
      </c>
      <c r="B1806" s="1">
        <f>45123</f>
        <v>45123</v>
      </c>
    </row>
    <row r="1807" spans="1:2" x14ac:dyDescent="0.25">
      <c r="A1807" s="1">
        <f>45170</f>
        <v>45170</v>
      </c>
      <c r="B1807" s="1">
        <f>45199</f>
        <v>45199</v>
      </c>
    </row>
    <row r="1808" spans="1:2" x14ac:dyDescent="0.25">
      <c r="A1808" s="1">
        <f>45037</f>
        <v>45037</v>
      </c>
      <c r="B1808" s="1">
        <f>45037</f>
        <v>45037</v>
      </c>
    </row>
    <row r="1809" spans="1:2" x14ac:dyDescent="0.25">
      <c r="A1809" s="1">
        <f>45056</f>
        <v>45056</v>
      </c>
      <c r="B1809" s="1">
        <f>45077</f>
        <v>45077</v>
      </c>
    </row>
    <row r="1810" spans="1:2" x14ac:dyDescent="0.25">
      <c r="A1810" s="1">
        <f>45108</f>
        <v>45108</v>
      </c>
      <c r="B1810" s="1">
        <f>45169</f>
        <v>45169</v>
      </c>
    </row>
    <row r="1811" spans="1:2" x14ac:dyDescent="0.25">
      <c r="A1811" s="1">
        <f>45173</f>
        <v>45173</v>
      </c>
      <c r="B1811" s="1">
        <f>1</f>
        <v>1</v>
      </c>
    </row>
    <row r="1812" spans="1:2" x14ac:dyDescent="0.25">
      <c r="A1812" s="1">
        <f>45170</f>
        <v>45170</v>
      </c>
      <c r="B1812" s="1">
        <f>45199</f>
        <v>45199</v>
      </c>
    </row>
    <row r="1813" spans="1:2" x14ac:dyDescent="0.25">
      <c r="A1813" s="1">
        <f>45142</f>
        <v>45142</v>
      </c>
      <c r="B1813" s="1">
        <f>45169</f>
        <v>45169</v>
      </c>
    </row>
    <row r="1814" spans="1:2" x14ac:dyDescent="0.25">
      <c r="A1814" s="1">
        <f>45108</f>
        <v>45108</v>
      </c>
      <c r="B1814" s="1">
        <f>1</f>
        <v>1</v>
      </c>
    </row>
    <row r="1815" spans="1:2" x14ac:dyDescent="0.25">
      <c r="A1815" s="1">
        <f>45057</f>
        <v>45057</v>
      </c>
      <c r="B1815" s="1">
        <f>1</f>
        <v>1</v>
      </c>
    </row>
    <row r="1816" spans="1:2" x14ac:dyDescent="0.25">
      <c r="A1816" s="1">
        <f>45061</f>
        <v>45061</v>
      </c>
      <c r="B1816" s="1">
        <f>45074</f>
        <v>45074</v>
      </c>
    </row>
    <row r="1817" spans="1:2" x14ac:dyDescent="0.25">
      <c r="A1817" s="1">
        <f>45057</f>
        <v>45057</v>
      </c>
      <c r="B1817" s="1">
        <f>45122</f>
        <v>45122</v>
      </c>
    </row>
    <row r="1818" spans="1:2" x14ac:dyDescent="0.25">
      <c r="A1818" s="1">
        <f>45097</f>
        <v>45097</v>
      </c>
      <c r="B1818" s="1">
        <f>45138</f>
        <v>45138</v>
      </c>
    </row>
    <row r="1819" spans="1:2" x14ac:dyDescent="0.25">
      <c r="A1819" s="1">
        <f>45059</f>
        <v>45059</v>
      </c>
      <c r="B1819" s="1">
        <f>45077</f>
        <v>45077</v>
      </c>
    </row>
    <row r="1820" spans="1:2" x14ac:dyDescent="0.25">
      <c r="A1820" s="1">
        <f>45110</f>
        <v>45110</v>
      </c>
      <c r="B1820" s="1">
        <f>45169</f>
        <v>45169</v>
      </c>
    </row>
    <row r="1821" spans="1:2" x14ac:dyDescent="0.25">
      <c r="A1821" s="1">
        <f>45108</f>
        <v>45108</v>
      </c>
      <c r="B1821" s="1">
        <f>45169</f>
        <v>45169</v>
      </c>
    </row>
    <row r="1822" spans="1:2" x14ac:dyDescent="0.25">
      <c r="A1822" s="1">
        <f>45170</f>
        <v>45170</v>
      </c>
      <c r="B1822" s="1">
        <f>45199</f>
        <v>45199</v>
      </c>
    </row>
    <row r="1823" spans="1:2" x14ac:dyDescent="0.25">
      <c r="A1823" s="1">
        <f>45413</f>
        <v>45413</v>
      </c>
      <c r="B1823" s="1">
        <f>45413</f>
        <v>45413</v>
      </c>
    </row>
    <row r="1824" spans="1:2" x14ac:dyDescent="0.25">
      <c r="A1824" s="1">
        <f>45063</f>
        <v>45063</v>
      </c>
      <c r="B1824" s="1">
        <f>45102</f>
        <v>45102</v>
      </c>
    </row>
    <row r="1825" spans="1:2" x14ac:dyDescent="0.25">
      <c r="A1825" s="1">
        <f>45066</f>
        <v>45066</v>
      </c>
      <c r="B1825" s="1">
        <f>45067</f>
        <v>45067</v>
      </c>
    </row>
    <row r="1826" spans="1:2" x14ac:dyDescent="0.25">
      <c r="A1826" s="1">
        <f>45068</f>
        <v>45068</v>
      </c>
      <c r="B1826" s="1">
        <f>45077</f>
        <v>45077</v>
      </c>
    </row>
    <row r="1827" spans="1:2" x14ac:dyDescent="0.25">
      <c r="A1827" s="1">
        <f>45068</f>
        <v>45068</v>
      </c>
      <c r="B1827" s="1">
        <f>45199</f>
        <v>45199</v>
      </c>
    </row>
    <row r="1828" spans="1:2" x14ac:dyDescent="0.25">
      <c r="A1828" s="1">
        <f>45066</f>
        <v>45066</v>
      </c>
      <c r="B1828" s="1">
        <f>45107</f>
        <v>45107</v>
      </c>
    </row>
    <row r="1829" spans="1:2" x14ac:dyDescent="0.25">
      <c r="A1829" s="1">
        <f>45078</f>
        <v>45078</v>
      </c>
      <c r="B1829" s="1">
        <f>45138</f>
        <v>45138</v>
      </c>
    </row>
    <row r="1830" spans="1:2" x14ac:dyDescent="0.25">
      <c r="A1830" s="1">
        <f>45139</f>
        <v>45139</v>
      </c>
      <c r="B1830" s="1">
        <f>45169</f>
        <v>45169</v>
      </c>
    </row>
    <row r="1831" spans="1:2" x14ac:dyDescent="0.25">
      <c r="A1831" s="1">
        <f>45261</f>
        <v>45261</v>
      </c>
      <c r="B1831" s="1">
        <f>45291</f>
        <v>45291</v>
      </c>
    </row>
    <row r="1832" spans="1:2" x14ac:dyDescent="0.25">
      <c r="A1832" s="1">
        <f>45080</f>
        <v>45080</v>
      </c>
      <c r="B1832" s="1">
        <f>1</f>
        <v>1</v>
      </c>
    </row>
    <row r="1833" spans="1:2" x14ac:dyDescent="0.25">
      <c r="A1833" s="1">
        <f>45083</f>
        <v>45083</v>
      </c>
      <c r="B1833" s="1">
        <f>45107</f>
        <v>45107</v>
      </c>
    </row>
    <row r="1834" spans="1:2" x14ac:dyDescent="0.25">
      <c r="A1834" s="1">
        <f>45084</f>
        <v>45084</v>
      </c>
      <c r="B1834" s="1">
        <f>45256</f>
        <v>45256</v>
      </c>
    </row>
    <row r="1835" spans="1:2" x14ac:dyDescent="0.25">
      <c r="A1835" s="1">
        <f>45084</f>
        <v>45084</v>
      </c>
      <c r="B1835" s="1">
        <f>45138</f>
        <v>45138</v>
      </c>
    </row>
    <row r="1836" spans="1:2" x14ac:dyDescent="0.25">
      <c r="A1836" s="1">
        <f>45085</f>
        <v>45085</v>
      </c>
      <c r="B1836" s="1">
        <f>45147</f>
        <v>45147</v>
      </c>
    </row>
    <row r="1837" spans="1:2" x14ac:dyDescent="0.25">
      <c r="A1837" s="1">
        <f>45085</f>
        <v>45085</v>
      </c>
      <c r="B1837" s="1">
        <f>45137</f>
        <v>45137</v>
      </c>
    </row>
    <row r="1838" spans="1:2" x14ac:dyDescent="0.25">
      <c r="A1838" s="1">
        <f>45089</f>
        <v>45089</v>
      </c>
      <c r="B1838" s="1">
        <f>1</f>
        <v>1</v>
      </c>
    </row>
    <row r="1839" spans="1:2" x14ac:dyDescent="0.25">
      <c r="A1839" s="1">
        <f>45467</f>
        <v>45467</v>
      </c>
      <c r="B1839" s="1">
        <f>45508</f>
        <v>45508</v>
      </c>
    </row>
    <row r="1840" spans="1:2" x14ac:dyDescent="0.25">
      <c r="A1840" s="1">
        <f>45111</f>
        <v>45111</v>
      </c>
      <c r="B1840" s="1">
        <f>45152</f>
        <v>45152</v>
      </c>
    </row>
    <row r="1841" spans="1:2" x14ac:dyDescent="0.25">
      <c r="A1841" s="1">
        <f>45460</f>
        <v>45460</v>
      </c>
      <c r="B1841" s="1">
        <f>45510</f>
        <v>45510</v>
      </c>
    </row>
    <row r="1842" spans="1:2" x14ac:dyDescent="0.25">
      <c r="A1842" s="1">
        <f>45145</f>
        <v>45145</v>
      </c>
      <c r="B1842" s="1">
        <f>45534</f>
        <v>45534</v>
      </c>
    </row>
    <row r="1843" spans="1:2" x14ac:dyDescent="0.25">
      <c r="A1843" s="1">
        <f>45119</f>
        <v>45119</v>
      </c>
      <c r="B1843" s="1">
        <f>45322</f>
        <v>45322</v>
      </c>
    </row>
    <row r="1844" spans="1:2" x14ac:dyDescent="0.25">
      <c r="A1844" s="1">
        <f>45092</f>
        <v>45092</v>
      </c>
      <c r="B1844" s="1">
        <f>45092</f>
        <v>45092</v>
      </c>
    </row>
    <row r="1845" spans="1:2" x14ac:dyDescent="0.25">
      <c r="A1845" s="1">
        <f>45170</f>
        <v>45170</v>
      </c>
      <c r="B1845" s="1">
        <f>45199</f>
        <v>45199</v>
      </c>
    </row>
    <row r="1846" spans="1:2" x14ac:dyDescent="0.25">
      <c r="A1846" s="1">
        <f>45108</f>
        <v>45108</v>
      </c>
      <c r="B1846" s="1">
        <f>45138</f>
        <v>45138</v>
      </c>
    </row>
    <row r="1847" spans="1:2" x14ac:dyDescent="0.25">
      <c r="A1847" s="1">
        <f>45170</f>
        <v>45170</v>
      </c>
      <c r="B1847" s="1">
        <f>45199</f>
        <v>45199</v>
      </c>
    </row>
    <row r="1848" spans="1:2" x14ac:dyDescent="0.25">
      <c r="A1848" s="1">
        <f>45429</f>
        <v>45429</v>
      </c>
      <c r="B1848" s="1">
        <f>45443</f>
        <v>45443</v>
      </c>
    </row>
    <row r="1849" spans="1:2" x14ac:dyDescent="0.25">
      <c r="A1849" s="1">
        <f>45108</f>
        <v>45108</v>
      </c>
      <c r="B1849" s="1">
        <f>1</f>
        <v>1</v>
      </c>
    </row>
    <row r="1850" spans="1:2" x14ac:dyDescent="0.25">
      <c r="A1850" s="1">
        <f>45414</f>
        <v>45414</v>
      </c>
      <c r="B1850" s="1">
        <f>45443</f>
        <v>45443</v>
      </c>
    </row>
    <row r="1851" spans="1:2" x14ac:dyDescent="0.25">
      <c r="A1851" s="1">
        <f>45108</f>
        <v>45108</v>
      </c>
      <c r="B1851" s="1">
        <f>1</f>
        <v>1</v>
      </c>
    </row>
    <row r="1852" spans="1:2" x14ac:dyDescent="0.25">
      <c r="A1852" s="1">
        <f>45110</f>
        <v>45110</v>
      </c>
      <c r="B1852" s="1">
        <f>45148</f>
        <v>45148</v>
      </c>
    </row>
    <row r="1853" spans="1:2" x14ac:dyDescent="0.25">
      <c r="A1853" s="1">
        <f>45110</f>
        <v>45110</v>
      </c>
      <c r="B1853" s="1">
        <f>45114</f>
        <v>45114</v>
      </c>
    </row>
    <row r="1854" spans="1:2" x14ac:dyDescent="0.25">
      <c r="A1854" s="1">
        <f>45113</f>
        <v>45113</v>
      </c>
      <c r="B1854" s="1">
        <f>45179</f>
        <v>45179</v>
      </c>
    </row>
    <row r="1855" spans="1:2" x14ac:dyDescent="0.25">
      <c r="A1855" s="1">
        <f>45133</f>
        <v>45133</v>
      </c>
      <c r="B1855" s="1">
        <f>1</f>
        <v>1</v>
      </c>
    </row>
    <row r="1856" spans="1:2" x14ac:dyDescent="0.25">
      <c r="A1856" s="1">
        <f>45139</f>
        <v>45139</v>
      </c>
      <c r="B1856" s="1">
        <f>45199</f>
        <v>45199</v>
      </c>
    </row>
    <row r="1857" spans="1:2" x14ac:dyDescent="0.25">
      <c r="A1857" s="1">
        <f>45460</f>
        <v>45460</v>
      </c>
      <c r="B1857" s="1">
        <f>45535</f>
        <v>45535</v>
      </c>
    </row>
    <row r="1858" spans="1:2" x14ac:dyDescent="0.25">
      <c r="A1858" s="1">
        <f>45139</f>
        <v>45139</v>
      </c>
      <c r="B1858" s="1">
        <f>45169</f>
        <v>45169</v>
      </c>
    </row>
    <row r="1859" spans="1:2" x14ac:dyDescent="0.25">
      <c r="A1859" s="1">
        <f>45139</f>
        <v>45139</v>
      </c>
      <c r="B1859" s="1">
        <f>45431</f>
        <v>45431</v>
      </c>
    </row>
    <row r="1860" spans="1:2" x14ac:dyDescent="0.25">
      <c r="A1860" s="1">
        <f>45139</f>
        <v>45139</v>
      </c>
      <c r="B1860" s="1">
        <f>45504</f>
        <v>45504</v>
      </c>
    </row>
    <row r="1861" spans="1:2" x14ac:dyDescent="0.25">
      <c r="A1861" s="1">
        <f>45139</f>
        <v>45139</v>
      </c>
      <c r="B1861" s="1">
        <f>45869</f>
        <v>45869</v>
      </c>
    </row>
    <row r="1862" spans="1:2" x14ac:dyDescent="0.25">
      <c r="A1862" s="1">
        <f>45139</f>
        <v>45139</v>
      </c>
      <c r="B1862" s="1">
        <f>45230</f>
        <v>45230</v>
      </c>
    </row>
    <row r="1863" spans="1:2" x14ac:dyDescent="0.25">
      <c r="A1863" s="1">
        <f>45139</f>
        <v>45139</v>
      </c>
      <c r="B1863" s="1">
        <f>45429</f>
        <v>45429</v>
      </c>
    </row>
    <row r="1864" spans="1:2" x14ac:dyDescent="0.25">
      <c r="A1864" s="1">
        <f>45140</f>
        <v>45140</v>
      </c>
      <c r="B1864" s="1">
        <f>1</f>
        <v>1</v>
      </c>
    </row>
    <row r="1865" spans="1:2" x14ac:dyDescent="0.25">
      <c r="A1865" s="1">
        <f>45140</f>
        <v>45140</v>
      </c>
      <c r="B1865" s="1">
        <f>45180</f>
        <v>45180</v>
      </c>
    </row>
    <row r="1866" spans="1:2" x14ac:dyDescent="0.25">
      <c r="A1866" s="1">
        <f>45145</f>
        <v>45145</v>
      </c>
      <c r="B1866" s="1">
        <f>45146</f>
        <v>45146</v>
      </c>
    </row>
    <row r="1867" spans="1:2" x14ac:dyDescent="0.25">
      <c r="A1867" s="1">
        <f>45156</f>
        <v>45156</v>
      </c>
      <c r="B1867" s="1">
        <f>1</f>
        <v>1</v>
      </c>
    </row>
    <row r="1868" spans="1:2" x14ac:dyDescent="0.25">
      <c r="A1868" s="1">
        <f>45383</f>
        <v>45383</v>
      </c>
      <c r="B1868" s="1">
        <f>45412</f>
        <v>45412</v>
      </c>
    </row>
    <row r="1869" spans="1:2" x14ac:dyDescent="0.25">
      <c r="A1869" s="1">
        <f>45170</f>
        <v>45170</v>
      </c>
      <c r="B1869" s="1">
        <f>45535</f>
        <v>45535</v>
      </c>
    </row>
    <row r="1870" spans="1:2" x14ac:dyDescent="0.25">
      <c r="A1870" s="1">
        <f>45173</f>
        <v>45173</v>
      </c>
      <c r="B1870" s="1">
        <f>45565</f>
        <v>45565</v>
      </c>
    </row>
    <row r="1871" spans="1:2" x14ac:dyDescent="0.25">
      <c r="A1871" s="1">
        <f>45139</f>
        <v>45139</v>
      </c>
      <c r="B1871" s="1">
        <f>45169</f>
        <v>45169</v>
      </c>
    </row>
    <row r="1872" spans="1:2" x14ac:dyDescent="0.25">
      <c r="A1872" s="1">
        <f>45150</f>
        <v>45150</v>
      </c>
      <c r="B1872" s="1">
        <f>45182</f>
        <v>45182</v>
      </c>
    </row>
    <row r="1873" spans="1:2" x14ac:dyDescent="0.25">
      <c r="A1873" s="1">
        <f>45474</f>
        <v>45474</v>
      </c>
      <c r="B1873" s="1">
        <f>45596</f>
        <v>45596</v>
      </c>
    </row>
    <row r="1874" spans="1:2" x14ac:dyDescent="0.25">
      <c r="A1874" s="1">
        <f>45170</f>
        <v>45170</v>
      </c>
      <c r="B1874" s="1">
        <f>45170</f>
        <v>45170</v>
      </c>
    </row>
    <row r="1875" spans="1:2" x14ac:dyDescent="0.25">
      <c r="A1875" s="1">
        <f>45170</f>
        <v>45170</v>
      </c>
      <c r="B1875" s="1">
        <f>45204</f>
        <v>45204</v>
      </c>
    </row>
    <row r="1876" spans="1:2" x14ac:dyDescent="0.25">
      <c r="A1876" s="1">
        <f>45160</f>
        <v>45160</v>
      </c>
      <c r="B1876" s="1">
        <f>45227</f>
        <v>45227</v>
      </c>
    </row>
    <row r="1877" spans="1:2" x14ac:dyDescent="0.25">
      <c r="A1877" s="1">
        <f>45169</f>
        <v>45169</v>
      </c>
      <c r="B1877" s="1">
        <f>45169</f>
        <v>45169</v>
      </c>
    </row>
    <row r="1878" spans="1:2" x14ac:dyDescent="0.25">
      <c r="A1878" s="1">
        <f>45170</f>
        <v>45170</v>
      </c>
      <c r="B1878" s="1">
        <f>45270</f>
        <v>45270</v>
      </c>
    </row>
    <row r="1879" spans="1:2" x14ac:dyDescent="0.25">
      <c r="A1879" s="1">
        <f>45170</f>
        <v>45170</v>
      </c>
      <c r="B1879" s="1">
        <f>45199</f>
        <v>45199</v>
      </c>
    </row>
    <row r="1880" spans="1:2" x14ac:dyDescent="0.25">
      <c r="A1880" s="1">
        <f>45173</f>
        <v>45173</v>
      </c>
      <c r="B1880" s="1">
        <f>45198</f>
        <v>45198</v>
      </c>
    </row>
    <row r="1881" spans="1:2" x14ac:dyDescent="0.25">
      <c r="A1881" s="1">
        <f>45182</f>
        <v>45182</v>
      </c>
      <c r="B1881" s="1">
        <f>45184</f>
        <v>45184</v>
      </c>
    </row>
    <row r="1882" spans="1:2" x14ac:dyDescent="0.25">
      <c r="A1882" s="1">
        <f>45175</f>
        <v>45175</v>
      </c>
      <c r="B1882" s="1">
        <f>1</f>
        <v>1</v>
      </c>
    </row>
    <row r="1883" spans="1:2" x14ac:dyDescent="0.25">
      <c r="A1883" s="1">
        <f>45175</f>
        <v>45175</v>
      </c>
      <c r="B1883" s="1">
        <f>1</f>
        <v>1</v>
      </c>
    </row>
    <row r="1884" spans="1:2" x14ac:dyDescent="0.25">
      <c r="A1884" s="1">
        <f>45176</f>
        <v>45176</v>
      </c>
      <c r="B1884" s="1">
        <f>45291</f>
        <v>45291</v>
      </c>
    </row>
    <row r="1885" spans="1:2" x14ac:dyDescent="0.25">
      <c r="A1885" s="1">
        <f>45236</f>
        <v>45236</v>
      </c>
      <c r="B1885" s="1">
        <f>1</f>
        <v>1</v>
      </c>
    </row>
    <row r="1886" spans="1:2" x14ac:dyDescent="0.25">
      <c r="A1886" s="1">
        <f>45171</f>
        <v>45171</v>
      </c>
      <c r="B1886" s="1">
        <f>45291</f>
        <v>45291</v>
      </c>
    </row>
    <row r="1887" spans="1:2" x14ac:dyDescent="0.25">
      <c r="A1887" s="1">
        <f>45170</f>
        <v>45170</v>
      </c>
      <c r="B1887" s="1">
        <f>45249</f>
        <v>45249</v>
      </c>
    </row>
    <row r="1888" spans="1:2" x14ac:dyDescent="0.25">
      <c r="A1888" s="1">
        <f>45181</f>
        <v>45181</v>
      </c>
      <c r="B1888" s="1">
        <f>45433</f>
        <v>45433</v>
      </c>
    </row>
    <row r="1889" spans="1:2" x14ac:dyDescent="0.25">
      <c r="A1889" s="1">
        <f>45183</f>
        <v>45183</v>
      </c>
      <c r="B1889" s="1">
        <f>45291</f>
        <v>45291</v>
      </c>
    </row>
    <row r="1890" spans="1:2" x14ac:dyDescent="0.25">
      <c r="A1890" s="1">
        <f>45352</f>
        <v>45352</v>
      </c>
      <c r="B1890" s="1">
        <f>45382</f>
        <v>45382</v>
      </c>
    </row>
    <row r="1891" spans="1:2" x14ac:dyDescent="0.25">
      <c r="A1891" s="1">
        <f>45187</f>
        <v>45187</v>
      </c>
      <c r="B1891" s="1">
        <f>1</f>
        <v>1</v>
      </c>
    </row>
    <row r="1892" spans="1:2" x14ac:dyDescent="0.25">
      <c r="A1892" s="1">
        <f>45190</f>
        <v>45190</v>
      </c>
      <c r="B1892" s="1">
        <f>45240</f>
        <v>45240</v>
      </c>
    </row>
    <row r="1893" spans="1:2" x14ac:dyDescent="0.25">
      <c r="A1893" s="1">
        <f>45184</f>
        <v>45184</v>
      </c>
      <c r="B1893" s="1">
        <f>45184</f>
        <v>45184</v>
      </c>
    </row>
    <row r="1894" spans="1:2" x14ac:dyDescent="0.25">
      <c r="A1894" s="1">
        <f>45191</f>
        <v>45191</v>
      </c>
      <c r="B1894" s="1">
        <f>45191</f>
        <v>45191</v>
      </c>
    </row>
    <row r="1895" spans="1:2" x14ac:dyDescent="0.25">
      <c r="A1895" s="1">
        <f>45170</f>
        <v>45170</v>
      </c>
      <c r="B1895" s="1">
        <f>45900</f>
        <v>45900</v>
      </c>
    </row>
    <row r="1896" spans="1:2" x14ac:dyDescent="0.25">
      <c r="A1896" s="1">
        <f>45173</f>
        <v>45173</v>
      </c>
      <c r="B1896" s="1">
        <f>45173</f>
        <v>45173</v>
      </c>
    </row>
    <row r="1897" spans="1:2" x14ac:dyDescent="0.25">
      <c r="A1897" s="1">
        <f>45231</f>
        <v>45231</v>
      </c>
      <c r="B1897" s="1">
        <f>45260</f>
        <v>45260</v>
      </c>
    </row>
    <row r="1898" spans="1:2" x14ac:dyDescent="0.25">
      <c r="A1898" s="1">
        <f>45197</f>
        <v>45197</v>
      </c>
      <c r="B1898" s="1">
        <f>45238</f>
        <v>45238</v>
      </c>
    </row>
    <row r="1899" spans="1:2" x14ac:dyDescent="0.25">
      <c r="A1899" s="1">
        <f>45292</f>
        <v>45292</v>
      </c>
      <c r="B1899" s="1">
        <f>45294</f>
        <v>45294</v>
      </c>
    </row>
    <row r="1900" spans="1:2" x14ac:dyDescent="0.25">
      <c r="A1900" s="1">
        <f>45218</f>
        <v>45218</v>
      </c>
      <c r="B1900" s="1">
        <f>45382</f>
        <v>45382</v>
      </c>
    </row>
    <row r="1901" spans="1:2" x14ac:dyDescent="0.25">
      <c r="A1901" s="1">
        <f>45218</f>
        <v>45218</v>
      </c>
      <c r="B1901" s="1">
        <f>45382</f>
        <v>45382</v>
      </c>
    </row>
    <row r="1902" spans="1:2" x14ac:dyDescent="0.25">
      <c r="A1902" s="1">
        <f>45211</f>
        <v>45211</v>
      </c>
      <c r="B1902" s="1">
        <f>1</f>
        <v>1</v>
      </c>
    </row>
    <row r="1903" spans="1:2" x14ac:dyDescent="0.25">
      <c r="A1903" s="1">
        <f>45205</f>
        <v>45205</v>
      </c>
      <c r="B1903" s="1">
        <f>45230</f>
        <v>45230</v>
      </c>
    </row>
    <row r="1904" spans="1:2" x14ac:dyDescent="0.25">
      <c r="A1904" s="1">
        <f>45200</f>
        <v>45200</v>
      </c>
      <c r="B1904" s="1">
        <f>45535</f>
        <v>45535</v>
      </c>
    </row>
    <row r="1905" spans="1:2" x14ac:dyDescent="0.25">
      <c r="A1905" s="1">
        <f>45211</f>
        <v>45211</v>
      </c>
      <c r="B1905" s="1">
        <f>45291</f>
        <v>45291</v>
      </c>
    </row>
    <row r="1906" spans="1:2" x14ac:dyDescent="0.25">
      <c r="A1906" s="1">
        <f>45218</f>
        <v>45218</v>
      </c>
      <c r="B1906" s="1">
        <f>1</f>
        <v>1</v>
      </c>
    </row>
    <row r="1907" spans="1:2" x14ac:dyDescent="0.25">
      <c r="A1907" s="1">
        <f>45413</f>
        <v>45413</v>
      </c>
      <c r="B1907" s="1">
        <f>45443</f>
        <v>45443</v>
      </c>
    </row>
    <row r="1908" spans="1:2" x14ac:dyDescent="0.25">
      <c r="A1908" s="1">
        <f>45201</f>
        <v>45201</v>
      </c>
      <c r="B1908" s="1">
        <f>45541</f>
        <v>45541</v>
      </c>
    </row>
    <row r="1909" spans="1:2" x14ac:dyDescent="0.25">
      <c r="A1909" s="1">
        <f>45220</f>
        <v>45220</v>
      </c>
      <c r="B1909" s="1">
        <f>45233</f>
        <v>45233</v>
      </c>
    </row>
    <row r="1910" spans="1:2" x14ac:dyDescent="0.25">
      <c r="A1910" s="1">
        <f>45231</f>
        <v>45231</v>
      </c>
      <c r="B1910" s="1">
        <f>45260</f>
        <v>45260</v>
      </c>
    </row>
    <row r="1911" spans="1:2" x14ac:dyDescent="0.25">
      <c r="A1911" s="1">
        <f>45448</f>
        <v>45448</v>
      </c>
      <c r="B1911" s="1">
        <f>1</f>
        <v>1</v>
      </c>
    </row>
    <row r="1912" spans="1:2" x14ac:dyDescent="0.25">
      <c r="A1912" s="1">
        <f>45230</f>
        <v>45230</v>
      </c>
      <c r="B1912" s="1">
        <f>45340</f>
        <v>45340</v>
      </c>
    </row>
    <row r="1913" spans="1:2" x14ac:dyDescent="0.25">
      <c r="A1913" s="1">
        <f>45239</f>
        <v>45239</v>
      </c>
      <c r="B1913" s="1">
        <f>45277</f>
        <v>45277</v>
      </c>
    </row>
    <row r="1914" spans="1:2" x14ac:dyDescent="0.25">
      <c r="A1914" s="1">
        <f>45237</f>
        <v>45237</v>
      </c>
      <c r="B1914" s="1">
        <f>1</f>
        <v>1</v>
      </c>
    </row>
    <row r="1915" spans="1:2" x14ac:dyDescent="0.25">
      <c r="A1915" s="1">
        <f>45246</f>
        <v>45246</v>
      </c>
      <c r="B1915" s="1">
        <f>45382</f>
        <v>45382</v>
      </c>
    </row>
    <row r="1916" spans="1:2" x14ac:dyDescent="0.25">
      <c r="A1916" s="1">
        <f>45231</f>
        <v>45231</v>
      </c>
      <c r="B1916" s="1">
        <f>45900</f>
        <v>45900</v>
      </c>
    </row>
    <row r="1917" spans="1:2" x14ac:dyDescent="0.25">
      <c r="A1917" s="1">
        <f>45231</f>
        <v>45231</v>
      </c>
      <c r="B1917" s="1">
        <f>46234</f>
        <v>46234</v>
      </c>
    </row>
    <row r="1918" spans="1:2" x14ac:dyDescent="0.25">
      <c r="A1918" s="1">
        <f>45261</f>
        <v>45261</v>
      </c>
      <c r="B1918" s="1">
        <f>1</f>
        <v>1</v>
      </c>
    </row>
    <row r="1919" spans="1:2" x14ac:dyDescent="0.25">
      <c r="A1919" s="1">
        <f>45266</f>
        <v>45266</v>
      </c>
      <c r="B1919" s="1">
        <f>45291</f>
        <v>45291</v>
      </c>
    </row>
    <row r="1920" spans="1:2" x14ac:dyDescent="0.25">
      <c r="A1920" s="1">
        <f>45266</f>
        <v>45266</v>
      </c>
      <c r="B1920" s="1">
        <f>45349</f>
        <v>45349</v>
      </c>
    </row>
    <row r="1921" spans="1:2" x14ac:dyDescent="0.25">
      <c r="A1921" s="1">
        <f>45413</f>
        <v>45413</v>
      </c>
      <c r="B1921" s="1">
        <f>45443</f>
        <v>45443</v>
      </c>
    </row>
    <row r="1922" spans="1:2" x14ac:dyDescent="0.25">
      <c r="A1922" s="1">
        <f>45289</f>
        <v>45289</v>
      </c>
      <c r="B1922" s="1">
        <f>45291</f>
        <v>45291</v>
      </c>
    </row>
    <row r="1923" spans="1:2" x14ac:dyDescent="0.25">
      <c r="A1923" s="1">
        <f>45275</f>
        <v>45275</v>
      </c>
      <c r="B1923" s="1">
        <f>1</f>
        <v>1</v>
      </c>
    </row>
    <row r="1924" spans="1:2" x14ac:dyDescent="0.25">
      <c r="A1924" s="1">
        <f>45292</f>
        <v>45292</v>
      </c>
      <c r="B1924" s="1">
        <f>45292</f>
        <v>45292</v>
      </c>
    </row>
    <row r="1925" spans="1:2" x14ac:dyDescent="0.25">
      <c r="A1925" s="1">
        <f>45264</f>
        <v>45264</v>
      </c>
      <c r="B1925" s="1">
        <f>45896</f>
        <v>45896</v>
      </c>
    </row>
    <row r="1926" spans="1:2" x14ac:dyDescent="0.25">
      <c r="A1926" s="1">
        <f>45292</f>
        <v>45292</v>
      </c>
      <c r="B1926" s="1">
        <f>45292</f>
        <v>45292</v>
      </c>
    </row>
    <row r="1927" spans="1:2" x14ac:dyDescent="0.25">
      <c r="A1927" s="1">
        <f>45292</f>
        <v>45292</v>
      </c>
      <c r="B1927" s="1">
        <f>45292</f>
        <v>45292</v>
      </c>
    </row>
    <row r="1928" spans="1:2" x14ac:dyDescent="0.25">
      <c r="A1928" s="1">
        <f>45323</f>
        <v>45323</v>
      </c>
      <c r="B1928" s="1">
        <f>1</f>
        <v>1</v>
      </c>
    </row>
    <row r="1929" spans="1:2" x14ac:dyDescent="0.25">
      <c r="A1929" s="1">
        <f>45323</f>
        <v>45323</v>
      </c>
      <c r="B1929" s="1">
        <f>1</f>
        <v>1</v>
      </c>
    </row>
    <row r="1930" spans="1:2" x14ac:dyDescent="0.25">
      <c r="A1930" s="1">
        <f>45323</f>
        <v>45323</v>
      </c>
      <c r="B1930" s="1">
        <f>45326</f>
        <v>45326</v>
      </c>
    </row>
    <row r="1931" spans="1:2" x14ac:dyDescent="0.25">
      <c r="A1931" s="1">
        <f>45323</f>
        <v>45323</v>
      </c>
      <c r="B1931" s="1">
        <f>45351</f>
        <v>45351</v>
      </c>
    </row>
    <row r="1932" spans="1:2" x14ac:dyDescent="0.25">
      <c r="A1932" s="1">
        <f>45322</f>
        <v>45322</v>
      </c>
      <c r="B1932" s="1">
        <f>1</f>
        <v>1</v>
      </c>
    </row>
    <row r="1933" spans="1:2" x14ac:dyDescent="0.25">
      <c r="A1933" s="1">
        <f>45322</f>
        <v>45322</v>
      </c>
      <c r="B1933" s="1">
        <f>1</f>
        <v>1</v>
      </c>
    </row>
    <row r="1934" spans="1:2" x14ac:dyDescent="0.25">
      <c r="A1934" s="1">
        <f>45292</f>
        <v>45292</v>
      </c>
      <c r="B1934" s="1">
        <f>45292</f>
        <v>45292</v>
      </c>
    </row>
    <row r="1935" spans="1:2" x14ac:dyDescent="0.25">
      <c r="A1935" s="1">
        <f>45323</f>
        <v>45323</v>
      </c>
      <c r="B1935" s="1">
        <f>1</f>
        <v>1</v>
      </c>
    </row>
    <row r="1936" spans="1:2" x14ac:dyDescent="0.25">
      <c r="A1936" s="1">
        <f>45323</f>
        <v>45323</v>
      </c>
      <c r="B1936" s="1">
        <f>1</f>
        <v>1</v>
      </c>
    </row>
    <row r="1937" spans="1:2" x14ac:dyDescent="0.25">
      <c r="A1937" s="1">
        <f>45323</f>
        <v>45323</v>
      </c>
      <c r="B1937" s="1">
        <f>45354</f>
        <v>45354</v>
      </c>
    </row>
    <row r="1938" spans="1:2" x14ac:dyDescent="0.25">
      <c r="A1938" s="1">
        <f>45344</f>
        <v>45344</v>
      </c>
      <c r="B1938" s="1">
        <f>1</f>
        <v>1</v>
      </c>
    </row>
    <row r="1939" spans="1:2" x14ac:dyDescent="0.25">
      <c r="A1939" s="1">
        <f>45323</f>
        <v>45323</v>
      </c>
      <c r="B1939" s="1">
        <f>45323</f>
        <v>45323</v>
      </c>
    </row>
    <row r="1940" spans="1:2" x14ac:dyDescent="0.25">
      <c r="A1940" s="1">
        <f>45323</f>
        <v>45323</v>
      </c>
      <c r="B1940" s="1">
        <f>45324</f>
        <v>45324</v>
      </c>
    </row>
    <row r="1941" spans="1:2" x14ac:dyDescent="0.25">
      <c r="A1941" s="1">
        <f>45325</f>
        <v>45325</v>
      </c>
      <c r="B1941" s="1">
        <f>45365</f>
        <v>45365</v>
      </c>
    </row>
    <row r="1942" spans="1:2" x14ac:dyDescent="0.25">
      <c r="A1942" s="1">
        <f>45327</f>
        <v>45327</v>
      </c>
      <c r="B1942" s="1">
        <f>45382</f>
        <v>45382</v>
      </c>
    </row>
    <row r="1943" spans="1:2" x14ac:dyDescent="0.25">
      <c r="A1943" s="1">
        <f>45330</f>
        <v>45330</v>
      </c>
      <c r="B1943" s="1">
        <f>1</f>
        <v>1</v>
      </c>
    </row>
    <row r="1944" spans="1:2" x14ac:dyDescent="0.25">
      <c r="A1944" s="1">
        <f>45330</f>
        <v>45330</v>
      </c>
      <c r="B1944" s="1">
        <f>1</f>
        <v>1</v>
      </c>
    </row>
    <row r="1945" spans="1:2" x14ac:dyDescent="0.25">
      <c r="A1945" s="1">
        <f>45330</f>
        <v>45330</v>
      </c>
      <c r="B1945" s="1">
        <f>1</f>
        <v>1</v>
      </c>
    </row>
    <row r="1946" spans="1:2" x14ac:dyDescent="0.25">
      <c r="A1946" s="1">
        <f>45330</f>
        <v>45330</v>
      </c>
      <c r="B1946" s="1">
        <f>1</f>
        <v>1</v>
      </c>
    </row>
    <row r="1947" spans="1:2" x14ac:dyDescent="0.25">
      <c r="A1947" s="1">
        <f>45334</f>
        <v>45334</v>
      </c>
      <c r="B1947" s="1">
        <f>1</f>
        <v>1</v>
      </c>
    </row>
    <row r="1948" spans="1:2" x14ac:dyDescent="0.25">
      <c r="A1948" s="1">
        <f>45337</f>
        <v>45337</v>
      </c>
      <c r="B1948" s="1">
        <f>1</f>
        <v>1</v>
      </c>
    </row>
    <row r="1949" spans="1:2" x14ac:dyDescent="0.25">
      <c r="A1949" s="1">
        <f>45336</f>
        <v>45336</v>
      </c>
      <c r="B1949" s="1">
        <f>1</f>
        <v>1</v>
      </c>
    </row>
    <row r="1950" spans="1:2" x14ac:dyDescent="0.25">
      <c r="A1950" s="1">
        <f>45337</f>
        <v>45337</v>
      </c>
      <c r="B1950" s="1">
        <f>45343</f>
        <v>45343</v>
      </c>
    </row>
    <row r="1951" spans="1:2" x14ac:dyDescent="0.25">
      <c r="A1951" s="1">
        <f>45338</f>
        <v>45338</v>
      </c>
      <c r="B1951" s="1">
        <f>45473</f>
        <v>45473</v>
      </c>
    </row>
    <row r="1952" spans="1:2" x14ac:dyDescent="0.25">
      <c r="A1952" s="1">
        <f>45341</f>
        <v>45341</v>
      </c>
      <c r="B1952" s="1">
        <f>45361</f>
        <v>45361</v>
      </c>
    </row>
    <row r="1953" spans="1:2" x14ac:dyDescent="0.25">
      <c r="A1953" s="1">
        <f>45358</f>
        <v>45358</v>
      </c>
      <c r="B1953" s="1">
        <f>1</f>
        <v>1</v>
      </c>
    </row>
    <row r="1954" spans="1:2" x14ac:dyDescent="0.25">
      <c r="A1954" s="1">
        <f>45352</f>
        <v>45352</v>
      </c>
      <c r="B1954" s="1">
        <f>45387</f>
        <v>45387</v>
      </c>
    </row>
    <row r="1955" spans="1:2" x14ac:dyDescent="0.25">
      <c r="A1955" s="1">
        <f>45354</f>
        <v>45354</v>
      </c>
      <c r="B1955" s="1">
        <f>1</f>
        <v>1</v>
      </c>
    </row>
    <row r="1956" spans="1:2" x14ac:dyDescent="0.25">
      <c r="A1956" s="1">
        <f>45352</f>
        <v>45352</v>
      </c>
      <c r="B1956" s="1">
        <f>45353</f>
        <v>45353</v>
      </c>
    </row>
    <row r="1957" spans="1:2" x14ac:dyDescent="0.25">
      <c r="A1957" s="1">
        <f>45381</f>
        <v>45381</v>
      </c>
      <c r="B1957" s="1">
        <f>45382</f>
        <v>45382</v>
      </c>
    </row>
    <row r="1958" spans="1:2" x14ac:dyDescent="0.25">
      <c r="A1958" s="1">
        <f>45372</f>
        <v>45372</v>
      </c>
      <c r="B1958" s="1">
        <f>45375</f>
        <v>45375</v>
      </c>
    </row>
    <row r="1959" spans="1:2" x14ac:dyDescent="0.25">
      <c r="A1959" s="1">
        <f>45413</f>
        <v>45413</v>
      </c>
      <c r="B1959" s="1">
        <f>45443</f>
        <v>45443</v>
      </c>
    </row>
    <row r="1960" spans="1:2" x14ac:dyDescent="0.25">
      <c r="A1960" s="1">
        <f>45381</f>
        <v>45381</v>
      </c>
      <c r="B1960" s="1">
        <f>45562</f>
        <v>45562</v>
      </c>
    </row>
    <row r="1961" spans="1:2" x14ac:dyDescent="0.25">
      <c r="A1961" s="1">
        <f>45446</f>
        <v>45446</v>
      </c>
      <c r="B1961" s="1">
        <f>45535</f>
        <v>45535</v>
      </c>
    </row>
    <row r="1962" spans="1:2" x14ac:dyDescent="0.25">
      <c r="A1962" s="1">
        <f>45384</f>
        <v>45384</v>
      </c>
      <c r="B1962" s="1">
        <f>45403</f>
        <v>45403</v>
      </c>
    </row>
    <row r="1963" spans="1:2" x14ac:dyDescent="0.25">
      <c r="A1963" s="1">
        <f>45386</f>
        <v>45386</v>
      </c>
      <c r="B1963" s="1">
        <f>45386</f>
        <v>45386</v>
      </c>
    </row>
    <row r="1964" spans="1:2" x14ac:dyDescent="0.25">
      <c r="A1964" s="1">
        <f>45386</f>
        <v>45386</v>
      </c>
      <c r="B1964" s="1">
        <f>45386</f>
        <v>45386</v>
      </c>
    </row>
    <row r="1965" spans="1:2" x14ac:dyDescent="0.25">
      <c r="A1965" s="1">
        <f>45397</f>
        <v>45397</v>
      </c>
      <c r="B1965" s="1">
        <f>1</f>
        <v>1</v>
      </c>
    </row>
    <row r="1966" spans="1:2" x14ac:dyDescent="0.25">
      <c r="A1966" s="1">
        <f>45397</f>
        <v>45397</v>
      </c>
      <c r="B1966" s="1">
        <f>45412</f>
        <v>45412</v>
      </c>
    </row>
    <row r="1967" spans="1:2" x14ac:dyDescent="0.25">
      <c r="A1967" s="1">
        <f>45386</f>
        <v>45386</v>
      </c>
      <c r="B1967" s="1">
        <f>45407</f>
        <v>45407</v>
      </c>
    </row>
    <row r="1968" spans="1:2" x14ac:dyDescent="0.25">
      <c r="A1968" s="1">
        <f>45390</f>
        <v>45390</v>
      </c>
      <c r="B1968" s="1">
        <f>1</f>
        <v>1</v>
      </c>
    </row>
    <row r="1969" spans="1:2" x14ac:dyDescent="0.25">
      <c r="A1969" s="1">
        <f>45446</f>
        <v>45446</v>
      </c>
      <c r="B1969" s="1">
        <f>45534</f>
        <v>45534</v>
      </c>
    </row>
    <row r="1970" spans="1:2" x14ac:dyDescent="0.25">
      <c r="A1970" s="1">
        <f>45505</f>
        <v>45505</v>
      </c>
      <c r="B1970" s="1">
        <f>45535</f>
        <v>45535</v>
      </c>
    </row>
    <row r="1971" spans="1:2" x14ac:dyDescent="0.25">
      <c r="A1971" s="1">
        <f>45455</f>
        <v>45455</v>
      </c>
      <c r="B1971" s="1">
        <f>45535</f>
        <v>45535</v>
      </c>
    </row>
    <row r="1972" spans="1:2" x14ac:dyDescent="0.25">
      <c r="A1972" s="1">
        <f>45405</f>
        <v>45405</v>
      </c>
      <c r="B1972" s="1">
        <f>1</f>
        <v>1</v>
      </c>
    </row>
    <row r="1973" spans="1:2" x14ac:dyDescent="0.25">
      <c r="A1973" s="1">
        <f>45414</f>
        <v>45414</v>
      </c>
      <c r="B1973" s="1">
        <f>1</f>
        <v>1</v>
      </c>
    </row>
    <row r="1974" spans="1:2" x14ac:dyDescent="0.25">
      <c r="A1974" s="1">
        <f>45444</f>
        <v>45444</v>
      </c>
      <c r="B1974" s="1">
        <f>45473</f>
        <v>45473</v>
      </c>
    </row>
    <row r="1975" spans="1:2" x14ac:dyDescent="0.25">
      <c r="A1975" s="1">
        <f>45415</f>
        <v>45415</v>
      </c>
      <c r="B1975" s="1">
        <f>1</f>
        <v>1</v>
      </c>
    </row>
    <row r="1976" spans="1:2" x14ac:dyDescent="0.25">
      <c r="A1976" s="1">
        <f>45415</f>
        <v>45415</v>
      </c>
      <c r="B1976" s="1">
        <f>1</f>
        <v>1</v>
      </c>
    </row>
    <row r="1977" spans="1:2" x14ac:dyDescent="0.25">
      <c r="A1977" s="1">
        <f>45407</f>
        <v>45407</v>
      </c>
      <c r="B1977" s="1">
        <f>1</f>
        <v>1</v>
      </c>
    </row>
    <row r="1978" spans="1:2" x14ac:dyDescent="0.25">
      <c r="A1978" s="1">
        <f>45481</f>
        <v>45481</v>
      </c>
      <c r="B1978" s="1">
        <f>1</f>
        <v>1</v>
      </c>
    </row>
    <row r="1979" spans="1:2" x14ac:dyDescent="0.25">
      <c r="A1979" s="1">
        <f>45414</f>
        <v>45414</v>
      </c>
      <c r="B1979" s="1">
        <f>1</f>
        <v>1</v>
      </c>
    </row>
    <row r="1980" spans="1:2" x14ac:dyDescent="0.25">
      <c r="A1980" s="1">
        <f>45420</f>
        <v>45420</v>
      </c>
      <c r="B1980" s="1">
        <f>1</f>
        <v>1</v>
      </c>
    </row>
    <row r="1981" spans="1:2" x14ac:dyDescent="0.25">
      <c r="A1981" s="1">
        <f>45414</f>
        <v>45414</v>
      </c>
      <c r="B1981" s="1">
        <f>45443</f>
        <v>45443</v>
      </c>
    </row>
    <row r="1982" spans="1:2" x14ac:dyDescent="0.25">
      <c r="A1982" s="1">
        <f>45460</f>
        <v>45460</v>
      </c>
      <c r="B1982" s="1">
        <f>45504</f>
        <v>45504</v>
      </c>
    </row>
    <row r="1983" spans="1:2" x14ac:dyDescent="0.25">
      <c r="A1983" s="1">
        <f>45414</f>
        <v>45414</v>
      </c>
      <c r="B1983" s="1">
        <f>45443</f>
        <v>45443</v>
      </c>
    </row>
    <row r="1984" spans="1:2" x14ac:dyDescent="0.25">
      <c r="A1984" s="1">
        <f>45425</f>
        <v>45425</v>
      </c>
      <c r="B1984" s="1">
        <f>45431</f>
        <v>45431</v>
      </c>
    </row>
    <row r="1985" spans="1:2" x14ac:dyDescent="0.25">
      <c r="A1985" s="1">
        <f>45418</f>
        <v>45418</v>
      </c>
      <c r="B1985" s="1">
        <f>45443</f>
        <v>45443</v>
      </c>
    </row>
    <row r="1986" spans="1:2" x14ac:dyDescent="0.25">
      <c r="A1986" s="1">
        <f>45418</f>
        <v>45418</v>
      </c>
      <c r="B1986" s="1">
        <f>1</f>
        <v>1</v>
      </c>
    </row>
    <row r="1987" spans="1:2" x14ac:dyDescent="0.25">
      <c r="A1987" s="1">
        <f>45474</f>
        <v>45474</v>
      </c>
      <c r="B1987" s="1">
        <f>45535</f>
        <v>45535</v>
      </c>
    </row>
    <row r="1988" spans="1:2" x14ac:dyDescent="0.25">
      <c r="A1988" s="1">
        <f>45474</f>
        <v>45474</v>
      </c>
      <c r="B1988" s="1">
        <f>45507</f>
        <v>45507</v>
      </c>
    </row>
    <row r="1989" spans="1:2" x14ac:dyDescent="0.25">
      <c r="A1989" s="1">
        <f>45425</f>
        <v>45425</v>
      </c>
      <c r="B1989" s="1">
        <f>45443</f>
        <v>45443</v>
      </c>
    </row>
    <row r="1990" spans="1:2" x14ac:dyDescent="0.25">
      <c r="A1990" s="1">
        <f>45474</f>
        <v>45474</v>
      </c>
      <c r="B1990" s="1">
        <f>1</f>
        <v>1</v>
      </c>
    </row>
    <row r="1991" spans="1:2" x14ac:dyDescent="0.25">
      <c r="A1991" s="1">
        <f>45476</f>
        <v>45476</v>
      </c>
      <c r="B1991" s="1">
        <f>45503</f>
        <v>45503</v>
      </c>
    </row>
    <row r="1992" spans="1:2" x14ac:dyDescent="0.25">
      <c r="A1992" s="1">
        <f>45502</f>
        <v>45502</v>
      </c>
      <c r="B1992" s="1">
        <f>45535</f>
        <v>45535</v>
      </c>
    </row>
    <row r="1993" spans="1:2" x14ac:dyDescent="0.25">
      <c r="A1993" s="1">
        <f>45434</f>
        <v>45434</v>
      </c>
      <c r="B1993" s="1">
        <f>45596</f>
        <v>45596</v>
      </c>
    </row>
    <row r="1994" spans="1:2" x14ac:dyDescent="0.25">
      <c r="A1994" s="1">
        <f>45436</f>
        <v>45436</v>
      </c>
      <c r="B1994" s="1">
        <f>45596</f>
        <v>45596</v>
      </c>
    </row>
    <row r="1995" spans="1:2" x14ac:dyDescent="0.25">
      <c r="A1995" s="1">
        <f>45436</f>
        <v>45436</v>
      </c>
      <c r="B1995" s="1">
        <f>45535</f>
        <v>45535</v>
      </c>
    </row>
    <row r="1996" spans="1:2" x14ac:dyDescent="0.25">
      <c r="A1996" s="1">
        <f>45444</f>
        <v>45444</v>
      </c>
      <c r="B1996" s="1">
        <f>45473</f>
        <v>45473</v>
      </c>
    </row>
    <row r="1997" spans="1:2" x14ac:dyDescent="0.25">
      <c r="A1997" s="1">
        <f>45447</f>
        <v>45447</v>
      </c>
      <c r="B1997" s="1">
        <f>1</f>
        <v>1</v>
      </c>
    </row>
    <row r="1998" spans="1:2" x14ac:dyDescent="0.25">
      <c r="A1998" s="1">
        <f>45474</f>
        <v>45474</v>
      </c>
      <c r="B1998" s="1">
        <f>45513</f>
        <v>45513</v>
      </c>
    </row>
    <row r="1999" spans="1:2" x14ac:dyDescent="0.25">
      <c r="A1999" s="1">
        <f>45455</f>
        <v>45455</v>
      </c>
      <c r="B1999" s="1">
        <f>45535</f>
        <v>45535</v>
      </c>
    </row>
    <row r="2000" spans="1:2" x14ac:dyDescent="0.25">
      <c r="A2000" s="1">
        <f>45464</f>
        <v>45464</v>
      </c>
      <c r="B2000" s="1">
        <f>1</f>
        <v>1</v>
      </c>
    </row>
    <row r="2001" spans="1:2" x14ac:dyDescent="0.25">
      <c r="A2001" s="1">
        <f>45474</f>
        <v>45474</v>
      </c>
      <c r="B2001" s="1">
        <f>45508</f>
        <v>45508</v>
      </c>
    </row>
    <row r="2002" spans="1:2" x14ac:dyDescent="0.25">
      <c r="A2002" s="1">
        <f>45474</f>
        <v>45474</v>
      </c>
      <c r="B2002" s="1">
        <f>1</f>
        <v>1</v>
      </c>
    </row>
    <row r="2003" spans="1:2" x14ac:dyDescent="0.25">
      <c r="A2003" s="1">
        <f>45481</f>
        <v>45481</v>
      </c>
      <c r="B2003" s="1">
        <f>45529</f>
        <v>45529</v>
      </c>
    </row>
    <row r="2004" spans="1:2" x14ac:dyDescent="0.25">
      <c r="A2004" s="1">
        <f>45415</f>
        <v>45415</v>
      </c>
      <c r="B2004" s="1">
        <f>45415</f>
        <v>45415</v>
      </c>
    </row>
    <row r="2005" spans="1:2" x14ac:dyDescent="0.25">
      <c r="A2005" s="1">
        <f>45456</f>
        <v>45456</v>
      </c>
      <c r="B2005" s="1">
        <f>1</f>
        <v>1</v>
      </c>
    </row>
    <row r="2006" spans="1:2" x14ac:dyDescent="0.25">
      <c r="A2006" s="1">
        <f>45475</f>
        <v>45475</v>
      </c>
      <c r="B2006" s="1">
        <f>45535</f>
        <v>45535</v>
      </c>
    </row>
    <row r="2007" spans="1:2" x14ac:dyDescent="0.25">
      <c r="A2007" s="1">
        <f>45460</f>
        <v>45460</v>
      </c>
      <c r="B2007" s="1">
        <f>46265</f>
        <v>46265</v>
      </c>
    </row>
    <row r="2008" spans="1:2" x14ac:dyDescent="0.25">
      <c r="A2008" s="1">
        <f>45463</f>
        <v>45463</v>
      </c>
      <c r="B2008" s="1">
        <f>1</f>
        <v>1</v>
      </c>
    </row>
    <row r="2009" spans="1:2" x14ac:dyDescent="0.25">
      <c r="A2009" s="1">
        <f>45474</f>
        <v>45474</v>
      </c>
      <c r="B2009" s="1">
        <f>45520</f>
        <v>45520</v>
      </c>
    </row>
    <row r="2010" spans="1:2" x14ac:dyDescent="0.25">
      <c r="A2010" s="1">
        <f>45451</f>
        <v>45451</v>
      </c>
      <c r="B2010" s="1">
        <f>45515</f>
        <v>45515</v>
      </c>
    </row>
    <row r="2011" spans="1:2" x14ac:dyDescent="0.25">
      <c r="A2011" s="1">
        <f>45453</f>
        <v>45453</v>
      </c>
      <c r="B2011" s="1">
        <f>1</f>
        <v>1</v>
      </c>
    </row>
    <row r="2012" spans="1:2" x14ac:dyDescent="0.25">
      <c r="A2012" s="1">
        <f>45509</f>
        <v>45509</v>
      </c>
      <c r="B2012" s="1">
        <f>45535</f>
        <v>45535</v>
      </c>
    </row>
    <row r="2013" spans="1:2" x14ac:dyDescent="0.25">
      <c r="A2013" s="1">
        <f>45456</f>
        <v>45456</v>
      </c>
      <c r="B2013" s="1">
        <f>1</f>
        <v>1</v>
      </c>
    </row>
    <row r="2014" spans="1:2" x14ac:dyDescent="0.25">
      <c r="A2014" s="1">
        <f>45474</f>
        <v>45474</v>
      </c>
      <c r="B2014" s="1">
        <f>45565</f>
        <v>45565</v>
      </c>
    </row>
    <row r="2015" spans="1:2" x14ac:dyDescent="0.25">
      <c r="A2015" s="1">
        <f>45474</f>
        <v>45474</v>
      </c>
      <c r="B2015" s="1">
        <f>45543</f>
        <v>45543</v>
      </c>
    </row>
    <row r="2016" spans="1:2" x14ac:dyDescent="0.25">
      <c r="A2016" s="1">
        <f>45474</f>
        <v>45474</v>
      </c>
      <c r="B2016" s="1">
        <f>45508</f>
        <v>45508</v>
      </c>
    </row>
    <row r="2017" spans="1:2" x14ac:dyDescent="0.25">
      <c r="A2017" s="1">
        <f>45474</f>
        <v>45474</v>
      </c>
      <c r="B2017" s="1">
        <f>1</f>
        <v>1</v>
      </c>
    </row>
    <row r="2018" spans="1:2" x14ac:dyDescent="0.25">
      <c r="A2018" s="1">
        <f>45479</f>
        <v>45479</v>
      </c>
      <c r="B2018" s="1">
        <f>45535</f>
        <v>45535</v>
      </c>
    </row>
    <row r="2019" spans="1:2" x14ac:dyDescent="0.25">
      <c r="A2019" s="1">
        <f>45476</f>
        <v>45476</v>
      </c>
      <c r="B2019" s="1">
        <f>1</f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RH</dc:creator>
  <cp:lastModifiedBy>Georges Blanc</cp:lastModifiedBy>
  <dcterms:created xsi:type="dcterms:W3CDTF">2024-06-14T09:07:57Z</dcterms:created>
  <dcterms:modified xsi:type="dcterms:W3CDTF">2024-06-14T10:07:32Z</dcterms:modified>
</cp:coreProperties>
</file>