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filterPrivacy="1" codeName="ThisWorkbook" defaultThemeVersion="202300"/>
  <xr:revisionPtr revIDLastSave="0" documentId="13_ncr:1_{EB7D5C75-4A0A-4A77-9852-5D75054D4E78}" xr6:coauthVersionLast="47" xr6:coauthVersionMax="47" xr10:uidLastSave="{00000000-0000-0000-0000-000000000000}"/>
  <bookViews>
    <workbookView xWindow="-120" yWindow="-120" windowWidth="29040" windowHeight="15720" activeTab="1" xr2:uid="{C17D42BA-0A57-4BA1-BBA9-1FF035F36B66}"/>
  </bookViews>
  <sheets>
    <sheet name="Spi" sheetId="1" r:id="rId1"/>
    <sheet name="O365" sheetId="3" r:id="rId2"/>
  </sheets>
  <definedNames>
    <definedName name="t">Spi!$E$4:$F$31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3" l="1" a="1"/>
  <c r="A5" i="3" s="1"/>
  <c r="A9" i="3" s="1"/>
  <c r="E9" i="3" a="1"/>
  <c r="E9" i="3" s="1"/>
  <c r="AE22" i="1"/>
  <c r="AF22" i="1" s="1"/>
  <c r="AE21" i="1"/>
  <c r="AF21" i="1" s="1"/>
  <c r="AE20" i="1"/>
  <c r="AF20" i="1" s="1"/>
  <c r="AE19" i="1"/>
  <c r="AF19" i="1" s="1"/>
  <c r="AE18" i="1"/>
  <c r="AF18" i="1" s="1"/>
  <c r="AE17" i="1"/>
  <c r="AF17" i="1" s="1"/>
  <c r="AE16" i="1"/>
  <c r="AF16" i="1" s="1"/>
  <c r="AE15" i="1"/>
  <c r="AF15" i="1" s="1"/>
  <c r="AE14" i="1"/>
  <c r="AF14" i="1" s="1"/>
  <c r="AF13" i="1"/>
  <c r="AE13" i="1"/>
  <c r="E13" i="1"/>
  <c r="C13" i="1"/>
  <c r="C16" i="1" s="1"/>
  <c r="C19" i="1" s="1"/>
  <c r="C22" i="1" s="1"/>
  <c r="C25" i="1" s="1"/>
  <c r="C28" i="1" s="1"/>
  <c r="C31" i="1" s="1"/>
  <c r="C34" i="1" s="1"/>
  <c r="C37" i="1" s="1"/>
  <c r="C40" i="1" s="1"/>
  <c r="C43" i="1" s="1"/>
  <c r="C46" i="1" s="1"/>
  <c r="C49" i="1" s="1"/>
  <c r="C52" i="1" s="1"/>
  <c r="C55" i="1" s="1"/>
  <c r="C58" i="1" s="1"/>
  <c r="C61" i="1" s="1"/>
  <c r="C64" i="1" s="1"/>
  <c r="C67" i="1" s="1"/>
  <c r="C70" i="1" s="1"/>
  <c r="C73" i="1" s="1"/>
  <c r="C76" i="1" s="1"/>
  <c r="C79" i="1" s="1"/>
  <c r="C82" i="1" s="1"/>
  <c r="C85" i="1" s="1"/>
  <c r="C88" i="1" s="1"/>
  <c r="C91" i="1" s="1"/>
  <c r="C94" i="1" s="1"/>
  <c r="C97" i="1" s="1"/>
  <c r="C100" i="1" s="1"/>
  <c r="C103" i="1" s="1"/>
  <c r="C106" i="1" s="1"/>
  <c r="C109" i="1" s="1"/>
  <c r="C112" i="1" s="1"/>
  <c r="B13" i="1"/>
  <c r="B16" i="1" s="1"/>
  <c r="B19" i="1" s="1"/>
  <c r="B22" i="1" s="1"/>
  <c r="B25" i="1" s="1"/>
  <c r="B28" i="1" s="1"/>
  <c r="B31" i="1" s="1"/>
  <c r="B34" i="1" s="1"/>
  <c r="B37" i="1" s="1"/>
  <c r="B40" i="1" s="1"/>
  <c r="B43" i="1" s="1"/>
  <c r="B46" i="1" s="1"/>
  <c r="B49" i="1" s="1"/>
  <c r="B52" i="1" s="1"/>
  <c r="B55" i="1" s="1"/>
  <c r="B58" i="1" s="1"/>
  <c r="B61" i="1" s="1"/>
  <c r="B64" i="1" s="1"/>
  <c r="B67" i="1" s="1"/>
  <c r="B70" i="1" s="1"/>
  <c r="B73" i="1" s="1"/>
  <c r="B76" i="1" s="1"/>
  <c r="B79" i="1" s="1"/>
  <c r="B82" i="1" s="1"/>
  <c r="B85" i="1" s="1"/>
  <c r="B88" i="1" s="1"/>
  <c r="B91" i="1" s="1"/>
  <c r="B94" i="1" s="1"/>
  <c r="B97" i="1" s="1"/>
  <c r="B100" i="1" s="1"/>
  <c r="B103" i="1" s="1"/>
  <c r="B106" i="1" s="1"/>
  <c r="B109" i="1" s="1"/>
  <c r="B112" i="1" s="1"/>
  <c r="AF12" i="1"/>
  <c r="AE12" i="1"/>
  <c r="AE11" i="1"/>
  <c r="AF11" i="1" s="1"/>
  <c r="AE10" i="1"/>
  <c r="AF10" i="1" s="1"/>
  <c r="AE9" i="1"/>
  <c r="AF9" i="1" s="1"/>
  <c r="AE8" i="1"/>
  <c r="AF8" i="1" s="1"/>
  <c r="AE7" i="1"/>
  <c r="AF7" i="1" s="1"/>
  <c r="AF23" i="1" s="1"/>
  <c r="H5" i="1"/>
  <c r="F5" i="1"/>
  <c r="F6" i="1" s="1"/>
  <c r="B12" i="1" s="1"/>
  <c r="B14" i="1" s="1"/>
  <c r="F4" i="1"/>
  <c r="F9" i="3" l="1"/>
  <c r="B9" i="3"/>
  <c r="I9" i="3" s="1"/>
  <c r="G6" i="1"/>
  <c r="B9" i="1"/>
  <c r="B11" i="1" s="1"/>
  <c r="G5" i="1"/>
  <c r="F7" i="1"/>
  <c r="C9" i="1"/>
  <c r="C11" i="1" s="1"/>
  <c r="C12" i="1"/>
  <c r="C14" i="1" s="1"/>
  <c r="E14" i="1"/>
  <c r="H6" i="1"/>
  <c r="E15" i="1" l="1"/>
  <c r="C15" i="1"/>
  <c r="C17" i="1" s="1"/>
  <c r="F8" i="1"/>
  <c r="G7" i="1"/>
  <c r="B15" i="1"/>
  <c r="B17" i="1" s="1"/>
  <c r="H7" i="1"/>
  <c r="C18" i="1" l="1"/>
  <c r="C20" i="1" s="1"/>
  <c r="B18" i="1"/>
  <c r="B20" i="1" s="1"/>
  <c r="H8" i="1"/>
  <c r="G8" i="1"/>
  <c r="F9" i="1"/>
  <c r="E16" i="1"/>
  <c r="C21" i="1" l="1"/>
  <c r="C23" i="1" s="1"/>
  <c r="F10" i="1"/>
  <c r="G9" i="1"/>
  <c r="B21" i="1"/>
  <c r="B23" i="1" s="1"/>
  <c r="H9" i="1"/>
  <c r="E17" i="1"/>
  <c r="E18" i="1" l="1"/>
  <c r="C24" i="1"/>
  <c r="C26" i="1" s="1"/>
  <c r="F11" i="1"/>
  <c r="B24" i="1"/>
  <c r="B26" i="1" s="1"/>
  <c r="H10" i="1"/>
  <c r="G10" i="1"/>
  <c r="E19" i="1" l="1"/>
  <c r="B27" i="1"/>
  <c r="B29" i="1" s="1"/>
  <c r="G11" i="1"/>
  <c r="C27" i="1"/>
  <c r="C29" i="1" s="1"/>
  <c r="H11" i="1"/>
  <c r="F12" i="1"/>
  <c r="E20" i="1" l="1"/>
  <c r="H12" i="1"/>
  <c r="C30" i="1"/>
  <c r="C32" i="1" s="1"/>
  <c r="G12" i="1"/>
  <c r="B30" i="1"/>
  <c r="B32" i="1" s="1"/>
  <c r="F13" i="1"/>
  <c r="E21" i="1" l="1"/>
  <c r="B33" i="1"/>
  <c r="B35" i="1" s="1"/>
  <c r="F14" i="1"/>
  <c r="C33" i="1"/>
  <c r="C35" i="1" s="1"/>
  <c r="H13" i="1"/>
  <c r="G13" i="1"/>
  <c r="E22" i="1" l="1"/>
  <c r="C36" i="1"/>
  <c r="C38" i="1" s="1"/>
  <c r="B36" i="1"/>
  <c r="B38" i="1" s="1"/>
  <c r="F15" i="1"/>
  <c r="G14" i="1"/>
  <c r="H14" i="1"/>
  <c r="E23" i="1" l="1"/>
  <c r="B39" i="1"/>
  <c r="B41" i="1" s="1"/>
  <c r="F16" i="1"/>
  <c r="C39" i="1"/>
  <c r="C41" i="1" s="1"/>
  <c r="H15" i="1"/>
  <c r="G15" i="1"/>
  <c r="E24" i="1" l="1"/>
  <c r="C42" i="1"/>
  <c r="C44" i="1" s="1"/>
  <c r="B42" i="1"/>
  <c r="B44" i="1" s="1"/>
  <c r="F17" i="1"/>
  <c r="H16" i="1"/>
  <c r="G16" i="1"/>
  <c r="B45" i="1" l="1"/>
  <c r="B47" i="1" s="1"/>
  <c r="F18" i="1"/>
  <c r="C45" i="1"/>
  <c r="C47" i="1" s="1"/>
  <c r="H17" i="1"/>
  <c r="G17" i="1"/>
  <c r="E25" i="1"/>
  <c r="E26" i="1" l="1"/>
  <c r="B48" i="1"/>
  <c r="B50" i="1" s="1"/>
  <c r="F19" i="1"/>
  <c r="C48" i="1"/>
  <c r="C50" i="1" s="1"/>
  <c r="H18" i="1"/>
  <c r="G18" i="1"/>
  <c r="B51" i="1" l="1"/>
  <c r="B53" i="1" s="1"/>
  <c r="C51" i="1"/>
  <c r="C53" i="1" s="1"/>
  <c r="F20" i="1"/>
  <c r="H19" i="1"/>
  <c r="G19" i="1"/>
  <c r="E27" i="1"/>
  <c r="B54" i="1" l="1"/>
  <c r="B56" i="1" s="1"/>
  <c r="C54" i="1"/>
  <c r="C56" i="1" s="1"/>
  <c r="F21" i="1"/>
  <c r="H20" i="1"/>
  <c r="G20" i="1"/>
  <c r="E28" i="1"/>
  <c r="B57" i="1" l="1"/>
  <c r="B59" i="1" s="1"/>
  <c r="F22" i="1"/>
  <c r="C57" i="1"/>
  <c r="C59" i="1" s="1"/>
  <c r="H21" i="1"/>
  <c r="G21" i="1"/>
  <c r="E29" i="1"/>
  <c r="E30" i="1" l="1"/>
  <c r="B60" i="1"/>
  <c r="B62" i="1" s="1"/>
  <c r="C60" i="1"/>
  <c r="C62" i="1" s="1"/>
  <c r="F23" i="1"/>
  <c r="H22" i="1"/>
  <c r="G22" i="1"/>
  <c r="F24" i="1" l="1"/>
  <c r="H23" i="1"/>
  <c r="G23" i="1"/>
  <c r="E31" i="1"/>
  <c r="E32" i="1" l="1"/>
  <c r="F25" i="1"/>
  <c r="H24" i="1"/>
  <c r="G24" i="1"/>
  <c r="F26" i="1" l="1"/>
  <c r="G25" i="1"/>
  <c r="H25" i="1"/>
  <c r="E33" i="1"/>
  <c r="E34" i="1" l="1"/>
  <c r="F27" i="1"/>
  <c r="H26" i="1"/>
  <c r="G26" i="1"/>
  <c r="E35" i="1" l="1"/>
  <c r="F28" i="1"/>
  <c r="H27" i="1"/>
  <c r="G27" i="1"/>
  <c r="E36" i="1" l="1"/>
  <c r="F29" i="1"/>
  <c r="H28" i="1"/>
  <c r="G28" i="1"/>
  <c r="E37" i="1" l="1"/>
  <c r="F30" i="1"/>
  <c r="G29" i="1"/>
  <c r="H29" i="1"/>
  <c r="E38" i="1" l="1"/>
  <c r="F31" i="1"/>
  <c r="H30" i="1"/>
  <c r="G30" i="1"/>
  <c r="E39" i="1" l="1"/>
  <c r="F32" i="1"/>
  <c r="G31" i="1"/>
  <c r="H31" i="1"/>
  <c r="E40" i="1" l="1"/>
  <c r="F33" i="1"/>
  <c r="H32" i="1"/>
  <c r="G32" i="1"/>
  <c r="F34" i="1" l="1"/>
  <c r="H33" i="1"/>
  <c r="G33" i="1"/>
  <c r="E41" i="1"/>
  <c r="E42" i="1" l="1"/>
  <c r="F35" i="1"/>
  <c r="G34" i="1"/>
  <c r="H34" i="1"/>
  <c r="F36" i="1" l="1"/>
  <c r="H35" i="1"/>
  <c r="G35" i="1"/>
  <c r="E43" i="1"/>
  <c r="E44" i="1" l="1"/>
  <c r="F37" i="1"/>
  <c r="G36" i="1"/>
  <c r="H36" i="1"/>
  <c r="F38" i="1" l="1"/>
  <c r="H37" i="1"/>
  <c r="G37" i="1"/>
  <c r="E45" i="1"/>
  <c r="E46" i="1" l="1"/>
  <c r="F39" i="1"/>
  <c r="G38" i="1"/>
  <c r="H38" i="1"/>
  <c r="F40" i="1" l="1"/>
  <c r="G39" i="1"/>
  <c r="H39" i="1"/>
  <c r="E47" i="1"/>
  <c r="E48" i="1" l="1"/>
  <c r="F41" i="1"/>
  <c r="H40" i="1"/>
  <c r="G40" i="1"/>
  <c r="F42" i="1" l="1"/>
  <c r="G41" i="1"/>
  <c r="H41" i="1"/>
  <c r="E49" i="1"/>
  <c r="E50" i="1" l="1"/>
  <c r="F43" i="1"/>
  <c r="H42" i="1"/>
  <c r="G42" i="1"/>
  <c r="F44" i="1" l="1"/>
  <c r="G43" i="1"/>
  <c r="H43" i="1"/>
  <c r="E51" i="1"/>
  <c r="E52" i="1" l="1"/>
  <c r="F45" i="1"/>
  <c r="H44" i="1"/>
  <c r="G44" i="1"/>
  <c r="B63" i="1" l="1"/>
  <c r="B65" i="1" s="1"/>
  <c r="C63" i="1"/>
  <c r="C65" i="1" s="1"/>
  <c r="F46" i="1"/>
  <c r="G45" i="1"/>
  <c r="H45" i="1"/>
  <c r="E53" i="1"/>
  <c r="F47" i="1" l="1"/>
  <c r="G46" i="1"/>
  <c r="H46" i="1"/>
  <c r="E54" i="1"/>
  <c r="E55" i="1" l="1"/>
  <c r="F48" i="1"/>
  <c r="G47" i="1"/>
  <c r="H47" i="1"/>
  <c r="B66" i="1" l="1"/>
  <c r="B68" i="1" s="1"/>
  <c r="C66" i="1"/>
  <c r="C68" i="1" s="1"/>
  <c r="F49" i="1"/>
  <c r="H48" i="1"/>
  <c r="G48" i="1"/>
  <c r="E56" i="1"/>
  <c r="F50" i="1" l="1"/>
  <c r="G49" i="1"/>
  <c r="H49" i="1"/>
  <c r="E57" i="1"/>
  <c r="E58" i="1" l="1"/>
  <c r="F51" i="1"/>
  <c r="G50" i="1"/>
  <c r="H50" i="1"/>
  <c r="B69" i="1" l="1"/>
  <c r="B71" i="1" s="1"/>
  <c r="F52" i="1"/>
  <c r="C69" i="1"/>
  <c r="C71" i="1" s="1"/>
  <c r="G51" i="1"/>
  <c r="H51" i="1"/>
  <c r="E59" i="1"/>
  <c r="F53" i="1" l="1"/>
  <c r="G52" i="1"/>
  <c r="H52" i="1"/>
  <c r="E60" i="1"/>
  <c r="E61" i="1" l="1"/>
  <c r="F54" i="1"/>
  <c r="G53" i="1"/>
  <c r="H53" i="1"/>
  <c r="B72" i="1" l="1"/>
  <c r="B74" i="1" s="1"/>
  <c r="F55" i="1"/>
  <c r="C72" i="1"/>
  <c r="C74" i="1" s="1"/>
  <c r="G54" i="1"/>
  <c r="H54" i="1"/>
  <c r="E62" i="1"/>
  <c r="F56" i="1" l="1"/>
  <c r="G55" i="1"/>
  <c r="H55" i="1"/>
  <c r="E63" i="1"/>
  <c r="E64" i="1" l="1"/>
  <c r="F57" i="1"/>
  <c r="G56" i="1"/>
  <c r="H56" i="1"/>
  <c r="B75" i="1" l="1"/>
  <c r="B77" i="1" s="1"/>
  <c r="C75" i="1"/>
  <c r="C77" i="1" s="1"/>
  <c r="F58" i="1"/>
  <c r="G57" i="1"/>
  <c r="H57" i="1"/>
  <c r="E65" i="1"/>
  <c r="F59" i="1" l="1"/>
  <c r="G58" i="1"/>
  <c r="H58" i="1"/>
  <c r="E66" i="1"/>
  <c r="E67" i="1" l="1"/>
  <c r="F60" i="1"/>
  <c r="G59" i="1"/>
  <c r="H59" i="1"/>
  <c r="B78" i="1" l="1"/>
  <c r="B80" i="1" s="1"/>
  <c r="C78" i="1"/>
  <c r="C80" i="1" s="1"/>
  <c r="F61" i="1"/>
  <c r="G60" i="1"/>
  <c r="H60" i="1"/>
  <c r="E68" i="1"/>
  <c r="F62" i="1" l="1"/>
  <c r="G61" i="1"/>
  <c r="H61" i="1"/>
  <c r="E69" i="1"/>
  <c r="E70" i="1" l="1"/>
  <c r="F63" i="1"/>
  <c r="G62" i="1"/>
  <c r="H62" i="1"/>
  <c r="B81" i="1" l="1"/>
  <c r="B83" i="1" s="1"/>
  <c r="F64" i="1"/>
  <c r="C81" i="1"/>
  <c r="C83" i="1" s="1"/>
  <c r="G63" i="1"/>
  <c r="H63" i="1"/>
  <c r="E71" i="1"/>
  <c r="E72" i="1" l="1"/>
  <c r="F65" i="1"/>
  <c r="G64" i="1"/>
  <c r="H64" i="1"/>
  <c r="F66" i="1" l="1"/>
  <c r="G65" i="1"/>
  <c r="H65" i="1"/>
  <c r="E73" i="1"/>
  <c r="E74" i="1" l="1"/>
  <c r="B84" i="1"/>
  <c r="B86" i="1" s="1"/>
  <c r="F67" i="1"/>
  <c r="C84" i="1"/>
  <c r="C86" i="1" s="1"/>
  <c r="G66" i="1"/>
  <c r="H66" i="1"/>
  <c r="F68" i="1" l="1"/>
  <c r="G67" i="1"/>
  <c r="H67" i="1"/>
  <c r="E75" i="1"/>
  <c r="E76" i="1" l="1"/>
  <c r="F69" i="1"/>
  <c r="G68" i="1"/>
  <c r="H68" i="1"/>
  <c r="B87" i="1" l="1"/>
  <c r="B89" i="1" s="1"/>
  <c r="C87" i="1"/>
  <c r="C89" i="1" s="1"/>
  <c r="F70" i="1"/>
  <c r="H69" i="1"/>
  <c r="G69" i="1"/>
  <c r="E77" i="1"/>
  <c r="E78" i="1" l="1"/>
  <c r="F71" i="1"/>
  <c r="G70" i="1"/>
  <c r="H70" i="1"/>
  <c r="F72" i="1" l="1"/>
  <c r="G71" i="1"/>
  <c r="H71" i="1"/>
  <c r="E79" i="1"/>
  <c r="E80" i="1" l="1"/>
  <c r="B90" i="1"/>
  <c r="B92" i="1" s="1"/>
  <c r="C90" i="1"/>
  <c r="C92" i="1" s="1"/>
  <c r="F73" i="1"/>
  <c r="G72" i="1"/>
  <c r="H72" i="1"/>
  <c r="F74" i="1" l="1"/>
  <c r="G73" i="1"/>
  <c r="H73" i="1"/>
  <c r="E81" i="1"/>
  <c r="E82" i="1" l="1"/>
  <c r="F75" i="1"/>
  <c r="G74" i="1"/>
  <c r="H74" i="1"/>
  <c r="B93" i="1" l="1"/>
  <c r="B95" i="1" s="1"/>
  <c r="C93" i="1"/>
  <c r="C95" i="1" s="1"/>
  <c r="F76" i="1"/>
  <c r="G75" i="1"/>
  <c r="H75" i="1"/>
  <c r="E83" i="1"/>
  <c r="F77" i="1" l="1"/>
  <c r="H76" i="1"/>
  <c r="G76" i="1"/>
  <c r="E84" i="1"/>
  <c r="E85" i="1" l="1"/>
  <c r="F78" i="1"/>
  <c r="G77" i="1"/>
  <c r="H77" i="1"/>
  <c r="E86" i="1" l="1"/>
  <c r="B96" i="1"/>
  <c r="B98" i="1" s="1"/>
  <c r="C96" i="1"/>
  <c r="C98" i="1" s="1"/>
  <c r="F79" i="1"/>
  <c r="G78" i="1"/>
  <c r="H78" i="1"/>
  <c r="F80" i="1" l="1"/>
  <c r="G79" i="1"/>
  <c r="H79" i="1"/>
  <c r="E87" i="1"/>
  <c r="F81" i="1" l="1"/>
  <c r="G80" i="1"/>
  <c r="H80" i="1"/>
  <c r="E88" i="1"/>
  <c r="E89" i="1" l="1"/>
  <c r="B99" i="1"/>
  <c r="B101" i="1" s="1"/>
  <c r="C99" i="1"/>
  <c r="C101" i="1" s="1"/>
  <c r="F82" i="1"/>
  <c r="G81" i="1"/>
  <c r="H81" i="1"/>
  <c r="F83" i="1" l="1"/>
  <c r="G82" i="1"/>
  <c r="H82" i="1"/>
  <c r="E90" i="1"/>
  <c r="E91" i="1" l="1"/>
  <c r="F84" i="1"/>
  <c r="G83" i="1"/>
  <c r="H83" i="1"/>
  <c r="B102" i="1" l="1"/>
  <c r="B104" i="1" s="1"/>
  <c r="C102" i="1"/>
  <c r="C104" i="1" s="1"/>
  <c r="F85" i="1"/>
  <c r="H84" i="1"/>
  <c r="G84" i="1"/>
  <c r="E92" i="1"/>
  <c r="F86" i="1" l="1"/>
  <c r="H85" i="1"/>
  <c r="G85" i="1"/>
  <c r="E93" i="1"/>
  <c r="E94" i="1" l="1"/>
  <c r="F87" i="1"/>
  <c r="G86" i="1"/>
  <c r="H86" i="1"/>
  <c r="B105" i="1" l="1"/>
  <c r="B107" i="1" s="1"/>
  <c r="C105" i="1"/>
  <c r="C107" i="1" s="1"/>
  <c r="F88" i="1"/>
  <c r="H87" i="1"/>
  <c r="G87" i="1"/>
  <c r="E95" i="1"/>
  <c r="E96" i="1" l="1"/>
  <c r="F89" i="1"/>
  <c r="G88" i="1"/>
  <c r="H88" i="1"/>
  <c r="F90" i="1" l="1"/>
  <c r="G89" i="1"/>
  <c r="H89" i="1"/>
  <c r="E97" i="1"/>
  <c r="E98" i="1" l="1"/>
  <c r="B108" i="1"/>
  <c r="B110" i="1" s="1"/>
  <c r="C108" i="1"/>
  <c r="C110" i="1" s="1"/>
  <c r="F91" i="1"/>
  <c r="G90" i="1"/>
  <c r="H90" i="1"/>
  <c r="F92" i="1" l="1"/>
  <c r="G91" i="1"/>
  <c r="H91" i="1"/>
  <c r="E99" i="1"/>
  <c r="E100" i="1" l="1"/>
  <c r="F93" i="1"/>
  <c r="G92" i="1"/>
  <c r="H92" i="1"/>
  <c r="B111" i="1" l="1"/>
  <c r="F94" i="1"/>
  <c r="C111" i="1"/>
  <c r="G93" i="1"/>
  <c r="H93" i="1"/>
  <c r="E101" i="1"/>
  <c r="F95" i="1" l="1"/>
  <c r="H94" i="1"/>
  <c r="G94" i="1"/>
  <c r="E102" i="1"/>
  <c r="E103" i="1" l="1"/>
  <c r="F96" i="1"/>
  <c r="G95" i="1"/>
  <c r="H95" i="1"/>
  <c r="F97" i="1" l="1"/>
  <c r="G96" i="1"/>
  <c r="H96" i="1"/>
  <c r="E104" i="1"/>
  <c r="E105" i="1" l="1"/>
  <c r="F98" i="1"/>
  <c r="G97" i="1"/>
  <c r="H97" i="1"/>
  <c r="F99" i="1" l="1"/>
  <c r="G98" i="1"/>
  <c r="H98" i="1"/>
  <c r="E106" i="1"/>
  <c r="E107" i="1" l="1"/>
  <c r="F100" i="1"/>
  <c r="H99" i="1"/>
  <c r="G99" i="1"/>
  <c r="F101" i="1" l="1"/>
  <c r="H100" i="1"/>
  <c r="G100" i="1"/>
  <c r="E108" i="1"/>
  <c r="E109" i="1" l="1"/>
  <c r="F102" i="1"/>
  <c r="G101" i="1"/>
  <c r="H101" i="1"/>
  <c r="E110" i="1" l="1"/>
  <c r="F103" i="1"/>
  <c r="G102" i="1"/>
  <c r="H102" i="1"/>
  <c r="E111" i="1" l="1"/>
  <c r="F104" i="1"/>
  <c r="G103" i="1"/>
  <c r="H103" i="1"/>
  <c r="F105" i="1" l="1"/>
  <c r="G104" i="1"/>
  <c r="H104" i="1"/>
  <c r="E112" i="1"/>
  <c r="F106" i="1" l="1"/>
  <c r="G105" i="1"/>
  <c r="H105" i="1"/>
  <c r="E113" i="1"/>
  <c r="F107" i="1" l="1"/>
  <c r="G106" i="1"/>
  <c r="H106" i="1"/>
  <c r="E114" i="1"/>
  <c r="E115" i="1" l="1"/>
  <c r="F108" i="1"/>
  <c r="G107" i="1"/>
  <c r="H107" i="1"/>
  <c r="E116" i="1" l="1"/>
  <c r="F109" i="1"/>
  <c r="H108" i="1"/>
  <c r="G108" i="1"/>
  <c r="F110" i="1" l="1"/>
  <c r="H109" i="1"/>
  <c r="G109" i="1"/>
  <c r="E117" i="1"/>
  <c r="F111" i="1" l="1"/>
  <c r="G110" i="1"/>
  <c r="H110" i="1"/>
  <c r="E118" i="1"/>
  <c r="F112" i="1" l="1"/>
  <c r="G111" i="1"/>
  <c r="H111" i="1"/>
  <c r="E119" i="1"/>
  <c r="E120" i="1" l="1"/>
  <c r="F113" i="1"/>
  <c r="G112" i="1"/>
  <c r="H112" i="1"/>
  <c r="E121" i="1" l="1"/>
  <c r="F114" i="1"/>
  <c r="G113" i="1"/>
  <c r="H113" i="1"/>
  <c r="F115" i="1" l="1"/>
  <c r="H114" i="1"/>
  <c r="G114" i="1"/>
  <c r="E122" i="1"/>
  <c r="E123" i="1" l="1"/>
  <c r="F116" i="1"/>
  <c r="G115" i="1"/>
  <c r="H115" i="1"/>
  <c r="F117" i="1" l="1"/>
  <c r="G116" i="1"/>
  <c r="H116" i="1"/>
  <c r="E124" i="1"/>
  <c r="E125" i="1" l="1"/>
  <c r="F118" i="1"/>
  <c r="G117" i="1"/>
  <c r="H117" i="1"/>
  <c r="F119" i="1" l="1"/>
  <c r="G118" i="1"/>
  <c r="H118" i="1"/>
  <c r="E126" i="1"/>
  <c r="E127" i="1" l="1"/>
  <c r="F120" i="1"/>
  <c r="H119" i="1"/>
  <c r="G119" i="1"/>
  <c r="F121" i="1" l="1"/>
  <c r="H120" i="1"/>
  <c r="G120" i="1"/>
  <c r="E128" i="1"/>
  <c r="E129" i="1" l="1"/>
  <c r="F122" i="1"/>
  <c r="G121" i="1"/>
  <c r="H121" i="1"/>
  <c r="F123" i="1" l="1"/>
  <c r="H122" i="1"/>
  <c r="G122" i="1"/>
  <c r="E130" i="1"/>
  <c r="E131" i="1" l="1"/>
  <c r="F124" i="1"/>
  <c r="G123" i="1"/>
  <c r="H123" i="1"/>
  <c r="E132" i="1" l="1"/>
  <c r="F125" i="1"/>
  <c r="H124" i="1"/>
  <c r="G124" i="1"/>
  <c r="E133" i="1" l="1"/>
  <c r="F126" i="1"/>
  <c r="G125" i="1"/>
  <c r="H125" i="1"/>
  <c r="F127" i="1" l="1"/>
  <c r="H126" i="1"/>
  <c r="G126" i="1"/>
  <c r="E134" i="1"/>
  <c r="E135" i="1" l="1"/>
  <c r="F128" i="1"/>
  <c r="H127" i="1"/>
  <c r="G127" i="1"/>
  <c r="F129" i="1" l="1"/>
  <c r="H128" i="1"/>
  <c r="G128" i="1"/>
  <c r="E136" i="1"/>
  <c r="E137" i="1" l="1"/>
  <c r="F130" i="1"/>
  <c r="H129" i="1"/>
  <c r="G129" i="1"/>
  <c r="F131" i="1" l="1"/>
  <c r="H130" i="1"/>
  <c r="G130" i="1"/>
  <c r="E138" i="1"/>
  <c r="E139" i="1" l="1"/>
  <c r="F132" i="1"/>
  <c r="H131" i="1"/>
  <c r="G131" i="1"/>
  <c r="E140" i="1" l="1"/>
  <c r="F133" i="1"/>
  <c r="H132" i="1"/>
  <c r="G132" i="1"/>
  <c r="E141" i="1" l="1"/>
  <c r="F134" i="1"/>
  <c r="G133" i="1"/>
  <c r="H133" i="1"/>
  <c r="E142" i="1" l="1"/>
  <c r="F135" i="1"/>
  <c r="H134" i="1"/>
  <c r="G134" i="1"/>
  <c r="F136" i="1" l="1"/>
  <c r="H135" i="1"/>
  <c r="G135" i="1"/>
  <c r="E143" i="1"/>
  <c r="E144" i="1" l="1"/>
  <c r="F137" i="1"/>
  <c r="H136" i="1"/>
  <c r="G136" i="1"/>
  <c r="F138" i="1" l="1"/>
  <c r="G137" i="1"/>
  <c r="H137" i="1"/>
  <c r="E145" i="1"/>
  <c r="E146" i="1" l="1"/>
  <c r="F139" i="1"/>
  <c r="H138" i="1"/>
  <c r="G138" i="1"/>
  <c r="F140" i="1" l="1"/>
  <c r="H139" i="1"/>
  <c r="G139" i="1"/>
  <c r="E147" i="1"/>
  <c r="E148" i="1" l="1"/>
  <c r="F141" i="1"/>
  <c r="H140" i="1"/>
  <c r="G140" i="1"/>
  <c r="F142" i="1" l="1"/>
  <c r="H141" i="1"/>
  <c r="G141" i="1"/>
  <c r="E149" i="1"/>
  <c r="E150" i="1" l="1"/>
  <c r="F143" i="1"/>
  <c r="H142" i="1"/>
  <c r="G142" i="1"/>
  <c r="E151" i="1" l="1"/>
  <c r="F144" i="1"/>
  <c r="H143" i="1"/>
  <c r="G143" i="1"/>
  <c r="F145" i="1" l="1"/>
  <c r="G144" i="1"/>
  <c r="H144" i="1"/>
  <c r="E152" i="1"/>
  <c r="E153" i="1" l="1"/>
  <c r="F146" i="1"/>
  <c r="H145" i="1"/>
  <c r="G145" i="1"/>
  <c r="F147" i="1" l="1"/>
  <c r="G146" i="1"/>
  <c r="H146" i="1"/>
  <c r="E154" i="1"/>
  <c r="E155" i="1" l="1"/>
  <c r="F148" i="1"/>
  <c r="H147" i="1"/>
  <c r="G147" i="1"/>
  <c r="E156" i="1" l="1"/>
  <c r="F149" i="1"/>
  <c r="H148" i="1"/>
  <c r="G148" i="1"/>
  <c r="E157" i="1" l="1"/>
  <c r="F150" i="1"/>
  <c r="H149" i="1"/>
  <c r="G149" i="1"/>
  <c r="F151" i="1" l="1"/>
  <c r="H150" i="1"/>
  <c r="G150" i="1"/>
  <c r="E158" i="1"/>
  <c r="E159" i="1" l="1"/>
  <c r="F152" i="1"/>
  <c r="G151" i="1"/>
  <c r="H151" i="1"/>
  <c r="F153" i="1" l="1"/>
  <c r="H152" i="1"/>
  <c r="G152" i="1"/>
  <c r="E160" i="1"/>
  <c r="E161" i="1" l="1"/>
  <c r="F154" i="1"/>
  <c r="G153" i="1"/>
  <c r="H153" i="1"/>
  <c r="E162" i="1" l="1"/>
  <c r="F155" i="1"/>
  <c r="H154" i="1"/>
  <c r="G154" i="1"/>
  <c r="E163" i="1" l="1"/>
  <c r="F156" i="1"/>
  <c r="H155" i="1"/>
  <c r="G155" i="1"/>
  <c r="F157" i="1" l="1"/>
  <c r="H156" i="1"/>
  <c r="G156" i="1"/>
  <c r="E164" i="1"/>
  <c r="E165" i="1" l="1"/>
  <c r="F158" i="1"/>
  <c r="G157" i="1"/>
  <c r="H157" i="1"/>
  <c r="E166" i="1" l="1"/>
  <c r="F159" i="1"/>
  <c r="H158" i="1"/>
  <c r="G158" i="1"/>
  <c r="E167" i="1" l="1"/>
  <c r="F160" i="1"/>
  <c r="G159" i="1"/>
  <c r="H159" i="1"/>
  <c r="E168" i="1" l="1"/>
  <c r="F161" i="1"/>
  <c r="H160" i="1"/>
  <c r="G160" i="1"/>
  <c r="E169" i="1" l="1"/>
  <c r="F162" i="1"/>
  <c r="H161" i="1"/>
  <c r="G161" i="1"/>
  <c r="F163" i="1" l="1"/>
  <c r="H162" i="1"/>
  <c r="G162" i="1"/>
  <c r="E170" i="1"/>
  <c r="E171" i="1" l="1"/>
  <c r="F164" i="1"/>
  <c r="G163" i="1"/>
  <c r="H163" i="1"/>
  <c r="F165" i="1" l="1"/>
  <c r="H164" i="1"/>
  <c r="G164" i="1"/>
  <c r="E172" i="1"/>
  <c r="E173" i="1" l="1"/>
  <c r="F166" i="1"/>
  <c r="H165" i="1"/>
  <c r="G165" i="1"/>
  <c r="E174" i="1" l="1"/>
  <c r="F167" i="1"/>
  <c r="H166" i="1"/>
  <c r="G166" i="1"/>
  <c r="F168" i="1" l="1"/>
  <c r="H167" i="1"/>
  <c r="G167" i="1"/>
  <c r="E175" i="1"/>
  <c r="E176" i="1" l="1"/>
  <c r="F169" i="1"/>
  <c r="H168" i="1"/>
  <c r="G168" i="1"/>
  <c r="F170" i="1" l="1"/>
  <c r="G169" i="1"/>
  <c r="H169" i="1"/>
  <c r="E177" i="1"/>
  <c r="E178" i="1" l="1"/>
  <c r="F171" i="1"/>
  <c r="H170" i="1"/>
  <c r="G170" i="1"/>
  <c r="F172" i="1" l="1"/>
  <c r="G171" i="1"/>
  <c r="H171" i="1"/>
  <c r="E179" i="1"/>
  <c r="E180" i="1" l="1"/>
  <c r="F173" i="1"/>
  <c r="H172" i="1"/>
  <c r="G172" i="1"/>
  <c r="F174" i="1" l="1"/>
  <c r="H173" i="1"/>
  <c r="G173" i="1"/>
  <c r="E181" i="1"/>
  <c r="E182" i="1" l="1"/>
  <c r="F175" i="1"/>
  <c r="H174" i="1"/>
  <c r="G174" i="1"/>
  <c r="F176" i="1" l="1"/>
  <c r="H175" i="1"/>
  <c r="G175" i="1"/>
  <c r="E183" i="1"/>
  <c r="E184" i="1" l="1"/>
  <c r="F177" i="1"/>
  <c r="H176" i="1"/>
  <c r="G176" i="1"/>
  <c r="E185" i="1" l="1"/>
  <c r="F178" i="1"/>
  <c r="H177" i="1"/>
  <c r="G177" i="1"/>
  <c r="F179" i="1" l="1"/>
  <c r="H178" i="1"/>
  <c r="G178" i="1"/>
  <c r="E186" i="1"/>
  <c r="E187" i="1" l="1"/>
  <c r="F180" i="1"/>
  <c r="H179" i="1"/>
  <c r="G179" i="1"/>
  <c r="F181" i="1" l="1"/>
  <c r="G180" i="1"/>
  <c r="H180" i="1"/>
  <c r="E188" i="1"/>
  <c r="E189" i="1" l="1"/>
  <c r="F182" i="1"/>
  <c r="H181" i="1"/>
  <c r="G181" i="1"/>
  <c r="F183" i="1" l="1"/>
  <c r="G182" i="1"/>
  <c r="H182" i="1"/>
  <c r="E190" i="1"/>
  <c r="E191" i="1" l="1"/>
  <c r="F184" i="1"/>
  <c r="H183" i="1"/>
  <c r="G183" i="1"/>
  <c r="F185" i="1" l="1"/>
  <c r="H184" i="1"/>
  <c r="G184" i="1"/>
  <c r="E192" i="1"/>
  <c r="E193" i="1" l="1"/>
  <c r="F186" i="1"/>
  <c r="G185" i="1"/>
  <c r="H185" i="1"/>
  <c r="F187" i="1" l="1"/>
  <c r="H186" i="1"/>
  <c r="G186" i="1"/>
  <c r="E194" i="1"/>
  <c r="E195" i="1" l="1"/>
  <c r="F188" i="1"/>
  <c r="G187" i="1"/>
  <c r="H187" i="1"/>
  <c r="E196" i="1" l="1"/>
  <c r="F189" i="1"/>
  <c r="H188" i="1"/>
  <c r="G188" i="1"/>
  <c r="F190" i="1" l="1"/>
  <c r="G189" i="1"/>
  <c r="H189" i="1"/>
  <c r="E197" i="1"/>
  <c r="E198" i="1" l="1"/>
  <c r="F191" i="1"/>
  <c r="H190" i="1"/>
  <c r="G190" i="1"/>
  <c r="F192" i="1" l="1"/>
  <c r="G191" i="1"/>
  <c r="H191" i="1"/>
  <c r="E199" i="1"/>
  <c r="E200" i="1" l="1"/>
  <c r="F193" i="1"/>
  <c r="H192" i="1"/>
  <c r="G192" i="1"/>
  <c r="F194" i="1" l="1"/>
  <c r="G193" i="1"/>
  <c r="H193" i="1"/>
  <c r="E201" i="1"/>
  <c r="E202" i="1" l="1"/>
  <c r="F195" i="1"/>
  <c r="H194" i="1"/>
  <c r="G194" i="1"/>
  <c r="F196" i="1" l="1"/>
  <c r="H195" i="1"/>
  <c r="G195" i="1"/>
  <c r="F197" i="1" l="1"/>
  <c r="G196" i="1"/>
  <c r="H196" i="1"/>
  <c r="F198" i="1" l="1"/>
  <c r="H197" i="1"/>
  <c r="G197" i="1"/>
  <c r="F199" i="1" l="1"/>
  <c r="G198" i="1"/>
  <c r="H198" i="1"/>
  <c r="F200" i="1" l="1"/>
  <c r="H199" i="1"/>
  <c r="G199" i="1"/>
  <c r="F201" i="1" l="1"/>
  <c r="G200" i="1"/>
  <c r="H200" i="1"/>
  <c r="F202" i="1" l="1"/>
  <c r="H201" i="1"/>
  <c r="G201" i="1"/>
  <c r="G202" i="1" l="1"/>
  <c r="H20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<sst xmlns="http://schemas.openxmlformats.org/spreadsheetml/2006/main" count="16" uniqueCount="12">
  <si>
    <t>x</t>
  </si>
  <si>
    <t>y</t>
  </si>
  <si>
    <t>angle</t>
  </si>
  <si>
    <t>n</t>
  </si>
  <si>
    <t>ar</t>
  </si>
  <si>
    <t>ad</t>
  </si>
  <si>
    <t>x=</t>
  </si>
  <si>
    <t>kmax=</t>
  </si>
  <si>
    <t>Valeur calculée (Garnote) :</t>
  </si>
  <si>
    <t>Différence (distance)</t>
  </si>
  <si>
    <t>Position approximée :</t>
  </si>
  <si>
    <t>Produit approximé via formule de Davis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</si>
</sst>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9C57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0" xfId="1"/>
    <xf numFmtId="11" fontId="1" fillId="2" borderId="0" xfId="1" applyNumberFormat="1"/>
  </cellXfs>
  <cellStyles count="2"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Les 200 premiers points de la spirale de Théodore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Spi!$G$3:$G$202</c:f>
              <c:numCache>
                <c:formatCode>General</c:formatCode>
                <c:ptCount val="200"/>
                <c:pt idx="0">
                  <c:v>1</c:v>
                </c:pt>
                <c:pt idx="1">
                  <c:v>1</c:v>
                </c:pt>
                <c:pt idx="2">
                  <c:v>0.29289321881345282</c:v>
                </c:pt>
                <c:pt idx="3">
                  <c:v>-0.69270534084003599</c:v>
                </c:pt>
                <c:pt idx="4">
                  <c:v>-1.6308097207961914</c:v>
                </c:pt>
                <c:pt idx="5">
                  <c:v>-2.3149821631755443</c:v>
                </c:pt>
                <c:pt idx="6">
                  <c:v>-2.6417995393402451</c:v>
                </c:pt>
                <c:pt idx="7">
                  <c:v>-2.5871641322679748</c:v>
                </c:pt>
                <c:pt idx="8">
                  <c:v>-2.1830320757712629</c:v>
                </c:pt>
                <c:pt idx="9">
                  <c:v>-1.4971125019181266</c:v>
                </c:pt>
                <c:pt idx="10">
                  <c:v>-0.61628027290965037</c:v>
                </c:pt>
                <c:pt idx="11">
                  <c:v>0.36630438109882046</c:v>
                </c:pt>
                <c:pt idx="12">
                  <c:v>1.3606978771718352</c:v>
                </c:pt>
                <c:pt idx="13">
                  <c:v>2.2867524231255505</c:v>
                </c:pt>
                <c:pt idx="14">
                  <c:v>3.0782592751547955</c:v>
                </c:pt>
                <c:pt idx="15">
                  <c:v>3.6851266321570471</c:v>
                </c:pt>
                <c:pt idx="16">
                  <c:v>4.074022642113988</c:v>
                </c:pt>
                <c:pt idx="17">
                  <c:v>4.2278635667430962</c:v>
                </c:pt>
                <c:pt idx="18">
                  <c:v>4.1444736989178734</c:v>
                </c:pt>
                <c:pt idx="19">
                  <c:v>3.8346912830041102</c:v>
                </c:pt>
                <c:pt idx="20">
                  <c:v>3.3201457182553589</c:v>
                </c:pt>
                <c:pt idx="21">
                  <c:v>2.6308868889407639</c:v>
                </c:pt>
                <c:pt idx="22">
                  <c:v>1.8030080501551178</c:v>
                </c:pt>
                <c:pt idx="23">
                  <c:v>0.87636938479858495</c:v>
                </c:pt>
                <c:pt idx="24">
                  <c:v>-0.10750003195573732</c:v>
                </c:pt>
                <c:pt idx="25">
                  <c:v>-1.1072688801027364</c:v>
                </c:pt>
                <c:pt idx="26">
                  <c:v>-2.0834063945945762</c:v>
                </c:pt>
                <c:pt idx="27">
                  <c:v>-2.9995055683250822</c:v>
                </c:pt>
                <c:pt idx="28">
                  <c:v>-3.8233243405591484</c:v>
                </c:pt>
                <c:pt idx="29">
                  <c:v>-4.5275527269775839</c:v>
                </c:pt>
                <c:pt idx="30">
                  <c:v>-5.0903216642996378</c:v>
                </c:pt>
                <c:pt idx="31">
                  <c:v>-5.4954749747470641</c:v>
                </c:pt>
                <c:pt idx="32">
                  <c:v>-5.7326296448682186</c:v>
                </c:pt>
                <c:pt idx="33">
                  <c:v>-5.7970518683013088</c:v>
                </c:pt>
                <c:pt idx="34">
                  <c:v>-5.6893772992047635</c:v>
                </c:pt>
                <c:pt idx="35">
                  <c:v>-5.4152039469884556</c:v>
                </c:pt>
                <c:pt idx="36">
                  <c:v>-4.9845853282639059</c:v>
                </c:pt>
                <c:pt idx="37">
                  <c:v>-4.4114500651088697</c:v>
                </c:pt>
                <c:pt idx="38">
                  <c:v>-3.7129722403647789</c:v>
                </c:pt>
                <c:pt idx="39">
                  <c:v>-2.9089146275820497</c:v>
                </c:pt>
                <c:pt idx="40">
                  <c:v>-2.0209645207427243</c:v>
                </c:pt>
                <c:pt idx="41">
                  <c:v>-1.0720793930746098</c:v>
                </c:pt>
                <c:pt idx="42">
                  <c:v>-8.5857093989378741E-2</c:v>
                </c:pt>
                <c:pt idx="43">
                  <c:v>0.91405718791138046</c:v>
                </c:pt>
                <c:pt idx="44">
                  <c:v>1.9045173593976685</c:v>
                </c:pt>
                <c:pt idx="45">
                  <c:v>2.8633686817592219</c:v>
                </c:pt>
                <c:pt idx="46">
                  <c:v>3.7698803881072953</c:v>
                </c:pt>
                <c:pt idx="47">
                  <c:v>4.6051151220818403</c:v>
                </c:pt>
                <c:pt idx="48">
                  <c:v>5.3522334013217767</c:v>
                </c:pt>
                <c:pt idx="49">
                  <c:v>5.9967328530049526</c:v>
                </c:pt>
                <c:pt idx="50">
                  <c:v>6.5266233150759545</c:v>
                </c:pt>
                <c:pt idx="51">
                  <c:v>6.9325400481365254</c:v>
                </c:pt>
                <c:pt idx="52">
                  <c:v>7.2077982654030679</c:v>
                </c:pt>
                <c:pt idx="53">
                  <c:v>7.3483929702909139</c:v>
                </c:pt>
                <c:pt idx="54">
                  <c:v>7.352948703713758</c:v>
                </c:pt>
                <c:pt idx="55">
                  <c:v>7.2226242581903479</c:v>
                </c:pt>
                <c:pt idx="56">
                  <c:v>6.960977726416484</c:v>
                </c:pt>
                <c:pt idx="57">
                  <c:v>6.5737974317639019</c:v>
                </c:pt>
                <c:pt idx="58">
                  <c:v>6.068904351137534</c:v>
                </c:pt>
                <c:pt idx="59">
                  <c:v>5.455931600661482</c:v>
                </c:pt>
                <c:pt idx="60">
                  <c:v>4.7460864254189863</c:v>
                </c:pt>
                <c:pt idx="61">
                  <c:v>3.9518999291475478</c:v>
                </c:pt>
                <c:pt idx="62">
                  <c:v>3.0869695110063704</c:v>
                </c:pt>
                <c:pt idx="63">
                  <c:v>2.1656986562049125</c:v>
                </c:pt>
                <c:pt idx="64">
                  <c:v>1.2030383665444166</c:v>
                </c:pt>
                <c:pt idx="65">
                  <c:v>0.21423412607069875</c:v>
                </c:pt>
                <c:pt idx="66">
                  <c:v>-0.7854181145157475</c:v>
                </c:pt>
                <c:pt idx="67">
                  <c:v>-1.7808038747726629</c:v>
                </c:pt>
                <c:pt idx="68">
                  <c:v>-2.7572073711004319</c:v>
                </c:pt>
                <c:pt idx="69">
                  <c:v>-3.7005118274061437</c:v>
                </c:pt>
                <c:pt idx="70">
                  <c:v>-4.5973810822128467</c:v>
                </c:pt>
                <c:pt idx="71">
                  <c:v>-5.4354211093663256</c:v>
                </c:pt>
                <c:pt idx="72">
                  <c:v>-6.2033204568275115</c:v>
                </c:pt>
                <c:pt idx="73">
                  <c:v>-6.8909689743837896</c:v>
                </c:pt>
                <c:pt idx="74">
                  <c:v>-7.4895545436249709</c:v>
                </c:pt>
                <c:pt idx="75">
                  <c:v>-7.9916378400087034</c:v>
                </c:pt>
                <c:pt idx="76">
                  <c:v>-8.391205445679951</c:v>
                </c:pt>
                <c:pt idx="77">
                  <c:v>-8.6837018918430928</c:v>
                </c:pt>
                <c:pt idx="78">
                  <c:v>-8.8660414403332588</c:v>
                </c:pt>
                <c:pt idx="79">
                  <c:v>-8.9366006154530595</c:v>
                </c:pt>
                <c:pt idx="80">
                  <c:v>-8.8951926693732286</c:v>
                </c:pt>
                <c:pt idx="81">
                  <c:v>-8.7430253080211671</c:v>
                </c:pt>
                <c:pt idx="82">
                  <c:v>-8.4826431202686248</c:v>
                </c:pt>
                <c:pt idx="83">
                  <c:v>-8.1178562424965577</c:v>
                </c:pt>
                <c:pt idx="84">
                  <c:v>-7.6536568545822776</c:v>
                </c:pt>
                <c:pt idx="85">
                  <c:v>-7.0961251435104771</c:v>
                </c:pt>
                <c:pt idx="86">
                  <c:v>-6.4523263887738374</c:v>
                </c:pt>
                <c:pt idx="87">
                  <c:v>-5.7302008212173536</c:v>
                </c:pt>
                <c:pt idx="88">
                  <c:v>-4.9384478857768777</c:v>
                </c:pt>
                <c:pt idx="89">
                  <c:v>-4.0864065004902432</c:v>
                </c:pt>
                <c:pt idx="90">
                  <c:v>-3.183932851058072</c:v>
                </c:pt>
                <c:pt idx="91">
                  <c:v>-2.2412771939321074</c:v>
                </c:pt>
                <c:pt idx="92">
                  <c:v>-1.2689610632199508</c:v>
                </c:pt>
                <c:pt idx="93">
                  <c:v>-0.27765618937760467</c:v>
                </c:pt>
                <c:pt idx="94">
                  <c:v>0.72193365757610262</c:v>
                </c:pt>
                <c:pt idx="95">
                  <c:v>1.7191867891121695</c:v>
                </c:pt>
                <c:pt idx="96">
                  <c:v>2.7036726785496379</c:v>
                </c:pt>
                <c:pt idx="97">
                  <c:v>3.6652551052681535</c:v>
                </c:pt>
                <c:pt idx="98">
                  <c:v>4.5941885787176604</c:v>
                </c:pt>
                <c:pt idx="99">
                  <c:v>5.4812073701734745</c:v>
                </c:pt>
                <c:pt idx="100">
                  <c:v>6.3176065916290804</c:v>
                </c:pt>
                <c:pt idx="101">
                  <c:v>7.0953148710343568</c:v>
                </c:pt>
                <c:pt idx="102">
                  <c:v>7.8069582803127604</c:v>
                </c:pt>
                <c:pt idx="103">
                  <c:v>8.4459152763698171</c:v>
                </c:pt>
                <c:pt idx="104">
                  <c:v>9.0063625148834241</c:v>
                </c:pt>
                <c:pt idx="105">
                  <c:v>9.4833114913948204</c:v>
                </c:pt>
                <c:pt idx="106">
                  <c:v>9.872636053541072</c:v>
                </c:pt>
                <c:pt idx="107">
                  <c:v>10.171090911730433</c:v>
                </c:pt>
                <c:pt idx="108">
                  <c:v>10.376321352791447</c:v>
                </c:pt>
                <c:pt idx="109">
                  <c:v>10.486864431845021</c:v>
                </c:pt>
                <c:pt idx="110">
                  <c:v>10.502141981655656</c:v>
                </c:pt>
                <c:pt idx="111">
                  <c:v>10.422445835889613</c:v>
                </c:pt>
                <c:pt idx="112">
                  <c:v>10.248915712991305</c:v>
                </c:pt>
                <c:pt idx="113">
                  <c:v>9.9835102507965097</c:v>
                </c:pt>
                <c:pt idx="114">
                  <c:v>9.6289717186041237</c:v>
                </c:pt>
                <c:pt idx="115">
                  <c:v>9.1887849633530738</c:v>
                </c:pt>
                <c:pt idx="116">
                  <c:v>8.6671311699720803</c:v>
                </c:pt>
                <c:pt idx="117">
                  <c:v>8.0688370331051278</c:v>
                </c:pt>
                <c:pt idx="118">
                  <c:v>7.3993199485191887</c:v>
                </c:pt>
                <c:pt idx="119">
                  <c:v>6.6645298378630571</c:v>
                </c:pt>
                <c:pt idx="120">
                  <c:v>5.8708882203794888</c:v>
                </c:pt>
                <c:pt idx="121">
                  <c:v>5.0252251400182839</c:v>
                </c:pt>
                <c:pt idx="122">
                  <c:v>4.1347145465110806</c:v>
                </c:pt>
                <c:pt idx="123">
                  <c:v>3.2068087147190258</c:v>
                </c:pt>
                <c:pt idx="124">
                  <c:v>2.2491722683338775</c:v>
                </c:pt>
                <c:pt idx="125">
                  <c:v>1.2696163521867527</c:v>
                </c:pt>
                <c:pt idx="126">
                  <c:v>0.27603347238569464</c:v>
                </c:pt>
                <c:pt idx="127">
                  <c:v>-0.72366650434799362</c:v>
                </c:pt>
                <c:pt idx="128">
                  <c:v>-1.7216187310606001</c:v>
                </c:pt>
                <c:pt idx="129">
                  <c:v>-2.7100637119233246</c:v>
                </c:pt>
                <c:pt idx="130">
                  <c:v>-3.681405189854039</c:v>
                </c:pt>
                <c:pt idx="131">
                  <c:v>-4.6282652310529544</c:v>
                </c:pt>
                <c:pt idx="132">
                  <c:v>-5.5435361834466699</c:v>
                </c:pt>
                <c:pt idx="133">
                  <c:v>-6.4204292230349154</c:v>
                </c:pt>
                <c:pt idx="134">
                  <c:v>-7.2525192394770519</c:v>
                </c:pt>
                <c:pt idx="135">
                  <c:v>-8.0337858496401058</c:v>
                </c:pt>
                <c:pt idx="136">
                  <c:v>-8.7586503649833727</c:v>
                </c:pt>
                <c:pt idx="137">
                  <c:v>-9.4220085753128267</c:v>
                </c:pt>
                <c:pt idx="138">
                  <c:v>-10.019259247364493</c:v>
                </c:pt>
                <c:pt idx="139">
                  <c:v>-10.546328271649221</c:v>
                </c:pt>
                <c:pt idx="140">
                  <c:v>-10.999688424812023</c:v>
                </c:pt>
                <c:pt idx="141">
                  <c:v>-11.376374747248928</c:v>
                </c:pt>
                <c:pt idx="142">
                  <c:v>-11.67399556672264</c:v>
                </c:pt>
                <c:pt idx="143">
                  <c:v>-11.890739228088409</c:v>
                </c:pt>
                <c:pt idx="144">
                  <c:v>-12.025376616861186</c:v>
                </c:pt>
                <c:pt idx="145">
                  <c:v>-12.077259590126173</c:v>
                </c:pt>
                <c:pt idx="146">
                  <c:v>-12.04631545213423</c:v>
                </c:pt>
                <c:pt idx="147">
                  <c:v>-11.933037633767951</c:v>
                </c:pt>
                <c:pt idx="148">
                  <c:v>-11.738472754866656</c:v>
                </c:pt>
                <c:pt idx="149">
                  <c:v>-11.464204266128984</c:v>
                </c:pt>
                <c:pt idx="150">
                  <c:v>-11.112332882955435</c:v>
                </c:pt>
                <c:pt idx="151">
                  <c:v>-10.685454037150276</c:v>
                </c:pt>
                <c:pt idx="152">
                  <c:v>-10.186632583886182</c:v>
                </c:pt>
                <c:pt idx="153">
                  <c:v>-9.6193750107729485</c:v>
                </c:pt>
                <c:pt idx="154">
                  <c:v>-8.9875994033017665</c:v>
                </c:pt>
                <c:pt idx="155">
                  <c:v>-8.2956034264079488</c:v>
                </c:pt>
                <c:pt idx="156">
                  <c:v>-7.5480305854678154</c:v>
                </c:pt>
                <c:pt idx="157">
                  <c:v>-6.749835031786775</c:v>
                </c:pt>
                <c:pt idx="158">
                  <c:v>-5.9062451776227505</c:v>
                </c:pt>
                <c:pt idx="159">
                  <c:v>-5.0227263841033682</c:v>
                </c:pt>
                <c:pt idx="160">
                  <c:v>-4.1049429821286969</c:v>
                </c:pt>
                <c:pt idx="161">
                  <c:v>-3.1587198815946191</c:v>
                </c:pt>
                <c:pt idx="162">
                  <c:v>-2.1900040181271794</c:v>
                </c:pt>
                <c:pt idx="163">
                  <c:v>-1.2048258790844364</c:v>
                </c:pt>
                <c:pt idx="164">
                  <c:v>-0.20926134196611759</c:v>
                </c:pt>
                <c:pt idx="165">
                  <c:v>0.79060595132154143</c:v>
                </c:pt>
                <c:pt idx="166">
                  <c:v>1.7887214715622497</c:v>
                </c:pt>
                <c:pt idx="167">
                  <c:v>2.7790957294272944</c:v>
                </c:pt>
                <c:pt idx="168">
                  <c:v>3.7558390637942285</c:v>
                </c:pt>
                <c:pt idx="169">
                  <c:v>4.7131951151329119</c:v>
                </c:pt>
                <c:pt idx="170">
                  <c:v>5.6455728213754863</c:v>
                </c:pt>
                <c:pt idx="171">
                  <c:v>6.5475767875969249</c:v>
                </c:pt>
                <c:pt idx="172">
                  <c:v>7.4140358950826331</c:v>
                </c:pt>
                <c:pt idx="173">
                  <c:v>8.2400300298517699</c:v>
                </c:pt>
                <c:pt idx="174">
                  <c:v>9.0209148253460523</c:v>
                </c:pt>
                <c:pt idx="175">
                  <c:v>9.7523443286919669</c:v>
                </c:pt>
                <c:pt idx="176">
                  <c:v>10.430291514615254</c:v>
                </c:pt>
                <c:pt idx="177">
                  <c:v>11.051066585646927</c:v>
                </c:pt>
                <c:pt idx="178">
                  <c:v>11.611333011633377</c:v>
                </c:pt>
                <c:pt idx="179">
                  <c:v>12.108121275675755</c:v>
                </c:pt>
                <c:pt idx="180">
                  <c:v>12.538840307409169</c:v>
                </c:pt>
                <c:pt idx="181">
                  <c:v>12.901286597926669</c:v>
                </c:pt>
                <c:pt idx="182">
                  <c:v>13.193651003599046</c:v>
                </c:pt>
                <c:pt idx="183">
                  <c:v>13.414523258487248</c:v>
                </c:pt>
                <c:pt idx="184">
                  <c:v>13.562894226941044</c:v>
                </c:pt>
                <c:pt idx="185">
                  <c:v>13.638155939284806</c:v>
                </c:pt>
                <c:pt idx="186">
                  <c:v>13.640099464170577</c:v>
                </c:pt>
                <c:pt idx="187">
                  <c:v>13.568910681198577</c:v>
                </c:pt>
                <c:pt idx="188">
                  <c:v>13.4251640267388</c:v>
                </c:pt>
                <c:pt idx="189">
                  <c:v>13.209814294512002</c:v>
                </c:pt>
                <c:pt idx="190">
                  <c:v>12.924186580386857</c:v>
                </c:pt>
                <c:pt idx="191">
                  <c:v>12.569964468009454</c:v>
                </c:pt>
                <c:pt idx="192">
                  <c:v>12.149176558293119</c:v>
                </c:pt>
                <c:pt idx="193">
                  <c:v>11.664181451456942</c:v>
                </c:pt>
                <c:pt idx="194">
                  <c:v>11.11765129520931</c:v>
                </c:pt>
                <c:pt idx="195">
                  <c:v>10.512554016833272</c:v>
                </c:pt>
                <c:pt idx="196">
                  <c:v>9.8521343603502363</c:v>
                </c:pt>
                <c:pt idx="197">
                  <c:v>9.1398938526278641</c:v>
                </c:pt>
                <c:pt idx="198">
                  <c:v>8.3795698242725649</c:v>
                </c:pt>
                <c:pt idx="199">
                  <c:v>7.5751136124222018</c:v>
                </c:pt>
              </c:numCache>
            </c:numRef>
          </c:xVal>
          <c:yVal>
            <c:numRef>
              <c:f>Spi!$H$3:$H$202</c:f>
              <c:numCache>
                <c:formatCode>General</c:formatCode>
                <c:ptCount val="200"/>
                <c:pt idx="0">
                  <c:v>0</c:v>
                </c:pt>
                <c:pt idx="1">
                  <c:v>1</c:v>
                </c:pt>
                <c:pt idx="2">
                  <c:v>1.7071067811865475</c:v>
                </c:pt>
                <c:pt idx="3">
                  <c:v>1.8762087599123103</c:v>
                </c:pt>
                <c:pt idx="4">
                  <c:v>1.5298560894922923</c:v>
                </c:pt>
                <c:pt idx="5">
                  <c:v>0.80053581067874535</c:v>
                </c:pt>
                <c:pt idx="6">
                  <c:v>-0.14455169989200714</c:v>
                </c:pt>
                <c:pt idx="7">
                  <c:v>-1.1430580705747615</c:v>
                </c:pt>
                <c:pt idx="8">
                  <c:v>-2.0577587215594089</c:v>
                </c:pt>
                <c:pt idx="9">
                  <c:v>-2.7854360801498297</c:v>
                </c:pt>
                <c:pt idx="10">
                  <c:v>-3.2588646221072772</c:v>
                </c:pt>
                <c:pt idx="11">
                  <c:v>-3.4446801158290166</c:v>
                </c:pt>
                <c:pt idx="12">
                  <c:v>-3.3389371493126463</c:v>
                </c:pt>
                <c:pt idx="13">
                  <c:v>-2.9615474595774116</c:v>
                </c:pt>
                <c:pt idx="14">
                  <c:v>-2.3503871670266316</c:v>
                </c:pt>
                <c:pt idx="15">
                  <c:v>-1.5555840398277618</c:v>
                </c:pt>
                <c:pt idx="16">
                  <c:v>-0.63430238178849963</c:v>
                </c:pt>
                <c:pt idx="17">
                  <c:v>0.35379324612878654</c:v>
                </c:pt>
                <c:pt idx="18">
                  <c:v>1.3503102454539859</c:v>
                </c:pt>
                <c:pt idx="19">
                  <c:v>2.301117720598469</c:v>
                </c:pt>
                <c:pt idx="20">
                  <c:v>3.1585807587507726</c:v>
                </c:pt>
                <c:pt idx="21">
                  <c:v>3.8830959526645215</c:v>
                </c:pt>
                <c:pt idx="22">
                  <c:v>4.4440029220372743</c:v>
                </c:pt>
                <c:pt idx="23">
                  <c:v>4.8199560891555588</c:v>
                </c:pt>
                <c:pt idx="24">
                  <c:v>4.9988442407350036</c:v>
                </c:pt>
                <c:pt idx="25">
                  <c:v>4.9773442343438568</c:v>
                </c:pt>
                <c:pt idx="26">
                  <c:v>4.7601909410193235</c:v>
                </c:pt>
                <c:pt idx="27">
                  <c:v>4.359239193435803</c:v>
                </c:pt>
                <c:pt idx="28">
                  <c:v>3.7923859227256855</c:v>
                </c:pt>
                <c:pt idx="29">
                  <c:v>3.0824124163450031</c:v>
                </c:pt>
                <c:pt idx="30">
                  <c:v>2.2557981633917872</c:v>
                </c:pt>
                <c:pt idx="31">
                  <c:v>1.3415494034618158</c:v>
                </c:pt>
                <c:pt idx="32">
                  <c:v>0.37007749834066023</c:v>
                </c:pt>
                <c:pt idx="33">
                  <c:v>-0.62784523270014869</c:v>
                </c:pt>
                <c:pt idx="34">
                  <c:v>-1.6220314261115623</c:v>
                </c:pt>
                <c:pt idx="35">
                  <c:v>-2.5837117123473083</c:v>
                </c:pt>
                <c:pt idx="36">
                  <c:v>-3.4862457035120467</c:v>
                </c:pt>
                <c:pt idx="37">
                  <c:v>-4.3057064836157775</c:v>
                </c:pt>
                <c:pt idx="38">
                  <c:v>-5.0213381824251346</c:v>
                </c:pt>
                <c:pt idx="39">
                  <c:v>-5.6158895724042859</c:v>
                </c:pt>
                <c:pt idx="40">
                  <c:v>-6.0758293595112702</c:v>
                </c:pt>
                <c:pt idx="41">
                  <c:v>-6.3914509913590649</c:v>
                </c:pt>
                <c:pt idx="42">
                  <c:v>-6.5568764331358036</c:v>
                </c:pt>
                <c:pt idx="43">
                  <c:v>-6.5699695172220958</c:v>
                </c:pt>
                <c:pt idx="44">
                  <c:v>-6.4321702113480281</c:v>
                </c:pt>
                <c:pt idx="45">
                  <c:v>-6.1482615260185911</c:v>
                </c:pt>
                <c:pt idx="46">
                  <c:v>-5.7260808463873429</c:v>
                </c:pt>
                <c:pt idx="47">
                  <c:v>-5.1761872756279939</c:v>
                </c:pt>
                <c:pt idx="48">
                  <c:v>-4.5114961617821994</c:v>
                </c:pt>
                <c:pt idx="49">
                  <c:v>-3.7468913901647976</c:v>
                </c:pt>
                <c:pt idx="50">
                  <c:v>-2.8988252971000104</c:v>
                </c:pt>
                <c:pt idx="51">
                  <c:v>-1.9849152326946378</c:v>
                </c:pt>
                <c:pt idx="52">
                  <c:v>-1.0235449014344855</c:v>
                </c:pt>
                <c:pt idx="53">
                  <c:v>-3.3477666870335217E-2</c:v>
                </c:pt>
                <c:pt idx="54">
                  <c:v>0.96651195572230852</c:v>
                </c:pt>
                <c:pt idx="55">
                  <c:v>1.9579833566709202</c:v>
                </c:pt>
                <c:pt idx="56">
                  <c:v>2.9231471212262998</c:v>
                </c:pt>
                <c:pt idx="57">
                  <c:v>3.8451511447710769</c:v>
                </c:pt>
                <c:pt idx="58">
                  <c:v>4.7083330358783995</c:v>
                </c:pt>
                <c:pt idx="59">
                  <c:v>5.4984370841997867</c:v>
                </c:pt>
                <c:pt idx="60">
                  <c:v>6.2027948251134042</c:v>
                </c:pt>
                <c:pt idx="61">
                  <c:v>6.8104689229159261</c:v>
                </c:pt>
                <c:pt idx="62">
                  <c:v>7.3123607158097101</c:v>
                </c:pt>
                <c:pt idx="63">
                  <c:v>7.7012823172840665</c:v>
                </c:pt>
                <c:pt idx="64">
                  <c:v>7.9719946493096785</c:v>
                </c:pt>
                <c:pt idx="65">
                  <c:v>8.1212131938046515</c:v>
                </c:pt>
                <c:pt idx="66">
                  <c:v>8.1475835918013466</c:v>
                </c:pt>
                <c:pt idx="67">
                  <c:v>8.0516294971635816</c:v>
                </c:pt>
                <c:pt idx="68">
                  <c:v>7.835675306746027</c:v>
                </c:pt>
                <c:pt idx="69">
                  <c:v>7.5037465452417331</c:v>
                </c:pt>
                <c:pt idx="70">
                  <c:v>7.0614507847121217</c:v>
                </c:pt>
                <c:pt idx="71">
                  <c:v>6.5158420303023723</c:v>
                </c:pt>
                <c:pt idx="72">
                  <c:v>5.8752715094628014</c:v>
                </c:pt>
                <c:pt idx="73">
                  <c:v>5.1492277667704718</c:v>
                </c:pt>
                <c:pt idx="74">
                  <c:v>4.3481688948414332</c:v>
                </c:pt>
                <c:pt idx="75">
                  <c:v>3.4833496284669789</c:v>
                </c:pt>
                <c:pt idx="76">
                  <c:v>2.5666458985203136</c:v>
                </c:pt>
                <c:pt idx="77">
                  <c:v>1.6103792887393673</c:v>
                </c:pt>
                <c:pt idx="78">
                  <c:v>0.6271436663901987</c:v>
                </c:pt>
                <c:pt idx="79">
                  <c:v>-0.3703639289725833</c:v>
                </c:pt>
                <c:pt idx="80">
                  <c:v>-1.3695062521685542</c:v>
                </c:pt>
                <c:pt idx="81">
                  <c:v>-2.3578609932100338</c:v>
                </c:pt>
                <c:pt idx="82">
                  <c:v>-3.3233666204858281</c:v>
                </c:pt>
                <c:pt idx="83">
                  <c:v>-4.2544576653387516</c:v>
                </c:pt>
                <c:pt idx="84">
                  <c:v>-5.140188396577086</c:v>
                </c:pt>
                <c:pt idx="85">
                  <c:v>-5.9703440393027956</c:v>
                </c:pt>
                <c:pt idx="86">
                  <c:v>-6.7355388925261783</c:v>
                </c:pt>
                <c:pt idx="87">
                  <c:v>-7.4273008925530934</c:v>
                </c:pt>
                <c:pt idx="88">
                  <c:v>-8.0381423525256057</c:v>
                </c:pt>
                <c:pt idx="89">
                  <c:v>-8.5616167814701392</c:v>
                </c:pt>
                <c:pt idx="90">
                  <c:v>-8.9923618476990352</c:v>
                </c:pt>
                <c:pt idx="91">
                  <c:v>-9.3261287005895319</c:v>
                </c:pt>
                <c:pt idx="92">
                  <c:v>-9.5597980010056531</c:v>
                </c:pt>
                <c:pt idx="93">
                  <c:v>-9.6913831335109393</c:v>
                </c:pt>
                <c:pt idx="94">
                  <c:v>-9.7200211827988721</c:v>
                </c:pt>
                <c:pt idx="95">
                  <c:v>-9.6459523523673987</c:v>
                </c:pt>
                <c:pt idx="96">
                  <c:v>-9.470488585456625</c:v>
                </c:pt>
                <c:pt idx="97">
                  <c:v>-9.1959722168624314</c:v>
                </c:pt>
                <c:pt idx="98">
                  <c:v>-8.8257255397604677</c:v>
                </c:pt>
                <c:pt idx="99">
                  <c:v>-8.3639922145561556</c:v>
                </c:pt>
                <c:pt idx="100">
                  <c:v>-7.8158714775388152</c:v>
                </c:pt>
                <c:pt idx="101">
                  <c:v>-7.1872461263601295</c:v>
                </c:pt>
                <c:pt idx="102">
                  <c:v>-6.4847052677400869</c:v>
                </c:pt>
                <c:pt idx="103">
                  <c:v>-5.7154628110401475</c:v>
                </c:pt>
                <c:pt idx="104">
                  <c:v>-4.887272680187051</c:v>
                </c:pt>
                <c:pt idx="105">
                  <c:v>-4.0083416966594738</c:v>
                </c:pt>
                <c:pt idx="106">
                  <c:v>-3.0872410586672654</c:v>
                </c:pt>
                <c:pt idx="107">
                  <c:v>-2.132817307064673</c:v>
                </c:pt>
                <c:pt idx="108">
                  <c:v>-1.1541036277580599</c:v>
                </c:pt>
                <c:pt idx="109">
                  <c:v>-0.16023229419755955</c:v>
                </c:pt>
                <c:pt idx="110">
                  <c:v>0.8396509972278895</c:v>
                </c:pt>
                <c:pt idx="111">
                  <c:v>1.836470200669555</c:v>
                </c:pt>
                <c:pt idx="112">
                  <c:v>2.8212987626268724</c:v>
                </c:pt>
                <c:pt idx="113">
                  <c:v>3.78543565157843</c:v>
                </c:pt>
                <c:pt idx="114">
                  <c:v>4.7204770566460708</c:v>
                </c:pt>
                <c:pt idx="115">
                  <c:v>5.6183832992468963</c:v>
                </c:pt>
                <c:pt idx="116">
                  <c:v>6.47154056484995</c:v>
                </c:pt>
                <c:pt idx="117">
                  <c:v>7.2728171249654858</c:v>
                </c:pt>
                <c:pt idx="118">
                  <c:v>8.0156137818289359</c:v>
                </c:pt>
                <c:pt idx="119">
                  <c:v>8.6939083294127855</c:v>
                </c:pt>
                <c:pt idx="120">
                  <c:v>9.302293883973423</c:v>
                </c:pt>
                <c:pt idx="121">
                  <c:v>9.8360109949170056</c:v>
                </c:pt>
                <c:pt idx="122">
                  <c:v>10.290973502000172</c:v>
                </c:pt>
                <c:pt idx="123">
                  <c:v>10.663788157460841</c:v>
                </c:pt>
                <c:pt idx="124">
                  <c:v>10.951768081335445</c:v>
                </c:pt>
                <c:pt idx="125">
                  <c:v>11.152940164739521</c:v>
                </c:pt>
                <c:pt idx="126">
                  <c:v>11.266046579085437</c:v>
                </c:pt>
                <c:pt idx="127">
                  <c:v>11.290540588939255</c:v>
                </c:pt>
                <c:pt idx="128">
                  <c:v>11.226576902371502</c:v>
                </c:pt>
                <c:pt idx="129">
                  <c:v>11.074996825160556</c:v>
                </c:pt>
                <c:pt idx="130">
                  <c:v>10.837308514023016</c:v>
                </c:pt>
                <c:pt idx="131">
                  <c:v>10.515662649164167</c:v>
                </c:pt>
                <c:pt idx="132">
                  <c:v>10.112823867882677</c:v>
                </c:pt>
                <c:pt idx="133">
                  <c:v>9.6321383187742526</c:v>
                </c:pt>
                <c:pt idx="134">
                  <c:v>9.0774977103282808</c:v>
                </c:pt>
                <c:pt idx="135">
                  <c:v>8.4533002384939824</c:v>
                </c:pt>
                <c:pt idx="136">
                  <c:v>7.7644087852183974</c:v>
                </c:pt>
                <c:pt idx="137">
                  <c:v>7.0161067841596836</c:v>
                </c:pt>
                <c:pt idx="138">
                  <c:v>6.2140521508996907</c:v>
                </c:pt>
                <c:pt idx="139">
                  <c:v>5.364229673178837</c:v>
                </c:pt>
                <c:pt idx="140">
                  <c:v>4.4729022521240518</c:v>
                </c:pt>
                <c:pt idx="141">
                  <c:v>3.546561378315181</c:v>
                </c:pt>
                <c:pt idx="142">
                  <c:v>2.5918772170263269</c:v>
                </c:pt>
                <c:pt idx="143">
                  <c:v>1.6156486652733206</c:v>
                </c:pt>
                <c:pt idx="144">
                  <c:v>0.6247537295992972</c:v>
                </c:pt>
                <c:pt idx="145">
                  <c:v>-0.37389944196987945</c:v>
                </c:pt>
                <c:pt idx="146">
                  <c:v>-1.3734205574666773</c:v>
                </c:pt>
                <c:pt idx="147">
                  <c:v>-2.3669839101856556</c:v>
                </c:pt>
                <c:pt idx="148">
                  <c:v>-3.3478735614197235</c:v>
                </c:pt>
                <c:pt idx="149">
                  <c:v>-4.3095267193126903</c:v>
                </c:pt>
                <c:pt idx="150">
                  <c:v>-5.2455750779478265</c:v>
                </c:pt>
                <c:pt idx="151">
                  <c:v>-6.1498839029650672</c:v>
                </c:pt>
                <c:pt idx="152">
                  <c:v>-7.0165886726320448</c:v>
                </c:pt>
                <c:pt idx="153">
                  <c:v>-7.8401291062148291</c:v>
                </c:pt>
                <c:pt idx="154">
                  <c:v>-8.6152804345401144</c:v>
                </c:pt>
                <c:pt idx="155">
                  <c:v>-9.3371817906565724</c:v>
                </c:pt>
                <c:pt idx="156">
                  <c:v>-10.001361621341486</c:v>
                </c:pt>
                <c:pt idx="157">
                  <c:v>-10.603760042723714</c:v>
                </c:pt>
                <c:pt idx="158">
                  <c:v>-11.140748085375956</c:v>
                </c:pt>
                <c:pt idx="159">
                  <c:v>-11.609143795751343</c:v>
                </c:pt>
                <c:pt idx="160">
                  <c:v>-12.006225181691052</c:v>
                </c:pt>
                <c:pt idx="161">
                  <c:v>-12.329740009814435</c:v>
                </c:pt>
                <c:pt idx="162">
                  <c:v>-12.577912481830472</c:v>
                </c:pt>
                <c:pt idx="163">
                  <c:v>-12.749446835101843</c:v>
                </c:pt>
                <c:pt idx="164">
                  <c:v>-12.843527930080526</c:v>
                </c:pt>
                <c:pt idx="165">
                  <c:v>-12.85981890345797</c:v>
                </c:pt>
                <c:pt idx="166">
                  <c:v>-12.798455980983494</c:v>
                </c:pt>
                <c:pt idx="167">
                  <c:v>-12.660040557860745</c:v>
                </c:pt>
                <c:pt idx="168">
                  <c:v>-12.445628667402756</c:v>
                </c:pt>
                <c:pt idx="169">
                  <c:v>-12.156717970187811</c:v>
                </c:pt>
                <c:pt idx="170">
                  <c:v>-11.795232406296471</c:v>
                </c:pt>
                <c:pt idx="171">
                  <c:v>-11.363504662317956</c:v>
                </c:pt>
                <c:pt idx="172">
                  <c:v>-10.864256612692204</c:v>
                </c:pt>
                <c:pt idx="173">
                  <c:v>-10.300577901610232</c:v>
                </c:pt>
                <c:pt idx="174">
                  <c:v>-9.6759028371440259</c:v>
                </c:pt>
                <c:pt idx="175">
                  <c:v>-8.9939857735394284</c:v>
                </c:pt>
                <c:pt idx="176">
                  <c:v>-8.2588751607071185</c:v>
                </c:pt>
                <c:pt idx="177">
                  <c:v>-7.4748864419199039</c:v>
                </c:pt>
                <c:pt idx="178">
                  <c:v>-6.6465739816053349</c:v>
                </c:pt>
                <c:pt idx="179">
                  <c:v>-5.7787022049529568</c:v>
                </c:pt>
                <c:pt idx="180">
                  <c:v>-4.8762161298789</c:v>
                </c:pt>
                <c:pt idx="181">
                  <c:v>-3.9442114697563735</c:v>
                </c:pt>
                <c:pt idx="182">
                  <c:v>-2.9879044822801619</c:v>
                </c:pt>
                <c:pt idx="183">
                  <c:v>-2.0126017359389894</c:v>
                </c:pt>
                <c:pt idx="184">
                  <c:v>-1.0236699608806024</c:v>
                </c:pt>
                <c:pt idx="185">
                  <c:v>-2.650614552476414E-2</c:v>
                </c:pt>
                <c:pt idx="186">
                  <c:v>0.97349196582895814</c:v>
                </c:pt>
                <c:pt idx="187">
                  <c:v>1.9709548258788512</c:v>
                </c:pt>
                <c:pt idx="188">
                  <c:v>2.9605693464532252</c:v>
                </c:pt>
                <c:pt idx="189">
                  <c:v>3.9371063364489367</c:v>
                </c:pt>
                <c:pt idx="190">
                  <c:v>4.8954469903521876</c:v>
                </c:pt>
                <c:pt idx="191">
                  <c:v>5.8306083107150819</c:v>
                </c:pt>
                <c:pt idx="192">
                  <c:v>6.7377673568787566</c:v>
                </c:pt>
                <c:pt idx="193">
                  <c:v>7.6122842214073838</c:v>
                </c:pt>
                <c:pt idx="194">
                  <c:v>8.4497236450744815</c:v>
                </c:pt>
                <c:pt idx="195">
                  <c:v>9.2458751907627779</c:v>
                </c:pt>
                <c:pt idx="196">
                  <c:v>9.9967719062508493</c:v>
                </c:pt>
                <c:pt idx="197">
                  <c:v>10.698707415510313</c:v>
                </c:pt>
                <c:pt idx="198">
                  <c:v>11.348251387775152</c:v>
                </c:pt>
                <c:pt idx="199">
                  <c:v>11.94226334322334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52F-4B0C-A1DF-E915B02CF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65634032"/>
        <c:axId val="1065633072"/>
      </c:scatterChart>
      <c:valAx>
        <c:axId val="1065634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633072"/>
        <c:crosses val="autoZero"/>
        <c:crossBetween val="midCat"/>
      </c:valAx>
      <c:valAx>
        <c:axId val="1065633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634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552450</xdr:colOff>
      <xdr:row>32</xdr:row>
      <xdr:rowOff>109537</xdr:rowOff>
    </xdr:from>
    <xdr:ext cx="197105" cy="190309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ZoneTexte 2">
              <a:extLst>
                <a:ext uri="{FF2B5EF4-FFF2-40B4-BE49-F238E27FC236}">
                  <a16:creationId xmlns:a16="http://schemas.microsoft.com/office/drawing/2014/main" id="{35182C2D-9656-4497-B902-A9EB987D9BCD}"/>
                </a:ext>
              </a:extLst>
            </xdr:cNvPr>
            <xdr:cNvSpPr txBox="1"/>
          </xdr:nvSpPr>
          <xdr:spPr>
            <a:xfrm>
              <a:off x="18126075" y="6205537"/>
              <a:ext cx="197105" cy="19030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CA" sz="110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√</m:t>
                    </m:r>
                    <m:r>
                      <a:rPr lang="fr-CA" sz="1100" b="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2</m:t>
                    </m:r>
                  </m:oMath>
                </m:oMathPara>
              </a14:m>
              <a:endParaRPr lang="fr-CA" sz="1100"/>
            </a:p>
          </xdr:txBody>
        </xdr:sp>
      </mc:Choice>
      <mc:Fallback xmlns="">
        <xdr:sp macro="" textlink="">
          <xdr:nvSpPr>
            <xdr:cNvPr id="3" name="ZoneTexte 2">
              <a:extLst>
                <a:ext uri="{FF2B5EF4-FFF2-40B4-BE49-F238E27FC236}">
                  <a16:creationId xmlns:a16="http://schemas.microsoft.com/office/drawing/2014/main" id="{35182C2D-9656-4497-B902-A9EB987D9BCD}"/>
                </a:ext>
              </a:extLst>
            </xdr:cNvPr>
            <xdr:cNvSpPr txBox="1"/>
          </xdr:nvSpPr>
          <xdr:spPr>
            <a:xfrm>
              <a:off x="18126075" y="6205537"/>
              <a:ext cx="197105" cy="19030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CA" sz="1100" i="0">
                  <a:latin typeface="Cambria Math" panose="02040503050406030204" pitchFamily="18" charset="0"/>
                  <a:ea typeface="Cambria Math" panose="02040503050406030204" pitchFamily="18" charset="0"/>
                </a:rPr>
                <a:t>√</a:t>
              </a:r>
              <a:r>
                <a:rPr lang="fr-CA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2</a:t>
              </a:r>
              <a:endParaRPr lang="fr-CA" sz="1100"/>
            </a:p>
          </xdr:txBody>
        </xdr:sp>
      </mc:Fallback>
    </mc:AlternateContent>
    <xdr:clientData/>
  </xdr:oneCellAnchor>
  <xdr:oneCellAnchor>
    <xdr:from>
      <xdr:col>25</xdr:col>
      <xdr:colOff>704850</xdr:colOff>
      <xdr:row>33</xdr:row>
      <xdr:rowOff>71437</xdr:rowOff>
    </xdr:from>
    <xdr:ext cx="197105" cy="190309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4" name="ZoneTexte 3">
              <a:extLst>
                <a:ext uri="{FF2B5EF4-FFF2-40B4-BE49-F238E27FC236}">
                  <a16:creationId xmlns:a16="http://schemas.microsoft.com/office/drawing/2014/main" id="{10A2D33F-6DEA-4731-A4FB-191CF316D1A3}"/>
                </a:ext>
              </a:extLst>
            </xdr:cNvPr>
            <xdr:cNvSpPr txBox="1"/>
          </xdr:nvSpPr>
          <xdr:spPr>
            <a:xfrm>
              <a:off x="18278475" y="6357937"/>
              <a:ext cx="197105" cy="19030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CA" sz="110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√</m:t>
                    </m:r>
                    <m:r>
                      <a:rPr lang="fr-CA" sz="1100" b="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2</m:t>
                    </m:r>
                  </m:oMath>
                </m:oMathPara>
              </a14:m>
              <a:endParaRPr lang="fr-CA" sz="1100"/>
            </a:p>
          </xdr:txBody>
        </xdr:sp>
      </mc:Choice>
      <mc:Fallback xmlns="">
        <xdr:sp macro="" textlink="">
          <xdr:nvSpPr>
            <xdr:cNvPr id="4" name="ZoneTexte 3">
              <a:extLst>
                <a:ext uri="{FF2B5EF4-FFF2-40B4-BE49-F238E27FC236}">
                  <a16:creationId xmlns:a16="http://schemas.microsoft.com/office/drawing/2014/main" id="{10A2D33F-6DEA-4731-A4FB-191CF316D1A3}"/>
                </a:ext>
              </a:extLst>
            </xdr:cNvPr>
            <xdr:cNvSpPr txBox="1"/>
          </xdr:nvSpPr>
          <xdr:spPr>
            <a:xfrm>
              <a:off x="18278475" y="6357937"/>
              <a:ext cx="197105" cy="19030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CA" sz="1100" i="0">
                  <a:latin typeface="Cambria Math" panose="02040503050406030204" pitchFamily="18" charset="0"/>
                  <a:ea typeface="Cambria Math" panose="02040503050406030204" pitchFamily="18" charset="0"/>
                </a:rPr>
                <a:t>√</a:t>
              </a:r>
              <a:r>
                <a:rPr lang="fr-CA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2</a:t>
              </a:r>
              <a:endParaRPr lang="fr-CA" sz="1100"/>
            </a:p>
          </xdr:txBody>
        </xdr:sp>
      </mc:Fallback>
    </mc:AlternateContent>
    <xdr:clientData/>
  </xdr:oneCellAnchor>
  <xdr:twoCellAnchor>
    <xdr:from>
      <xdr:col>9</xdr:col>
      <xdr:colOff>19050</xdr:colOff>
      <xdr:row>26</xdr:row>
      <xdr:rowOff>66675</xdr:rowOff>
    </xdr:from>
    <xdr:to>
      <xdr:col>15</xdr:col>
      <xdr:colOff>561975</xdr:colOff>
      <xdr:row>53</xdr:row>
      <xdr:rowOff>66675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26193DEE-97EC-4190-B906-47154FFC26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51A09-7691-411D-8A91-78EAC3B4C95D}">
  <sheetPr codeName="Feuil5"/>
  <dimension ref="A1:AF207"/>
  <sheetViews>
    <sheetView showGridLines="0" topLeftCell="F1" zoomScale="85" zoomScaleNormal="85" workbookViewId="0">
      <selection activeCell="I5" sqref="I5"/>
    </sheetView>
  </sheetViews>
  <sheetFormatPr defaultColWidth="11.42578125" defaultRowHeight="15" x14ac:dyDescent="0.25"/>
  <cols>
    <col min="1" max="1" width="2.42578125" customWidth="1"/>
    <col min="2" max="3" width="11.42578125" style="1"/>
    <col min="4" max="4" width="2.5703125" style="1" customWidth="1"/>
    <col min="5" max="5" width="7.140625" style="1" customWidth="1"/>
    <col min="6" max="17" width="11.42578125" style="1"/>
    <col min="18" max="46" width="11.42578125" style="13"/>
    <col min="47" max="47" width="7.7109375" style="13" customWidth="1"/>
    <col min="48" max="16384" width="11.42578125" style="13"/>
  </cols>
  <sheetData>
    <row r="1" spans="2:32" x14ac:dyDescent="0.25">
      <c r="J1"/>
      <c r="K1"/>
      <c r="L1"/>
      <c r="M1"/>
    </row>
    <row r="2" spans="2:32" x14ac:dyDescent="0.25">
      <c r="J2"/>
      <c r="K2"/>
      <c r="L2"/>
      <c r="M2"/>
    </row>
    <row r="3" spans="2:32" x14ac:dyDescent="0.25">
      <c r="B3" s="2" t="s">
        <v>0</v>
      </c>
      <c r="C3" s="2" t="s">
        <v>1</v>
      </c>
      <c r="F3" s="2" t="s">
        <v>2</v>
      </c>
      <c r="G3" s="2">
        <v>1</v>
      </c>
      <c r="H3" s="2">
        <v>0</v>
      </c>
      <c r="J3"/>
      <c r="K3"/>
      <c r="L3"/>
      <c r="M3"/>
    </row>
    <row r="4" spans="2:32" x14ac:dyDescent="0.25">
      <c r="B4" s="3">
        <v>0</v>
      </c>
      <c r="C4" s="4">
        <v>0</v>
      </c>
      <c r="E4" s="2">
        <v>1</v>
      </c>
      <c r="F4" s="2">
        <f>ACOS(1/SQRT(2))</f>
        <v>0.78539816339744828</v>
      </c>
      <c r="G4" s="2">
        <v>1</v>
      </c>
      <c r="H4" s="2">
        <v>1</v>
      </c>
      <c r="J4" s="12"/>
      <c r="K4"/>
      <c r="L4"/>
      <c r="M4"/>
    </row>
    <row r="5" spans="2:32" ht="14.25" customHeight="1" x14ac:dyDescent="0.25">
      <c r="B5" s="5">
        <v>1</v>
      </c>
      <c r="C5" s="6">
        <v>0</v>
      </c>
      <c r="E5" s="2">
        <v>2</v>
      </c>
      <c r="F5" s="2">
        <f t="shared" ref="F5:F13" si="0">F4+ACOS(SQRT($E5)/SQRT($E5+1))</f>
        <v>1.4008778720678354</v>
      </c>
      <c r="G5" s="2">
        <f t="shared" ref="G5:G36" si="1">SQRT($E5+1)*COS($F5)</f>
        <v>0.29289321881345282</v>
      </c>
      <c r="H5" s="2">
        <f t="shared" ref="H5:H36" si="2">SQRT($E5+1)*SIN($F5)</f>
        <v>1.7071067811865475</v>
      </c>
      <c r="J5"/>
      <c r="K5"/>
      <c r="L5"/>
      <c r="M5"/>
      <c r="R5" s="14"/>
    </row>
    <row r="6" spans="2:32" x14ac:dyDescent="0.25">
      <c r="B6" s="5">
        <v>1</v>
      </c>
      <c r="C6" s="6">
        <v>1</v>
      </c>
      <c r="E6" s="2">
        <v>3</v>
      </c>
      <c r="F6" s="2">
        <f t="shared" si="0"/>
        <v>1.9244766476661344</v>
      </c>
      <c r="G6" s="2">
        <f t="shared" si="1"/>
        <v>-0.69270534084003599</v>
      </c>
      <c r="H6" s="2">
        <f t="shared" si="2"/>
        <v>1.8762087599123103</v>
      </c>
      <c r="J6"/>
      <c r="K6"/>
      <c r="L6"/>
      <c r="M6"/>
      <c r="AD6" s="13" t="s">
        <v>3</v>
      </c>
      <c r="AE6" s="13" t="s">
        <v>4</v>
      </c>
      <c r="AF6" s="13" t="s">
        <v>5</v>
      </c>
    </row>
    <row r="7" spans="2:32" x14ac:dyDescent="0.25">
      <c r="B7" s="7">
        <v>0</v>
      </c>
      <c r="C7" s="8">
        <v>0</v>
      </c>
      <c r="E7" s="2">
        <v>4</v>
      </c>
      <c r="F7" s="2">
        <f t="shared" si="0"/>
        <v>2.3881242566669405</v>
      </c>
      <c r="G7" s="2">
        <f t="shared" si="1"/>
        <v>-1.6308097207961914</v>
      </c>
      <c r="H7" s="2">
        <f t="shared" si="2"/>
        <v>1.5298560894922923</v>
      </c>
      <c r="J7"/>
      <c r="K7"/>
      <c r="L7"/>
      <c r="M7"/>
      <c r="AD7" s="13">
        <v>1</v>
      </c>
      <c r="AE7" s="13">
        <f>ACOS(SQRT(AD7)/SQRT(AD7+1))</f>
        <v>0.78539816339744828</v>
      </c>
      <c r="AF7" s="13">
        <f>DEGREES(AE7)</f>
        <v>45</v>
      </c>
    </row>
    <row r="8" spans="2:32" x14ac:dyDescent="0.25">
      <c r="B8" s="3">
        <v>1</v>
      </c>
      <c r="C8" s="6">
        <v>1</v>
      </c>
      <c r="E8" s="2">
        <v>5</v>
      </c>
      <c r="F8" s="2">
        <f t="shared" si="0"/>
        <v>2.8086585919509055</v>
      </c>
      <c r="G8" s="2">
        <f t="shared" si="1"/>
        <v>-2.3149821631755443</v>
      </c>
      <c r="H8" s="2">
        <f t="shared" si="2"/>
        <v>0.80053581067874535</v>
      </c>
      <c r="J8"/>
      <c r="K8"/>
      <c r="L8"/>
      <c r="M8"/>
      <c r="AD8" s="13">
        <v>2</v>
      </c>
      <c r="AE8" s="13">
        <f t="shared" ref="AE8:AE22" si="3">ACOS(SQRT(AD8)/SQRT(AD8+1))</f>
        <v>0.61547970867038715</v>
      </c>
      <c r="AF8" s="13">
        <f t="shared" ref="AF8:AF22" si="4">DEGREES(AE8)</f>
        <v>35.264389682754647</v>
      </c>
    </row>
    <row r="9" spans="2:32" x14ac:dyDescent="0.25">
      <c r="B9" s="5">
        <f>SQRT($E5+1)*COS($F5)</f>
        <v>0.29289321881345282</v>
      </c>
      <c r="C9" s="6">
        <f>SQRT($E5+1)*SIN($F5)</f>
        <v>1.7071067811865475</v>
      </c>
      <c r="E9" s="2">
        <v>6</v>
      </c>
      <c r="F9" s="2">
        <f t="shared" si="0"/>
        <v>3.1962552786060865</v>
      </c>
      <c r="G9" s="2">
        <f t="shared" si="1"/>
        <v>-2.6417995393402451</v>
      </c>
      <c r="H9" s="2">
        <f t="shared" si="2"/>
        <v>-0.14455169989200714</v>
      </c>
      <c r="J9"/>
      <c r="K9"/>
      <c r="L9"/>
      <c r="M9"/>
      <c r="AD9" s="13">
        <v>3</v>
      </c>
      <c r="AE9" s="13">
        <f t="shared" si="3"/>
        <v>0.52359877559829893</v>
      </c>
      <c r="AF9" s="13">
        <f t="shared" si="4"/>
        <v>30.000000000000004</v>
      </c>
    </row>
    <row r="10" spans="2:32" x14ac:dyDescent="0.25">
      <c r="B10" s="7">
        <v>0</v>
      </c>
      <c r="C10" s="8">
        <v>0</v>
      </c>
      <c r="E10" s="2">
        <v>7</v>
      </c>
      <c r="F10" s="2">
        <f t="shared" si="0"/>
        <v>3.557622402512794</v>
      </c>
      <c r="G10" s="2">
        <f t="shared" si="1"/>
        <v>-2.5871641322679748</v>
      </c>
      <c r="H10" s="2">
        <f t="shared" si="2"/>
        <v>-1.1430580705747615</v>
      </c>
      <c r="J10"/>
      <c r="K10"/>
      <c r="L10"/>
      <c r="M10"/>
      <c r="AD10" s="13">
        <v>4</v>
      </c>
      <c r="AE10" s="13">
        <f t="shared" si="3"/>
        <v>0.46364760900080615</v>
      </c>
      <c r="AF10" s="13">
        <f t="shared" si="4"/>
        <v>26.565051177077994</v>
      </c>
    </row>
    <row r="11" spans="2:32" x14ac:dyDescent="0.25">
      <c r="B11" s="3">
        <f>B9</f>
        <v>0.29289321881345282</v>
      </c>
      <c r="C11" s="6">
        <f>C9</f>
        <v>1.7071067811865475</v>
      </c>
      <c r="E11" s="2">
        <v>8</v>
      </c>
      <c r="F11" s="2">
        <f t="shared" si="0"/>
        <v>3.8974593119669159</v>
      </c>
      <c r="G11" s="2">
        <f t="shared" si="1"/>
        <v>-2.1830320757712629</v>
      </c>
      <c r="H11" s="2">
        <f t="shared" si="2"/>
        <v>-2.0577587215594089</v>
      </c>
      <c r="J11"/>
      <c r="K11"/>
      <c r="L11"/>
      <c r="M11"/>
      <c r="AD11" s="13">
        <v>5</v>
      </c>
      <c r="AE11" s="13">
        <f t="shared" si="3"/>
        <v>0.42053433528396478</v>
      </c>
      <c r="AF11" s="13">
        <f t="shared" si="4"/>
        <v>24.094842552110681</v>
      </c>
    </row>
    <row r="12" spans="2:32" x14ac:dyDescent="0.25">
      <c r="B12" s="5">
        <f>SQRT($E6+1)*COS($F6)</f>
        <v>-0.69270534084003599</v>
      </c>
      <c r="C12" s="6">
        <f>SQRT($E6+1)*SIN($F6)</f>
        <v>1.8762087599123103</v>
      </c>
      <c r="E12" s="2">
        <v>9</v>
      </c>
      <c r="F12" s="2">
        <f t="shared" si="0"/>
        <v>4.219209866363558</v>
      </c>
      <c r="G12" s="2">
        <f t="shared" si="1"/>
        <v>-1.4971125019181266</v>
      </c>
      <c r="H12" s="2">
        <f t="shared" si="2"/>
        <v>-2.7854360801498297</v>
      </c>
      <c r="J12"/>
      <c r="K12"/>
      <c r="L12"/>
      <c r="M12"/>
      <c r="AD12" s="13">
        <v>6</v>
      </c>
      <c r="AE12" s="13">
        <f t="shared" si="3"/>
        <v>0.38759668665518099</v>
      </c>
      <c r="AF12" s="13">
        <f t="shared" si="4"/>
        <v>22.207654298596509</v>
      </c>
    </row>
    <row r="13" spans="2:32" x14ac:dyDescent="0.25">
      <c r="B13" s="7">
        <f>B10</f>
        <v>0</v>
      </c>
      <c r="C13" s="8">
        <f>C10</f>
        <v>0</v>
      </c>
      <c r="E13" s="2">
        <f>E12+1</f>
        <v>10</v>
      </c>
      <c r="F13" s="2">
        <f t="shared" si="0"/>
        <v>4.5254872355332267</v>
      </c>
      <c r="G13" s="2">
        <f t="shared" si="1"/>
        <v>-0.61628027290965037</v>
      </c>
      <c r="H13" s="2">
        <f t="shared" si="2"/>
        <v>-3.2588646221072772</v>
      </c>
      <c r="J13"/>
      <c r="K13"/>
      <c r="L13"/>
      <c r="M13"/>
      <c r="AD13" s="13">
        <v>7</v>
      </c>
      <c r="AE13" s="13">
        <f t="shared" si="3"/>
        <v>0.36136712390670778</v>
      </c>
      <c r="AF13" s="13">
        <f t="shared" si="4"/>
        <v>20.704811054635428</v>
      </c>
    </row>
    <row r="14" spans="2:32" x14ac:dyDescent="0.25">
      <c r="B14" s="9">
        <f>B12</f>
        <v>-0.69270534084003599</v>
      </c>
      <c r="C14" s="4">
        <f>C12</f>
        <v>1.8762087599123103</v>
      </c>
      <c r="E14" s="2">
        <f t="shared" ref="E14:E77" si="5">E13+1</f>
        <v>11</v>
      </c>
      <c r="F14" s="2">
        <f t="shared" ref="F14:F77" si="6">F13+ACOS(SQRT($E14)/SQRT($E14+1))</f>
        <v>4.8183300072618023</v>
      </c>
      <c r="G14" s="2">
        <f t="shared" si="1"/>
        <v>0.36630438109882046</v>
      </c>
      <c r="H14" s="2">
        <f t="shared" si="2"/>
        <v>-3.4446801158290166</v>
      </c>
      <c r="J14"/>
      <c r="K14"/>
      <c r="L14"/>
      <c r="M14"/>
      <c r="AD14" s="13">
        <v>8</v>
      </c>
      <c r="AE14" s="13">
        <f t="shared" si="3"/>
        <v>0.33983690945412159</v>
      </c>
      <c r="AF14" s="13">
        <f t="shared" si="4"/>
        <v>19.471220634490674</v>
      </c>
    </row>
    <row r="15" spans="2:32" x14ac:dyDescent="0.25">
      <c r="B15" s="10">
        <f>SQRT(5)*COS(F7)</f>
        <v>-1.6308097207961914</v>
      </c>
      <c r="C15" s="6">
        <f>SQRT(5)*SIN(F7)</f>
        <v>1.5298560894922923</v>
      </c>
      <c r="E15" s="2">
        <f t="shared" si="5"/>
        <v>12</v>
      </c>
      <c r="F15" s="2">
        <f t="shared" si="6"/>
        <v>5.0993649087646151</v>
      </c>
      <c r="G15" s="2">
        <f t="shared" si="1"/>
        <v>1.3606978771718352</v>
      </c>
      <c r="H15" s="2">
        <f t="shared" si="2"/>
        <v>-3.3389371493126463</v>
      </c>
      <c r="J15"/>
      <c r="K15"/>
      <c r="L15"/>
      <c r="M15"/>
      <c r="AD15" s="13">
        <v>9</v>
      </c>
      <c r="AE15" s="13">
        <f t="shared" si="3"/>
        <v>0.32175055439664235</v>
      </c>
      <c r="AF15" s="13">
        <f t="shared" si="4"/>
        <v>18.434948822922021</v>
      </c>
    </row>
    <row r="16" spans="2:32" x14ac:dyDescent="0.25">
      <c r="B16" s="11">
        <f>B13</f>
        <v>0</v>
      </c>
      <c r="C16" s="8">
        <f>C13</f>
        <v>0</v>
      </c>
      <c r="E16" s="2">
        <f t="shared" si="5"/>
        <v>13</v>
      </c>
      <c r="F16" s="2">
        <f t="shared" si="6"/>
        <v>5.3699146717431878</v>
      </c>
      <c r="G16" s="2">
        <f t="shared" si="1"/>
        <v>2.2867524231255505</v>
      </c>
      <c r="H16" s="2">
        <f t="shared" si="2"/>
        <v>-2.9615474595774116</v>
      </c>
      <c r="J16"/>
      <c r="K16"/>
      <c r="L16"/>
      <c r="M16"/>
      <c r="AD16" s="13">
        <v>10</v>
      </c>
      <c r="AE16" s="13">
        <f t="shared" si="3"/>
        <v>0.30627736916966919</v>
      </c>
      <c r="AF16" s="13">
        <f t="shared" si="4"/>
        <v>17.548400613792282</v>
      </c>
    </row>
    <row r="17" spans="2:32" x14ac:dyDescent="0.25">
      <c r="B17" s="9">
        <f>B15</f>
        <v>-1.6308097207961914</v>
      </c>
      <c r="C17" s="4">
        <f>C15</f>
        <v>1.5298560894922923</v>
      </c>
      <c r="E17" s="2">
        <f t="shared" si="5"/>
        <v>14</v>
      </c>
      <c r="F17" s="2">
        <f t="shared" si="6"/>
        <v>5.6310720826462122</v>
      </c>
      <c r="G17" s="2">
        <f t="shared" si="1"/>
        <v>3.0782592751547955</v>
      </c>
      <c r="H17" s="2">
        <f t="shared" si="2"/>
        <v>-2.3503871670266316</v>
      </c>
      <c r="J17"/>
      <c r="K17"/>
      <c r="L17"/>
      <c r="M17"/>
      <c r="AD17" s="13">
        <v>11</v>
      </c>
      <c r="AE17" s="13">
        <f t="shared" si="3"/>
        <v>0.29284277172857553</v>
      </c>
      <c r="AF17" s="13">
        <f t="shared" si="4"/>
        <v>16.77865488096036</v>
      </c>
    </row>
    <row r="18" spans="2:32" x14ac:dyDescent="0.25">
      <c r="B18" s="10">
        <f>SQRT(6)*COS(F8)</f>
        <v>-2.3149821631755443</v>
      </c>
      <c r="C18" s="6">
        <f>SQRT(6)*SIN(F8)</f>
        <v>0.80053581067874535</v>
      </c>
      <c r="E18" s="2">
        <f t="shared" si="5"/>
        <v>15</v>
      </c>
      <c r="F18" s="2">
        <f t="shared" si="6"/>
        <v>5.883752337788291</v>
      </c>
      <c r="G18" s="2">
        <f t="shared" si="1"/>
        <v>3.6851266321570471</v>
      </c>
      <c r="H18" s="2">
        <f t="shared" si="2"/>
        <v>-1.5555840398277618</v>
      </c>
      <c r="J18"/>
      <c r="K18"/>
      <c r="L18"/>
      <c r="M18"/>
      <c r="AD18" s="13">
        <v>12</v>
      </c>
      <c r="AE18" s="13">
        <f t="shared" si="3"/>
        <v>0.28103490150281329</v>
      </c>
      <c r="AF18" s="13">
        <f t="shared" si="4"/>
        <v>16.102113751986</v>
      </c>
    </row>
    <row r="19" spans="2:32" x14ac:dyDescent="0.25">
      <c r="B19" s="11">
        <f>B16</f>
        <v>0</v>
      </c>
      <c r="C19" s="8">
        <f>C16</f>
        <v>0</v>
      </c>
      <c r="E19" s="2">
        <f t="shared" si="5"/>
        <v>16</v>
      </c>
      <c r="F19" s="2">
        <f t="shared" si="6"/>
        <v>6.1287310009151552</v>
      </c>
      <c r="G19" s="2">
        <f t="shared" si="1"/>
        <v>4.074022642113988</v>
      </c>
      <c r="H19" s="2">
        <f t="shared" si="2"/>
        <v>-0.63430238178849963</v>
      </c>
      <c r="J19"/>
      <c r="K19"/>
      <c r="L19"/>
      <c r="M19"/>
      <c r="AD19" s="13">
        <v>13</v>
      </c>
      <c r="AE19" s="13">
        <f t="shared" si="3"/>
        <v>0.27054976297857292</v>
      </c>
      <c r="AF19" s="13">
        <f t="shared" si="4"/>
        <v>15.501359566936996</v>
      </c>
    </row>
    <row r="20" spans="2:32" x14ac:dyDescent="0.25">
      <c r="B20" s="9">
        <f>B18</f>
        <v>-2.3149821631755443</v>
      </c>
      <c r="C20" s="4">
        <f>C18</f>
        <v>0.80053581067874535</v>
      </c>
      <c r="E20" s="2">
        <f t="shared" si="5"/>
        <v>17</v>
      </c>
      <c r="F20" s="2">
        <f t="shared" si="6"/>
        <v>6.3666721257453629</v>
      </c>
      <c r="G20" s="2">
        <f t="shared" si="1"/>
        <v>4.2278635667430962</v>
      </c>
      <c r="H20" s="2">
        <f t="shared" si="2"/>
        <v>0.35379324612878654</v>
      </c>
      <c r="J20"/>
      <c r="K20"/>
      <c r="L20"/>
      <c r="M20"/>
      <c r="AD20" s="13">
        <v>14</v>
      </c>
      <c r="AE20" s="13">
        <f t="shared" si="3"/>
        <v>0.26115741090302436</v>
      </c>
      <c r="AF20" s="13">
        <f t="shared" si="4"/>
        <v>14.963217433307126</v>
      </c>
    </row>
    <row r="21" spans="2:32" x14ac:dyDescent="0.25">
      <c r="B21" s="10">
        <f>SQRT(7)*COS(F9)</f>
        <v>-2.6417995393402451</v>
      </c>
      <c r="C21" s="6">
        <f>SQRT(7)*SIN(F9)</f>
        <v>-0.14455169989200714</v>
      </c>
      <c r="E21" s="2">
        <f t="shared" si="5"/>
        <v>18</v>
      </c>
      <c r="F21" s="2">
        <f t="shared" si="6"/>
        <v>6.5981494897155422</v>
      </c>
      <c r="G21" s="2">
        <f t="shared" si="1"/>
        <v>4.1444736989178734</v>
      </c>
      <c r="H21" s="2">
        <f t="shared" si="2"/>
        <v>1.3503102454539859</v>
      </c>
      <c r="J21"/>
      <c r="K21"/>
      <c r="L21"/>
      <c r="M21"/>
      <c r="AD21" s="13">
        <v>15</v>
      </c>
      <c r="AE21" s="13">
        <f t="shared" si="3"/>
        <v>0.25268025514207837</v>
      </c>
      <c r="AF21" s="13">
        <f t="shared" si="4"/>
        <v>14.477512185929909</v>
      </c>
    </row>
    <row r="22" spans="2:32" x14ac:dyDescent="0.25">
      <c r="B22" s="11">
        <f>B19</f>
        <v>0</v>
      </c>
      <c r="C22" s="8">
        <f>C19</f>
        <v>0</v>
      </c>
      <c r="E22" s="2">
        <f t="shared" si="5"/>
        <v>19</v>
      </c>
      <c r="F22" s="2">
        <f t="shared" si="6"/>
        <v>6.8236628956136727</v>
      </c>
      <c r="G22" s="2">
        <f t="shared" si="1"/>
        <v>3.8346912830041102</v>
      </c>
      <c r="H22" s="2">
        <f t="shared" si="2"/>
        <v>2.301117720598469</v>
      </c>
      <c r="J22"/>
      <c r="K22"/>
      <c r="L22"/>
      <c r="M22"/>
      <c r="AD22" s="13">
        <v>16</v>
      </c>
      <c r="AE22" s="13">
        <f t="shared" si="3"/>
        <v>0.24497866312686423</v>
      </c>
      <c r="AF22" s="13">
        <f t="shared" si="4"/>
        <v>14.036243467926484</v>
      </c>
    </row>
    <row r="23" spans="2:32" x14ac:dyDescent="0.25">
      <c r="B23" s="9">
        <f>B21</f>
        <v>-2.6417995393402451</v>
      </c>
      <c r="C23" s="4">
        <f>C21</f>
        <v>-0.14455169989200714</v>
      </c>
      <c r="E23" s="2">
        <f t="shared" si="5"/>
        <v>20</v>
      </c>
      <c r="F23" s="2">
        <f t="shared" si="6"/>
        <v>7.0436508730091312</v>
      </c>
      <c r="G23" s="2">
        <f t="shared" si="1"/>
        <v>3.3201457182553589</v>
      </c>
      <c r="H23" s="2">
        <f t="shared" si="2"/>
        <v>3.1585807587507726</v>
      </c>
      <c r="J23"/>
      <c r="K23"/>
      <c r="L23"/>
      <c r="M23"/>
      <c r="AF23" s="13">
        <f>SUM(AF7:AF22)</f>
        <v>351.15042012342712</v>
      </c>
    </row>
    <row r="24" spans="2:32" x14ac:dyDescent="0.25">
      <c r="B24" s="10">
        <f>SQRT(8)*COS(F10)</f>
        <v>-2.5871641322679748</v>
      </c>
      <c r="C24" s="6">
        <f>SQRT(8)*SIN(F10)</f>
        <v>-1.1430580705747615</v>
      </c>
      <c r="E24" s="2">
        <f t="shared" si="5"/>
        <v>21</v>
      </c>
      <c r="F24" s="2">
        <f t="shared" si="6"/>
        <v>7.2585007060848437</v>
      </c>
      <c r="G24" s="2">
        <f t="shared" si="1"/>
        <v>2.6308868889407639</v>
      </c>
      <c r="H24" s="2">
        <f t="shared" si="2"/>
        <v>3.8830959526645215</v>
      </c>
      <c r="J24"/>
      <c r="K24"/>
      <c r="L24"/>
      <c r="M24"/>
    </row>
    <row r="25" spans="2:32" x14ac:dyDescent="0.25">
      <c r="B25" s="11">
        <f>B22</f>
        <v>0</v>
      </c>
      <c r="C25" s="8">
        <f>C22</f>
        <v>0</v>
      </c>
      <c r="E25" s="2">
        <f t="shared" si="5"/>
        <v>22</v>
      </c>
      <c r="F25" s="2">
        <f t="shared" si="6"/>
        <v>7.4685564451560822</v>
      </c>
      <c r="G25" s="2">
        <f t="shared" si="1"/>
        <v>1.8030080501551178</v>
      </c>
      <c r="H25" s="2">
        <f t="shared" si="2"/>
        <v>4.4440029220372743</v>
      </c>
      <c r="J25"/>
      <c r="K25"/>
      <c r="L25"/>
      <c r="M25"/>
    </row>
    <row r="26" spans="2:32" x14ac:dyDescent="0.25">
      <c r="B26" s="9">
        <f>B24</f>
        <v>-2.5871641322679748</v>
      </c>
      <c r="C26" s="4">
        <f>C24</f>
        <v>-1.1430580705747615</v>
      </c>
      <c r="E26" s="2">
        <f t="shared" si="5"/>
        <v>23</v>
      </c>
      <c r="F26" s="2">
        <f t="shared" si="6"/>
        <v>7.6741253763172566</v>
      </c>
      <c r="G26" s="2">
        <f t="shared" si="1"/>
        <v>0.87636938479858495</v>
      </c>
      <c r="H26" s="2">
        <f t="shared" si="2"/>
        <v>4.8199560891555588</v>
      </c>
      <c r="J26"/>
      <c r="K26"/>
      <c r="L26"/>
      <c r="M26"/>
    </row>
    <row r="27" spans="2:32" x14ac:dyDescent="0.25">
      <c r="B27" s="10">
        <f>SQRT(9)*COS(F11)</f>
        <v>-2.1830320757712629</v>
      </c>
      <c r="C27" s="6">
        <f>SQRT(9)*SIN(F11)</f>
        <v>-2.0577587215594089</v>
      </c>
      <c r="E27" s="2">
        <f t="shared" si="5"/>
        <v>24</v>
      </c>
      <c r="F27" s="2">
        <f t="shared" si="6"/>
        <v>7.8754832971075874</v>
      </c>
      <c r="G27" s="2">
        <f t="shared" si="1"/>
        <v>-0.10750003195573732</v>
      </c>
      <c r="H27" s="2">
        <f t="shared" si="2"/>
        <v>4.9988442407350036</v>
      </c>
      <c r="J27"/>
      <c r="K27"/>
      <c r="L27"/>
      <c r="M27"/>
    </row>
    <row r="28" spans="2:32" x14ac:dyDescent="0.25">
      <c r="B28" s="11">
        <f>B25</f>
        <v>0</v>
      </c>
      <c r="C28" s="8">
        <f>C25</f>
        <v>0</v>
      </c>
      <c r="E28" s="2">
        <f t="shared" si="5"/>
        <v>25</v>
      </c>
      <c r="F28" s="2">
        <f t="shared" si="6"/>
        <v>8.0728788569574679</v>
      </c>
      <c r="G28" s="2">
        <f t="shared" si="1"/>
        <v>-1.1072688801027364</v>
      </c>
      <c r="H28" s="2">
        <f t="shared" si="2"/>
        <v>4.9773442343438568</v>
      </c>
      <c r="J28"/>
      <c r="K28"/>
      <c r="L28"/>
      <c r="M28"/>
    </row>
    <row r="29" spans="2:32" x14ac:dyDescent="0.25">
      <c r="B29" s="9">
        <f>B27</f>
        <v>-2.1830320757712629</v>
      </c>
      <c r="C29" s="4">
        <f>C27</f>
        <v>-2.0577587215594089</v>
      </c>
      <c r="E29" s="2">
        <f t="shared" si="5"/>
        <v>26</v>
      </c>
      <c r="F29" s="2">
        <f t="shared" si="6"/>
        <v>8.2665371574017943</v>
      </c>
      <c r="G29" s="2">
        <f t="shared" si="1"/>
        <v>-2.0834063945945762</v>
      </c>
      <c r="H29" s="2">
        <f t="shared" si="2"/>
        <v>4.7601909410193235</v>
      </c>
      <c r="J29"/>
      <c r="K29"/>
      <c r="L29"/>
      <c r="M29"/>
    </row>
    <row r="30" spans="2:32" x14ac:dyDescent="0.25">
      <c r="B30" s="10">
        <f>SQRT(10)*COS(F12)</f>
        <v>-1.4971125019181266</v>
      </c>
      <c r="C30" s="6">
        <f>SQRT(10)*SIN(F12)</f>
        <v>-2.7854360801498297</v>
      </c>
      <c r="E30" s="2">
        <f t="shared" si="5"/>
        <v>27</v>
      </c>
      <c r="F30" s="2">
        <f t="shared" si="6"/>
        <v>8.4566627607482605</v>
      </c>
      <c r="G30" s="2">
        <f t="shared" si="1"/>
        <v>-2.9995055683250822</v>
      </c>
      <c r="H30" s="2">
        <f t="shared" si="2"/>
        <v>4.359239193435803</v>
      </c>
      <c r="J30"/>
      <c r="K30"/>
      <c r="L30"/>
      <c r="M30"/>
    </row>
    <row r="31" spans="2:32" x14ac:dyDescent="0.25">
      <c r="B31" s="11">
        <f>B28</f>
        <v>0</v>
      </c>
      <c r="C31" s="8">
        <f>C28</f>
        <v>0</v>
      </c>
      <c r="E31" s="2">
        <f t="shared" si="5"/>
        <v>28</v>
      </c>
      <c r="F31" s="2">
        <f t="shared" si="6"/>
        <v>8.6434422218298543</v>
      </c>
      <c r="G31" s="2">
        <f t="shared" si="1"/>
        <v>-3.8233243405591484</v>
      </c>
      <c r="H31" s="2">
        <f t="shared" si="2"/>
        <v>3.7923859227256855</v>
      </c>
      <c r="J31"/>
      <c r="K31"/>
      <c r="L31"/>
      <c r="M31"/>
    </row>
    <row r="32" spans="2:32" x14ac:dyDescent="0.25">
      <c r="B32" s="9">
        <f t="shared" ref="B32:C32" si="7">B30</f>
        <v>-1.4971125019181266</v>
      </c>
      <c r="C32" s="4">
        <f t="shared" si="7"/>
        <v>-2.7854360801498297</v>
      </c>
      <c r="E32" s="2">
        <f t="shared" si="5"/>
        <v>29</v>
      </c>
      <c r="F32" s="2">
        <f t="shared" si="6"/>
        <v>8.8270462321087724</v>
      </c>
      <c r="G32" s="2">
        <f t="shared" si="1"/>
        <v>-4.5275527269775839</v>
      </c>
      <c r="H32" s="2">
        <f t="shared" si="2"/>
        <v>3.0824124163450031</v>
      </c>
      <c r="J32"/>
      <c r="K32"/>
      <c r="L32"/>
      <c r="M32"/>
    </row>
    <row r="33" spans="2:18" x14ac:dyDescent="0.25">
      <c r="B33" s="10">
        <f>SQRT(11)*COS(F13)</f>
        <v>-0.61628027290965037</v>
      </c>
      <c r="C33" s="6">
        <f>SQRT(11)*SIN(F13)</f>
        <v>-3.2588646221072772</v>
      </c>
      <c r="E33" s="2">
        <f t="shared" si="5"/>
        <v>30</v>
      </c>
      <c r="F33" s="2">
        <f t="shared" si="6"/>
        <v>9.0076314462994702</v>
      </c>
      <c r="G33" s="2">
        <f t="shared" si="1"/>
        <v>-5.0903216642996378</v>
      </c>
      <c r="H33" s="2">
        <f t="shared" si="2"/>
        <v>2.2557981633917872</v>
      </c>
      <c r="J33"/>
      <c r="K33"/>
      <c r="L33"/>
      <c r="M33"/>
    </row>
    <row r="34" spans="2:18" x14ac:dyDescent="0.25">
      <c r="B34" s="11">
        <f t="shared" ref="B34:C34" si="8">B31</f>
        <v>0</v>
      </c>
      <c r="C34" s="8">
        <f t="shared" si="8"/>
        <v>0</v>
      </c>
      <c r="E34" s="2">
        <f t="shared" si="5"/>
        <v>31</v>
      </c>
      <c r="F34" s="2">
        <f t="shared" si="6"/>
        <v>9.1853420471445819</v>
      </c>
      <c r="G34" s="2">
        <f t="shared" si="1"/>
        <v>-5.4954749747470641</v>
      </c>
      <c r="H34" s="2">
        <f t="shared" si="2"/>
        <v>1.3415494034618158</v>
      </c>
      <c r="J34"/>
      <c r="K34"/>
      <c r="L34"/>
      <c r="M34"/>
    </row>
    <row r="35" spans="2:18" x14ac:dyDescent="0.25">
      <c r="B35" s="9">
        <f t="shared" ref="B35:C35" si="9">B33</f>
        <v>-0.61628027290965037</v>
      </c>
      <c r="C35" s="4">
        <f t="shared" si="9"/>
        <v>-3.2588646221072772</v>
      </c>
      <c r="E35" s="2">
        <f t="shared" si="5"/>
        <v>32</v>
      </c>
      <c r="F35" s="2">
        <f t="shared" si="6"/>
        <v>9.3603110928102708</v>
      </c>
      <c r="G35" s="2">
        <f t="shared" si="1"/>
        <v>-5.7326296448682186</v>
      </c>
      <c r="H35" s="2">
        <f t="shared" si="2"/>
        <v>0.37007749834066023</v>
      </c>
      <c r="J35"/>
      <c r="K35"/>
      <c r="L35"/>
      <c r="M35"/>
    </row>
    <row r="36" spans="2:18" x14ac:dyDescent="0.25">
      <c r="B36" s="10">
        <f>SQRT(12)*COS(F14)</f>
        <v>0.36630438109882046</v>
      </c>
      <c r="C36" s="6">
        <f>SQRT(12)*SIN(F14)</f>
        <v>-3.4446801158290166</v>
      </c>
      <c r="E36" s="2">
        <f t="shared" si="5"/>
        <v>33</v>
      </c>
      <c r="F36" s="2">
        <f t="shared" si="6"/>
        <v>9.5326616827095947</v>
      </c>
      <c r="G36" s="2">
        <f t="shared" si="1"/>
        <v>-5.7970518683013088</v>
      </c>
      <c r="H36" s="2">
        <f t="shared" si="2"/>
        <v>-0.62784523270014869</v>
      </c>
      <c r="J36"/>
      <c r="K36"/>
      <c r="L36"/>
      <c r="M36"/>
    </row>
    <row r="37" spans="2:18" x14ac:dyDescent="0.25">
      <c r="B37" s="11">
        <f t="shared" ref="B37:C37" si="10">B34</f>
        <v>0</v>
      </c>
      <c r="C37" s="8">
        <f t="shared" si="10"/>
        <v>0</v>
      </c>
      <c r="E37" s="2">
        <f t="shared" si="5"/>
        <v>34</v>
      </c>
      <c r="F37" s="2">
        <f t="shared" si="6"/>
        <v>9.7025079707932687</v>
      </c>
      <c r="G37" s="2">
        <f t="shared" ref="G37:G68" si="11">SQRT($E37+1)*COS($F37)</f>
        <v>-5.6893772992047635</v>
      </c>
      <c r="H37" s="2">
        <f t="shared" ref="H37:H68" si="12">SQRT($E37+1)*SIN($F37)</f>
        <v>-1.6220314261115623</v>
      </c>
      <c r="J37"/>
      <c r="K37"/>
      <c r="L37"/>
      <c r="M37"/>
    </row>
    <row r="38" spans="2:18" x14ac:dyDescent="0.25">
      <c r="B38" s="9">
        <f t="shared" ref="B38:C38" si="13">B36</f>
        <v>0.36630438109882046</v>
      </c>
      <c r="C38" s="4">
        <f t="shared" si="13"/>
        <v>-3.4446801158290166</v>
      </c>
      <c r="E38" s="2">
        <f t="shared" si="5"/>
        <v>35</v>
      </c>
      <c r="F38" s="2">
        <f t="shared" si="6"/>
        <v>9.8699560500129575</v>
      </c>
      <c r="G38" s="2">
        <f t="shared" si="11"/>
        <v>-5.4152039469884556</v>
      </c>
      <c r="H38" s="2">
        <f t="shared" si="12"/>
        <v>-2.5837117123473083</v>
      </c>
      <c r="J38"/>
      <c r="K38"/>
      <c r="L38"/>
      <c r="M38"/>
    </row>
    <row r="39" spans="2:18" x14ac:dyDescent="0.25">
      <c r="B39" s="10">
        <f>SQRT(13)*COS(F15)</f>
        <v>1.3606978771718352</v>
      </c>
      <c r="C39" s="6">
        <f>SQRT(13)*SIN(F15)</f>
        <v>-3.3389371493126463</v>
      </c>
      <c r="E39" s="2">
        <f t="shared" si="5"/>
        <v>36</v>
      </c>
      <c r="F39" s="2">
        <f t="shared" si="6"/>
        <v>10.035104727427584</v>
      </c>
      <c r="G39" s="2">
        <f t="shared" si="11"/>
        <v>-4.9845853282639059</v>
      </c>
      <c r="H39" s="2">
        <f t="shared" si="12"/>
        <v>-3.4862457035120467</v>
      </c>
      <c r="J39"/>
      <c r="K39"/>
      <c r="L39"/>
      <c r="M39"/>
    </row>
    <row r="40" spans="2:18" x14ac:dyDescent="0.25">
      <c r="B40" s="11">
        <f t="shared" ref="B40:C40" si="14">B37</f>
        <v>0</v>
      </c>
      <c r="C40" s="8">
        <f t="shared" si="14"/>
        <v>0</v>
      </c>
      <c r="E40" s="2">
        <f t="shared" si="5"/>
        <v>37</v>
      </c>
      <c r="F40" s="2">
        <f t="shared" si="6"/>
        <v>10.198046206038104</v>
      </c>
      <c r="G40" s="2">
        <f t="shared" si="11"/>
        <v>-4.4114500651088697</v>
      </c>
      <c r="H40" s="2">
        <f t="shared" si="12"/>
        <v>-4.3057064836157775</v>
      </c>
      <c r="J40"/>
      <c r="K40"/>
      <c r="L40"/>
      <c r="M40"/>
      <c r="Q40"/>
      <c r="R40" s="15"/>
    </row>
    <row r="41" spans="2:18" x14ac:dyDescent="0.25">
      <c r="B41" s="9">
        <f t="shared" ref="B41:C41" si="15">B39</f>
        <v>1.3606978771718352</v>
      </c>
      <c r="C41" s="4">
        <f t="shared" si="15"/>
        <v>-3.3389371493126463</v>
      </c>
      <c r="E41" s="2">
        <f t="shared" si="5"/>
        <v>38</v>
      </c>
      <c r="F41" s="2">
        <f t="shared" si="6"/>
        <v>10.358866686712568</v>
      </c>
      <c r="G41" s="2">
        <f t="shared" si="11"/>
        <v>-3.7129722403647789</v>
      </c>
      <c r="H41" s="2">
        <f t="shared" si="12"/>
        <v>-5.0213381824251346</v>
      </c>
    </row>
    <row r="42" spans="2:18" x14ac:dyDescent="0.25">
      <c r="B42" s="10">
        <f>SQRT(14)*COS(F16)</f>
        <v>2.2867524231255505</v>
      </c>
      <c r="C42" s="6">
        <f>SQRT(14)*SIN(F16)</f>
        <v>-2.9615474595774116</v>
      </c>
      <c r="E42" s="2">
        <f t="shared" si="5"/>
        <v>39</v>
      </c>
      <c r="F42" s="2">
        <f t="shared" si="6"/>
        <v>10.517646901358329</v>
      </c>
      <c r="G42" s="2">
        <f t="shared" si="11"/>
        <v>-2.9089146275820497</v>
      </c>
      <c r="H42" s="2">
        <f t="shared" si="12"/>
        <v>-5.6158895724042859</v>
      </c>
      <c r="I42"/>
    </row>
    <row r="43" spans="2:18" x14ac:dyDescent="0.25">
      <c r="B43" s="11">
        <f t="shared" ref="B43:C43" si="16">B40</f>
        <v>0</v>
      </c>
      <c r="C43" s="8">
        <f t="shared" si="16"/>
        <v>0</v>
      </c>
      <c r="E43" s="2">
        <f t="shared" si="5"/>
        <v>40</v>
      </c>
      <c r="F43" s="2">
        <f t="shared" si="6"/>
        <v>10.674462586702729</v>
      </c>
      <c r="G43" s="2">
        <f t="shared" si="11"/>
        <v>-2.0209645207427243</v>
      </c>
      <c r="H43" s="2">
        <f t="shared" si="12"/>
        <v>-6.0758293595112702</v>
      </c>
      <c r="I43"/>
    </row>
    <row r="44" spans="2:18" x14ac:dyDescent="0.25">
      <c r="B44" s="9">
        <f t="shared" ref="B44:C44" si="17">B42</f>
        <v>2.2867524231255505</v>
      </c>
      <c r="C44" s="4">
        <f t="shared" si="17"/>
        <v>-2.9615474595774116</v>
      </c>
      <c r="E44" s="2">
        <f t="shared" si="5"/>
        <v>41</v>
      </c>
      <c r="F44" s="2">
        <f t="shared" si="6"/>
        <v>10.829384906573543</v>
      </c>
      <c r="G44" s="2">
        <f t="shared" si="11"/>
        <v>-1.0720793930746098</v>
      </c>
      <c r="H44" s="2">
        <f t="shared" si="12"/>
        <v>-6.3914509913590649</v>
      </c>
      <c r="I44"/>
    </row>
    <row r="45" spans="2:18" x14ac:dyDescent="0.25">
      <c r="B45" s="10">
        <f>SQRT(15)*COS(F17)</f>
        <v>3.0782592751547955</v>
      </c>
      <c r="C45" s="6">
        <f>SQRT(15)*SIN(F17)</f>
        <v>-2.3503871670266316</v>
      </c>
      <c r="E45" s="2">
        <f t="shared" si="5"/>
        <v>42</v>
      </c>
      <c r="F45" s="2">
        <f t="shared" si="6"/>
        <v>10.982480829360396</v>
      </c>
      <c r="G45" s="2">
        <f t="shared" si="11"/>
        <v>-8.5857093989378741E-2</v>
      </c>
      <c r="H45" s="2">
        <f t="shared" si="12"/>
        <v>-6.5568764331358036</v>
      </c>
      <c r="I45"/>
    </row>
    <row r="46" spans="2:18" x14ac:dyDescent="0.25">
      <c r="B46" s="11">
        <f t="shared" ref="B46:C46" si="18">B43</f>
        <v>0</v>
      </c>
      <c r="C46" s="8">
        <f t="shared" si="18"/>
        <v>0</v>
      </c>
      <c r="E46" s="2">
        <f t="shared" si="5"/>
        <v>43</v>
      </c>
      <c r="F46" s="2">
        <f t="shared" si="6"/>
        <v>11.133813466337612</v>
      </c>
      <c r="G46" s="2">
        <f t="shared" si="11"/>
        <v>0.91405718791138046</v>
      </c>
      <c r="H46" s="2">
        <f t="shared" si="12"/>
        <v>-6.5699695172220958</v>
      </c>
      <c r="I46"/>
    </row>
    <row r="47" spans="2:18" x14ac:dyDescent="0.25">
      <c r="B47" s="9">
        <f t="shared" ref="B47:C47" si="19">B45</f>
        <v>3.0782592751547955</v>
      </c>
      <c r="C47" s="4">
        <f t="shared" si="19"/>
        <v>-2.3503871670266316</v>
      </c>
      <c r="E47" s="2">
        <f t="shared" si="5"/>
        <v>44</v>
      </c>
      <c r="F47" s="2">
        <f t="shared" si="6"/>
        <v>11.283442375697131</v>
      </c>
      <c r="G47" s="2">
        <f t="shared" si="11"/>
        <v>1.9045173593976685</v>
      </c>
      <c r="H47" s="2">
        <f t="shared" si="12"/>
        <v>-6.4321702113480281</v>
      </c>
      <c r="I47"/>
    </row>
    <row r="48" spans="2:18" x14ac:dyDescent="0.25">
      <c r="B48" s="10">
        <f>SQRT(16)*COS(F18)</f>
        <v>3.6851266321570471</v>
      </c>
      <c r="C48" s="6">
        <f>SQRT(16)*SIN(F18)</f>
        <v>-1.5555840398277618</v>
      </c>
      <c r="E48" s="2">
        <f t="shared" si="5"/>
        <v>45</v>
      </c>
      <c r="F48" s="2">
        <f t="shared" si="6"/>
        <v>11.431423836445914</v>
      </c>
      <c r="G48" s="2">
        <f t="shared" si="11"/>
        <v>2.8633686817592219</v>
      </c>
      <c r="H48" s="2">
        <f t="shared" si="12"/>
        <v>-6.1482615260185911</v>
      </c>
      <c r="I48"/>
    </row>
    <row r="49" spans="2:9" x14ac:dyDescent="0.25">
      <c r="B49" s="11">
        <f t="shared" ref="B49:C49" si="20">B46</f>
        <v>0</v>
      </c>
      <c r="C49" s="8">
        <f t="shared" si="20"/>
        <v>0</v>
      </c>
      <c r="E49" s="2">
        <f t="shared" si="5"/>
        <v>46</v>
      </c>
      <c r="F49" s="2">
        <f t="shared" si="6"/>
        <v>11.577811095740163</v>
      </c>
      <c r="G49" s="2">
        <f t="shared" si="11"/>
        <v>3.7698803881072953</v>
      </c>
      <c r="H49" s="2">
        <f t="shared" si="12"/>
        <v>-5.7260808463873429</v>
      </c>
      <c r="I49"/>
    </row>
    <row r="50" spans="2:9" x14ac:dyDescent="0.25">
      <c r="B50" s="9">
        <f t="shared" ref="B50:C50" si="21">B48</f>
        <v>3.6851266321570471</v>
      </c>
      <c r="C50" s="4">
        <f t="shared" si="21"/>
        <v>-1.5555840398277618</v>
      </c>
      <c r="E50" s="2">
        <f t="shared" si="5"/>
        <v>47</v>
      </c>
      <c r="F50" s="2">
        <f t="shared" si="6"/>
        <v>11.722654592738722</v>
      </c>
      <c r="G50" s="2">
        <f t="shared" si="11"/>
        <v>4.6051151220818403</v>
      </c>
      <c r="H50" s="2">
        <f t="shared" si="12"/>
        <v>-5.1761872756279939</v>
      </c>
      <c r="I50"/>
    </row>
    <row r="51" spans="2:9" x14ac:dyDescent="0.25">
      <c r="B51" s="10">
        <f t="shared" ref="B51" si="22">SQRT(17)*COS(F19)</f>
        <v>4.074022642113988</v>
      </c>
      <c r="C51" s="6">
        <f>SQRT(17)*SIN(F19)</f>
        <v>-0.63430238178849963</v>
      </c>
      <c r="E51" s="2">
        <f t="shared" si="5"/>
        <v>48</v>
      </c>
      <c r="F51" s="2">
        <f t="shared" si="6"/>
        <v>11.866002161644088</v>
      </c>
      <c r="G51" s="2">
        <f t="shared" si="11"/>
        <v>5.3522334013217767</v>
      </c>
      <c r="H51" s="2">
        <f t="shared" si="12"/>
        <v>-4.5114961617821994</v>
      </c>
      <c r="I51"/>
    </row>
    <row r="52" spans="2:9" x14ac:dyDescent="0.25">
      <c r="B52" s="11">
        <f t="shared" ref="B52:C52" si="23">B49</f>
        <v>0</v>
      </c>
      <c r="C52" s="8">
        <f t="shared" si="23"/>
        <v>0</v>
      </c>
      <c r="E52" s="2">
        <f t="shared" si="5"/>
        <v>49</v>
      </c>
      <c r="F52" s="2">
        <f t="shared" si="6"/>
        <v>12.007899216248253</v>
      </c>
      <c r="G52" s="2">
        <f t="shared" si="11"/>
        <v>5.9967328530049526</v>
      </c>
      <c r="H52" s="2">
        <f t="shared" si="12"/>
        <v>-3.7468913901647976</v>
      </c>
      <c r="I52"/>
    </row>
    <row r="53" spans="2:9" x14ac:dyDescent="0.25">
      <c r="B53" s="9">
        <f t="shared" ref="B53:C53" si="24">B51</f>
        <v>4.074022642113988</v>
      </c>
      <c r="C53" s="4">
        <f t="shared" si="24"/>
        <v>-0.63430238178849963</v>
      </c>
      <c r="E53" s="2">
        <f t="shared" si="5"/>
        <v>50</v>
      </c>
      <c r="F53" s="2">
        <f t="shared" si="6"/>
        <v>12.148388918001773</v>
      </c>
      <c r="G53" s="2">
        <f t="shared" si="11"/>
        <v>6.5266233150759545</v>
      </c>
      <c r="H53" s="2">
        <f t="shared" si="12"/>
        <v>-2.8988252971000104</v>
      </c>
      <c r="I53"/>
    </row>
    <row r="54" spans="2:9" x14ac:dyDescent="0.25">
      <c r="B54" s="10">
        <f t="shared" ref="B54" si="25">SQRT(18)*COS(F20)</f>
        <v>4.2278635667430962</v>
      </c>
      <c r="C54" s="6">
        <f>SQRT(18)*SIN(F20)</f>
        <v>0.35379324612878654</v>
      </c>
      <c r="E54" s="2">
        <f t="shared" si="5"/>
        <v>51</v>
      </c>
      <c r="F54" s="2">
        <f t="shared" si="6"/>
        <v>12.287512329369171</v>
      </c>
      <c r="G54" s="2">
        <f t="shared" si="11"/>
        <v>6.9325400481365254</v>
      </c>
      <c r="H54" s="2">
        <f t="shared" si="12"/>
        <v>-1.9849152326946378</v>
      </c>
      <c r="I54"/>
    </row>
    <row r="55" spans="2:9" x14ac:dyDescent="0.25">
      <c r="B55" s="11">
        <f t="shared" ref="B55:C55" si="26">B52</f>
        <v>0</v>
      </c>
      <c r="C55" s="8">
        <f t="shared" si="26"/>
        <v>0</v>
      </c>
      <c r="D55"/>
      <c r="E55" s="2">
        <f t="shared" si="5"/>
        <v>52</v>
      </c>
      <c r="F55" s="2">
        <f t="shared" si="6"/>
        <v>12.425308554015057</v>
      </c>
      <c r="G55" s="2">
        <f t="shared" si="11"/>
        <v>7.2077982654030679</v>
      </c>
      <c r="H55" s="2">
        <f t="shared" si="12"/>
        <v>-1.0235449014344855</v>
      </c>
      <c r="I55"/>
    </row>
    <row r="56" spans="2:9" x14ac:dyDescent="0.25">
      <c r="B56" s="9">
        <f t="shared" ref="B56:C56" si="27">B54</f>
        <v>4.2278635667430962</v>
      </c>
      <c r="C56" s="4">
        <f t="shared" si="27"/>
        <v>0.35379324612878654</v>
      </c>
      <c r="D56"/>
      <c r="E56" s="2">
        <f t="shared" si="5"/>
        <v>53</v>
      </c>
      <c r="F56" s="2">
        <f t="shared" si="6"/>
        <v>12.561814865177363</v>
      </c>
      <c r="G56" s="2">
        <f t="shared" si="11"/>
        <v>7.3483929702909139</v>
      </c>
      <c r="H56" s="2">
        <f t="shared" si="12"/>
        <v>-3.3477666870335217E-2</v>
      </c>
      <c r="I56"/>
    </row>
    <row r="57" spans="2:9" x14ac:dyDescent="0.25">
      <c r="B57" s="10">
        <f>SQRT(19)*COS(F21)</f>
        <v>4.1444736989178734</v>
      </c>
      <c r="C57" s="6">
        <f>SQRT(19)*SIN(F21)</f>
        <v>1.3503102454539859</v>
      </c>
      <c r="D57"/>
      <c r="E57" s="2">
        <f t="shared" si="5"/>
        <v>54</v>
      </c>
      <c r="F57" s="2">
        <f t="shared" si="6"/>
        <v>12.697066823422018</v>
      </c>
      <c r="G57" s="2">
        <f t="shared" si="11"/>
        <v>7.352948703713758</v>
      </c>
      <c r="H57" s="2">
        <f t="shared" si="12"/>
        <v>0.96651195572230852</v>
      </c>
    </row>
    <row r="58" spans="2:9" x14ac:dyDescent="0.25">
      <c r="B58" s="11">
        <f t="shared" ref="B58:C58" si="28">B55</f>
        <v>0</v>
      </c>
      <c r="C58" s="8">
        <f t="shared" si="28"/>
        <v>0</v>
      </c>
      <c r="D58"/>
      <c r="E58" s="2">
        <f t="shared" si="5"/>
        <v>55</v>
      </c>
      <c r="F58" s="2">
        <f t="shared" si="6"/>
        <v>12.831098384833236</v>
      </c>
      <c r="G58" s="2">
        <f t="shared" si="11"/>
        <v>7.2226242581903479</v>
      </c>
      <c r="H58" s="2">
        <f t="shared" si="12"/>
        <v>1.9579833566709202</v>
      </c>
    </row>
    <row r="59" spans="2:9" x14ac:dyDescent="0.25">
      <c r="B59" s="9">
        <f t="shared" ref="B59:C59" si="29">B57</f>
        <v>4.1444736989178734</v>
      </c>
      <c r="C59" s="4">
        <f t="shared" si="29"/>
        <v>1.3503102454539859</v>
      </c>
      <c r="D59"/>
      <c r="E59" s="2">
        <f t="shared" si="5"/>
        <v>56</v>
      </c>
      <c r="F59" s="2">
        <f t="shared" si="6"/>
        <v>12.963942000572102</v>
      </c>
      <c r="G59" s="2">
        <f t="shared" si="11"/>
        <v>6.960977726416484</v>
      </c>
      <c r="H59" s="2">
        <f t="shared" si="12"/>
        <v>2.9231471212262998</v>
      </c>
    </row>
    <row r="60" spans="2:9" x14ac:dyDescent="0.25">
      <c r="B60" s="10">
        <f>SQRT(20)*COS(F22)</f>
        <v>3.8346912830041102</v>
      </c>
      <c r="C60" s="6">
        <f>SQRT(20)*SIN(F22)</f>
        <v>2.301117720598469</v>
      </c>
      <c r="D60"/>
      <c r="E60" s="2">
        <f t="shared" si="5"/>
        <v>57</v>
      </c>
      <c r="F60" s="2">
        <f t="shared" si="6"/>
        <v>13.095628708630519</v>
      </c>
      <c r="G60" s="2">
        <f t="shared" si="11"/>
        <v>6.5737974317639019</v>
      </c>
      <c r="H60" s="2">
        <f t="shared" si="12"/>
        <v>3.8451511447710769</v>
      </c>
    </row>
    <row r="61" spans="2:9" x14ac:dyDescent="0.25">
      <c r="B61" s="11">
        <f t="shared" ref="B61:C61" si="30">B58</f>
        <v>0</v>
      </c>
      <c r="C61" s="8">
        <f t="shared" si="30"/>
        <v>0</v>
      </c>
      <c r="D61"/>
      <c r="E61" s="2">
        <f t="shared" si="5"/>
        <v>58</v>
      </c>
      <c r="F61" s="2">
        <f t="shared" si="6"/>
        <v>13.22618821851554</v>
      </c>
      <c r="G61" s="2">
        <f t="shared" si="11"/>
        <v>6.068904351137534</v>
      </c>
      <c r="H61" s="2">
        <f t="shared" si="12"/>
        <v>4.7083330358783995</v>
      </c>
    </row>
    <row r="62" spans="2:9" x14ac:dyDescent="0.25">
      <c r="B62" s="9">
        <f t="shared" ref="B62:C62" si="31">B60</f>
        <v>3.8346912830041102</v>
      </c>
      <c r="C62" s="4">
        <f t="shared" si="31"/>
        <v>2.301117720598469</v>
      </c>
      <c r="D62"/>
      <c r="E62" s="2">
        <f t="shared" si="5"/>
        <v>59</v>
      </c>
      <c r="F62" s="2">
        <f t="shared" si="6"/>
        <v>13.355648989518652</v>
      </c>
      <c r="G62" s="2">
        <f t="shared" si="11"/>
        <v>5.455931600661482</v>
      </c>
      <c r="H62" s="2">
        <f t="shared" si="12"/>
        <v>5.4984370841997867</v>
      </c>
    </row>
    <row r="63" spans="2:9" x14ac:dyDescent="0.25">
      <c r="B63" s="10">
        <f t="shared" ref="B63" si="32">SQRT(10)*COS(F45)</f>
        <v>-4.1403967308788335E-2</v>
      </c>
      <c r="C63" s="6">
        <f t="shared" ref="C63" si="33">SQRT(10)*SIN(F45)</f>
        <v>-3.1620065957380756</v>
      </c>
      <c r="D63"/>
      <c r="E63" s="2">
        <f t="shared" si="5"/>
        <v>60</v>
      </c>
      <c r="F63" s="2">
        <f t="shared" si="6"/>
        <v>13.484038303154133</v>
      </c>
      <c r="G63" s="2">
        <f t="shared" si="11"/>
        <v>4.7460864254189863</v>
      </c>
      <c r="H63" s="2">
        <f t="shared" si="12"/>
        <v>6.2027948251134042</v>
      </c>
    </row>
    <row r="64" spans="2:9" x14ac:dyDescent="0.25">
      <c r="B64" s="11">
        <f t="shared" ref="B64:C64" si="34">B61</f>
        <v>0</v>
      </c>
      <c r="C64" s="8">
        <f t="shared" si="34"/>
        <v>0</v>
      </c>
      <c r="D64"/>
      <c r="E64" s="2">
        <f t="shared" si="5"/>
        <v>61</v>
      </c>
      <c r="F64" s="2">
        <f t="shared" si="6"/>
        <v>13.611382330288816</v>
      </c>
      <c r="G64" s="2">
        <f t="shared" si="11"/>
        <v>3.9518999291475478</v>
      </c>
      <c r="H64" s="2">
        <f t="shared" si="12"/>
        <v>6.8104689229159261</v>
      </c>
    </row>
    <row r="65" spans="2:8" x14ac:dyDescent="0.25">
      <c r="B65" s="9">
        <f t="shared" ref="B65:C65" si="35">B63</f>
        <v>-4.1403967308788335E-2</v>
      </c>
      <c r="C65" s="4">
        <f t="shared" si="35"/>
        <v>-3.1620065957380756</v>
      </c>
      <c r="D65"/>
      <c r="E65" s="2">
        <f t="shared" si="5"/>
        <v>62</v>
      </c>
      <c r="F65" s="2">
        <f t="shared" si="6"/>
        <v>13.737706193431098</v>
      </c>
      <c r="G65" s="2">
        <f t="shared" si="11"/>
        <v>3.0869695110063704</v>
      </c>
      <c r="H65" s="2">
        <f t="shared" si="12"/>
        <v>7.3123607158097101</v>
      </c>
    </row>
    <row r="66" spans="2:8" x14ac:dyDescent="0.25">
      <c r="B66" s="10">
        <f t="shared" ref="B66" si="36">SQRT(10)*COS(F48)</f>
        <v>1.3350525317526016</v>
      </c>
      <c r="C66" s="6">
        <f t="shared" ref="C66" si="37">SQRT(10)*SIN(F48)</f>
        <v>-2.8666417176656327</v>
      </c>
      <c r="D66"/>
      <c r="E66" s="2">
        <f t="shared" si="5"/>
        <v>63</v>
      </c>
      <c r="F66" s="2">
        <f t="shared" si="6"/>
        <v>13.863034024599163</v>
      </c>
      <c r="G66" s="2">
        <f t="shared" si="11"/>
        <v>2.1656986562049125</v>
      </c>
      <c r="H66" s="2">
        <f t="shared" si="12"/>
        <v>7.7012823172840665</v>
      </c>
    </row>
    <row r="67" spans="2:8" x14ac:dyDescent="0.25">
      <c r="B67" s="11">
        <f t="shared" ref="B67:C67" si="38">B64</f>
        <v>0</v>
      </c>
      <c r="C67" s="8">
        <f t="shared" si="38"/>
        <v>0</v>
      </c>
      <c r="D67"/>
      <c r="E67" s="2">
        <f t="shared" si="5"/>
        <v>64</v>
      </c>
      <c r="F67" s="2">
        <f t="shared" si="6"/>
        <v>13.987389019145922</v>
      </c>
      <c r="G67" s="2">
        <f t="shared" si="11"/>
        <v>1.2030383665444166</v>
      </c>
      <c r="H67" s="2">
        <f t="shared" si="12"/>
        <v>7.9719946493096785</v>
      </c>
    </row>
    <row r="68" spans="2:8" x14ac:dyDescent="0.25">
      <c r="B68" s="9">
        <f t="shared" ref="B68:C68" si="39">B66</f>
        <v>1.3350525317526016</v>
      </c>
      <c r="C68" s="4">
        <f t="shared" si="39"/>
        <v>-2.8666417176656327</v>
      </c>
      <c r="D68"/>
      <c r="E68" s="2">
        <f t="shared" si="5"/>
        <v>65</v>
      </c>
      <c r="F68" s="2">
        <f t="shared" si="6"/>
        <v>14.110793485880709</v>
      </c>
      <c r="G68" s="2">
        <f t="shared" si="11"/>
        <v>0.21423412607069875</v>
      </c>
      <c r="H68" s="2">
        <f t="shared" si="12"/>
        <v>8.1212131938046515</v>
      </c>
    </row>
    <row r="69" spans="2:8" x14ac:dyDescent="0.25">
      <c r="B69" s="10">
        <f t="shared" ref="B69" si="40">SQRT(10)*COS(F51)</f>
        <v>2.4178925881438396</v>
      </c>
      <c r="C69" s="6">
        <f t="shared" ref="C69" si="41">SQRT(10)*SIN(F51)</f>
        <v>-2.0380862180484627</v>
      </c>
      <c r="D69"/>
      <c r="E69" s="2">
        <f t="shared" si="5"/>
        <v>66</v>
      </c>
      <c r="F69" s="2">
        <f t="shared" si="6"/>
        <v>14.233268893794429</v>
      </c>
      <c r="G69" s="2">
        <f t="shared" ref="G69:G103" si="42">SQRT($E69+1)*COS($F69)</f>
        <v>-0.7854181145157475</v>
      </c>
      <c r="H69" s="2">
        <f t="shared" ref="H69:H103" si="43">SQRT($E69+1)*SIN($F69)</f>
        <v>8.1475835918013466</v>
      </c>
    </row>
    <row r="70" spans="2:8" x14ac:dyDescent="0.25">
      <c r="B70" s="11">
        <f t="shared" ref="B70:C70" si="44">B67</f>
        <v>0</v>
      </c>
      <c r="C70" s="8">
        <f t="shared" si="44"/>
        <v>0</v>
      </c>
      <c r="D70"/>
      <c r="E70" s="2">
        <f t="shared" si="5"/>
        <v>67</v>
      </c>
      <c r="F70" s="2">
        <f t="shared" si="6"/>
        <v>14.354835915665358</v>
      </c>
      <c r="G70" s="2">
        <f t="shared" si="42"/>
        <v>-1.7808038747726629</v>
      </c>
      <c r="H70" s="2">
        <f t="shared" si="43"/>
        <v>8.0516294971635816</v>
      </c>
    </row>
    <row r="71" spans="2:8" x14ac:dyDescent="0.25">
      <c r="B71" s="9">
        <f t="shared" ref="B71:C71" si="45">B69</f>
        <v>2.4178925881438396</v>
      </c>
      <c r="C71" s="4">
        <f t="shared" si="45"/>
        <v>-2.0380862180484627</v>
      </c>
      <c r="D71"/>
      <c r="E71" s="2">
        <f t="shared" si="5"/>
        <v>68</v>
      </c>
      <c r="F71" s="2">
        <f t="shared" si="6"/>
        <v>14.475514468796367</v>
      </c>
      <c r="G71" s="2">
        <f t="shared" si="42"/>
        <v>-2.7572073711004319</v>
      </c>
      <c r="H71" s="2">
        <f t="shared" si="43"/>
        <v>7.835675306746027</v>
      </c>
    </row>
    <row r="72" spans="2:8" x14ac:dyDescent="0.25">
      <c r="B72" s="10">
        <f t="shared" ref="B72" si="46">SQRT(10)*COS(F54)</f>
        <v>3.0401199216926393</v>
      </c>
      <c r="C72" s="6">
        <f t="shared" ref="C72" si="47">SQRT(10)*SIN(F54)</f>
        <v>-0.87044291123975503</v>
      </c>
      <c r="D72"/>
      <c r="E72" s="2">
        <f t="shared" si="5"/>
        <v>69</v>
      </c>
      <c r="F72" s="2">
        <f t="shared" si="6"/>
        <v>14.595323753110911</v>
      </c>
      <c r="G72" s="2">
        <f t="shared" si="42"/>
        <v>-3.7005118274061437</v>
      </c>
      <c r="H72" s="2">
        <f t="shared" si="43"/>
        <v>7.5037465452417331</v>
      </c>
    </row>
    <row r="73" spans="2:8" x14ac:dyDescent="0.25">
      <c r="B73" s="11">
        <f t="shared" ref="B73:C73" si="48">B70</f>
        <v>0</v>
      </c>
      <c r="C73" s="8">
        <f t="shared" si="48"/>
        <v>0</v>
      </c>
      <c r="D73"/>
      <c r="E73" s="2">
        <f t="shared" si="5"/>
        <v>70</v>
      </c>
      <c r="F73" s="2">
        <f t="shared" si="6"/>
        <v>14.714282286814113</v>
      </c>
      <c r="G73" s="2">
        <f t="shared" si="42"/>
        <v>-4.5973810822128467</v>
      </c>
      <c r="H73" s="2">
        <f t="shared" si="43"/>
        <v>7.0614507847121217</v>
      </c>
    </row>
    <row r="74" spans="2:8" x14ac:dyDescent="0.25">
      <c r="B74" s="9">
        <f t="shared" ref="B74:C74" si="49">B72</f>
        <v>3.0401199216926393</v>
      </c>
      <c r="C74" s="4">
        <f t="shared" si="49"/>
        <v>-0.87044291123975503</v>
      </c>
      <c r="D74"/>
      <c r="E74" s="2">
        <f t="shared" si="5"/>
        <v>71</v>
      </c>
      <c r="F74" s="2">
        <f t="shared" si="6"/>
        <v>14.832407939806496</v>
      </c>
      <c r="G74" s="2">
        <f t="shared" si="42"/>
        <v>-5.4354211093663256</v>
      </c>
      <c r="H74" s="2">
        <f t="shared" si="43"/>
        <v>6.5158420303023723</v>
      </c>
    </row>
    <row r="75" spans="2:8" x14ac:dyDescent="0.25">
      <c r="B75" s="10">
        <f t="shared" ref="B75" si="50">SQRT(10)*COS(F57)</f>
        <v>3.1353078619156607</v>
      </c>
      <c r="C75" s="6">
        <f t="shared" ref="C75" si="51">SQRT(10)*SIN(F57)</f>
        <v>0.41212208265251643</v>
      </c>
      <c r="D75"/>
      <c r="E75" s="2">
        <f t="shared" si="5"/>
        <v>72</v>
      </c>
      <c r="F75" s="2">
        <f t="shared" si="6"/>
        <v>14.949717965021089</v>
      </c>
      <c r="G75" s="2">
        <f t="shared" si="42"/>
        <v>-6.2033204568275115</v>
      </c>
      <c r="H75" s="2">
        <f t="shared" si="43"/>
        <v>5.8752715094628014</v>
      </c>
    </row>
    <row r="76" spans="2:8" x14ac:dyDescent="0.25">
      <c r="B76" s="11">
        <f t="shared" ref="B76:C76" si="52">B73</f>
        <v>0</v>
      </c>
      <c r="C76" s="8">
        <f t="shared" si="52"/>
        <v>0</v>
      </c>
      <c r="D76"/>
      <c r="E76" s="2">
        <f t="shared" si="5"/>
        <v>73</v>
      </c>
      <c r="F76" s="2">
        <f t="shared" si="6"/>
        <v>15.066229027839469</v>
      </c>
      <c r="G76" s="2">
        <f t="shared" si="42"/>
        <v>-6.8909689743837896</v>
      </c>
      <c r="H76" s="2">
        <f t="shared" si="43"/>
        <v>5.1492277667704718</v>
      </c>
    </row>
    <row r="77" spans="2:8" x14ac:dyDescent="0.25">
      <c r="B77" s="9">
        <f t="shared" ref="B77:C77" si="53">B75</f>
        <v>3.1353078619156607</v>
      </c>
      <c r="C77" s="4">
        <f t="shared" si="53"/>
        <v>0.41212208265251643</v>
      </c>
      <c r="D77"/>
      <c r="E77" s="2">
        <f t="shared" si="5"/>
        <v>74</v>
      </c>
      <c r="F77" s="2">
        <f t="shared" si="6"/>
        <v>15.181957233728783</v>
      </c>
      <c r="G77" s="2">
        <f t="shared" si="42"/>
        <v>-7.4895545436249709</v>
      </c>
      <c r="H77" s="2">
        <f t="shared" si="43"/>
        <v>4.3481688948414332</v>
      </c>
    </row>
    <row r="78" spans="2:8" x14ac:dyDescent="0.25">
      <c r="B78" s="10">
        <f t="shared" ref="B78" si="54">SQRT(10)*COS(F60)</f>
        <v>2.7296208109105833</v>
      </c>
      <c r="C78" s="6">
        <f t="shared" ref="C78" si="55">SQRT(10)*SIN(F60)</f>
        <v>1.5966121096383583</v>
      </c>
      <c r="D78"/>
      <c r="E78" s="2">
        <f t="shared" ref="E78:E141" si="56">E77+1</f>
        <v>75</v>
      </c>
      <c r="F78" s="2">
        <f t="shared" ref="F78:F141" si="57">F77+ACOS(SQRT($E78)/SQRT($E78+1))</f>
        <v>15.296918154229489</v>
      </c>
      <c r="G78" s="2">
        <f t="shared" si="42"/>
        <v>-7.9916378400087034</v>
      </c>
      <c r="H78" s="2">
        <f t="shared" si="43"/>
        <v>3.4833496284669789</v>
      </c>
    </row>
    <row r="79" spans="2:8" x14ac:dyDescent="0.25">
      <c r="B79" s="11">
        <f t="shared" ref="B79:C79" si="58">B76</f>
        <v>0</v>
      </c>
      <c r="C79" s="8">
        <f t="shared" si="58"/>
        <v>0</v>
      </c>
      <c r="D79"/>
      <c r="E79" s="2">
        <f t="shared" si="56"/>
        <v>76</v>
      </c>
      <c r="F79" s="2">
        <f t="shared" si="57"/>
        <v>15.411126851412549</v>
      </c>
      <c r="G79" s="2">
        <f t="shared" si="42"/>
        <v>-8.391205445679951</v>
      </c>
      <c r="H79" s="2">
        <f t="shared" si="43"/>
        <v>2.5666458985203136</v>
      </c>
    </row>
    <row r="80" spans="2:8" x14ac:dyDescent="0.25">
      <c r="B80" s="9">
        <f t="shared" ref="B80:C80" si="59">B78</f>
        <v>2.7296208109105833</v>
      </c>
      <c r="C80" s="4">
        <f t="shared" si="59"/>
        <v>1.5966121096383583</v>
      </c>
      <c r="D80"/>
      <c r="E80" s="2">
        <f t="shared" si="56"/>
        <v>77</v>
      </c>
      <c r="F80" s="2">
        <f t="shared" si="57"/>
        <v>15.524597900914813</v>
      </c>
      <c r="G80" s="2">
        <f t="shared" si="42"/>
        <v>-8.6837018918430928</v>
      </c>
      <c r="H80" s="2">
        <f t="shared" si="43"/>
        <v>1.6103792887393673</v>
      </c>
    </row>
    <row r="81" spans="2:8" x14ac:dyDescent="0.25">
      <c r="B81" s="10">
        <f t="shared" ref="B81" si="60">SQRT(10)*COS(F63)</f>
        <v>1.9216342241438784</v>
      </c>
      <c r="C81" s="6">
        <f t="shared" ref="C81" si="61">SQRT(10)*SIN(F63)</f>
        <v>2.5114382151665522</v>
      </c>
      <c r="D81"/>
      <c r="E81" s="2">
        <f t="shared" si="56"/>
        <v>78</v>
      </c>
      <c r="F81" s="2">
        <f t="shared" si="57"/>
        <v>15.637345413652341</v>
      </c>
      <c r="G81" s="2">
        <f t="shared" si="42"/>
        <v>-8.8660414403332588</v>
      </c>
      <c r="H81" s="2">
        <f t="shared" si="43"/>
        <v>0.6271436663901987</v>
      </c>
    </row>
    <row r="82" spans="2:8" x14ac:dyDescent="0.25">
      <c r="B82" s="11">
        <f t="shared" ref="B82:C82" si="62">B79</f>
        <v>0</v>
      </c>
      <c r="C82" s="8">
        <f t="shared" si="62"/>
        <v>0</v>
      </c>
      <c r="D82"/>
      <c r="E82" s="2">
        <f t="shared" si="56"/>
        <v>79</v>
      </c>
      <c r="F82" s="2">
        <f t="shared" si="57"/>
        <v>15.749383056303252</v>
      </c>
      <c r="G82" s="2">
        <f t="shared" si="42"/>
        <v>-8.9366006154530595</v>
      </c>
      <c r="H82" s="2">
        <f t="shared" si="43"/>
        <v>-0.3703639289725833</v>
      </c>
    </row>
    <row r="83" spans="2:8" x14ac:dyDescent="0.25">
      <c r="B83" s="9">
        <f t="shared" ref="B83:C83" si="63">B81</f>
        <v>1.9216342241438784</v>
      </c>
      <c r="C83" s="4">
        <f t="shared" si="63"/>
        <v>2.5114382151665522</v>
      </c>
      <c r="D83"/>
      <c r="E83" s="2">
        <f t="shared" si="56"/>
        <v>80</v>
      </c>
      <c r="F83" s="2">
        <f t="shared" si="57"/>
        <v>15.860724070644215</v>
      </c>
      <c r="G83" s="2">
        <f t="shared" si="42"/>
        <v>-8.8951926693732286</v>
      </c>
      <c r="H83" s="2">
        <f t="shared" si="43"/>
        <v>-1.3695062521685542</v>
      </c>
    </row>
    <row r="84" spans="2:8" x14ac:dyDescent="0.25">
      <c r="B84" s="10">
        <f t="shared" ref="B84" si="64">SQRT(10)*COS(F66)</f>
        <v>0.85606755989668437</v>
      </c>
      <c r="C84" s="6">
        <f t="shared" ref="C84" si="65">SQRT(10)*SIN(F66)</f>
        <v>3.0441991283246468</v>
      </c>
      <c r="D84"/>
      <c r="E84" s="2">
        <f t="shared" si="56"/>
        <v>81</v>
      </c>
      <c r="F84" s="2">
        <f t="shared" si="57"/>
        <v>15.971381291818112</v>
      </c>
      <c r="G84" s="2">
        <f t="shared" si="42"/>
        <v>-8.7430253080211671</v>
      </c>
      <c r="H84" s="2">
        <f t="shared" si="43"/>
        <v>-2.3578609932100338</v>
      </c>
    </row>
    <row r="85" spans="2:8" x14ac:dyDescent="0.25">
      <c r="B85" s="11">
        <f t="shared" ref="B85:C85" si="66">B82</f>
        <v>0</v>
      </c>
      <c r="C85" s="8">
        <f t="shared" si="66"/>
        <v>0</v>
      </c>
      <c r="D85"/>
      <c r="E85" s="2">
        <f t="shared" si="56"/>
        <v>82</v>
      </c>
      <c r="F85" s="2">
        <f t="shared" si="57"/>
        <v>16.081367165604128</v>
      </c>
      <c r="G85" s="2">
        <f t="shared" si="42"/>
        <v>-8.4826431202686248</v>
      </c>
      <c r="H85" s="2">
        <f t="shared" si="43"/>
        <v>-3.3233666204858281</v>
      </c>
    </row>
    <row r="86" spans="2:8" x14ac:dyDescent="0.25">
      <c r="B86" s="9">
        <f t="shared" ref="B86:C86" si="67">B84</f>
        <v>0.85606755989668437</v>
      </c>
      <c r="C86" s="4">
        <f t="shared" si="67"/>
        <v>3.0441991283246468</v>
      </c>
      <c r="D86"/>
      <c r="E86" s="2">
        <f t="shared" si="56"/>
        <v>83</v>
      </c>
      <c r="F86" s="2">
        <f t="shared" si="57"/>
        <v>16.190693764756112</v>
      </c>
      <c r="G86" s="2">
        <f t="shared" si="42"/>
        <v>-8.1178562424965577</v>
      </c>
      <c r="H86" s="2">
        <f t="shared" si="43"/>
        <v>-4.2544576653387516</v>
      </c>
    </row>
    <row r="87" spans="2:8" x14ac:dyDescent="0.25">
      <c r="B87" s="10">
        <f t="shared" ref="B87" si="68">SQRT(10)*COS(F69)</f>
        <v>-0.30343348987468921</v>
      </c>
      <c r="C87" s="6">
        <f t="shared" ref="C87" si="69">SQRT(10)*SIN(F69)</f>
        <v>3.1476861529101767</v>
      </c>
      <c r="D87"/>
      <c r="E87" s="2">
        <f t="shared" si="56"/>
        <v>84</v>
      </c>
      <c r="F87" s="2">
        <f t="shared" si="57"/>
        <v>16.299372804469893</v>
      </c>
      <c r="G87" s="2">
        <f t="shared" si="42"/>
        <v>-7.6536568545822776</v>
      </c>
      <c r="H87" s="2">
        <f t="shared" si="43"/>
        <v>-5.140188396577086</v>
      </c>
    </row>
    <row r="88" spans="2:8" x14ac:dyDescent="0.25">
      <c r="B88" s="11">
        <f t="shared" ref="B88:C88" si="70">B85</f>
        <v>0</v>
      </c>
      <c r="C88" s="8">
        <f t="shared" si="70"/>
        <v>0</v>
      </c>
      <c r="D88"/>
      <c r="E88" s="2">
        <f t="shared" si="56"/>
        <v>85</v>
      </c>
      <c r="F88" s="2">
        <f t="shared" si="57"/>
        <v>16.407415657035646</v>
      </c>
      <c r="G88" s="2">
        <f t="shared" si="42"/>
        <v>-7.0961251435104771</v>
      </c>
      <c r="H88" s="2">
        <f t="shared" si="43"/>
        <v>-5.9703440393027956</v>
      </c>
    </row>
    <row r="89" spans="2:8" x14ac:dyDescent="0.25">
      <c r="B89" s="9">
        <f t="shared" ref="B89:C89" si="71">B87</f>
        <v>-0.30343348987468921</v>
      </c>
      <c r="C89" s="4">
        <f t="shared" si="71"/>
        <v>3.1476861529101767</v>
      </c>
      <c r="D89"/>
      <c r="E89" s="2">
        <f t="shared" si="56"/>
        <v>86</v>
      </c>
      <c r="F89" s="2">
        <f t="shared" si="57"/>
        <v>16.514833365727185</v>
      </c>
      <c r="G89" s="2">
        <f t="shared" si="42"/>
        <v>-6.4523263887738374</v>
      </c>
      <c r="H89" s="2">
        <f t="shared" si="43"/>
        <v>-6.7355388925261783</v>
      </c>
    </row>
    <row r="90" spans="2:8" x14ac:dyDescent="0.25">
      <c r="B90" s="10">
        <f t="shared" ref="B90" si="72">SQRT(10)*COS(F72)</f>
        <v>-1.3986620027099754</v>
      </c>
      <c r="C90" s="6">
        <f t="shared" ref="C90" si="73">SQRT(10)*SIN(F72)</f>
        <v>2.8361496085671014</v>
      </c>
      <c r="D90"/>
      <c r="E90" s="2">
        <f t="shared" si="56"/>
        <v>87</v>
      </c>
      <c r="F90" s="2">
        <f t="shared" si="57"/>
        <v>16.621636657976204</v>
      </c>
      <c r="G90" s="2">
        <f t="shared" si="42"/>
        <v>-5.7302008212173536</v>
      </c>
      <c r="H90" s="2">
        <f t="shared" si="43"/>
        <v>-7.4273008925530934</v>
      </c>
    </row>
    <row r="91" spans="2:8" x14ac:dyDescent="0.25">
      <c r="B91" s="11">
        <f t="shared" ref="B91:C91" si="74">B88</f>
        <v>0</v>
      </c>
      <c r="C91" s="8">
        <f t="shared" si="74"/>
        <v>0</v>
      </c>
      <c r="D91"/>
      <c r="E91" s="2">
        <f t="shared" si="56"/>
        <v>88</v>
      </c>
      <c r="F91" s="2">
        <f t="shared" si="57"/>
        <v>16.727835957875939</v>
      </c>
      <c r="G91" s="2">
        <f t="shared" si="42"/>
        <v>-4.9384478857768777</v>
      </c>
      <c r="H91" s="2">
        <f t="shared" si="43"/>
        <v>-8.0381423525256057</v>
      </c>
    </row>
    <row r="92" spans="2:8" x14ac:dyDescent="0.25">
      <c r="B92" s="9">
        <f t="shared" ref="B92:C92" si="75">B90</f>
        <v>-1.3986620027099754</v>
      </c>
      <c r="C92" s="4">
        <f t="shared" si="75"/>
        <v>2.8361496085671014</v>
      </c>
      <c r="D92"/>
      <c r="E92" s="2">
        <f t="shared" si="56"/>
        <v>89</v>
      </c>
      <c r="F92" s="2">
        <f t="shared" si="57"/>
        <v>16.833441398055527</v>
      </c>
      <c r="G92" s="2">
        <f t="shared" si="42"/>
        <v>-4.0864065004902432</v>
      </c>
      <c r="H92" s="2">
        <f t="shared" si="43"/>
        <v>-8.5616167814701392</v>
      </c>
    </row>
    <row r="93" spans="2:8" x14ac:dyDescent="0.25">
      <c r="B93" s="10">
        <f t="shared" ref="B93" si="76">SQRT(10)*COS(F75)</f>
        <v>-2.2959519078209523</v>
      </c>
      <c r="C93" s="6">
        <f t="shared" ref="C93" si="77">SQRT(10)*SIN(F75)</f>
        <v>2.1745355451160902</v>
      </c>
      <c r="D93"/>
      <c r="E93" s="2">
        <f t="shared" si="56"/>
        <v>90</v>
      </c>
      <c r="F93" s="2">
        <f t="shared" si="57"/>
        <v>16.938462830963303</v>
      </c>
      <c r="G93" s="2">
        <f t="shared" si="42"/>
        <v>-3.183932851058072</v>
      </c>
      <c r="H93" s="2">
        <f t="shared" si="43"/>
        <v>-8.9923618476990352</v>
      </c>
    </row>
    <row r="94" spans="2:8" x14ac:dyDescent="0.25">
      <c r="B94" s="11">
        <f t="shared" ref="B94:C94" si="78">B91</f>
        <v>0</v>
      </c>
      <c r="C94" s="8">
        <f t="shared" si="78"/>
        <v>0</v>
      </c>
      <c r="D94"/>
      <c r="E94" s="2">
        <f t="shared" si="56"/>
        <v>91</v>
      </c>
      <c r="F94" s="2">
        <f t="shared" si="57"/>
        <v>17.042909839594653</v>
      </c>
      <c r="G94" s="2">
        <f t="shared" si="42"/>
        <v>-2.2412771939321074</v>
      </c>
      <c r="H94" s="2">
        <f t="shared" si="43"/>
        <v>-9.3261287005895319</v>
      </c>
    </row>
    <row r="95" spans="2:8" x14ac:dyDescent="0.25">
      <c r="B95" s="9">
        <f t="shared" ref="B95:C95" si="79">B93</f>
        <v>-2.2959519078209523</v>
      </c>
      <c r="C95" s="4">
        <f t="shared" si="79"/>
        <v>2.1745355451160902</v>
      </c>
      <c r="D95"/>
      <c r="E95" s="2">
        <f t="shared" si="56"/>
        <v>92</v>
      </c>
      <c r="F95" s="2">
        <f t="shared" si="57"/>
        <v>17.146791747697431</v>
      </c>
      <c r="G95" s="2">
        <f t="shared" si="42"/>
        <v>-1.2689610632199508</v>
      </c>
      <c r="H95" s="2">
        <f t="shared" si="43"/>
        <v>-9.5597980010056531</v>
      </c>
    </row>
    <row r="96" spans="2:8" x14ac:dyDescent="0.25">
      <c r="B96" s="10">
        <f t="shared" ref="B96" si="80">SQRT(10)*COS(F78)</f>
        <v>-2.8988717262033936</v>
      </c>
      <c r="C96" s="6">
        <f t="shared" ref="C96" si="81">SQRT(10)*SIN(F78)</f>
        <v>1.2635437131411631</v>
      </c>
      <c r="D96"/>
      <c r="E96" s="2">
        <f t="shared" si="56"/>
        <v>93</v>
      </c>
      <c r="F96" s="2">
        <f t="shared" si="57"/>
        <v>17.250117629485747</v>
      </c>
      <c r="G96" s="2">
        <f t="shared" si="42"/>
        <v>-0.27765618937760467</v>
      </c>
      <c r="H96" s="2">
        <f t="shared" si="43"/>
        <v>-9.6913831335109393</v>
      </c>
    </row>
    <row r="97" spans="2:8" x14ac:dyDescent="0.25">
      <c r="B97" s="11">
        <f t="shared" ref="B97:C97" si="82">B94</f>
        <v>0</v>
      </c>
      <c r="C97" s="8">
        <f t="shared" si="82"/>
        <v>0</v>
      </c>
      <c r="D97"/>
      <c r="E97" s="2">
        <f t="shared" si="56"/>
        <v>94</v>
      </c>
      <c r="F97" s="2">
        <f t="shared" si="57"/>
        <v>17.352896318890728</v>
      </c>
      <c r="G97" s="2">
        <f t="shared" si="42"/>
        <v>0.72193365757610262</v>
      </c>
      <c r="H97" s="2">
        <f t="shared" si="43"/>
        <v>-9.7200211827988721</v>
      </c>
    </row>
    <row r="98" spans="2:8" x14ac:dyDescent="0.25">
      <c r="B98" s="9">
        <f t="shared" ref="B98:C98" si="83">B96</f>
        <v>-2.8988717262033936</v>
      </c>
      <c r="C98" s="4">
        <f t="shared" si="83"/>
        <v>1.2635437131411631</v>
      </c>
      <c r="D98"/>
      <c r="E98" s="2">
        <f t="shared" si="56"/>
        <v>95</v>
      </c>
      <c r="F98" s="2">
        <f t="shared" si="57"/>
        <v>17.455136418374995</v>
      </c>
      <c r="G98" s="2">
        <f t="shared" si="42"/>
        <v>1.7191867891121695</v>
      </c>
      <c r="H98" s="2">
        <f t="shared" si="43"/>
        <v>-9.6459523523673987</v>
      </c>
    </row>
    <row r="99" spans="2:8" x14ac:dyDescent="0.25">
      <c r="B99" s="10">
        <f t="shared" ref="B99" si="84">SQRT(10)*COS(F81)</f>
        <v>-3.1543959846639633</v>
      </c>
      <c r="C99" s="6">
        <f t="shared" ref="C99" si="85">SQRT(10)*SIN(F81)</f>
        <v>0.22312770320125183</v>
      </c>
      <c r="D99"/>
      <c r="E99" s="2">
        <f t="shared" si="56"/>
        <v>96</v>
      </c>
      <c r="F99" s="2">
        <f t="shared" si="57"/>
        <v>17.556846307335668</v>
      </c>
      <c r="G99" s="2">
        <f t="shared" si="42"/>
        <v>2.7036726785496379</v>
      </c>
      <c r="H99" s="2">
        <f t="shared" si="43"/>
        <v>-9.470488585456625</v>
      </c>
    </row>
    <row r="100" spans="2:8" x14ac:dyDescent="0.25">
      <c r="B100" s="11">
        <f t="shared" ref="B100:C100" si="86">B97</f>
        <v>0</v>
      </c>
      <c r="C100" s="8">
        <f t="shared" si="86"/>
        <v>0</v>
      </c>
      <c r="D100"/>
      <c r="E100" s="2">
        <f t="shared" si="56"/>
        <v>97</v>
      </c>
      <c r="F100" s="2">
        <f t="shared" si="57"/>
        <v>17.658034150119217</v>
      </c>
      <c r="G100" s="2">
        <f t="shared" si="42"/>
        <v>3.6652551052681535</v>
      </c>
      <c r="H100" s="2">
        <f t="shared" si="43"/>
        <v>-9.1959722168624314</v>
      </c>
    </row>
    <row r="101" spans="2:8" x14ac:dyDescent="0.25">
      <c r="B101" s="9">
        <f t="shared" ref="B101:C101" si="87">B99</f>
        <v>-3.1543959846639633</v>
      </c>
      <c r="C101" s="4">
        <f t="shared" si="87"/>
        <v>0.22312770320125183</v>
      </c>
      <c r="D101"/>
      <c r="E101" s="2">
        <f t="shared" si="56"/>
        <v>98</v>
      </c>
      <c r="F101" s="2">
        <f t="shared" si="57"/>
        <v>17.758707903669794</v>
      </c>
      <c r="G101" s="2">
        <f t="shared" si="42"/>
        <v>4.5941885787176604</v>
      </c>
      <c r="H101" s="2">
        <f t="shared" si="43"/>
        <v>-8.8257255397604677</v>
      </c>
    </row>
    <row r="102" spans="2:8" x14ac:dyDescent="0.25">
      <c r="B102" s="10">
        <f t="shared" ref="B102" si="88">SQRT(10)*COS(F84)</f>
        <v>-3.0531968759010653</v>
      </c>
      <c r="C102" s="6">
        <f t="shared" ref="C102" si="89">SQRT(10)*SIN(F84)</f>
        <v>-0.82340077543561774</v>
      </c>
      <c r="D102"/>
      <c r="E102" s="2">
        <f t="shared" si="56"/>
        <v>99</v>
      </c>
      <c r="F102" s="2">
        <f t="shared" si="57"/>
        <v>17.858875324831352</v>
      </c>
      <c r="G102" s="2">
        <f t="shared" si="42"/>
        <v>5.4812073701734745</v>
      </c>
      <c r="H102" s="2">
        <f t="shared" si="43"/>
        <v>-8.3639922145561556</v>
      </c>
    </row>
    <row r="103" spans="2:8" x14ac:dyDescent="0.25">
      <c r="B103" s="11">
        <f t="shared" ref="B103:C103" si="90">B100</f>
        <v>0</v>
      </c>
      <c r="C103" s="8">
        <f t="shared" si="90"/>
        <v>0</v>
      </c>
      <c r="D103"/>
      <c r="E103" s="2">
        <f t="shared" si="56"/>
        <v>100</v>
      </c>
      <c r="F103" s="2">
        <f t="shared" si="57"/>
        <v>17.958543977322513</v>
      </c>
      <c r="G103" s="2">
        <f t="shared" si="42"/>
        <v>6.3176065916290804</v>
      </c>
      <c r="H103" s="2">
        <f t="shared" si="43"/>
        <v>-7.8158714775388152</v>
      </c>
    </row>
    <row r="104" spans="2:8" x14ac:dyDescent="0.25">
      <c r="B104" s="9">
        <f t="shared" ref="B104:C104" si="91">B102</f>
        <v>-3.0531968759010653</v>
      </c>
      <c r="C104" s="4">
        <f t="shared" si="91"/>
        <v>-0.82340077543561774</v>
      </c>
      <c r="D104"/>
      <c r="E104" s="2">
        <f t="shared" si="56"/>
        <v>101</v>
      </c>
      <c r="F104" s="2">
        <f t="shared" si="57"/>
        <v>18.057721238401918</v>
      </c>
      <c r="G104" s="2">
        <f t="shared" ref="G104:G167" si="92">SQRT($E104+1)*COS($F104)</f>
        <v>7.0953148710343568</v>
      </c>
      <c r="H104" s="2">
        <f t="shared" ref="H104:H167" si="93">SQRT($E104+1)*SIN($F104)</f>
        <v>-7.1872461263601295</v>
      </c>
    </row>
    <row r="105" spans="2:8" x14ac:dyDescent="0.25">
      <c r="B105" s="10">
        <f t="shared" ref="B105" si="94">SQRT(10)*COS(F87)</f>
        <v>-2.6251826434542505</v>
      </c>
      <c r="C105" s="6">
        <f t="shared" ref="C105" si="95">SQRT(10)*SIN(F87)</f>
        <v>-1.763070074757823</v>
      </c>
      <c r="D105"/>
      <c r="E105" s="2">
        <f t="shared" si="56"/>
        <v>102</v>
      </c>
      <c r="F105" s="2">
        <f t="shared" si="57"/>
        <v>18.156414305240688</v>
      </c>
      <c r="G105" s="2">
        <f t="shared" si="92"/>
        <v>7.8069582803127604</v>
      </c>
      <c r="H105" s="2">
        <f t="shared" si="93"/>
        <v>-6.4847052677400869</v>
      </c>
    </row>
    <row r="106" spans="2:8" x14ac:dyDescent="0.25">
      <c r="B106" s="11">
        <f t="shared" ref="B106:C106" si="96">B103</f>
        <v>0</v>
      </c>
      <c r="C106" s="8">
        <f t="shared" si="96"/>
        <v>0</v>
      </c>
      <c r="D106"/>
      <c r="E106" s="2">
        <f t="shared" si="56"/>
        <v>103</v>
      </c>
      <c r="F106" s="2">
        <f t="shared" si="57"/>
        <v>18.254630201017612</v>
      </c>
      <c r="G106" s="2">
        <f t="shared" si="92"/>
        <v>8.4459152763698171</v>
      </c>
      <c r="H106" s="2">
        <f t="shared" si="93"/>
        <v>-5.7154628110401475</v>
      </c>
    </row>
    <row r="107" spans="2:8" x14ac:dyDescent="0.25">
      <c r="B107" s="9">
        <f t="shared" ref="B107:C107" si="97">B105</f>
        <v>-2.6251826434542505</v>
      </c>
      <c r="C107" s="4">
        <f t="shared" si="97"/>
        <v>-1.763070074757823</v>
      </c>
      <c r="D107"/>
      <c r="E107" s="2">
        <f t="shared" si="56"/>
        <v>104</v>
      </c>
      <c r="F107" s="2">
        <f t="shared" si="57"/>
        <v>18.352375780751593</v>
      </c>
      <c r="G107" s="2">
        <f t="shared" si="92"/>
        <v>9.0063625148834241</v>
      </c>
      <c r="H107" s="2">
        <f t="shared" si="93"/>
        <v>-4.887272680187051</v>
      </c>
    </row>
    <row r="108" spans="2:8" x14ac:dyDescent="0.25">
      <c r="B108" s="10">
        <f t="shared" ref="B108" si="98">SQRT(10)*COS(F90)</f>
        <v>-1.9316503027757483</v>
      </c>
      <c r="C108" s="6">
        <f t="shared" ref="C108" si="99">SQRT(10)*SIN(F90)</f>
        <v>-2.5037426201162054</v>
      </c>
      <c r="D108"/>
      <c r="E108" s="2">
        <f t="shared" si="56"/>
        <v>105</v>
      </c>
      <c r="F108" s="2">
        <f t="shared" si="57"/>
        <v>18.449657736885136</v>
      </c>
      <c r="G108" s="2">
        <f t="shared" si="92"/>
        <v>9.4833114913948204</v>
      </c>
      <c r="H108" s="2">
        <f t="shared" si="93"/>
        <v>-4.0083416966594738</v>
      </c>
    </row>
    <row r="109" spans="2:8" x14ac:dyDescent="0.25">
      <c r="B109" s="11">
        <f t="shared" ref="B109:C109" si="100">B106</f>
        <v>0</v>
      </c>
      <c r="C109" s="8">
        <f t="shared" si="100"/>
        <v>0</v>
      </c>
      <c r="D109"/>
      <c r="E109" s="2">
        <f t="shared" si="56"/>
        <v>106</v>
      </c>
      <c r="F109" s="2">
        <f t="shared" si="57"/>
        <v>18.546482604631692</v>
      </c>
      <c r="G109" s="2">
        <f t="shared" si="92"/>
        <v>9.872636053541072</v>
      </c>
      <c r="H109" s="2">
        <f t="shared" si="93"/>
        <v>-3.0872410586672654</v>
      </c>
    </row>
    <row r="110" spans="2:8" x14ac:dyDescent="0.25">
      <c r="B110" s="9">
        <f t="shared" ref="B110:C110" si="101">B108</f>
        <v>-1.9316503027757483</v>
      </c>
      <c r="C110" s="4">
        <f t="shared" si="101"/>
        <v>-2.5037426201162054</v>
      </c>
      <c r="D110"/>
      <c r="E110" s="2">
        <f t="shared" si="56"/>
        <v>107</v>
      </c>
      <c r="F110" s="2">
        <f t="shared" si="57"/>
        <v>18.642856767098984</v>
      </c>
      <c r="G110" s="2">
        <f t="shared" si="92"/>
        <v>10.171090911730433</v>
      </c>
      <c r="H110" s="2">
        <f t="shared" si="93"/>
        <v>-2.132817307064673</v>
      </c>
    </row>
    <row r="111" spans="2:8" x14ac:dyDescent="0.25">
      <c r="B111" s="10">
        <f t="shared" ref="B111" si="102">SQRT(10)*COS(F93)</f>
        <v>-1.0554634626003223</v>
      </c>
      <c r="C111" s="6">
        <f t="shared" ref="C111" si="103">SQRT(10)*SIN(F93)</f>
        <v>-2.9809389257607641</v>
      </c>
      <c r="D111"/>
      <c r="E111" s="2">
        <f t="shared" si="56"/>
        <v>108</v>
      </c>
      <c r="F111" s="2">
        <f t="shared" si="57"/>
        <v>18.73878646019967</v>
      </c>
      <c r="G111" s="2">
        <f t="shared" si="92"/>
        <v>10.376321352791447</v>
      </c>
      <c r="H111" s="2">
        <f t="shared" si="93"/>
        <v>-1.1541036277580599</v>
      </c>
    </row>
    <row r="112" spans="2:8" x14ac:dyDescent="0.25">
      <c r="B112" s="11">
        <f t="shared" ref="B112:C112" si="104">B109</f>
        <v>0</v>
      </c>
      <c r="C112" s="8">
        <f t="shared" si="104"/>
        <v>0</v>
      </c>
      <c r="D112"/>
      <c r="E112" s="2">
        <f t="shared" si="56"/>
        <v>109</v>
      </c>
      <c r="F112" s="2">
        <f t="shared" si="57"/>
        <v>18.834277777360022</v>
      </c>
      <c r="G112" s="2">
        <f t="shared" si="92"/>
        <v>10.486864431845021</v>
      </c>
      <c r="H112" s="2">
        <f t="shared" si="93"/>
        <v>-0.16023229419755955</v>
      </c>
    </row>
    <row r="113" spans="2:8" x14ac:dyDescent="0.25">
      <c r="B113"/>
      <c r="C113"/>
      <c r="D113"/>
      <c r="E113" s="2">
        <f t="shared" si="56"/>
        <v>110</v>
      </c>
      <c r="F113" s="2">
        <f t="shared" si="57"/>
        <v>18.929336674036701</v>
      </c>
      <c r="G113" s="2">
        <f t="shared" si="92"/>
        <v>10.502141981655656</v>
      </c>
      <c r="H113" s="2">
        <f t="shared" si="93"/>
        <v>0.8396509972278895</v>
      </c>
    </row>
    <row r="114" spans="2:8" x14ac:dyDescent="0.25">
      <c r="B114"/>
      <c r="C114"/>
      <c r="D114"/>
      <c r="E114" s="2">
        <f t="shared" si="56"/>
        <v>111</v>
      </c>
      <c r="F114" s="2">
        <f t="shared" si="57"/>
        <v>19.023968972051087</v>
      </c>
      <c r="G114" s="2">
        <f t="shared" si="92"/>
        <v>10.422445835889613</v>
      </c>
      <c r="H114" s="2">
        <f t="shared" si="93"/>
        <v>1.836470200669555</v>
      </c>
    </row>
    <row r="115" spans="2:8" x14ac:dyDescent="0.25">
      <c r="B115"/>
      <c r="C115"/>
      <c r="D115"/>
      <c r="E115" s="2">
        <f t="shared" si="56"/>
        <v>112</v>
      </c>
      <c r="F115" s="2">
        <f t="shared" si="57"/>
        <v>19.118180363750096</v>
      </c>
      <c r="G115" s="2">
        <f t="shared" si="92"/>
        <v>10.248915712991305</v>
      </c>
      <c r="H115" s="2">
        <f t="shared" si="93"/>
        <v>2.8212987626268724</v>
      </c>
    </row>
    <row r="116" spans="2:8" x14ac:dyDescent="0.25">
      <c r="B116"/>
      <c r="C116"/>
      <c r="D116"/>
      <c r="E116" s="2">
        <f t="shared" si="56"/>
        <v>113</v>
      </c>
      <c r="F116" s="2">
        <f t="shared" si="57"/>
        <v>19.211976416001914</v>
      </c>
      <c r="G116" s="2">
        <f t="shared" si="92"/>
        <v>9.9835102507965097</v>
      </c>
      <c r="H116" s="2">
        <f t="shared" si="93"/>
        <v>3.78543565157843</v>
      </c>
    </row>
    <row r="117" spans="2:8" x14ac:dyDescent="0.25">
      <c r="B117"/>
      <c r="C117"/>
      <c r="D117"/>
      <c r="E117" s="2">
        <f t="shared" si="56"/>
        <v>114</v>
      </c>
      <c r="F117" s="2">
        <f t="shared" si="57"/>
        <v>19.305362574034554</v>
      </c>
      <c r="G117" s="2">
        <f t="shared" si="92"/>
        <v>9.6289717186041237</v>
      </c>
      <c r="H117" s="2">
        <f t="shared" si="93"/>
        <v>4.7204770566460708</v>
      </c>
    </row>
    <row r="118" spans="2:8" x14ac:dyDescent="0.25">
      <c r="B118"/>
      <c r="C118"/>
      <c r="D118"/>
      <c r="E118" s="2">
        <f t="shared" si="56"/>
        <v>115</v>
      </c>
      <c r="F118" s="2">
        <f t="shared" si="57"/>
        <v>19.398344165124751</v>
      </c>
      <c r="G118" s="2">
        <f t="shared" si="92"/>
        <v>9.1887849633530738</v>
      </c>
      <c r="H118" s="2">
        <f t="shared" si="93"/>
        <v>5.6183832992468963</v>
      </c>
    </row>
    <row r="119" spans="2:8" x14ac:dyDescent="0.25">
      <c r="B119"/>
      <c r="C119"/>
      <c r="D119"/>
      <c r="E119" s="2">
        <f t="shared" si="56"/>
        <v>116</v>
      </c>
      <c r="F119" s="2">
        <f t="shared" si="57"/>
        <v>19.490926402144261</v>
      </c>
      <c r="G119" s="2">
        <f t="shared" si="92"/>
        <v>8.6671311699720803</v>
      </c>
      <c r="H119" s="2">
        <f t="shared" si="93"/>
        <v>6.47154056484995</v>
      </c>
    </row>
    <row r="120" spans="2:8" x14ac:dyDescent="0.25">
      <c r="B120"/>
      <c r="C120"/>
      <c r="D120"/>
      <c r="E120" s="2">
        <f t="shared" si="56"/>
        <v>117</v>
      </c>
      <c r="F120" s="2">
        <f t="shared" si="57"/>
        <v>19.583114386970216</v>
      </c>
      <c r="G120" s="2">
        <f t="shared" si="92"/>
        <v>8.0688370331051278</v>
      </c>
      <c r="H120" s="2">
        <f t="shared" si="93"/>
        <v>7.2728171249654858</v>
      </c>
    </row>
    <row r="121" spans="2:8" x14ac:dyDescent="0.25">
      <c r="B121"/>
      <c r="C121"/>
      <c r="D121"/>
      <c r="E121" s="2">
        <f t="shared" si="56"/>
        <v>118</v>
      </c>
      <c r="F121" s="2">
        <f t="shared" si="57"/>
        <v>19.674913113765921</v>
      </c>
      <c r="G121" s="2">
        <f t="shared" si="92"/>
        <v>7.3993199485191887</v>
      </c>
      <c r="H121" s="2">
        <f t="shared" si="93"/>
        <v>8.0156137818289359</v>
      </c>
    </row>
    <row r="122" spans="2:8" x14ac:dyDescent="0.25">
      <c r="B122"/>
      <c r="C122"/>
      <c r="D122"/>
      <c r="E122" s="2">
        <f t="shared" si="56"/>
        <v>119</v>
      </c>
      <c r="F122" s="2">
        <f t="shared" si="57"/>
        <v>19.76632747213797</v>
      </c>
      <c r="G122" s="2">
        <f t="shared" si="92"/>
        <v>6.6645298378630571</v>
      </c>
      <c r="H122" s="2">
        <f t="shared" si="93"/>
        <v>8.6939083294127855</v>
      </c>
    </row>
    <row r="123" spans="2:8" x14ac:dyDescent="0.25">
      <c r="B123"/>
      <c r="C123"/>
      <c r="D123"/>
      <c r="E123" s="2">
        <f t="shared" si="56"/>
        <v>120</v>
      </c>
      <c r="F123" s="2">
        <f t="shared" si="57"/>
        <v>19.857362250175385</v>
      </c>
      <c r="G123" s="2">
        <f t="shared" si="92"/>
        <v>5.8708882203794888</v>
      </c>
      <c r="H123" s="2">
        <f t="shared" si="93"/>
        <v>9.302293883973423</v>
      </c>
    </row>
    <row r="124" spans="2:8" x14ac:dyDescent="0.25">
      <c r="B124"/>
      <c r="C124"/>
      <c r="D124"/>
      <c r="E124" s="2">
        <f t="shared" si="56"/>
        <v>121</v>
      </c>
      <c r="F124" s="2">
        <f t="shared" si="57"/>
        <v>19.948022137376128</v>
      </c>
      <c r="G124" s="2">
        <f t="shared" si="92"/>
        <v>5.0252251400182839</v>
      </c>
      <c r="H124" s="2">
        <f t="shared" si="93"/>
        <v>9.8360109949170056</v>
      </c>
    </row>
    <row r="125" spans="2:8" x14ac:dyDescent="0.25">
      <c r="B125"/>
      <c r="C125"/>
      <c r="D125"/>
      <c r="E125" s="2">
        <f t="shared" si="56"/>
        <v>122</v>
      </c>
      <c r="F125" s="2">
        <f t="shared" si="57"/>
        <v>20.038311727466017</v>
      </c>
      <c r="G125" s="2">
        <f t="shared" si="92"/>
        <v>4.1347145465110806</v>
      </c>
      <c r="H125" s="2">
        <f t="shared" si="93"/>
        <v>10.290973502000172</v>
      </c>
    </row>
    <row r="126" spans="2:8" x14ac:dyDescent="0.25">
      <c r="B126"/>
      <c r="C126"/>
      <c r="D126"/>
      <c r="E126" s="2">
        <f t="shared" si="56"/>
        <v>123</v>
      </c>
      <c r="F126" s="2">
        <f t="shared" si="57"/>
        <v>20.128235521114849</v>
      </c>
      <c r="G126" s="2">
        <f t="shared" si="92"/>
        <v>3.2068087147190258</v>
      </c>
      <c r="H126" s="2">
        <f t="shared" si="93"/>
        <v>10.663788157460841</v>
      </c>
    </row>
    <row r="127" spans="2:8" x14ac:dyDescent="0.25">
      <c r="B127"/>
      <c r="C127"/>
      <c r="D127"/>
      <c r="E127" s="2">
        <f t="shared" si="56"/>
        <v>124</v>
      </c>
      <c r="F127" s="2">
        <f t="shared" si="57"/>
        <v>20.217797928554294</v>
      </c>
      <c r="G127" s="2">
        <f t="shared" si="92"/>
        <v>2.2491722683338775</v>
      </c>
      <c r="H127" s="2">
        <f t="shared" si="93"/>
        <v>10.951768081335445</v>
      </c>
    </row>
    <row r="128" spans="2:8" x14ac:dyDescent="0.25">
      <c r="B128"/>
      <c r="C128"/>
      <c r="D128"/>
      <c r="E128" s="2">
        <f t="shared" si="56"/>
        <v>125</v>
      </c>
      <c r="F128" s="2">
        <f t="shared" si="57"/>
        <v>20.307003272101834</v>
      </c>
      <c r="G128" s="2">
        <f t="shared" si="92"/>
        <v>1.2696163521867527</v>
      </c>
      <c r="H128" s="2">
        <f t="shared" si="93"/>
        <v>11.152940164739521</v>
      </c>
    </row>
    <row r="129" spans="2:8" x14ac:dyDescent="0.25">
      <c r="B129"/>
      <c r="C129"/>
      <c r="D129"/>
      <c r="E129" s="2">
        <f t="shared" si="56"/>
        <v>126</v>
      </c>
      <c r="F129" s="2">
        <f t="shared" si="57"/>
        <v>20.395855788594879</v>
      </c>
      <c r="G129" s="2">
        <f t="shared" si="92"/>
        <v>0.27603347238569464</v>
      </c>
      <c r="H129" s="2">
        <f t="shared" si="93"/>
        <v>11.266046579085437</v>
      </c>
    </row>
    <row r="130" spans="2:8" x14ac:dyDescent="0.25">
      <c r="B130"/>
      <c r="C130"/>
      <c r="D130"/>
      <c r="E130" s="2">
        <f t="shared" si="56"/>
        <v>127</v>
      </c>
      <c r="F130" s="2">
        <f t="shared" si="57"/>
        <v>20.484359631738897</v>
      </c>
      <c r="G130" s="2">
        <f t="shared" si="92"/>
        <v>-0.72366650434799362</v>
      </c>
      <c r="H130" s="2">
        <f t="shared" si="93"/>
        <v>11.290540588939255</v>
      </c>
    </row>
    <row r="131" spans="2:8" x14ac:dyDescent="0.25">
      <c r="B131"/>
      <c r="C131"/>
      <c r="D131"/>
      <c r="E131" s="2">
        <f t="shared" si="56"/>
        <v>128</v>
      </c>
      <c r="F131" s="2">
        <f t="shared" si="57"/>
        <v>20.572518874373245</v>
      </c>
      <c r="G131" s="2">
        <f t="shared" si="92"/>
        <v>-1.7216187310606001</v>
      </c>
      <c r="H131" s="2">
        <f t="shared" si="93"/>
        <v>11.226576902371502</v>
      </c>
    </row>
    <row r="132" spans="2:8" x14ac:dyDescent="0.25">
      <c r="B132"/>
      <c r="C132"/>
      <c r="D132"/>
      <c r="E132" s="2">
        <f t="shared" si="56"/>
        <v>129</v>
      </c>
      <c r="F132" s="2">
        <f t="shared" si="57"/>
        <v>20.660337510658245</v>
      </c>
      <c r="G132" s="2">
        <f t="shared" si="92"/>
        <v>-2.7100637119233246</v>
      </c>
      <c r="H132" s="2">
        <f t="shared" si="93"/>
        <v>11.074996825160556</v>
      </c>
    </row>
    <row r="133" spans="2:8" x14ac:dyDescent="0.25">
      <c r="B133"/>
      <c r="C133"/>
      <c r="D133"/>
      <c r="E133" s="2">
        <f t="shared" si="56"/>
        <v>130</v>
      </c>
      <c r="F133" s="2">
        <f t="shared" si="57"/>
        <v>20.747819458186765</v>
      </c>
      <c r="G133" s="2">
        <f t="shared" si="92"/>
        <v>-3.681405189854039</v>
      </c>
      <c r="H133" s="2">
        <f t="shared" si="93"/>
        <v>10.837308514023016</v>
      </c>
    </row>
    <row r="134" spans="2:8" x14ac:dyDescent="0.25">
      <c r="B134"/>
      <c r="C134"/>
      <c r="D134"/>
      <c r="E134" s="2">
        <f t="shared" si="56"/>
        <v>131</v>
      </c>
      <c r="F134" s="2">
        <f t="shared" si="57"/>
        <v>20.834968560023491</v>
      </c>
      <c r="G134" s="2">
        <f t="shared" si="92"/>
        <v>-4.6282652310529544</v>
      </c>
      <c r="H134" s="2">
        <f t="shared" si="93"/>
        <v>10.515662649164167</v>
      </c>
    </row>
    <row r="135" spans="2:8" x14ac:dyDescent="0.25">
      <c r="B135"/>
      <c r="C135"/>
      <c r="D135"/>
      <c r="E135" s="2">
        <f t="shared" si="56"/>
        <v>132</v>
      </c>
      <c r="F135" s="2">
        <f t="shared" si="57"/>
        <v>20.921788586674914</v>
      </c>
      <c r="G135" s="2">
        <f t="shared" si="92"/>
        <v>-5.5435361834466699</v>
      </c>
      <c r="H135" s="2">
        <f t="shared" si="93"/>
        <v>10.112823867882677</v>
      </c>
    </row>
    <row r="136" spans="2:8" x14ac:dyDescent="0.25">
      <c r="B136"/>
      <c r="C136"/>
      <c r="D136"/>
      <c r="E136" s="2">
        <f t="shared" si="56"/>
        <v>133</v>
      </c>
      <c r="F136" s="2">
        <f t="shared" si="57"/>
        <v>21.008283237992845</v>
      </c>
      <c r="G136" s="2">
        <f t="shared" si="92"/>
        <v>-6.4204292230349154</v>
      </c>
      <c r="H136" s="2">
        <f t="shared" si="93"/>
        <v>9.6321383187742526</v>
      </c>
    </row>
    <row r="137" spans="2:8" x14ac:dyDescent="0.25">
      <c r="B137"/>
      <c r="C137"/>
      <c r="D137"/>
      <c r="E137" s="2">
        <f t="shared" si="56"/>
        <v>134</v>
      </c>
      <c r="F137" s="2">
        <f t="shared" si="57"/>
        <v>21.094456145014227</v>
      </c>
      <c r="G137" s="2">
        <f t="shared" si="92"/>
        <v>-7.2525192394770519</v>
      </c>
      <c r="H137" s="2">
        <f t="shared" si="93"/>
        <v>9.0774977103282808</v>
      </c>
    </row>
    <row r="138" spans="2:8" x14ac:dyDescent="0.25">
      <c r="B138"/>
      <c r="C138"/>
      <c r="D138"/>
      <c r="E138" s="2">
        <f t="shared" si="56"/>
        <v>135</v>
      </c>
      <c r="F138" s="2">
        <f t="shared" si="57"/>
        <v>21.180310871739781</v>
      </c>
      <c r="G138" s="2">
        <f t="shared" si="92"/>
        <v>-8.0337858496401058</v>
      </c>
      <c r="H138" s="2">
        <f t="shared" si="93"/>
        <v>8.4533002384939824</v>
      </c>
    </row>
    <row r="139" spans="2:8" x14ac:dyDescent="0.25">
      <c r="B139"/>
      <c r="C139"/>
      <c r="D139"/>
      <c r="E139" s="2">
        <f t="shared" si="56"/>
        <v>136</v>
      </c>
      <c r="F139" s="2">
        <f t="shared" si="57"/>
        <v>21.265850916853992</v>
      </c>
      <c r="G139" s="2">
        <f t="shared" si="92"/>
        <v>-8.7586503649833727</v>
      </c>
      <c r="H139" s="2">
        <f t="shared" si="93"/>
        <v>7.7644087852183974</v>
      </c>
    </row>
    <row r="140" spans="2:8" x14ac:dyDescent="0.25">
      <c r="B140"/>
      <c r="C140"/>
      <c r="D140"/>
      <c r="E140" s="2">
        <f t="shared" si="56"/>
        <v>137</v>
      </c>
      <c r="F140" s="2">
        <f t="shared" si="57"/>
        <v>21.351079715388767</v>
      </c>
      <c r="G140" s="2">
        <f t="shared" si="92"/>
        <v>-9.4220085753128267</v>
      </c>
      <c r="H140" s="2">
        <f t="shared" si="93"/>
        <v>7.0161067841596836</v>
      </c>
    </row>
    <row r="141" spans="2:8" x14ac:dyDescent="0.25">
      <c r="B141"/>
      <c r="C141"/>
      <c r="D141"/>
      <c r="E141" s="2">
        <f t="shared" si="56"/>
        <v>138</v>
      </c>
      <c r="F141" s="2">
        <f t="shared" si="57"/>
        <v>21.436000640333003</v>
      </c>
      <c r="G141" s="2">
        <f>SQRT($E141+1)*COS($F141)</f>
        <v>-10.019259247364493</v>
      </c>
      <c r="H141" s="2">
        <f>SQRT($E141+1)*SIN($F141)</f>
        <v>6.2140521508996907</v>
      </c>
    </row>
    <row r="142" spans="2:8" x14ac:dyDescent="0.25">
      <c r="B142"/>
      <c r="C142"/>
      <c r="D142"/>
      <c r="E142" s="2">
        <f t="shared" ref="E142:E202" si="105">E141+1</f>
        <v>139</v>
      </c>
      <c r="F142" s="2">
        <f t="shared" ref="F142:F202" si="106">F141+ACOS(SQRT($E142)/SQRT($E142+1))</f>
        <v>21.520617004190196</v>
      </c>
      <c r="G142" s="2">
        <f t="shared" si="92"/>
        <v>-10.546328271649221</v>
      </c>
      <c r="H142" s="2">
        <f t="shared" si="93"/>
        <v>5.364229673178837</v>
      </c>
    </row>
    <row r="143" spans="2:8" x14ac:dyDescent="0.25">
      <c r="B143"/>
      <c r="C143"/>
      <c r="D143"/>
      <c r="E143" s="2">
        <f t="shared" si="105"/>
        <v>140</v>
      </c>
      <c r="F143" s="2">
        <f t="shared" si="106"/>
        <v>21.604932060486131</v>
      </c>
      <c r="G143" s="2">
        <f t="shared" si="92"/>
        <v>-10.999688424812023</v>
      </c>
      <c r="H143" s="2">
        <f t="shared" si="93"/>
        <v>4.4729022521240518</v>
      </c>
    </row>
    <row r="144" spans="2:8" x14ac:dyDescent="0.25">
      <c r="B144"/>
      <c r="C144"/>
      <c r="D144"/>
      <c r="E144" s="2">
        <f t="shared" si="105"/>
        <v>141</v>
      </c>
      <c r="F144" s="2">
        <f t="shared" si="106"/>
        <v>21.688949005228615</v>
      </c>
      <c r="G144" s="2">
        <f t="shared" si="92"/>
        <v>-11.376374747248928</v>
      </c>
      <c r="H144" s="2">
        <f t="shared" si="93"/>
        <v>3.546561378315181</v>
      </c>
    </row>
    <row r="145" spans="2:8" x14ac:dyDescent="0.25">
      <c r="B145"/>
      <c r="C145"/>
      <c r="D145"/>
      <c r="E145" s="2">
        <f t="shared" si="105"/>
        <v>142</v>
      </c>
      <c r="F145" s="2">
        <f t="shared" si="106"/>
        <v>21.772670978321045</v>
      </c>
      <c r="G145" s="2">
        <f t="shared" si="92"/>
        <v>-11.67399556672264</v>
      </c>
      <c r="H145" s="2">
        <f t="shared" si="93"/>
        <v>2.5918772170263269</v>
      </c>
    </row>
    <row r="146" spans="2:8" x14ac:dyDescent="0.25">
      <c r="B146"/>
      <c r="C146"/>
      <c r="D146"/>
      <c r="E146" s="2">
        <f t="shared" si="105"/>
        <v>143</v>
      </c>
      <c r="F146" s="2">
        <f t="shared" si="106"/>
        <v>21.856101064931661</v>
      </c>
      <c r="G146" s="2">
        <f t="shared" si="92"/>
        <v>-11.890739228088409</v>
      </c>
      <c r="H146" s="2">
        <f t="shared" si="93"/>
        <v>1.6156486652733206</v>
      </c>
    </row>
    <row r="147" spans="2:8" x14ac:dyDescent="0.25">
      <c r="E147" s="2">
        <f t="shared" si="105"/>
        <v>144</v>
      </c>
      <c r="F147" s="2">
        <f t="shared" si="106"/>
        <v>21.939242296820101</v>
      </c>
      <c r="G147" s="2">
        <f t="shared" si="92"/>
        <v>-12.025376616861186</v>
      </c>
      <c r="H147" s="2">
        <f t="shared" si="93"/>
        <v>0.6247537295992972</v>
      </c>
    </row>
    <row r="148" spans="2:8" x14ac:dyDescent="0.25">
      <c r="E148" s="2">
        <f t="shared" si="105"/>
        <v>145</v>
      </c>
      <c r="F148" s="2">
        <f t="shared" si="106"/>
        <v>22.022097653622929</v>
      </c>
      <c r="G148" s="2">
        <f t="shared" si="92"/>
        <v>-12.077259590126173</v>
      </c>
      <c r="H148" s="2">
        <f t="shared" si="93"/>
        <v>-0.37389944196987945</v>
      </c>
    </row>
    <row r="149" spans="2:8" x14ac:dyDescent="0.25">
      <c r="E149" s="2">
        <f t="shared" si="105"/>
        <v>146</v>
      </c>
      <c r="F149" s="2">
        <f t="shared" si="106"/>
        <v>22.104670064099629</v>
      </c>
      <c r="G149" s="2">
        <f t="shared" si="92"/>
        <v>-12.04631545213423</v>
      </c>
      <c r="H149" s="2">
        <f t="shared" si="93"/>
        <v>-1.3734205574666773</v>
      </c>
    </row>
    <row r="150" spans="2:8" x14ac:dyDescent="0.25">
      <c r="E150" s="2">
        <f t="shared" si="105"/>
        <v>147</v>
      </c>
      <c r="F150" s="2">
        <f t="shared" si="106"/>
        <v>22.186962407340577</v>
      </c>
      <c r="G150" s="2">
        <f t="shared" si="92"/>
        <v>-11.933037633767951</v>
      </c>
      <c r="H150" s="2">
        <f t="shared" si="93"/>
        <v>-2.3669839101856556</v>
      </c>
    </row>
    <row r="151" spans="2:8" x14ac:dyDescent="0.25">
      <c r="E151" s="2">
        <f t="shared" si="105"/>
        <v>148</v>
      </c>
      <c r="F151" s="2">
        <f t="shared" si="106"/>
        <v>22.268977513938381</v>
      </c>
      <c r="G151" s="2">
        <f t="shared" si="92"/>
        <v>-11.738472754866656</v>
      </c>
      <c r="H151" s="2">
        <f t="shared" si="93"/>
        <v>-3.3478735614197235</v>
      </c>
    </row>
    <row r="152" spans="2:8" x14ac:dyDescent="0.25">
      <c r="E152" s="2">
        <f t="shared" si="105"/>
        <v>149</v>
      </c>
      <c r="F152" s="2">
        <f t="shared" si="106"/>
        <v>22.350718167123951</v>
      </c>
      <c r="G152" s="2">
        <f t="shared" si="92"/>
        <v>-11.464204266128984</v>
      </c>
      <c r="H152" s="2">
        <f t="shared" si="93"/>
        <v>-4.3095267193126903</v>
      </c>
    </row>
    <row r="153" spans="2:8" x14ac:dyDescent="0.25">
      <c r="E153" s="2">
        <f t="shared" si="105"/>
        <v>150</v>
      </c>
      <c r="F153" s="2">
        <f t="shared" si="106"/>
        <v>22.432187103868564</v>
      </c>
      <c r="G153" s="2">
        <f t="shared" si="92"/>
        <v>-11.112332882955435</v>
      </c>
      <c r="H153" s="2">
        <f t="shared" si="93"/>
        <v>-5.2455750779478265</v>
      </c>
    </row>
    <row r="154" spans="2:8" x14ac:dyDescent="0.25">
      <c r="E154" s="2">
        <f t="shared" si="105"/>
        <v>151</v>
      </c>
      <c r="F154" s="2">
        <f t="shared" si="106"/>
        <v>22.513387015953189</v>
      </c>
      <c r="G154" s="2">
        <f t="shared" si="92"/>
        <v>-10.685454037150276</v>
      </c>
      <c r="H154" s="2">
        <f t="shared" si="93"/>
        <v>-6.1498839029650672</v>
      </c>
    </row>
    <row r="155" spans="2:8" x14ac:dyDescent="0.25">
      <c r="E155" s="2">
        <f t="shared" si="105"/>
        <v>152</v>
      </c>
      <c r="F155" s="2">
        <f t="shared" si="106"/>
        <v>22.594320551006231</v>
      </c>
      <c r="G155" s="2">
        <f t="shared" si="92"/>
        <v>-10.186632583886182</v>
      </c>
      <c r="H155" s="2">
        <f t="shared" si="93"/>
        <v>-7.0165886726320448</v>
      </c>
    </row>
    <row r="156" spans="2:8" x14ac:dyDescent="0.25">
      <c r="E156" s="2">
        <f t="shared" si="105"/>
        <v>153</v>
      </c>
      <c r="F156" s="2">
        <f t="shared" si="106"/>
        <v>22.674990313510847</v>
      </c>
      <c r="G156" s="2">
        <f t="shared" si="92"/>
        <v>-9.6193750107729485</v>
      </c>
      <c r="H156" s="2">
        <f t="shared" si="93"/>
        <v>-7.8401291062148291</v>
      </c>
    </row>
    <row r="157" spans="2:8" x14ac:dyDescent="0.25">
      <c r="E157" s="2">
        <f t="shared" si="105"/>
        <v>154</v>
      </c>
      <c r="F157" s="2">
        <f t="shared" si="106"/>
        <v>22.75539886578289</v>
      </c>
      <c r="G157" s="2">
        <f>SQRT($E157+1)*COS($F157)</f>
        <v>-8.9875994033017665</v>
      </c>
      <c r="H157" s="2">
        <f>SQRT($E157+1)*SIN($F157)</f>
        <v>-8.6152804345401144</v>
      </c>
    </row>
    <row r="158" spans="2:8" x14ac:dyDescent="0.25">
      <c r="E158" s="2">
        <f t="shared" si="105"/>
        <v>155</v>
      </c>
      <c r="F158" s="2">
        <f t="shared" si="106"/>
        <v>22.83554872892055</v>
      </c>
      <c r="G158" s="2">
        <f t="shared" si="92"/>
        <v>-8.2956034264079488</v>
      </c>
      <c r="H158" s="2">
        <f t="shared" si="93"/>
        <v>-9.3371817906565724</v>
      </c>
    </row>
    <row r="159" spans="2:8" x14ac:dyDescent="0.25">
      <c r="E159" s="2">
        <f t="shared" si="105"/>
        <v>156</v>
      </c>
      <c r="F159" s="2">
        <f t="shared" si="106"/>
        <v>22.915442383726663</v>
      </c>
      <c r="G159" s="2">
        <f t="shared" si="92"/>
        <v>-7.5480305854678154</v>
      </c>
      <c r="H159" s="2">
        <f t="shared" si="93"/>
        <v>-10.001361621341486</v>
      </c>
    </row>
    <row r="160" spans="2:8" x14ac:dyDescent="0.25">
      <c r="E160" s="2">
        <f t="shared" si="105"/>
        <v>157</v>
      </c>
      <c r="F160" s="2">
        <f t="shared" si="106"/>
        <v>22.995082271604673</v>
      </c>
      <c r="G160" s="2">
        <f t="shared" si="92"/>
        <v>-6.749835031786775</v>
      </c>
      <c r="H160" s="2">
        <f t="shared" si="93"/>
        <v>-10.603760042723714</v>
      </c>
    </row>
    <row r="161" spans="5:8" x14ac:dyDescent="0.25">
      <c r="E161" s="2">
        <f t="shared" si="105"/>
        <v>158</v>
      </c>
      <c r="F161" s="2">
        <f t="shared" si="106"/>
        <v>23.074470795429107</v>
      </c>
      <c r="G161" s="2">
        <f t="shared" si="92"/>
        <v>-5.9062451776227505</v>
      </c>
      <c r="H161" s="2">
        <f t="shared" si="93"/>
        <v>-11.140748085375956</v>
      </c>
    </row>
    <row r="162" spans="5:8" x14ac:dyDescent="0.25">
      <c r="E162" s="2">
        <f t="shared" si="105"/>
        <v>159</v>
      </c>
      <c r="F162" s="2">
        <f t="shared" si="106"/>
        <v>23.153610320391518</v>
      </c>
      <c r="G162" s="2">
        <f t="shared" si="92"/>
        <v>-5.0227263841033682</v>
      </c>
      <c r="H162" s="2">
        <f t="shared" si="93"/>
        <v>-11.609143795751343</v>
      </c>
    </row>
    <row r="163" spans="5:8" x14ac:dyDescent="0.25">
      <c r="E163" s="2">
        <f t="shared" si="105"/>
        <v>160</v>
      </c>
      <c r="F163" s="2">
        <f t="shared" si="106"/>
        <v>23.232503174822664</v>
      </c>
      <c r="G163" s="2">
        <f t="shared" si="92"/>
        <v>-4.1049429821286969</v>
      </c>
      <c r="H163" s="2">
        <f t="shared" si="93"/>
        <v>-12.006225181691052</v>
      </c>
    </row>
    <row r="164" spans="5:8" x14ac:dyDescent="0.25">
      <c r="E164" s="2">
        <f t="shared" si="105"/>
        <v>161</v>
      </c>
      <c r="F164" s="2">
        <f t="shared" si="106"/>
        <v>23.311151650991789</v>
      </c>
      <c r="G164" s="2">
        <f t="shared" si="92"/>
        <v>-3.1587198815946191</v>
      </c>
      <c r="H164" s="2">
        <f t="shared" si="93"/>
        <v>-12.329740009814435</v>
      </c>
    </row>
    <row r="165" spans="5:8" x14ac:dyDescent="0.25">
      <c r="E165" s="2">
        <f t="shared" si="105"/>
        <v>162</v>
      </c>
      <c r="F165" s="2">
        <f t="shared" si="106"/>
        <v>23.389558005883742</v>
      </c>
      <c r="G165" s="2">
        <f t="shared" si="92"/>
        <v>-2.1900040181271794</v>
      </c>
      <c r="H165" s="2">
        <f t="shared" si="93"/>
        <v>-12.577912481830472</v>
      </c>
    </row>
    <row r="166" spans="5:8" x14ac:dyDescent="0.25">
      <c r="E166" s="2">
        <f t="shared" si="105"/>
        <v>163</v>
      </c>
      <c r="F166" s="2">
        <f t="shared" si="106"/>
        <v>23.467724461954706</v>
      </c>
      <c r="G166" s="2">
        <f t="shared" si="92"/>
        <v>-1.2048258790844364</v>
      </c>
      <c r="H166" s="2">
        <f t="shared" si="93"/>
        <v>-12.749446835101843</v>
      </c>
    </row>
    <row r="167" spans="5:8" x14ac:dyDescent="0.25">
      <c r="E167" s="2">
        <f t="shared" si="105"/>
        <v>164</v>
      </c>
      <c r="F167" s="2">
        <f t="shared" si="106"/>
        <v>23.545653207867243</v>
      </c>
      <c r="G167" s="2">
        <f t="shared" si="92"/>
        <v>-0.20926134196611759</v>
      </c>
      <c r="H167" s="2">
        <f t="shared" si="93"/>
        <v>-12.843527930080526</v>
      </c>
    </row>
    <row r="168" spans="5:8" x14ac:dyDescent="0.25">
      <c r="E168" s="2">
        <f t="shared" si="105"/>
        <v>165</v>
      </c>
      <c r="F168" s="2">
        <f t="shared" si="106"/>
        <v>23.623346399205328</v>
      </c>
      <c r="G168" s="2">
        <f t="shared" ref="G168:G175" si="107">SQRT($E168+1)*COS($F168)</f>
        <v>0.79060595132154143</v>
      </c>
      <c r="H168" s="2">
        <f t="shared" ref="H168:H175" si="108">SQRT($E168+1)*SIN($F168)</f>
        <v>-12.85981890345797</v>
      </c>
    </row>
    <row r="169" spans="5:8" x14ac:dyDescent="0.25">
      <c r="E169" s="2">
        <f t="shared" si="105"/>
        <v>166</v>
      </c>
      <c r="F169" s="2">
        <f t="shared" si="106"/>
        <v>23.700806159170067</v>
      </c>
      <c r="G169" s="2">
        <f t="shared" si="107"/>
        <v>1.7887214715622497</v>
      </c>
      <c r="H169" s="2">
        <f t="shared" si="108"/>
        <v>-12.798455980983494</v>
      </c>
    </row>
    <row r="170" spans="5:8" x14ac:dyDescent="0.25">
      <c r="E170" s="2">
        <f t="shared" si="105"/>
        <v>167</v>
      </c>
      <c r="F170" s="2">
        <f t="shared" si="106"/>
        <v>23.778034579256701</v>
      </c>
      <c r="G170" s="2">
        <f t="shared" si="107"/>
        <v>2.7790957294272944</v>
      </c>
      <c r="H170" s="2">
        <f t="shared" si="108"/>
        <v>-12.660040557860745</v>
      </c>
    </row>
    <row r="171" spans="5:8" x14ac:dyDescent="0.25">
      <c r="E171" s="2">
        <f t="shared" si="105"/>
        <v>168</v>
      </c>
      <c r="F171" s="2">
        <f t="shared" si="106"/>
        <v>23.855033719913525</v>
      </c>
      <c r="G171" s="2">
        <f t="shared" si="107"/>
        <v>3.7558390637942285</v>
      </c>
      <c r="H171" s="2">
        <f t="shared" si="108"/>
        <v>-12.445628667402756</v>
      </c>
    </row>
    <row r="172" spans="5:8" x14ac:dyDescent="0.25">
      <c r="E172" s="2">
        <f t="shared" si="105"/>
        <v>169</v>
      </c>
      <c r="F172" s="2">
        <f t="shared" si="106"/>
        <v>23.931805611183304</v>
      </c>
      <c r="G172" s="2">
        <f t="shared" si="107"/>
        <v>4.7131951151329119</v>
      </c>
      <c r="H172" s="2">
        <f t="shared" si="108"/>
        <v>-12.156717970187811</v>
      </c>
    </row>
    <row r="173" spans="5:8" x14ac:dyDescent="0.25">
      <c r="E173" s="2">
        <f t="shared" si="105"/>
        <v>170</v>
      </c>
      <c r="F173" s="2">
        <f t="shared" si="106"/>
        <v>24.00835225332775</v>
      </c>
      <c r="G173" s="2">
        <f t="shared" si="107"/>
        <v>5.6455728213754863</v>
      </c>
      <c r="H173" s="2">
        <f t="shared" si="108"/>
        <v>-11.795232406296471</v>
      </c>
    </row>
    <row r="174" spans="5:8" x14ac:dyDescent="0.25">
      <c r="E174" s="2">
        <f t="shared" si="105"/>
        <v>171</v>
      </c>
      <c r="F174" s="2">
        <f t="shared" si="106"/>
        <v>24.084675617435611</v>
      </c>
      <c r="G174" s="2">
        <f t="shared" si="107"/>
        <v>6.5475767875969249</v>
      </c>
      <c r="H174" s="2">
        <f t="shared" si="108"/>
        <v>-11.363504662317956</v>
      </c>
    </row>
    <row r="175" spans="5:8" x14ac:dyDescent="0.25">
      <c r="E175" s="2">
        <f t="shared" si="105"/>
        <v>172</v>
      </c>
      <c r="F175" s="2">
        <f t="shared" si="106"/>
        <v>24.160777646014882</v>
      </c>
      <c r="G175" s="2">
        <f t="shared" si="107"/>
        <v>7.4140358950826331</v>
      </c>
      <c r="H175" s="2">
        <f t="shared" si="108"/>
        <v>-10.864256612692204</v>
      </c>
    </row>
    <row r="176" spans="5:8" x14ac:dyDescent="0.25">
      <c r="E176" s="2">
        <f t="shared" si="105"/>
        <v>173</v>
      </c>
      <c r="F176" s="2">
        <f t="shared" si="106"/>
        <v>24.236660253569646</v>
      </c>
      <c r="G176" s="2">
        <f>SQRT($E176+1)*COS($F176)</f>
        <v>8.2400300298517699</v>
      </c>
      <c r="H176" s="2">
        <f>SQRT($E176+1)*SIN($F176)</f>
        <v>-10.300577901610232</v>
      </c>
    </row>
    <row r="177" spans="5:8" x14ac:dyDescent="0.25">
      <c r="E177" s="2">
        <f t="shared" si="105"/>
        <v>174</v>
      </c>
      <c r="F177" s="2">
        <f t="shared" si="106"/>
        <v>24.312325327162039</v>
      </c>
      <c r="G177" s="2">
        <f t="shared" ref="G177:G199" si="109">SQRT($E177+1)*COS($F177)</f>
        <v>9.0209148253460523</v>
      </c>
      <c r="H177" s="2">
        <f t="shared" ref="H177:H199" si="110">SQRT($E177+1)*SIN($F177)</f>
        <v>-9.6759028371440259</v>
      </c>
    </row>
    <row r="178" spans="5:8" x14ac:dyDescent="0.25">
      <c r="E178" s="2">
        <f t="shared" si="105"/>
        <v>175</v>
      </c>
      <c r="F178" s="2">
        <f t="shared" si="106"/>
        <v>24.387774726959801</v>
      </c>
      <c r="G178" s="2">
        <f t="shared" si="109"/>
        <v>9.7523443286919669</v>
      </c>
      <c r="H178" s="2">
        <f t="shared" si="110"/>
        <v>-8.9939857735394284</v>
      </c>
    </row>
    <row r="179" spans="5:8" x14ac:dyDescent="0.25">
      <c r="E179" s="2">
        <f t="shared" si="105"/>
        <v>176</v>
      </c>
      <c r="F179" s="2">
        <f t="shared" si="106"/>
        <v>24.463010286769851</v>
      </c>
      <c r="G179" s="2">
        <f t="shared" si="109"/>
        <v>10.430291514615254</v>
      </c>
      <c r="H179" s="2">
        <f t="shared" si="110"/>
        <v>-8.2588751607071185</v>
      </c>
    </row>
    <row r="180" spans="5:8" x14ac:dyDescent="0.25">
      <c r="E180" s="2">
        <f t="shared" si="105"/>
        <v>177</v>
      </c>
      <c r="F180" s="2">
        <f t="shared" si="106"/>
        <v>24.538033814558329</v>
      </c>
      <c r="G180" s="2">
        <f t="shared" si="109"/>
        <v>11.051066585646927</v>
      </c>
      <c r="H180" s="2">
        <f t="shared" si="110"/>
        <v>-7.4748864419199039</v>
      </c>
    </row>
    <row r="181" spans="5:8" x14ac:dyDescent="0.25">
      <c r="E181" s="2">
        <f t="shared" si="105"/>
        <v>178</v>
      </c>
      <c r="F181" s="2">
        <f t="shared" si="106"/>
        <v>24.612847092957526</v>
      </c>
      <c r="G181" s="2">
        <f t="shared" si="109"/>
        <v>11.611333011633377</v>
      </c>
      <c r="H181" s="2">
        <f t="shared" si="110"/>
        <v>-6.6465739816053349</v>
      </c>
    </row>
    <row r="182" spans="5:8" x14ac:dyDescent="0.25">
      <c r="E182" s="2">
        <f t="shared" si="105"/>
        <v>179</v>
      </c>
      <c r="F182" s="2">
        <f t="shared" si="106"/>
        <v>24.687451879760101</v>
      </c>
      <c r="G182" s="2">
        <f t="shared" si="109"/>
        <v>12.108121275675755</v>
      </c>
      <c r="H182" s="2">
        <f t="shared" si="110"/>
        <v>-5.7787022049529568</v>
      </c>
    </row>
    <row r="183" spans="5:8" x14ac:dyDescent="0.25">
      <c r="E183" s="2">
        <f t="shared" si="105"/>
        <v>180</v>
      </c>
      <c r="F183" s="2">
        <f t="shared" si="106"/>
        <v>24.761849908400958</v>
      </c>
      <c r="G183" s="2">
        <f t="shared" si="109"/>
        <v>12.538840307409169</v>
      </c>
      <c r="H183" s="2">
        <f t="shared" si="110"/>
        <v>-4.8762161298789</v>
      </c>
    </row>
    <row r="184" spans="5:8" x14ac:dyDescent="0.25">
      <c r="E184" s="2">
        <f t="shared" si="105"/>
        <v>181</v>
      </c>
      <c r="F184" s="2">
        <f t="shared" si="106"/>
        <v>24.836042888427194</v>
      </c>
      <c r="G184" s="2">
        <f t="shared" si="109"/>
        <v>12.901286597926669</v>
      </c>
      <c r="H184" s="2">
        <f t="shared" si="110"/>
        <v>-3.9442114697563735</v>
      </c>
    </row>
    <row r="185" spans="5:8" x14ac:dyDescent="0.25">
      <c r="E185" s="2">
        <f t="shared" si="105"/>
        <v>182</v>
      </c>
      <c r="F185" s="2">
        <f t="shared" si="106"/>
        <v>24.910032505956423</v>
      </c>
      <c r="G185" s="2">
        <f t="shared" si="109"/>
        <v>13.193651003599046</v>
      </c>
      <c r="H185" s="2">
        <f t="shared" si="110"/>
        <v>-2.9879044822801619</v>
      </c>
    </row>
    <row r="186" spans="5:8" x14ac:dyDescent="0.25">
      <c r="E186" s="2">
        <f t="shared" si="105"/>
        <v>183</v>
      </c>
      <c r="F186" s="2">
        <f t="shared" si="106"/>
        <v>24.983820424123881</v>
      </c>
      <c r="G186" s="2">
        <f t="shared" si="109"/>
        <v>13.414523258487248</v>
      </c>
      <c r="H186" s="2">
        <f t="shared" si="110"/>
        <v>-2.0126017359389894</v>
      </c>
    </row>
    <row r="187" spans="5:8" x14ac:dyDescent="0.25">
      <c r="E187" s="2">
        <f t="shared" si="105"/>
        <v>184</v>
      </c>
      <c r="F187" s="2">
        <f t="shared" si="106"/>
        <v>25.057408283518605</v>
      </c>
      <c r="G187" s="2">
        <f t="shared" si="109"/>
        <v>13.562894226941044</v>
      </c>
      <c r="H187" s="2">
        <f t="shared" si="110"/>
        <v>-1.0236699608806024</v>
      </c>
    </row>
    <row r="188" spans="5:8" x14ac:dyDescent="0.25">
      <c r="E188" s="2">
        <f t="shared" si="105"/>
        <v>185</v>
      </c>
      <c r="F188" s="2">
        <f t="shared" si="106"/>
        <v>25.13079770260903</v>
      </c>
      <c r="G188" s="2">
        <f t="shared" si="109"/>
        <v>13.638155939284806</v>
      </c>
      <c r="H188" s="2">
        <f t="shared" si="110"/>
        <v>-2.650614552476414E-2</v>
      </c>
    </row>
    <row r="189" spans="5:8" x14ac:dyDescent="0.25">
      <c r="E189" s="2">
        <f t="shared" si="105"/>
        <v>186</v>
      </c>
      <c r="F189" s="2">
        <f t="shared" si="106"/>
        <v>25.203990278158329</v>
      </c>
      <c r="G189" s="2">
        <f t="shared" si="109"/>
        <v>13.640099464170577</v>
      </c>
      <c r="H189" s="2">
        <f t="shared" si="110"/>
        <v>0.97349196582895814</v>
      </c>
    </row>
    <row r="190" spans="5:8" x14ac:dyDescent="0.25">
      <c r="E190" s="2">
        <f t="shared" si="105"/>
        <v>187</v>
      </c>
      <c r="F190" s="2">
        <f t="shared" si="106"/>
        <v>25.276987585629744</v>
      </c>
      <c r="G190" s="2">
        <f t="shared" si="109"/>
        <v>13.568910681198577</v>
      </c>
      <c r="H190" s="2">
        <f t="shared" si="110"/>
        <v>1.9709548258788512</v>
      </c>
    </row>
    <row r="191" spans="5:8" x14ac:dyDescent="0.25">
      <c r="E191" s="2">
        <f t="shared" si="105"/>
        <v>188</v>
      </c>
      <c r="F191" s="2">
        <f t="shared" si="106"/>
        <v>25.349791179582272</v>
      </c>
      <c r="G191" s="2">
        <f t="shared" si="109"/>
        <v>13.4251640267388</v>
      </c>
      <c r="H191" s="2">
        <f t="shared" si="110"/>
        <v>2.9605693464532252</v>
      </c>
    </row>
    <row r="192" spans="5:8" x14ac:dyDescent="0.25">
      <c r="E192" s="2">
        <f t="shared" si="105"/>
        <v>189</v>
      </c>
      <c r="F192" s="2">
        <f t="shared" si="106"/>
        <v>25.422402594056926</v>
      </c>
      <c r="G192" s="2">
        <f t="shared" si="109"/>
        <v>13.209814294512002</v>
      </c>
      <c r="H192" s="2">
        <f t="shared" si="110"/>
        <v>3.9371063364489367</v>
      </c>
    </row>
    <row r="193" spans="5:8" x14ac:dyDescent="0.25">
      <c r="E193" s="2">
        <f t="shared" si="105"/>
        <v>190</v>
      </c>
      <c r="F193" s="2">
        <f t="shared" si="106"/>
        <v>25.494823342953882</v>
      </c>
      <c r="G193" s="2">
        <f t="shared" si="109"/>
        <v>12.924186580386857</v>
      </c>
      <c r="H193" s="2">
        <f t="shared" si="110"/>
        <v>4.8954469903521876</v>
      </c>
    </row>
    <row r="194" spans="5:8" x14ac:dyDescent="0.25">
      <c r="E194" s="2">
        <f t="shared" si="105"/>
        <v>191</v>
      </c>
      <c r="F194" s="2">
        <f t="shared" si="106"/>
        <v>25.56705492040075</v>
      </c>
      <c r="G194" s="2">
        <f t="shared" si="109"/>
        <v>12.569964468009454</v>
      </c>
      <c r="H194" s="2">
        <f t="shared" si="110"/>
        <v>5.8306083107150819</v>
      </c>
    </row>
    <row r="195" spans="5:8" x14ac:dyDescent="0.25">
      <c r="E195" s="2">
        <f t="shared" si="105"/>
        <v>192</v>
      </c>
      <c r="F195" s="2">
        <f t="shared" si="106"/>
        <v>25.639098801112247</v>
      </c>
      <c r="G195" s="2">
        <f t="shared" si="109"/>
        <v>12.149176558293119</v>
      </c>
      <c r="H195" s="2">
        <f t="shared" si="110"/>
        <v>6.7377673568787566</v>
      </c>
    </row>
    <row r="196" spans="5:8" x14ac:dyDescent="0.25">
      <c r="E196" s="2">
        <f t="shared" si="105"/>
        <v>193</v>
      </c>
      <c r="F196" s="2">
        <f t="shared" si="106"/>
        <v>25.71095644074148</v>
      </c>
      <c r="G196" s="2">
        <f t="shared" si="109"/>
        <v>11.664181451456942</v>
      </c>
      <c r="H196" s="2">
        <f t="shared" si="110"/>
        <v>7.6122842214073838</v>
      </c>
    </row>
    <row r="197" spans="5:8" x14ac:dyDescent="0.25">
      <c r="E197" s="2">
        <f t="shared" si="105"/>
        <v>194</v>
      </c>
      <c r="F197" s="2">
        <f t="shared" si="106"/>
        <v>25.782629276223112</v>
      </c>
      <c r="G197" s="2">
        <f t="shared" si="109"/>
        <v>11.11765129520931</v>
      </c>
      <c r="H197" s="2">
        <f t="shared" si="110"/>
        <v>8.4497236450744815</v>
      </c>
    </row>
    <row r="198" spans="5:8" x14ac:dyDescent="0.25">
      <c r="E198" s="2">
        <f t="shared" si="105"/>
        <v>195</v>
      </c>
      <c r="F198" s="2">
        <f t="shared" si="106"/>
        <v>25.854118726108631</v>
      </c>
      <c r="G198" s="2">
        <f t="shared" si="109"/>
        <v>10.512554016833272</v>
      </c>
      <c r="H198" s="2">
        <f t="shared" si="110"/>
        <v>9.2458751907627779</v>
      </c>
    </row>
    <row r="199" spans="5:8" x14ac:dyDescent="0.25">
      <c r="E199" s="2">
        <f t="shared" si="105"/>
        <v>196</v>
      </c>
      <c r="F199" s="2">
        <f t="shared" si="106"/>
        <v>25.925426190893919</v>
      </c>
      <c r="G199" s="2">
        <f t="shared" si="109"/>
        <v>9.8521343603502363</v>
      </c>
      <c r="H199" s="2">
        <f t="shared" si="110"/>
        <v>9.9967719062508493</v>
      </c>
    </row>
    <row r="200" spans="5:8" x14ac:dyDescent="0.25">
      <c r="E200" s="2">
        <f t="shared" si="105"/>
        <v>197</v>
      </c>
      <c r="F200" s="2">
        <f t="shared" si="106"/>
        <v>25.996553053339372</v>
      </c>
      <c r="G200" s="2">
        <f>SQRT($E200+1)*COS($F200)</f>
        <v>9.1398938526278641</v>
      </c>
      <c r="H200" s="2">
        <f>SQRT($E200+1)*SIN($F200)</f>
        <v>10.698707415510313</v>
      </c>
    </row>
    <row r="201" spans="5:8" x14ac:dyDescent="0.25">
      <c r="E201" s="2">
        <f t="shared" si="105"/>
        <v>198</v>
      </c>
      <c r="F201" s="2">
        <f t="shared" si="106"/>
        <v>26.06750067878275</v>
      </c>
      <c r="G201" s="2">
        <f t="shared" ref="G201:G202" si="111">SQRT($E201+1)*COS($F201)</f>
        <v>8.3795698242725649</v>
      </c>
      <c r="H201" s="2">
        <f t="shared" ref="H201:H202" si="112">SQRT($E201+1)*SIN($F201)</f>
        <v>11.348251387775152</v>
      </c>
    </row>
    <row r="202" spans="5:8" x14ac:dyDescent="0.25">
      <c r="E202" s="2">
        <f t="shared" si="105"/>
        <v>199</v>
      </c>
      <c r="F202" s="2">
        <f t="shared" si="106"/>
        <v>26.138270415444964</v>
      </c>
      <c r="G202" s="2">
        <f t="shared" si="111"/>
        <v>7.5751136124222018</v>
      </c>
      <c r="H202" s="2">
        <f t="shared" si="112"/>
        <v>11.94226334322334</v>
      </c>
    </row>
    <row r="203" spans="5:8" x14ac:dyDescent="0.25">
      <c r="E203"/>
      <c r="F203"/>
      <c r="G203"/>
      <c r="H203"/>
    </row>
    <row r="204" spans="5:8" x14ac:dyDescent="0.25">
      <c r="E204"/>
      <c r="F204"/>
      <c r="G204"/>
      <c r="H204"/>
    </row>
    <row r="205" spans="5:8" x14ac:dyDescent="0.25">
      <c r="E205"/>
      <c r="F205"/>
      <c r="G205"/>
      <c r="H205"/>
    </row>
    <row r="206" spans="5:8" x14ac:dyDescent="0.25">
      <c r="E206"/>
      <c r="F206"/>
      <c r="G206"/>
      <c r="H206"/>
    </row>
    <row r="207" spans="5:8" x14ac:dyDescent="0.25">
      <c r="E207"/>
      <c r="F207"/>
      <c r="G207"/>
      <c r="H207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CD67B-713D-4835-84EE-79404F834033}">
  <dimension ref="A1:I9"/>
  <sheetViews>
    <sheetView tabSelected="1" workbookViewId="0">
      <selection activeCell="A5" sqref="A5"/>
    </sheetView>
  </sheetViews>
  <sheetFormatPr defaultRowHeight="15" x14ac:dyDescent="0.25"/>
  <sheetData>
    <row r="1" spans="1:9" x14ac:dyDescent="0.25">
      <c r="A1" t="s">
        <v>6</v>
      </c>
      <c r="B1" s="16">
        <v>2</v>
      </c>
    </row>
    <row r="2" spans="1:9" x14ac:dyDescent="0.25">
      <c r="A2" t="s">
        <v>7</v>
      </c>
      <c r="B2" s="17">
        <v>100000</v>
      </c>
    </row>
    <row r="4" spans="1:9" x14ac:dyDescent="0.25">
      <c r="A4" t="s">
        <v>11</v>
      </c>
    </row>
    <row r="5" spans="1:9" x14ac:dyDescent="0.25">
      <c r="A5" t="str" cm="1">
        <f t="array" ref="A5">_xlfn.LET(
    _xlpm._x, B1,
    _xlpm._inf, B2,
    _xlpm._arr, _xlfn.MAKEARRAY(
        _xlpm._inf,
        1,
        _xlfn.LAMBDA(_xlpm._k,_xlpm.c,
            _xlfn.LET(
                _xlpm._num, IMSUM(1, IMDIV(COMPLEX(0, 1), SQRT(_xlpm._k))),
                _xlpm._den, IMSUM(1, IMDIV(COMPLEX(0, 1), SQRT(_xlpm._x + _xlpm._k))),
                IMDIV(_xlpm._num, _xlpm._den)
            )
        )
    ),
    IMPRODUCT(_xlpm._arr)
)</f>
        <v>0,303680826670229+1,70520320117755i</v>
      </c>
    </row>
    <row r="7" spans="1:9" x14ac:dyDescent="0.25">
      <c r="A7" t="s">
        <v>10</v>
      </c>
      <c r="E7" t="s">
        <v>8</v>
      </c>
      <c r="I7" t="s">
        <v>9</v>
      </c>
    </row>
    <row r="8" spans="1:9" x14ac:dyDescent="0.25">
      <c r="A8" t="s">
        <v>0</v>
      </c>
      <c r="B8" t="s">
        <v>1</v>
      </c>
      <c r="E8" t="s">
        <v>0</v>
      </c>
      <c r="F8" t="s">
        <v>1</v>
      </c>
    </row>
    <row r="9" spans="1:9" x14ac:dyDescent="0.25">
      <c r="A9">
        <f>IMREAL(A5)</f>
        <v>0.303680826670229</v>
      </c>
      <c r="B9">
        <f>IMAGINARY(A5)</f>
        <v>1.70520320117755</v>
      </c>
      <c r="E9">
        <f t="array" ref="E9:F9">_xlfn.XLOOKUP(B1,Spi!E4:E202,Spi!G4:H202)</f>
        <v>0.29289321881345282</v>
      </c>
      <c r="F9">
        <v>1.7071067811865475</v>
      </c>
      <c r="I9">
        <f>SQRT(SUMSQ(A9-E9,B9-F9))</f>
        <v>1.0954273144405068E-2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iAH0AXQAsACIAcAByAG8AagBlAGMAdABOAGEAbQBlAHMAIgA6AFsAXQAsACIAbABvAGMAYQBsAGUAIgA6AHsAIgBsAGkAcwB0AFMAZQBwAGEAcgBhAHQAbwByACIAOgAiADsAIgAsACIAcgBvAHcAUwBlAHAAYQByAGEAdABvAHIAIgA6ACIAOwAiACwAIgBjAG8AbAB1AG0AbgBTAGUAcABhAHIAYQB0AG8AcgAiADoAIgBcAFwAIgAsACIAdABoAG8AdQBzAGEAbgBkAHMAUwBlAHAAYQByAGEAdABvAHIAIgA6ACIAIAAiACwAIgB0AGgAbwB1AHMAYQBuAGQAcwBQAG8AcwBpAHQAaQBvAG4AcwAiADoAWwAzAF0ALAAiAGQAZQBjAGkAbQBhAGwAUwBlAHAAYQByAGEAdABvAHIAIgA6ACIALAAiACwAIgBkAGEAdABlAE8AcgBkAGUAcgAiADoAIgBEAE0AWQAiACwAIgBjAHUAcgByAGUAbgBjAHkAUwB5AG0AYgBvAGwAIgA6ACIAowAiACwAIgBpAHMAQwB1AHIAcgBlAG4AYwB5AFMAeQBtAGIAbwBsAEwAZQBhAGQAIgA6AHQAcgB1AGUALAAiAGkAcwBDAHUAcgByAGUAbgBjAHkAUwBlAHAAQgB5AFMAcABhAGMAZQAiADoAZgBhAGwAcw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22500AEF-4CC0-41B7-87B5-B4FC82BC1B0E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Spi</vt:lpstr>
      <vt:lpstr>O365</vt:lpstr>
      <vt:lpstr>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2025-12-01T12:42:49Z</dcterms:created>
  <dcterms:modified xsi:type="dcterms:W3CDTF">2025-12-01T12:42:52Z</dcterms:modified>
</cp:coreProperties>
</file>