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/>
  <workbookPr filterPrivacy="1" codeName="ThisWorkbook"/>
  <xr:revisionPtr revIDLastSave="0" documentId="13_ncr:1_{2E653C60-F8ED-46BF-A2F5-68CA51152B23}" xr6:coauthVersionLast="47" xr6:coauthVersionMax="47" xr10:uidLastSave="{00000000-0000-0000-0000-000000000000}"/>
  <bookViews>
    <workbookView xWindow="-19320" yWindow="735" windowWidth="19440" windowHeight="15000" xr2:uid="{00000000-000D-0000-FFFF-FFFF00000000}"/>
  </bookViews>
  <sheets>
    <sheet name="Calculs_OF1" sheetId="10" r:id="rId1"/>
    <sheet name="Uf" sheetId="3" r:id="rId2"/>
    <sheet name="Uf (2)" sheetId="12" r:id="rId3"/>
  </sheets>
  <definedNames>
    <definedName name="colGamme">UfGamme[GAMME_TYPE]</definedName>
    <definedName name="headGamme">UfGamme[[#Headers],[PROFIL]]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5" i="10" l="1" a="1"/>
  <c r="F5" i="10" s="1"/>
  <c r="B5" i="10"/>
  <c r="C34" i="12"/>
  <c r="C33" i="12"/>
  <c r="C32" i="12"/>
  <c r="C31" i="12"/>
  <c r="C30" i="12"/>
  <c r="C29" i="12"/>
  <c r="C28" i="12"/>
  <c r="C27" i="12"/>
  <c r="C26" i="12"/>
  <c r="C25" i="12"/>
  <c r="C24" i="12"/>
  <c r="C23" i="12"/>
  <c r="C22" i="12"/>
  <c r="C21" i="12"/>
  <c r="C20" i="12"/>
  <c r="C19" i="12"/>
  <c r="C18" i="12"/>
  <c r="C17" i="12"/>
  <c r="C16" i="12"/>
  <c r="C15" i="12"/>
  <c r="C14" i="12"/>
  <c r="C13" i="12"/>
  <c r="C12" i="12"/>
  <c r="C11" i="12"/>
  <c r="C10" i="12"/>
  <c r="C9" i="12"/>
  <c r="C8" i="12"/>
  <c r="C7" i="12"/>
  <c r="C6" i="12"/>
  <c r="C5" i="12"/>
  <c r="C4" i="12"/>
  <c r="C3" i="12"/>
  <c r="C2" i="12"/>
  <c r="D5" i="10" a="1"/>
  <c r="D5" i="10" l="1"/>
  <c r="D6" i="10"/>
  <c r="D7" i="10"/>
  <c r="D8" i="10"/>
  <c r="D9" i="10"/>
  <c r="D10" i="10"/>
  <c r="D11" i="10"/>
  <c r="D12" i="10"/>
  <c r="F9" i="10"/>
  <c r="F11" i="10"/>
  <c r="F8" i="10"/>
  <c r="F12" i="10"/>
  <c r="F10" i="10"/>
  <c r="F7" i="10"/>
  <c r="F6" i="10"/>
  <c r="C3" i="3"/>
  <c r="C4" i="3"/>
  <c r="C5" i="3"/>
  <c r="C6" i="3"/>
  <c r="C7" i="3"/>
  <c r="C8" i="3"/>
  <c r="C9" i="3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C27" i="3"/>
  <c r="C28" i="3"/>
  <c r="C29" i="3"/>
  <c r="C30" i="3"/>
  <c r="C31" i="3"/>
  <c r="C32" i="3"/>
  <c r="C33" i="3"/>
  <c r="C34" i="3"/>
  <c r="C2" i="3"/>
  <c r="E3" i="10" l="1"/>
  <c r="E2" i="10"/>
</calcChain>
</file>

<file path=xl/sharedStrings.xml><?xml version="1.0" encoding="utf-8"?>
<sst xmlns="http://schemas.openxmlformats.org/spreadsheetml/2006/main" count="224" uniqueCount="53">
  <si>
    <t>Gamme</t>
  </si>
  <si>
    <t>GAMME</t>
  </si>
  <si>
    <t>PROFIL</t>
  </si>
  <si>
    <t>Battement central 124</t>
  </si>
  <si>
    <t>Battement central 152</t>
  </si>
  <si>
    <t>Seuil 117</t>
  </si>
  <si>
    <t>Seuil 217</t>
  </si>
  <si>
    <t>Pièce d'appui Fixe 76</t>
  </si>
  <si>
    <t>Pièce d'appui Dormant/Ouvrant 120</t>
  </si>
  <si>
    <t>Pièce d'appui Fixe 120</t>
  </si>
  <si>
    <t>Uf (Conductivité 0,13)</t>
  </si>
  <si>
    <t>Uf (Conductivité 0,16)</t>
  </si>
  <si>
    <t>Uf (Conductivité 0,18)</t>
  </si>
  <si>
    <t>Largeur profil</t>
  </si>
  <si>
    <t>Montant Gauche</t>
  </si>
  <si>
    <t>Montant Droit</t>
  </si>
  <si>
    <t>Traverse Haute</t>
  </si>
  <si>
    <t>Traverse Basse</t>
  </si>
  <si>
    <t>Montant</t>
  </si>
  <si>
    <t>TYPE PROFIL</t>
  </si>
  <si>
    <t>Montant Dormant/Ouvrant 114</t>
  </si>
  <si>
    <t>Traverse Dormant/Ouvrant 114</t>
  </si>
  <si>
    <t>Montant 148 DM/DT Large</t>
  </si>
  <si>
    <t>Traverse 148 DM/DT Large</t>
  </si>
  <si>
    <t>Montant 148 MO/TO Large</t>
  </si>
  <si>
    <t>Traverse 148 MO/TO Large</t>
  </si>
  <si>
    <t>Montant Dormant/Ouvrant 182</t>
  </si>
  <si>
    <t>Traverse Dormant/Ouvrant 182</t>
  </si>
  <si>
    <t>Montant intermédiaire fixe ouvrant 136</t>
  </si>
  <si>
    <t>Traverse intermédiaire fixe ouvrant 136</t>
  </si>
  <si>
    <t>Montant intermédiaire fixe ouvrant 170</t>
  </si>
  <si>
    <t>Traverse intermédiaire fixe ouvrant 170</t>
  </si>
  <si>
    <t>Montant intermédiaire ouvrant ouvrant 174</t>
  </si>
  <si>
    <t>Traverse intermédiaire ouvrant ouvrant 174</t>
  </si>
  <si>
    <t>Montant intermédiaire fixe fixe 76</t>
  </si>
  <si>
    <t>Traverse intermédiaire fixe fixe 76</t>
  </si>
  <si>
    <t>Montant intermédiaire fixe fixe 110</t>
  </si>
  <si>
    <t>Traverse intermédiaire fixe fixe 110</t>
  </si>
  <si>
    <t>Montant Fixe 76</t>
  </si>
  <si>
    <t>Traverse Fixe 76</t>
  </si>
  <si>
    <t>Montant Fixe 110</t>
  </si>
  <si>
    <t>Traverse Fixe 110</t>
  </si>
  <si>
    <t>Traverse Fixe 120</t>
  </si>
  <si>
    <t>Montant Fixe 120</t>
  </si>
  <si>
    <t>Montant Fixe 154</t>
  </si>
  <si>
    <t>Traverse Fixe 154</t>
  </si>
  <si>
    <t>GAMME_TYPE</t>
  </si>
  <si>
    <t>SERENITE_68</t>
  </si>
  <si>
    <t>Battement_central</t>
  </si>
  <si>
    <t>Montant_Intermédiaire</t>
  </si>
  <si>
    <t>Traverse_Intermédiaire</t>
  </si>
  <si>
    <t>↑ avec plages nommées</t>
  </si>
  <si>
    <t>↑ avec indirect (anglais)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</si>
</sst>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1"/>
      <name val="Calibri"/>
      <scheme val="minor"/>
    </font>
    <font>
      <b/>
      <sz val="12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/>
        <bgColor theme="6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rgb="FF000000"/>
      </right>
      <top style="double">
        <color indexed="64"/>
      </top>
      <bottom/>
      <diagonal/>
    </border>
    <border>
      <left style="thin">
        <color rgb="FF000000"/>
      </left>
      <right/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/>
      <top style="thin">
        <color indexed="64"/>
      </top>
      <bottom style="double">
        <color rgb="FF000000"/>
      </bottom>
      <diagonal/>
    </border>
    <border>
      <left style="thin">
        <color indexed="64"/>
      </left>
      <right/>
      <top style="thin">
        <color indexed="64"/>
      </top>
      <bottom style="double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double">
        <color rgb="FF000000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2" borderId="0" xfId="0" applyFill="1"/>
    <xf numFmtId="0" fontId="0" fillId="0" borderId="0" xfId="0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2" xfId="0" applyFill="1" applyBorder="1"/>
    <xf numFmtId="0" fontId="0" fillId="3" borderId="5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/>
    <xf numFmtId="0" fontId="0" fillId="3" borderId="6" xfId="0" applyFill="1" applyBorder="1" applyAlignment="1">
      <alignment horizontal="center" vertical="center"/>
    </xf>
    <xf numFmtId="0" fontId="0" fillId="3" borderId="3" xfId="0" applyFill="1" applyBorder="1"/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3" fillId="4" borderId="12" xfId="0" applyFont="1" applyFill="1" applyBorder="1" applyAlignment="1">
      <alignment horizontal="center" vertical="center"/>
    </xf>
    <xf numFmtId="0" fontId="3" fillId="4" borderId="13" xfId="0" applyFont="1" applyFill="1" applyBorder="1" applyAlignment="1">
      <alignment horizontal="center" vertical="center"/>
    </xf>
    <xf numFmtId="0" fontId="3" fillId="4" borderId="14" xfId="0" applyFont="1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16" xfId="0" applyFill="1" applyBorder="1"/>
    <xf numFmtId="0" fontId="0" fillId="3" borderId="17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10" xfId="0" applyFill="1" applyBorder="1"/>
    <xf numFmtId="0" fontId="0" fillId="3" borderId="19" xfId="0" applyFill="1" applyBorder="1" applyAlignment="1">
      <alignment horizontal="center" vertical="center"/>
    </xf>
    <xf numFmtId="0" fontId="0" fillId="3" borderId="20" xfId="0" applyFill="1" applyBorder="1" applyAlignment="1">
      <alignment horizontal="center" vertical="center"/>
    </xf>
    <xf numFmtId="0" fontId="0" fillId="3" borderId="21" xfId="0" applyFill="1" applyBorder="1" applyAlignment="1">
      <alignment horizontal="center" vertical="center"/>
    </xf>
    <xf numFmtId="0" fontId="0" fillId="3" borderId="21" xfId="0" applyFill="1" applyBorder="1"/>
    <xf numFmtId="0" fontId="0" fillId="3" borderId="22" xfId="0" applyFill="1" applyBorder="1" applyAlignment="1">
      <alignment horizontal="center" vertical="center"/>
    </xf>
    <xf numFmtId="0" fontId="0" fillId="0" borderId="0" xfId="0" applyAlignment="1">
      <alignment horizontal="left"/>
    </xf>
  </cellXfs>
  <cellStyles count="1">
    <cellStyle name="Normal" xfId="0" builtinId="0"/>
  </cellStyles>
  <dxfs count="9"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double">
          <color indexed="64"/>
        </bottom>
      </border>
    </dxf>
    <dxf>
      <border outline="0">
        <bottom style="double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UfGamme" displayName="UfGamme" ref="A1:H34" totalsRowShown="0" headerRowDxfId="8" headerRowBorderDxfId="7" tableBorderDxfId="6">
  <autoFilter ref="A1:H34" xr:uid="{00000000-0009-0000-0100-000001000000}"/>
  <sortState xmlns:xlrd2="http://schemas.microsoft.com/office/spreadsheetml/2017/richdata2" ref="A2:G89">
    <sortCondition ref="B1:B89"/>
  </sortState>
  <tableColumns count="8">
    <tableColumn id="2" xr3:uid="{00000000-0010-0000-0000-000002000000}" name="GAMME" dataDxfId="5"/>
    <tableColumn id="7" xr3:uid="{00000000-0010-0000-0000-000007000000}" name="TYPE PROFIL"/>
    <tableColumn id="8" xr3:uid="{00000000-0010-0000-0000-000008000000}" name="GAMME_TYPE"/>
    <tableColumn id="3" xr3:uid="{00000000-0010-0000-0000-000003000000}" name="PROFIL" dataDxfId="4"/>
    <tableColumn id="4" xr3:uid="{00000000-0010-0000-0000-000004000000}" name="Uf (Conductivité 0,13)" dataDxfId="3"/>
    <tableColumn id="5" xr3:uid="{00000000-0010-0000-0000-000005000000}" name="Uf (Conductivité 0,16)" dataDxfId="2"/>
    <tableColumn id="6" xr3:uid="{00000000-0010-0000-0000-000006000000}" name="Uf (Conductivité 0,18)" dataDxfId="1"/>
    <tableColumn id="1" xr3:uid="{00000000-0010-0000-0000-000001000000}" name="Largeur profil" dataDxfId="0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4"/>
  <sheetViews>
    <sheetView tabSelected="1" workbookViewId="0">
      <selection activeCell="E19" sqref="E19"/>
    </sheetView>
  </sheetViews>
  <sheetFormatPr defaultColWidth="11.42578125" defaultRowHeight="15" x14ac:dyDescent="0.25"/>
  <cols>
    <col min="1" max="1" width="20" style="1" bestFit="1" customWidth="1"/>
    <col min="2" max="2" width="19.85546875" style="1" bestFit="1" customWidth="1"/>
    <col min="3" max="3" width="22.7109375" style="1" bestFit="1" customWidth="1"/>
    <col min="4" max="4" width="15.7109375" style="1" customWidth="1"/>
    <col min="5" max="5" width="18" style="1" bestFit="1" customWidth="1"/>
    <col min="6" max="6" width="11.42578125" style="1"/>
    <col min="7" max="8" width="12.7109375" style="1" customWidth="1"/>
    <col min="9" max="9" width="25.7109375" style="1" customWidth="1"/>
    <col min="10" max="16384" width="11.42578125" style="1"/>
  </cols>
  <sheetData>
    <row r="1" spans="1:7" x14ac:dyDescent="0.25">
      <c r="A1" s="1" t="s">
        <v>0</v>
      </c>
      <c r="B1" s="2" t="s">
        <v>47</v>
      </c>
    </row>
    <row r="2" spans="1:7" x14ac:dyDescent="0.25">
      <c r="A2" s="1" t="s">
        <v>14</v>
      </c>
      <c r="B2" s="32" t="s">
        <v>20</v>
      </c>
      <c r="C2" s="32"/>
      <c r="D2" s="32"/>
      <c r="E2" s="1">
        <f>VLOOKUP(B2,UfGamme[[PROFIL]:[Largeur profil]],5,0)</f>
        <v>117.5</v>
      </c>
      <c r="G2" s="1" t="s">
        <v>18</v>
      </c>
    </row>
    <row r="3" spans="1:7" x14ac:dyDescent="0.25">
      <c r="A3" s="1" t="s">
        <v>15</v>
      </c>
      <c r="B3" s="32" t="s">
        <v>20</v>
      </c>
      <c r="C3" s="32"/>
      <c r="D3" s="32"/>
      <c r="E3" s="1">
        <f>VLOOKUP(B3,UfGamme[[PROFIL]:[Largeur profil]],5,0)</f>
        <v>117.5</v>
      </c>
      <c r="G3" s="1" t="s">
        <v>18</v>
      </c>
    </row>
    <row r="5" spans="1:7" x14ac:dyDescent="0.25">
      <c r="B5" s="1" t="str">
        <f ca="1">OFFSET('Uf (2)'!$D$1,MATCH(Calculs_OF1!$B$1&amp;"_"&amp;Calculs_OF1!G3,'Uf (2)'!$C$2:$C$34,0),,COUNTIF('Uf (2)'!$C$2:$C$34,Calculs_OF1!$B$1&amp;"_"&amp;Calculs_OF1!G3))</f>
        <v>Montant 148 DM/DT Large</v>
      </c>
      <c r="D5" s="1" t="str">
        <f t="array" aca="1" ref="D5:D12" ca="1">OFFSET(INDIRECT("UfGamme[[#Headers];[PROFIL]]"),MATCH($B$1&amp;"_"&amp;G2,INDIRECT("UfGamme[GAMME_TYPE]"),0),,COUNTIF(INDIRECT("UfGamme[GAMME_TYPE]"),$B$1&amp;"_"&amp;G2))</f>
        <v>Montant Dormant/Ouvrant 114</v>
      </c>
      <c r="F5" s="1" t="str">
        <f t="array" aca="1" ref="F5:F12" ca="1">OFFSET(headGamme,MATCH(Calculs_OF1!$B$1&amp;"_"&amp;Calculs_OF1!G2,colGamme,0),,COUNTIF(colGamme,Calculs_OF1!$B$1&amp;"_"&amp;Calculs_OF1!G2))</f>
        <v>Montant Dormant/Ouvrant 114</v>
      </c>
    </row>
    <row r="6" spans="1:7" x14ac:dyDescent="0.25">
      <c r="D6" s="1" t="str">
        <f ca="1"/>
        <v>Montant 148 DM/DT Large</v>
      </c>
      <c r="F6" s="1" t="str">
        <f ca="1"/>
        <v>Montant 148 DM/DT Large</v>
      </c>
    </row>
    <row r="7" spans="1:7" x14ac:dyDescent="0.25">
      <c r="D7" s="1" t="str">
        <f ca="1"/>
        <v>Montant 148 MO/TO Large</v>
      </c>
      <c r="F7" s="1" t="str">
        <f ca="1"/>
        <v>Montant 148 MO/TO Large</v>
      </c>
    </row>
    <row r="8" spans="1:7" x14ac:dyDescent="0.25">
      <c r="D8" s="1" t="str">
        <f ca="1"/>
        <v>Montant Dormant/Ouvrant 182</v>
      </c>
      <c r="F8" s="1" t="str">
        <f ca="1"/>
        <v>Montant Dormant/Ouvrant 182</v>
      </c>
    </row>
    <row r="9" spans="1:7" x14ac:dyDescent="0.25">
      <c r="D9" s="1" t="str">
        <f ca="1"/>
        <v>Montant Fixe 76</v>
      </c>
      <c r="F9" s="1" t="str">
        <f ca="1"/>
        <v>Montant Fixe 76</v>
      </c>
    </row>
    <row r="10" spans="1:7" x14ac:dyDescent="0.25">
      <c r="D10" s="1" t="str">
        <f ca="1"/>
        <v>Montant Fixe 110</v>
      </c>
      <c r="F10" s="1" t="str">
        <f ca="1"/>
        <v>Montant Fixe 110</v>
      </c>
    </row>
    <row r="11" spans="1:7" x14ac:dyDescent="0.25">
      <c r="D11" s="1" t="str">
        <f ca="1"/>
        <v>Montant Fixe 120</v>
      </c>
      <c r="F11" s="1" t="str">
        <f ca="1"/>
        <v>Montant Fixe 120</v>
      </c>
    </row>
    <row r="12" spans="1:7" x14ac:dyDescent="0.25">
      <c r="D12" s="1" t="str">
        <f ca="1"/>
        <v>Montant Fixe 154</v>
      </c>
      <c r="F12" s="1" t="str">
        <f ca="1"/>
        <v>Montant Fixe 154</v>
      </c>
    </row>
    <row r="14" spans="1:7" x14ac:dyDescent="0.25">
      <c r="D14" s="1" t="s">
        <v>52</v>
      </c>
      <c r="F14" s="1" t="s">
        <v>51</v>
      </c>
    </row>
  </sheetData>
  <mergeCells count="2">
    <mergeCell ref="B2:D2"/>
    <mergeCell ref="B3:D3"/>
  </mergeCells>
  <dataValidations count="2">
    <dataValidation type="list" allowBlank="1" showInputMessage="1" showErrorMessage="1" sqref="B1" xr:uid="{00000000-0002-0000-0000-000000000000}">
      <formula1>#REF!</formula1>
    </dataValidation>
    <dataValidation type="list" allowBlank="1" showInputMessage="1" showErrorMessage="1" sqref="B2:D2" xr:uid="{FC259D09-18BF-4AEA-8C07-0581E24B0552}">
      <formula1>OFFSET(INDIRECT("UfGamme[[#Headers];[PROFIL]]"),MATCH($B$1&amp;"_"&amp;G2,INDIRECT("UfGamme[GAMME_TYPE]"),0),,COUNTIF(INDIRECT("UfGamme[GAMME_TYPE]"),$B$1&amp;"_"&amp;G2))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1000000}">
          <x14:formula1>
            <xm:f>OFFSET('Uf (2)'!$D$1,MATCH($B$1&amp;"_"&amp;G3,'Uf (2)'!$C$2:$C$34,0),,COUNTIF('Uf (2)'!$C$2:$C$34,$B$1&amp;"_"&amp;G3))</xm:f>
          </x14:formula1>
          <xm:sqref>B3:D3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4"/>
  <dimension ref="A1:H35"/>
  <sheetViews>
    <sheetView workbookViewId="0">
      <selection activeCell="A23" sqref="A23"/>
    </sheetView>
  </sheetViews>
  <sheetFormatPr defaultColWidth="11.42578125" defaultRowHeight="15" x14ac:dyDescent="0.25"/>
  <cols>
    <col min="1" max="1" width="23.28515625" style="2" bestFit="1" customWidth="1"/>
    <col min="2" max="2" width="22.140625" bestFit="1" customWidth="1"/>
    <col min="3" max="3" width="34.5703125" bestFit="1" customWidth="1"/>
    <col min="4" max="4" width="52.7109375" style="2" bestFit="1" customWidth="1"/>
    <col min="5" max="6" width="27" style="2" bestFit="1" customWidth="1"/>
    <col min="7" max="7" width="27" bestFit="1" customWidth="1"/>
    <col min="8" max="8" width="18.85546875" bestFit="1" customWidth="1"/>
  </cols>
  <sheetData>
    <row r="1" spans="1:8" ht="30" customHeight="1" thickBot="1" x14ac:dyDescent="0.3">
      <c r="A1" s="3" t="s">
        <v>1</v>
      </c>
      <c r="B1" s="3" t="s">
        <v>19</v>
      </c>
      <c r="C1" s="3" t="s">
        <v>46</v>
      </c>
      <c r="D1" s="3" t="s">
        <v>2</v>
      </c>
      <c r="E1" s="3" t="s">
        <v>10</v>
      </c>
      <c r="F1" s="3" t="s">
        <v>11</v>
      </c>
      <c r="G1" s="4" t="s">
        <v>12</v>
      </c>
      <c r="H1" s="15" t="s">
        <v>13</v>
      </c>
    </row>
    <row r="2" spans="1:8" ht="15.75" thickTop="1" x14ac:dyDescent="0.25">
      <c r="A2" s="5" t="s">
        <v>47</v>
      </c>
      <c r="B2" s="5" t="s">
        <v>48</v>
      </c>
      <c r="C2" s="5" t="str">
        <f>UfGamme[[#This Row],[GAMME]]&amp;"_"&amp;UfGamme[[#This Row],[TYPE PROFIL]]</f>
        <v>SERENITE_68_Battement_central</v>
      </c>
      <c r="D2" s="6" t="s">
        <v>3</v>
      </c>
      <c r="E2" s="5">
        <v>1.333</v>
      </c>
      <c r="F2" s="5">
        <v>1.492</v>
      </c>
      <c r="G2" s="7">
        <v>1.591</v>
      </c>
      <c r="H2" s="14">
        <v>126</v>
      </c>
    </row>
    <row r="3" spans="1:8" x14ac:dyDescent="0.25">
      <c r="A3" s="8" t="s">
        <v>47</v>
      </c>
      <c r="B3" s="8" t="s">
        <v>48</v>
      </c>
      <c r="C3" s="8" t="str">
        <f>UfGamme[[#This Row],[GAMME]]&amp;"_"&amp;UfGamme[[#This Row],[TYPE PROFIL]]</f>
        <v>SERENITE_68_Battement_central</v>
      </c>
      <c r="D3" s="9" t="s">
        <v>4</v>
      </c>
      <c r="E3" s="8">
        <v>1.3520000000000001</v>
      </c>
      <c r="F3" s="8">
        <v>1.5269999999999999</v>
      </c>
      <c r="G3" s="10">
        <v>1.6339999999999999</v>
      </c>
      <c r="H3" s="10"/>
    </row>
    <row r="4" spans="1:8" x14ac:dyDescent="0.25">
      <c r="A4" s="8" t="s">
        <v>47</v>
      </c>
      <c r="B4" s="8" t="s">
        <v>18</v>
      </c>
      <c r="C4" s="8" t="str">
        <f>UfGamme[[#This Row],[GAMME]]&amp;"_"&amp;UfGamme[[#This Row],[TYPE PROFIL]]</f>
        <v>SERENITE_68_Montant</v>
      </c>
      <c r="D4" s="9" t="s">
        <v>20</v>
      </c>
      <c r="E4" s="8">
        <v>1.341</v>
      </c>
      <c r="F4" s="8">
        <v>1.5169999999999999</v>
      </c>
      <c r="G4" s="10">
        <v>1.625</v>
      </c>
      <c r="H4" s="10">
        <v>117.5</v>
      </c>
    </row>
    <row r="5" spans="1:8" x14ac:dyDescent="0.25">
      <c r="A5" s="8" t="s">
        <v>47</v>
      </c>
      <c r="B5" s="8" t="s">
        <v>18</v>
      </c>
      <c r="C5" s="8" t="str">
        <f>UfGamme[[#This Row],[GAMME]]&amp;"_"&amp;UfGamme[[#This Row],[TYPE PROFIL]]</f>
        <v>SERENITE_68_Montant</v>
      </c>
      <c r="D5" s="9" t="s">
        <v>22</v>
      </c>
      <c r="E5" s="8">
        <v>1.3660000000000001</v>
      </c>
      <c r="F5" s="8">
        <v>1.556</v>
      </c>
      <c r="G5" s="10">
        <v>1.6719999999999999</v>
      </c>
      <c r="H5" s="10"/>
    </row>
    <row r="6" spans="1:8" x14ac:dyDescent="0.25">
      <c r="A6" s="8" t="s">
        <v>47</v>
      </c>
      <c r="B6" s="8" t="s">
        <v>18</v>
      </c>
      <c r="C6" s="8" t="str">
        <f>UfGamme[[#This Row],[GAMME]]&amp;"_"&amp;UfGamme[[#This Row],[TYPE PROFIL]]</f>
        <v>SERENITE_68_Montant</v>
      </c>
      <c r="D6" s="9" t="s">
        <v>24</v>
      </c>
      <c r="E6" s="8">
        <v>1.367</v>
      </c>
      <c r="F6" s="8">
        <v>1.5589999999999999</v>
      </c>
      <c r="G6" s="10">
        <v>1.6779999999999999</v>
      </c>
      <c r="H6" s="10"/>
    </row>
    <row r="7" spans="1:8" x14ac:dyDescent="0.25">
      <c r="A7" s="8" t="s">
        <v>47</v>
      </c>
      <c r="B7" s="8" t="s">
        <v>18</v>
      </c>
      <c r="C7" s="8" t="str">
        <f>UfGamme[[#This Row],[GAMME]]&amp;"_"&amp;UfGamme[[#This Row],[TYPE PROFIL]]</f>
        <v>SERENITE_68_Montant</v>
      </c>
      <c r="D7" s="9" t="s">
        <v>26</v>
      </c>
      <c r="E7" s="8">
        <v>1.3819999999999999</v>
      </c>
      <c r="F7" s="8">
        <v>1.583</v>
      </c>
      <c r="G7" s="10">
        <v>1.706</v>
      </c>
      <c r="H7" s="10"/>
    </row>
    <row r="8" spans="1:8" x14ac:dyDescent="0.25">
      <c r="A8" s="8" t="s">
        <v>47</v>
      </c>
      <c r="B8" s="8" t="s">
        <v>18</v>
      </c>
      <c r="C8" s="8" t="str">
        <f>UfGamme[[#This Row],[GAMME]]&amp;"_"&amp;UfGamme[[#This Row],[TYPE PROFIL]]</f>
        <v>SERENITE_68_Montant</v>
      </c>
      <c r="D8" s="9" t="s">
        <v>38</v>
      </c>
      <c r="E8" s="8">
        <v>1.3839999999999999</v>
      </c>
      <c r="F8" s="8">
        <v>1.579</v>
      </c>
      <c r="G8" s="10">
        <v>1.698</v>
      </c>
      <c r="H8" s="10"/>
    </row>
    <row r="9" spans="1:8" x14ac:dyDescent="0.25">
      <c r="A9" s="8" t="s">
        <v>47</v>
      </c>
      <c r="B9" s="8" t="s">
        <v>18</v>
      </c>
      <c r="C9" s="8" t="str">
        <f>UfGamme[[#This Row],[GAMME]]&amp;"_"&amp;UfGamme[[#This Row],[TYPE PROFIL]]</f>
        <v>SERENITE_68_Montant</v>
      </c>
      <c r="D9" s="9" t="s">
        <v>40</v>
      </c>
      <c r="E9" s="8">
        <v>1.4019999999999999</v>
      </c>
      <c r="F9" s="8">
        <v>1.61</v>
      </c>
      <c r="G9" s="10">
        <v>1.7370000000000001</v>
      </c>
      <c r="H9" s="10"/>
    </row>
    <row r="10" spans="1:8" x14ac:dyDescent="0.25">
      <c r="A10" s="8" t="s">
        <v>47</v>
      </c>
      <c r="B10" s="8" t="s">
        <v>18</v>
      </c>
      <c r="C10" s="8" t="str">
        <f>UfGamme[[#This Row],[GAMME]]&amp;"_"&amp;UfGamme[[#This Row],[TYPE PROFIL]]</f>
        <v>SERENITE_68_Montant</v>
      </c>
      <c r="D10" s="9" t="s">
        <v>43</v>
      </c>
      <c r="E10" s="8">
        <v>1.41</v>
      </c>
      <c r="F10" s="8">
        <v>1.621</v>
      </c>
      <c r="G10" s="10">
        <v>1.7509999999999999</v>
      </c>
      <c r="H10" s="10"/>
    </row>
    <row r="11" spans="1:8" x14ac:dyDescent="0.25">
      <c r="A11" s="8" t="s">
        <v>47</v>
      </c>
      <c r="B11" s="8" t="s">
        <v>18</v>
      </c>
      <c r="C11" s="8" t="str">
        <f>UfGamme[[#This Row],[GAMME]]&amp;"_"&amp;UfGamme[[#This Row],[TYPE PROFIL]]</f>
        <v>SERENITE_68_Montant</v>
      </c>
      <c r="D11" s="9" t="s">
        <v>44</v>
      </c>
      <c r="E11" s="8">
        <v>1.417</v>
      </c>
      <c r="F11" s="8">
        <v>1.6339999999999999</v>
      </c>
      <c r="G11" s="10">
        <v>1.768</v>
      </c>
      <c r="H11" s="10"/>
    </row>
    <row r="12" spans="1:8" x14ac:dyDescent="0.25">
      <c r="A12" s="8" t="s">
        <v>47</v>
      </c>
      <c r="B12" s="8" t="s">
        <v>49</v>
      </c>
      <c r="C12" s="8" t="str">
        <f>UfGamme[[#This Row],[GAMME]]&amp;"_"&amp;UfGamme[[#This Row],[TYPE PROFIL]]</f>
        <v>SERENITE_68_Montant_Intermédiaire</v>
      </c>
      <c r="D12" s="9" t="s">
        <v>28</v>
      </c>
      <c r="E12" s="8">
        <v>1.329</v>
      </c>
      <c r="F12" s="8">
        <v>1.4930000000000001</v>
      </c>
      <c r="G12" s="10">
        <v>1.5940000000000001</v>
      </c>
      <c r="H12" s="10"/>
    </row>
    <row r="13" spans="1:8" x14ac:dyDescent="0.25">
      <c r="A13" s="8" t="s">
        <v>47</v>
      </c>
      <c r="B13" s="8" t="s">
        <v>49</v>
      </c>
      <c r="C13" s="8" t="str">
        <f>UfGamme[[#This Row],[GAMME]]&amp;"_"&amp;UfGamme[[#This Row],[TYPE PROFIL]]</f>
        <v>SERENITE_68_Montant_Intermédiaire</v>
      </c>
      <c r="D13" s="9" t="s">
        <v>30</v>
      </c>
      <c r="E13" s="8">
        <v>1.3540000000000001</v>
      </c>
      <c r="F13" s="8">
        <v>1.5349999999999999</v>
      </c>
      <c r="G13" s="10">
        <v>1.6459999999999999</v>
      </c>
      <c r="H13" s="10"/>
    </row>
    <row r="14" spans="1:8" x14ac:dyDescent="0.25">
      <c r="A14" s="8" t="s">
        <v>47</v>
      </c>
      <c r="B14" s="8" t="s">
        <v>49</v>
      </c>
      <c r="C14" s="8" t="str">
        <f>UfGamme[[#This Row],[GAMME]]&amp;"_"&amp;UfGamme[[#This Row],[TYPE PROFIL]]</f>
        <v>SERENITE_68_Montant_Intermédiaire</v>
      </c>
      <c r="D14" s="9" t="s">
        <v>32</v>
      </c>
      <c r="E14" s="8">
        <v>1.31</v>
      </c>
      <c r="F14" s="8">
        <v>1.47</v>
      </c>
      <c r="G14" s="10">
        <v>1.5680000000000001</v>
      </c>
      <c r="H14" s="10"/>
    </row>
    <row r="15" spans="1:8" x14ac:dyDescent="0.25">
      <c r="A15" s="8" t="s">
        <v>47</v>
      </c>
      <c r="B15" s="8" t="s">
        <v>49</v>
      </c>
      <c r="C15" s="8" t="str">
        <f>UfGamme[[#This Row],[GAMME]]&amp;"_"&amp;UfGamme[[#This Row],[TYPE PROFIL]]</f>
        <v>SERENITE_68_Montant_Intermédiaire</v>
      </c>
      <c r="D15" s="9" t="s">
        <v>34</v>
      </c>
      <c r="E15" s="8">
        <v>1.3160000000000001</v>
      </c>
      <c r="F15" s="8">
        <v>1.4610000000000001</v>
      </c>
      <c r="G15" s="10">
        <v>1.5509999999999999</v>
      </c>
      <c r="H15" s="10"/>
    </row>
    <row r="16" spans="1:8" x14ac:dyDescent="0.25">
      <c r="A16" s="8" t="s">
        <v>47</v>
      </c>
      <c r="B16" s="8" t="s">
        <v>49</v>
      </c>
      <c r="C16" s="8" t="str">
        <f>UfGamme[[#This Row],[GAMME]]&amp;"_"&amp;UfGamme[[#This Row],[TYPE PROFIL]]</f>
        <v>SERENITE_68_Montant_Intermédiaire</v>
      </c>
      <c r="D16" s="9" t="s">
        <v>36</v>
      </c>
      <c r="E16" s="8">
        <v>1.361</v>
      </c>
      <c r="F16" s="8">
        <v>1.538</v>
      </c>
      <c r="G16" s="10">
        <v>1.6479999999999999</v>
      </c>
      <c r="H16" s="10"/>
    </row>
    <row r="17" spans="1:8" x14ac:dyDescent="0.25">
      <c r="A17" s="8" t="s">
        <v>47</v>
      </c>
      <c r="B17" s="8" t="s">
        <v>17</v>
      </c>
      <c r="C17" s="8" t="str">
        <f>UfGamme[[#This Row],[GAMME]]&amp;"_"&amp;UfGamme[[#This Row],[TYPE PROFIL]]</f>
        <v>SERENITE_68_Traverse Basse</v>
      </c>
      <c r="D17" s="9" t="s">
        <v>8</v>
      </c>
      <c r="E17" s="8">
        <v>1.256</v>
      </c>
      <c r="F17" s="8">
        <v>1.4279999999999999</v>
      </c>
      <c r="G17" s="10">
        <v>1.5349999999999999</v>
      </c>
      <c r="H17" s="10">
        <v>116.5</v>
      </c>
    </row>
    <row r="18" spans="1:8" x14ac:dyDescent="0.25">
      <c r="A18" s="8" t="s">
        <v>47</v>
      </c>
      <c r="B18" s="8" t="s">
        <v>17</v>
      </c>
      <c r="C18" s="8" t="str">
        <f>UfGamme[[#This Row],[GAMME]]&amp;"_"&amp;UfGamme[[#This Row],[TYPE PROFIL]]</f>
        <v>SERENITE_68_Traverse Basse</v>
      </c>
      <c r="D18" s="9" t="s">
        <v>5</v>
      </c>
      <c r="E18" s="8">
        <v>1.7969999999999999</v>
      </c>
      <c r="F18" s="8">
        <v>1.9690000000000001</v>
      </c>
      <c r="G18" s="10">
        <v>2.0739999999999998</v>
      </c>
      <c r="H18" s="10"/>
    </row>
    <row r="19" spans="1:8" x14ac:dyDescent="0.25">
      <c r="A19" s="8" t="s">
        <v>47</v>
      </c>
      <c r="B19" s="8" t="s">
        <v>17</v>
      </c>
      <c r="C19" s="8" t="str">
        <f>UfGamme[[#This Row],[GAMME]]&amp;"_"&amp;UfGamme[[#This Row],[TYPE PROFIL]]</f>
        <v>SERENITE_68_Traverse Basse</v>
      </c>
      <c r="D19" s="9" t="s">
        <v>6</v>
      </c>
      <c r="E19" s="8">
        <v>1.6339999999999999</v>
      </c>
      <c r="F19" s="8">
        <v>1.837</v>
      </c>
      <c r="G19" s="10">
        <v>1.96</v>
      </c>
      <c r="H19" s="10"/>
    </row>
    <row r="20" spans="1:8" x14ac:dyDescent="0.25">
      <c r="A20" s="8" t="s">
        <v>47</v>
      </c>
      <c r="B20" s="8" t="s">
        <v>17</v>
      </c>
      <c r="C20" s="8" t="str">
        <f>UfGamme[[#This Row],[GAMME]]&amp;"_"&amp;UfGamme[[#This Row],[TYPE PROFIL]]</f>
        <v>SERENITE_68_Traverse Basse</v>
      </c>
      <c r="D20" s="9" t="s">
        <v>7</v>
      </c>
      <c r="E20" s="8">
        <v>1.3109999999999999</v>
      </c>
      <c r="F20" s="8">
        <v>1.4970000000000001</v>
      </c>
      <c r="G20" s="10">
        <v>1.613</v>
      </c>
      <c r="H20" s="10"/>
    </row>
    <row r="21" spans="1:8" x14ac:dyDescent="0.25">
      <c r="A21" s="8" t="s">
        <v>47</v>
      </c>
      <c r="B21" s="8" t="s">
        <v>17</v>
      </c>
      <c r="C21" s="8" t="str">
        <f>UfGamme[[#This Row],[GAMME]]&amp;"_"&amp;UfGamme[[#This Row],[TYPE PROFIL]]</f>
        <v>SERENITE_68_Traverse Basse</v>
      </c>
      <c r="D21" s="9" t="s">
        <v>9</v>
      </c>
      <c r="E21" s="8">
        <v>1.3620000000000001</v>
      </c>
      <c r="F21" s="8">
        <v>1.5680000000000001</v>
      </c>
      <c r="G21" s="10">
        <v>1.696</v>
      </c>
      <c r="H21" s="10"/>
    </row>
    <row r="22" spans="1:8" x14ac:dyDescent="0.25">
      <c r="A22" s="8" t="s">
        <v>47</v>
      </c>
      <c r="B22" s="8" t="s">
        <v>16</v>
      </c>
      <c r="C22" s="8" t="str">
        <f>UfGamme[[#This Row],[GAMME]]&amp;"_"&amp;UfGamme[[#This Row],[TYPE PROFIL]]</f>
        <v>SERENITE_68_Traverse Haute</v>
      </c>
      <c r="D22" s="9" t="s">
        <v>21</v>
      </c>
      <c r="E22" s="8">
        <v>1.341</v>
      </c>
      <c r="F22" s="8">
        <v>1.5169999999999999</v>
      </c>
      <c r="G22" s="10">
        <v>1.625</v>
      </c>
      <c r="H22" s="10">
        <v>117.5</v>
      </c>
    </row>
    <row r="23" spans="1:8" x14ac:dyDescent="0.25">
      <c r="A23" s="8" t="s">
        <v>47</v>
      </c>
      <c r="B23" s="8" t="s">
        <v>16</v>
      </c>
      <c r="C23" s="8" t="str">
        <f>UfGamme[[#This Row],[GAMME]]&amp;"_"&amp;UfGamme[[#This Row],[TYPE PROFIL]]</f>
        <v>SERENITE_68_Traverse Haute</v>
      </c>
      <c r="D23" s="9" t="s">
        <v>23</v>
      </c>
      <c r="E23" s="8">
        <v>1.3660000000000001</v>
      </c>
      <c r="F23" s="8">
        <v>1.556</v>
      </c>
      <c r="G23" s="10">
        <v>1.6719999999999999</v>
      </c>
      <c r="H23" s="10"/>
    </row>
    <row r="24" spans="1:8" x14ac:dyDescent="0.25">
      <c r="A24" s="8" t="s">
        <v>47</v>
      </c>
      <c r="B24" s="8" t="s">
        <v>16</v>
      </c>
      <c r="C24" s="8" t="str">
        <f>UfGamme[[#This Row],[GAMME]]&amp;"_"&amp;UfGamme[[#This Row],[TYPE PROFIL]]</f>
        <v>SERENITE_68_Traverse Haute</v>
      </c>
      <c r="D24" s="9" t="s">
        <v>25</v>
      </c>
      <c r="E24" s="8">
        <v>1.367</v>
      </c>
      <c r="F24" s="8">
        <v>1.5589999999999999</v>
      </c>
      <c r="G24" s="10">
        <v>1.6779999999999999</v>
      </c>
      <c r="H24" s="10"/>
    </row>
    <row r="25" spans="1:8" x14ac:dyDescent="0.25">
      <c r="A25" s="8" t="s">
        <v>47</v>
      </c>
      <c r="B25" s="8" t="s">
        <v>16</v>
      </c>
      <c r="C25" s="8" t="str">
        <f>UfGamme[[#This Row],[GAMME]]&amp;"_"&amp;UfGamme[[#This Row],[TYPE PROFIL]]</f>
        <v>SERENITE_68_Traverse Haute</v>
      </c>
      <c r="D25" s="9" t="s">
        <v>27</v>
      </c>
      <c r="E25" s="8">
        <v>1.3819999999999999</v>
      </c>
      <c r="F25" s="8">
        <v>1.583</v>
      </c>
      <c r="G25" s="10">
        <v>1.706</v>
      </c>
      <c r="H25" s="10"/>
    </row>
    <row r="26" spans="1:8" x14ac:dyDescent="0.25">
      <c r="A26" s="8" t="s">
        <v>47</v>
      </c>
      <c r="B26" s="8" t="s">
        <v>16</v>
      </c>
      <c r="C26" s="8" t="str">
        <f>UfGamme[[#This Row],[GAMME]]&amp;"_"&amp;UfGamme[[#This Row],[TYPE PROFIL]]</f>
        <v>SERENITE_68_Traverse Haute</v>
      </c>
      <c r="D26" s="9" t="s">
        <v>39</v>
      </c>
      <c r="E26" s="8">
        <v>1.3839999999999999</v>
      </c>
      <c r="F26" s="8">
        <v>1.579</v>
      </c>
      <c r="G26" s="10">
        <v>1.698</v>
      </c>
      <c r="H26" s="10"/>
    </row>
    <row r="27" spans="1:8" x14ac:dyDescent="0.25">
      <c r="A27" s="8" t="s">
        <v>47</v>
      </c>
      <c r="B27" s="8" t="s">
        <v>16</v>
      </c>
      <c r="C27" s="8" t="str">
        <f>UfGamme[[#This Row],[GAMME]]&amp;"_"&amp;UfGamme[[#This Row],[TYPE PROFIL]]</f>
        <v>SERENITE_68_Traverse Haute</v>
      </c>
      <c r="D27" s="9" t="s">
        <v>41</v>
      </c>
      <c r="E27" s="8">
        <v>1.4019999999999999</v>
      </c>
      <c r="F27" s="8">
        <v>1.61</v>
      </c>
      <c r="G27" s="10">
        <v>1.7370000000000001</v>
      </c>
      <c r="H27" s="10"/>
    </row>
    <row r="28" spans="1:8" x14ac:dyDescent="0.25">
      <c r="A28" s="8" t="s">
        <v>47</v>
      </c>
      <c r="B28" s="8" t="s">
        <v>16</v>
      </c>
      <c r="C28" s="8" t="str">
        <f>UfGamme[[#This Row],[GAMME]]&amp;"_"&amp;UfGamme[[#This Row],[TYPE PROFIL]]</f>
        <v>SERENITE_68_Traverse Haute</v>
      </c>
      <c r="D28" s="9" t="s">
        <v>42</v>
      </c>
      <c r="E28" s="8">
        <v>1.41</v>
      </c>
      <c r="F28" s="8">
        <v>1.621</v>
      </c>
      <c r="G28" s="10">
        <v>1.7509999999999999</v>
      </c>
      <c r="H28" s="10"/>
    </row>
    <row r="29" spans="1:8" x14ac:dyDescent="0.25">
      <c r="A29" s="8" t="s">
        <v>47</v>
      </c>
      <c r="B29" s="8" t="s">
        <v>16</v>
      </c>
      <c r="C29" s="8" t="str">
        <f>UfGamme[[#This Row],[GAMME]]&amp;"_"&amp;UfGamme[[#This Row],[TYPE PROFIL]]</f>
        <v>SERENITE_68_Traverse Haute</v>
      </c>
      <c r="D29" s="9" t="s">
        <v>45</v>
      </c>
      <c r="E29" s="8">
        <v>1.417</v>
      </c>
      <c r="F29" s="8">
        <v>1.6339999999999999</v>
      </c>
      <c r="G29" s="10">
        <v>1.768</v>
      </c>
      <c r="H29" s="10"/>
    </row>
    <row r="30" spans="1:8" x14ac:dyDescent="0.25">
      <c r="A30" s="8" t="s">
        <v>47</v>
      </c>
      <c r="B30" s="8" t="s">
        <v>50</v>
      </c>
      <c r="C30" s="8" t="str">
        <f>UfGamme[[#This Row],[GAMME]]&amp;"_"&amp;UfGamme[[#This Row],[TYPE PROFIL]]</f>
        <v>SERENITE_68_Traverse_Intermédiaire</v>
      </c>
      <c r="D30" s="9" t="s">
        <v>29</v>
      </c>
      <c r="E30" s="8">
        <v>1.329</v>
      </c>
      <c r="F30" s="8">
        <v>1.4930000000000001</v>
      </c>
      <c r="G30" s="10">
        <v>1.5940000000000001</v>
      </c>
      <c r="H30" s="10"/>
    </row>
    <row r="31" spans="1:8" x14ac:dyDescent="0.25">
      <c r="A31" s="8" t="s">
        <v>47</v>
      </c>
      <c r="B31" s="8" t="s">
        <v>50</v>
      </c>
      <c r="C31" s="8" t="str">
        <f>UfGamme[[#This Row],[GAMME]]&amp;"_"&amp;UfGamme[[#This Row],[TYPE PROFIL]]</f>
        <v>SERENITE_68_Traverse_Intermédiaire</v>
      </c>
      <c r="D31" s="9" t="s">
        <v>31</v>
      </c>
      <c r="E31" s="8">
        <v>1.3540000000000001</v>
      </c>
      <c r="F31" s="8">
        <v>1.5349999999999999</v>
      </c>
      <c r="G31" s="10">
        <v>1.6459999999999999</v>
      </c>
      <c r="H31" s="10"/>
    </row>
    <row r="32" spans="1:8" x14ac:dyDescent="0.25">
      <c r="A32" s="8" t="s">
        <v>47</v>
      </c>
      <c r="B32" s="8" t="s">
        <v>50</v>
      </c>
      <c r="C32" s="8" t="str">
        <f>UfGamme[[#This Row],[GAMME]]&amp;"_"&amp;UfGamme[[#This Row],[TYPE PROFIL]]</f>
        <v>SERENITE_68_Traverse_Intermédiaire</v>
      </c>
      <c r="D32" s="9" t="s">
        <v>33</v>
      </c>
      <c r="E32" s="8">
        <v>1.31</v>
      </c>
      <c r="F32" s="8">
        <v>1.47</v>
      </c>
      <c r="G32" s="10">
        <v>1.5680000000000001</v>
      </c>
      <c r="H32" s="10"/>
    </row>
    <row r="33" spans="1:8" x14ac:dyDescent="0.25">
      <c r="A33" s="8" t="s">
        <v>47</v>
      </c>
      <c r="B33" s="8" t="s">
        <v>50</v>
      </c>
      <c r="C33" s="8" t="str">
        <f>UfGamme[[#This Row],[GAMME]]&amp;"_"&amp;UfGamme[[#This Row],[TYPE PROFIL]]</f>
        <v>SERENITE_68_Traverse_Intermédiaire</v>
      </c>
      <c r="D33" s="9" t="s">
        <v>35</v>
      </c>
      <c r="E33" s="8">
        <v>1.3160000000000001</v>
      </c>
      <c r="F33" s="8">
        <v>1.4610000000000001</v>
      </c>
      <c r="G33" s="10">
        <v>1.5509999999999999</v>
      </c>
      <c r="H33" s="10"/>
    </row>
    <row r="34" spans="1:8" ht="15.75" thickBot="1" x14ac:dyDescent="0.3">
      <c r="A34" s="8" t="s">
        <v>47</v>
      </c>
      <c r="B34" s="8" t="s">
        <v>50</v>
      </c>
      <c r="C34" s="16" t="str">
        <f>UfGamme[[#This Row],[GAMME]]&amp;"_"&amp;UfGamme[[#This Row],[TYPE PROFIL]]</f>
        <v>SERENITE_68_Traverse_Intermédiaire</v>
      </c>
      <c r="D34" s="11" t="s">
        <v>37</v>
      </c>
      <c r="E34" s="12">
        <v>1.361</v>
      </c>
      <c r="F34" s="12">
        <v>1.538</v>
      </c>
      <c r="G34" s="13">
        <v>1.6479999999999999</v>
      </c>
      <c r="H34" s="13"/>
    </row>
    <row r="35" spans="1:8" ht="15.75" thickTop="1" x14ac:dyDescent="0.25"/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35"/>
  <sheetViews>
    <sheetView workbookViewId="0">
      <selection activeCell="C12" sqref="C12"/>
    </sheetView>
  </sheetViews>
  <sheetFormatPr defaultColWidth="11.42578125" defaultRowHeight="15" x14ac:dyDescent="0.25"/>
  <cols>
    <col min="1" max="1" width="23.28515625" style="2" bestFit="1" customWidth="1"/>
    <col min="2" max="2" width="22.140625" bestFit="1" customWidth="1"/>
    <col min="3" max="3" width="34.5703125" bestFit="1" customWidth="1"/>
    <col min="4" max="4" width="52.7109375" style="2" bestFit="1" customWidth="1"/>
    <col min="5" max="6" width="27" style="2" bestFit="1" customWidth="1"/>
    <col min="7" max="7" width="27" bestFit="1" customWidth="1"/>
    <col min="8" max="8" width="18.85546875" bestFit="1" customWidth="1"/>
  </cols>
  <sheetData>
    <row r="1" spans="1:8" ht="30" customHeight="1" thickBot="1" x14ac:dyDescent="0.3">
      <c r="A1" s="17" t="s">
        <v>1</v>
      </c>
      <c r="B1" s="18" t="s">
        <v>19</v>
      </c>
      <c r="C1" s="18" t="s">
        <v>46</v>
      </c>
      <c r="D1" s="18" t="s">
        <v>2</v>
      </c>
      <c r="E1" s="18" t="s">
        <v>10</v>
      </c>
      <c r="F1" s="18" t="s">
        <v>11</v>
      </c>
      <c r="G1" s="18" t="s">
        <v>12</v>
      </c>
      <c r="H1" s="19" t="s">
        <v>13</v>
      </c>
    </row>
    <row r="2" spans="1:8" ht="15.75" thickTop="1" x14ac:dyDescent="0.25">
      <c r="A2" s="20" t="s">
        <v>47</v>
      </c>
      <c r="B2" s="21" t="s">
        <v>48</v>
      </c>
      <c r="C2" s="21" t="str">
        <f>'Uf (2)'!$A2&amp;"_"&amp;'Uf (2)'!$B2</f>
        <v>SERENITE_68_Battement_central</v>
      </c>
      <c r="D2" s="22" t="s">
        <v>3</v>
      </c>
      <c r="E2" s="21">
        <v>1.333</v>
      </c>
      <c r="F2" s="21">
        <v>1.492</v>
      </c>
      <c r="G2" s="21">
        <v>1.591</v>
      </c>
      <c r="H2" s="23">
        <v>126</v>
      </c>
    </row>
    <row r="3" spans="1:8" x14ac:dyDescent="0.25">
      <c r="A3" s="24" t="s">
        <v>47</v>
      </c>
      <c r="B3" s="25" t="s">
        <v>48</v>
      </c>
      <c r="C3" s="25" t="str">
        <f>'Uf (2)'!$A3&amp;"_"&amp;'Uf (2)'!$B3</f>
        <v>SERENITE_68_Battement_central</v>
      </c>
      <c r="D3" s="26" t="s">
        <v>4</v>
      </c>
      <c r="E3" s="25">
        <v>1.3520000000000001</v>
      </c>
      <c r="F3" s="25">
        <v>1.5269999999999999</v>
      </c>
      <c r="G3" s="25">
        <v>1.6339999999999999</v>
      </c>
      <c r="H3" s="27"/>
    </row>
    <row r="4" spans="1:8" x14ac:dyDescent="0.25">
      <c r="A4" s="24" t="s">
        <v>47</v>
      </c>
      <c r="B4" s="25" t="s">
        <v>18</v>
      </c>
      <c r="C4" s="25" t="str">
        <f>'Uf (2)'!$A4&amp;"_"&amp;'Uf (2)'!$B4</f>
        <v>SERENITE_68_Montant</v>
      </c>
      <c r="D4" s="26" t="s">
        <v>20</v>
      </c>
      <c r="E4" s="25">
        <v>1.341</v>
      </c>
      <c r="F4" s="25">
        <v>1.5169999999999999</v>
      </c>
      <c r="G4" s="25">
        <v>1.625</v>
      </c>
      <c r="H4" s="27">
        <v>117.5</v>
      </c>
    </row>
    <row r="5" spans="1:8" x14ac:dyDescent="0.25">
      <c r="A5" s="24" t="s">
        <v>47</v>
      </c>
      <c r="B5" s="25" t="s">
        <v>18</v>
      </c>
      <c r="C5" s="25" t="str">
        <f>'Uf (2)'!$A5&amp;"_"&amp;'Uf (2)'!$B5</f>
        <v>SERENITE_68_Montant</v>
      </c>
      <c r="D5" s="26" t="s">
        <v>22</v>
      </c>
      <c r="E5" s="25">
        <v>1.3660000000000001</v>
      </c>
      <c r="F5" s="25">
        <v>1.556</v>
      </c>
      <c r="G5" s="25">
        <v>1.6719999999999999</v>
      </c>
      <c r="H5" s="27"/>
    </row>
    <row r="6" spans="1:8" x14ac:dyDescent="0.25">
      <c r="A6" s="24" t="s">
        <v>47</v>
      </c>
      <c r="B6" s="25" t="s">
        <v>18</v>
      </c>
      <c r="C6" s="25" t="str">
        <f>'Uf (2)'!$A6&amp;"_"&amp;'Uf (2)'!$B6</f>
        <v>SERENITE_68_Montant</v>
      </c>
      <c r="D6" s="26" t="s">
        <v>24</v>
      </c>
      <c r="E6" s="25">
        <v>1.367</v>
      </c>
      <c r="F6" s="25">
        <v>1.5589999999999999</v>
      </c>
      <c r="G6" s="25">
        <v>1.6779999999999999</v>
      </c>
      <c r="H6" s="27"/>
    </row>
    <row r="7" spans="1:8" x14ac:dyDescent="0.25">
      <c r="A7" s="24" t="s">
        <v>47</v>
      </c>
      <c r="B7" s="25" t="s">
        <v>18</v>
      </c>
      <c r="C7" s="25" t="str">
        <f>'Uf (2)'!$A7&amp;"_"&amp;'Uf (2)'!$B7</f>
        <v>SERENITE_68_Montant</v>
      </c>
      <c r="D7" s="26" t="s">
        <v>26</v>
      </c>
      <c r="E7" s="25">
        <v>1.3819999999999999</v>
      </c>
      <c r="F7" s="25">
        <v>1.583</v>
      </c>
      <c r="G7" s="25">
        <v>1.706</v>
      </c>
      <c r="H7" s="27"/>
    </row>
    <row r="8" spans="1:8" x14ac:dyDescent="0.25">
      <c r="A8" s="24" t="s">
        <v>47</v>
      </c>
      <c r="B8" s="25" t="s">
        <v>18</v>
      </c>
      <c r="C8" s="25" t="str">
        <f>'Uf (2)'!$A8&amp;"_"&amp;'Uf (2)'!$B8</f>
        <v>SERENITE_68_Montant</v>
      </c>
      <c r="D8" s="26" t="s">
        <v>38</v>
      </c>
      <c r="E8" s="25">
        <v>1.3839999999999999</v>
      </c>
      <c r="F8" s="25">
        <v>1.579</v>
      </c>
      <c r="G8" s="25">
        <v>1.698</v>
      </c>
      <c r="H8" s="27"/>
    </row>
    <row r="9" spans="1:8" x14ac:dyDescent="0.25">
      <c r="A9" s="24" t="s">
        <v>47</v>
      </c>
      <c r="B9" s="25" t="s">
        <v>18</v>
      </c>
      <c r="C9" s="25" t="str">
        <f>'Uf (2)'!$A9&amp;"_"&amp;'Uf (2)'!$B9</f>
        <v>SERENITE_68_Montant</v>
      </c>
      <c r="D9" s="26" t="s">
        <v>40</v>
      </c>
      <c r="E9" s="25">
        <v>1.4019999999999999</v>
      </c>
      <c r="F9" s="25">
        <v>1.61</v>
      </c>
      <c r="G9" s="25">
        <v>1.7370000000000001</v>
      </c>
      <c r="H9" s="27"/>
    </row>
    <row r="10" spans="1:8" x14ac:dyDescent="0.25">
      <c r="A10" s="24" t="s">
        <v>47</v>
      </c>
      <c r="B10" s="25" t="s">
        <v>18</v>
      </c>
      <c r="C10" s="25" t="str">
        <f>'Uf (2)'!$A10&amp;"_"&amp;'Uf (2)'!$B10</f>
        <v>SERENITE_68_Montant</v>
      </c>
      <c r="D10" s="26" t="s">
        <v>43</v>
      </c>
      <c r="E10" s="25">
        <v>1.41</v>
      </c>
      <c r="F10" s="25">
        <v>1.621</v>
      </c>
      <c r="G10" s="25">
        <v>1.7509999999999999</v>
      </c>
      <c r="H10" s="27"/>
    </row>
    <row r="11" spans="1:8" x14ac:dyDescent="0.25">
      <c r="A11" s="24" t="s">
        <v>47</v>
      </c>
      <c r="B11" s="25" t="s">
        <v>18</v>
      </c>
      <c r="C11" s="25" t="str">
        <f>'Uf (2)'!$A11&amp;"_"&amp;'Uf (2)'!$B11</f>
        <v>SERENITE_68_Montant</v>
      </c>
      <c r="D11" s="26" t="s">
        <v>44</v>
      </c>
      <c r="E11" s="25">
        <v>1.417</v>
      </c>
      <c r="F11" s="25">
        <v>1.6339999999999999</v>
      </c>
      <c r="G11" s="25">
        <v>1.768</v>
      </c>
      <c r="H11" s="27"/>
    </row>
    <row r="12" spans="1:8" x14ac:dyDescent="0.25">
      <c r="A12" s="24" t="s">
        <v>47</v>
      </c>
      <c r="B12" s="25" t="s">
        <v>49</v>
      </c>
      <c r="C12" s="25" t="str">
        <f>'Uf (2)'!$A12&amp;"_"&amp;'Uf (2)'!$B12</f>
        <v>SERENITE_68_Montant_Intermédiaire</v>
      </c>
      <c r="D12" s="26" t="s">
        <v>28</v>
      </c>
      <c r="E12" s="25">
        <v>1.329</v>
      </c>
      <c r="F12" s="25">
        <v>1.4930000000000001</v>
      </c>
      <c r="G12" s="25">
        <v>1.5940000000000001</v>
      </c>
      <c r="H12" s="27"/>
    </row>
    <row r="13" spans="1:8" x14ac:dyDescent="0.25">
      <c r="A13" s="24" t="s">
        <v>47</v>
      </c>
      <c r="B13" s="25" t="s">
        <v>49</v>
      </c>
      <c r="C13" s="25" t="str">
        <f>'Uf (2)'!$A13&amp;"_"&amp;'Uf (2)'!$B13</f>
        <v>SERENITE_68_Montant_Intermédiaire</v>
      </c>
      <c r="D13" s="26" t="s">
        <v>30</v>
      </c>
      <c r="E13" s="25">
        <v>1.3540000000000001</v>
      </c>
      <c r="F13" s="25">
        <v>1.5349999999999999</v>
      </c>
      <c r="G13" s="25">
        <v>1.6459999999999999</v>
      </c>
      <c r="H13" s="27"/>
    </row>
    <row r="14" spans="1:8" x14ac:dyDescent="0.25">
      <c r="A14" s="24" t="s">
        <v>47</v>
      </c>
      <c r="B14" s="25" t="s">
        <v>49</v>
      </c>
      <c r="C14" s="25" t="str">
        <f>'Uf (2)'!$A14&amp;"_"&amp;'Uf (2)'!$B14</f>
        <v>SERENITE_68_Montant_Intermédiaire</v>
      </c>
      <c r="D14" s="26" t="s">
        <v>32</v>
      </c>
      <c r="E14" s="25">
        <v>1.31</v>
      </c>
      <c r="F14" s="25">
        <v>1.47</v>
      </c>
      <c r="G14" s="25">
        <v>1.5680000000000001</v>
      </c>
      <c r="H14" s="27"/>
    </row>
    <row r="15" spans="1:8" x14ac:dyDescent="0.25">
      <c r="A15" s="24" t="s">
        <v>47</v>
      </c>
      <c r="B15" s="25" t="s">
        <v>49</v>
      </c>
      <c r="C15" s="25" t="str">
        <f>'Uf (2)'!$A15&amp;"_"&amp;'Uf (2)'!$B15</f>
        <v>SERENITE_68_Montant_Intermédiaire</v>
      </c>
      <c r="D15" s="26" t="s">
        <v>34</v>
      </c>
      <c r="E15" s="25">
        <v>1.3160000000000001</v>
      </c>
      <c r="F15" s="25">
        <v>1.4610000000000001</v>
      </c>
      <c r="G15" s="25">
        <v>1.5509999999999999</v>
      </c>
      <c r="H15" s="27"/>
    </row>
    <row r="16" spans="1:8" x14ac:dyDescent="0.25">
      <c r="A16" s="24" t="s">
        <v>47</v>
      </c>
      <c r="B16" s="25" t="s">
        <v>49</v>
      </c>
      <c r="C16" s="25" t="str">
        <f>'Uf (2)'!$A16&amp;"_"&amp;'Uf (2)'!$B16</f>
        <v>SERENITE_68_Montant_Intermédiaire</v>
      </c>
      <c r="D16" s="26" t="s">
        <v>36</v>
      </c>
      <c r="E16" s="25">
        <v>1.361</v>
      </c>
      <c r="F16" s="25">
        <v>1.538</v>
      </c>
      <c r="G16" s="25">
        <v>1.6479999999999999</v>
      </c>
      <c r="H16" s="27"/>
    </row>
    <row r="17" spans="1:8" x14ac:dyDescent="0.25">
      <c r="A17" s="24" t="s">
        <v>47</v>
      </c>
      <c r="B17" s="25" t="s">
        <v>17</v>
      </c>
      <c r="C17" s="25" t="str">
        <f>'Uf (2)'!$A17&amp;"_"&amp;'Uf (2)'!$B17</f>
        <v>SERENITE_68_Traverse Basse</v>
      </c>
      <c r="D17" s="26" t="s">
        <v>8</v>
      </c>
      <c r="E17" s="25">
        <v>1.256</v>
      </c>
      <c r="F17" s="25">
        <v>1.4279999999999999</v>
      </c>
      <c r="G17" s="25">
        <v>1.5349999999999999</v>
      </c>
      <c r="H17" s="27">
        <v>116.5</v>
      </c>
    </row>
    <row r="18" spans="1:8" x14ac:dyDescent="0.25">
      <c r="A18" s="24" t="s">
        <v>47</v>
      </c>
      <c r="B18" s="25" t="s">
        <v>17</v>
      </c>
      <c r="C18" s="25" t="str">
        <f>'Uf (2)'!$A18&amp;"_"&amp;'Uf (2)'!$B18</f>
        <v>SERENITE_68_Traverse Basse</v>
      </c>
      <c r="D18" s="26" t="s">
        <v>5</v>
      </c>
      <c r="E18" s="25">
        <v>1.7969999999999999</v>
      </c>
      <c r="F18" s="25">
        <v>1.9690000000000001</v>
      </c>
      <c r="G18" s="25">
        <v>2.0739999999999998</v>
      </c>
      <c r="H18" s="27"/>
    </row>
    <row r="19" spans="1:8" x14ac:dyDescent="0.25">
      <c r="A19" s="24" t="s">
        <v>47</v>
      </c>
      <c r="B19" s="25" t="s">
        <v>17</v>
      </c>
      <c r="C19" s="25" t="str">
        <f>'Uf (2)'!$A19&amp;"_"&amp;'Uf (2)'!$B19</f>
        <v>SERENITE_68_Traverse Basse</v>
      </c>
      <c r="D19" s="26" t="s">
        <v>6</v>
      </c>
      <c r="E19" s="25">
        <v>1.6339999999999999</v>
      </c>
      <c r="F19" s="25">
        <v>1.837</v>
      </c>
      <c r="G19" s="25">
        <v>1.96</v>
      </c>
      <c r="H19" s="27"/>
    </row>
    <row r="20" spans="1:8" x14ac:dyDescent="0.25">
      <c r="A20" s="24" t="s">
        <v>47</v>
      </c>
      <c r="B20" s="25" t="s">
        <v>17</v>
      </c>
      <c r="C20" s="25" t="str">
        <f>'Uf (2)'!$A20&amp;"_"&amp;'Uf (2)'!$B20</f>
        <v>SERENITE_68_Traverse Basse</v>
      </c>
      <c r="D20" s="26" t="s">
        <v>7</v>
      </c>
      <c r="E20" s="25">
        <v>1.3109999999999999</v>
      </c>
      <c r="F20" s="25">
        <v>1.4970000000000001</v>
      </c>
      <c r="G20" s="25">
        <v>1.613</v>
      </c>
      <c r="H20" s="27"/>
    </row>
    <row r="21" spans="1:8" x14ac:dyDescent="0.25">
      <c r="A21" s="24" t="s">
        <v>47</v>
      </c>
      <c r="B21" s="25" t="s">
        <v>17</v>
      </c>
      <c r="C21" s="25" t="str">
        <f>'Uf (2)'!$A21&amp;"_"&amp;'Uf (2)'!$B21</f>
        <v>SERENITE_68_Traverse Basse</v>
      </c>
      <c r="D21" s="26" t="s">
        <v>9</v>
      </c>
      <c r="E21" s="25">
        <v>1.3620000000000001</v>
      </c>
      <c r="F21" s="25">
        <v>1.5680000000000001</v>
      </c>
      <c r="G21" s="25">
        <v>1.696</v>
      </c>
      <c r="H21" s="27"/>
    </row>
    <row r="22" spans="1:8" x14ac:dyDescent="0.25">
      <c r="A22" s="24" t="s">
        <v>47</v>
      </c>
      <c r="B22" s="25" t="s">
        <v>16</v>
      </c>
      <c r="C22" s="25" t="str">
        <f>'Uf (2)'!$A22&amp;"_"&amp;'Uf (2)'!$B22</f>
        <v>SERENITE_68_Traverse Haute</v>
      </c>
      <c r="D22" s="26" t="s">
        <v>21</v>
      </c>
      <c r="E22" s="25">
        <v>1.341</v>
      </c>
      <c r="F22" s="25">
        <v>1.5169999999999999</v>
      </c>
      <c r="G22" s="25">
        <v>1.625</v>
      </c>
      <c r="H22" s="27">
        <v>117.5</v>
      </c>
    </row>
    <row r="23" spans="1:8" x14ac:dyDescent="0.25">
      <c r="A23" s="24" t="s">
        <v>47</v>
      </c>
      <c r="B23" s="25" t="s">
        <v>16</v>
      </c>
      <c r="C23" s="25" t="str">
        <f>'Uf (2)'!$A23&amp;"_"&amp;'Uf (2)'!$B23</f>
        <v>SERENITE_68_Traverse Haute</v>
      </c>
      <c r="D23" s="26" t="s">
        <v>23</v>
      </c>
      <c r="E23" s="25">
        <v>1.3660000000000001</v>
      </c>
      <c r="F23" s="25">
        <v>1.556</v>
      </c>
      <c r="G23" s="25">
        <v>1.6719999999999999</v>
      </c>
      <c r="H23" s="27"/>
    </row>
    <row r="24" spans="1:8" x14ac:dyDescent="0.25">
      <c r="A24" s="24" t="s">
        <v>47</v>
      </c>
      <c r="B24" s="25" t="s">
        <v>16</v>
      </c>
      <c r="C24" s="25" t="str">
        <f>'Uf (2)'!$A24&amp;"_"&amp;'Uf (2)'!$B24</f>
        <v>SERENITE_68_Traverse Haute</v>
      </c>
      <c r="D24" s="26" t="s">
        <v>25</v>
      </c>
      <c r="E24" s="25">
        <v>1.367</v>
      </c>
      <c r="F24" s="25">
        <v>1.5589999999999999</v>
      </c>
      <c r="G24" s="25">
        <v>1.6779999999999999</v>
      </c>
      <c r="H24" s="27"/>
    </row>
    <row r="25" spans="1:8" x14ac:dyDescent="0.25">
      <c r="A25" s="24" t="s">
        <v>47</v>
      </c>
      <c r="B25" s="25" t="s">
        <v>16</v>
      </c>
      <c r="C25" s="25" t="str">
        <f>'Uf (2)'!$A25&amp;"_"&amp;'Uf (2)'!$B25</f>
        <v>SERENITE_68_Traverse Haute</v>
      </c>
      <c r="D25" s="26" t="s">
        <v>27</v>
      </c>
      <c r="E25" s="25">
        <v>1.3819999999999999</v>
      </c>
      <c r="F25" s="25">
        <v>1.583</v>
      </c>
      <c r="G25" s="25">
        <v>1.706</v>
      </c>
      <c r="H25" s="27"/>
    </row>
    <row r="26" spans="1:8" x14ac:dyDescent="0.25">
      <c r="A26" s="24" t="s">
        <v>47</v>
      </c>
      <c r="B26" s="25" t="s">
        <v>16</v>
      </c>
      <c r="C26" s="25" t="str">
        <f>'Uf (2)'!$A26&amp;"_"&amp;'Uf (2)'!$B26</f>
        <v>SERENITE_68_Traverse Haute</v>
      </c>
      <c r="D26" s="26" t="s">
        <v>39</v>
      </c>
      <c r="E26" s="25">
        <v>1.3839999999999999</v>
      </c>
      <c r="F26" s="25">
        <v>1.579</v>
      </c>
      <c r="G26" s="25">
        <v>1.698</v>
      </c>
      <c r="H26" s="27"/>
    </row>
    <row r="27" spans="1:8" x14ac:dyDescent="0.25">
      <c r="A27" s="24" t="s">
        <v>47</v>
      </c>
      <c r="B27" s="25" t="s">
        <v>16</v>
      </c>
      <c r="C27" s="25" t="str">
        <f>'Uf (2)'!$A27&amp;"_"&amp;'Uf (2)'!$B27</f>
        <v>SERENITE_68_Traverse Haute</v>
      </c>
      <c r="D27" s="26" t="s">
        <v>41</v>
      </c>
      <c r="E27" s="25">
        <v>1.4019999999999999</v>
      </c>
      <c r="F27" s="25">
        <v>1.61</v>
      </c>
      <c r="G27" s="25">
        <v>1.7370000000000001</v>
      </c>
      <c r="H27" s="27"/>
    </row>
    <row r="28" spans="1:8" x14ac:dyDescent="0.25">
      <c r="A28" s="24" t="s">
        <v>47</v>
      </c>
      <c r="B28" s="25" t="s">
        <v>16</v>
      </c>
      <c r="C28" s="25" t="str">
        <f>'Uf (2)'!$A28&amp;"_"&amp;'Uf (2)'!$B28</f>
        <v>SERENITE_68_Traverse Haute</v>
      </c>
      <c r="D28" s="26" t="s">
        <v>42</v>
      </c>
      <c r="E28" s="25">
        <v>1.41</v>
      </c>
      <c r="F28" s="25">
        <v>1.621</v>
      </c>
      <c r="G28" s="25">
        <v>1.7509999999999999</v>
      </c>
      <c r="H28" s="27"/>
    </row>
    <row r="29" spans="1:8" x14ac:dyDescent="0.25">
      <c r="A29" s="24" t="s">
        <v>47</v>
      </c>
      <c r="B29" s="25" t="s">
        <v>16</v>
      </c>
      <c r="C29" s="25" t="str">
        <f>'Uf (2)'!$A29&amp;"_"&amp;'Uf (2)'!$B29</f>
        <v>SERENITE_68_Traverse Haute</v>
      </c>
      <c r="D29" s="26" t="s">
        <v>45</v>
      </c>
      <c r="E29" s="25">
        <v>1.417</v>
      </c>
      <c r="F29" s="25">
        <v>1.6339999999999999</v>
      </c>
      <c r="G29" s="25">
        <v>1.768</v>
      </c>
      <c r="H29" s="27"/>
    </row>
    <row r="30" spans="1:8" x14ac:dyDescent="0.25">
      <c r="A30" s="24" t="s">
        <v>47</v>
      </c>
      <c r="B30" s="25" t="s">
        <v>50</v>
      </c>
      <c r="C30" s="25" t="str">
        <f>'Uf (2)'!$A30&amp;"_"&amp;'Uf (2)'!$B30</f>
        <v>SERENITE_68_Traverse_Intermédiaire</v>
      </c>
      <c r="D30" s="26" t="s">
        <v>29</v>
      </c>
      <c r="E30" s="25">
        <v>1.329</v>
      </c>
      <c r="F30" s="25">
        <v>1.4930000000000001</v>
      </c>
      <c r="G30" s="25">
        <v>1.5940000000000001</v>
      </c>
      <c r="H30" s="27"/>
    </row>
    <row r="31" spans="1:8" x14ac:dyDescent="0.25">
      <c r="A31" s="24" t="s">
        <v>47</v>
      </c>
      <c r="B31" s="25" t="s">
        <v>50</v>
      </c>
      <c r="C31" s="25" t="str">
        <f>'Uf (2)'!$A31&amp;"_"&amp;'Uf (2)'!$B31</f>
        <v>SERENITE_68_Traverse_Intermédiaire</v>
      </c>
      <c r="D31" s="26" t="s">
        <v>31</v>
      </c>
      <c r="E31" s="25">
        <v>1.3540000000000001</v>
      </c>
      <c r="F31" s="25">
        <v>1.5349999999999999</v>
      </c>
      <c r="G31" s="25">
        <v>1.6459999999999999</v>
      </c>
      <c r="H31" s="27"/>
    </row>
    <row r="32" spans="1:8" x14ac:dyDescent="0.25">
      <c r="A32" s="24" t="s">
        <v>47</v>
      </c>
      <c r="B32" s="25" t="s">
        <v>50</v>
      </c>
      <c r="C32" s="25" t="str">
        <f>'Uf (2)'!$A32&amp;"_"&amp;'Uf (2)'!$B32</f>
        <v>SERENITE_68_Traverse_Intermédiaire</v>
      </c>
      <c r="D32" s="26" t="s">
        <v>33</v>
      </c>
      <c r="E32" s="25">
        <v>1.31</v>
      </c>
      <c r="F32" s="25">
        <v>1.47</v>
      </c>
      <c r="G32" s="25">
        <v>1.5680000000000001</v>
      </c>
      <c r="H32" s="27"/>
    </row>
    <row r="33" spans="1:8" x14ac:dyDescent="0.25">
      <c r="A33" s="24" t="s">
        <v>47</v>
      </c>
      <c r="B33" s="25" t="s">
        <v>50</v>
      </c>
      <c r="C33" s="25" t="str">
        <f>'Uf (2)'!$A33&amp;"_"&amp;'Uf (2)'!$B33</f>
        <v>SERENITE_68_Traverse_Intermédiaire</v>
      </c>
      <c r="D33" s="26" t="s">
        <v>35</v>
      </c>
      <c r="E33" s="25">
        <v>1.3160000000000001</v>
      </c>
      <c r="F33" s="25">
        <v>1.4610000000000001</v>
      </c>
      <c r="G33" s="25">
        <v>1.5509999999999999</v>
      </c>
      <c r="H33" s="27"/>
    </row>
    <row r="34" spans="1:8" ht="15.75" thickBot="1" x14ac:dyDescent="0.3">
      <c r="A34" s="28" t="s">
        <v>47</v>
      </c>
      <c r="B34" s="29" t="s">
        <v>50</v>
      </c>
      <c r="C34" s="29" t="str">
        <f>'Uf (2)'!$A34&amp;"_"&amp;'Uf (2)'!$B34</f>
        <v>SERENITE_68_Traverse_Intermédiaire</v>
      </c>
      <c r="D34" s="30" t="s">
        <v>37</v>
      </c>
      <c r="E34" s="29">
        <v>1.361</v>
      </c>
      <c r="F34" s="29">
        <v>1.538</v>
      </c>
      <c r="G34" s="29">
        <v>1.6479999999999999</v>
      </c>
      <c r="H34" s="31"/>
    </row>
    <row r="35" spans="1:8" ht="15.75" thickTop="1" x14ac:dyDescent="0.25"/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Calculs_OF1</vt:lpstr>
      <vt:lpstr>Uf</vt:lpstr>
      <vt:lpstr>Uf (2)</vt:lpstr>
      <vt:lpstr>colGamme</vt:lpstr>
      <vt:lpstr>headGamme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2025-03-04T16:02:55Z</dcterms:created>
  <dcterms:modified xsi:type="dcterms:W3CDTF">2025-03-04T16:03:00Z</dcterms:modified>
</cp:coreProperties>
</file>