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324"/>
  <workbookPr filterPrivacy="1" codeName="ThisWorkbook" defaultThemeVersion="124226"/>
  <xr:revisionPtr revIDLastSave="0" documentId="13_ncr:1_{3025D57C-E49A-4D03-8D63-3B35764C5DC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7" i="1" l="1"/>
  <c r="J8" i="1" a="1"/>
  <c r="J8" i="1" s="1"/>
  <c r="L17" i="1" a="1"/>
  <c r="L17" i="1" s="1"/>
  <c r="M17" i="1" s="1" a="1"/>
  <c r="M17" i="1" s="1"/>
  <c r="N17" i="1" s="1" a="1"/>
  <c r="N17" i="1" s="1"/>
  <c r="E29" i="1"/>
  <c r="E28" i="1"/>
  <c r="E27" i="1"/>
  <c r="E26" i="1"/>
  <c r="E25" i="1"/>
  <c r="E24" i="1"/>
  <c r="E23" i="1"/>
  <c r="E22" i="1"/>
  <c r="E21" i="1"/>
  <c r="E20" i="1"/>
  <c r="E19" i="1"/>
  <c r="E18" i="1"/>
  <c r="C18" i="1"/>
  <c r="D18" i="1" s="1"/>
  <c r="E17" i="1"/>
  <c r="D17" i="1"/>
  <c r="F17" i="1" s="1"/>
  <c r="G17" i="1" s="1"/>
  <c r="G9" i="1"/>
  <c r="H8" i="1"/>
  <c r="D6" i="1"/>
  <c r="G5" i="1"/>
  <c r="F5" i="1"/>
  <c r="H5" i="1" s="1"/>
  <c r="J18" i="1" l="1"/>
  <c r="F18" i="1"/>
  <c r="G18" i="1" s="1"/>
  <c r="F6" i="1"/>
  <c r="O17" i="1" a="1"/>
  <c r="O17" i="1" s="1"/>
  <c r="C19" i="1"/>
  <c r="J19" i="1" s="1"/>
  <c r="C20" i="1" l="1"/>
  <c r="J20" i="1" s="1"/>
  <c r="D19" i="1"/>
  <c r="F19" i="1" s="1"/>
  <c r="G19" i="1" s="1"/>
  <c r="D20" i="1" l="1"/>
  <c r="F20" i="1" s="1"/>
  <c r="G20" i="1" s="1"/>
  <c r="C21" i="1"/>
  <c r="J21" i="1" s="1"/>
  <c r="D21" i="1" l="1"/>
  <c r="F21" i="1" s="1"/>
  <c r="G21" i="1" s="1"/>
  <c r="C22" i="1"/>
  <c r="J22" i="1" s="1"/>
  <c r="C23" i="1" l="1"/>
  <c r="J23" i="1" s="1"/>
  <c r="D22" i="1"/>
  <c r="F22" i="1" s="1"/>
  <c r="G22" i="1" s="1"/>
  <c r="D23" i="1" l="1"/>
  <c r="F23" i="1" s="1"/>
  <c r="G23" i="1" s="1"/>
  <c r="C24" i="1"/>
  <c r="J24" i="1" s="1"/>
  <c r="D24" i="1" l="1"/>
  <c r="F24" i="1" s="1"/>
  <c r="G24" i="1" s="1"/>
  <c r="C25" i="1"/>
  <c r="J25" i="1" s="1"/>
  <c r="C26" i="1" l="1"/>
  <c r="J26" i="1" s="1"/>
  <c r="D25" i="1"/>
  <c r="F25" i="1" s="1"/>
  <c r="G25" i="1" s="1"/>
  <c r="D26" i="1" l="1"/>
  <c r="F26" i="1" s="1"/>
  <c r="G26" i="1" s="1"/>
  <c r="K26" i="1" s="1"/>
  <c r="C27" i="1"/>
  <c r="C28" i="1" l="1"/>
  <c r="D27" i="1"/>
  <c r="F27" i="1" s="1"/>
  <c r="G27" i="1" s="1"/>
  <c r="D28" i="1" l="1"/>
  <c r="F28" i="1" s="1"/>
  <c r="G28" i="1" s="1"/>
  <c r="C29" i="1"/>
  <c r="D29" i="1" s="1"/>
  <c r="F29" i="1" s="1"/>
  <c r="G29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<sst xmlns="http://schemas.openxmlformats.org/spreadsheetml/2006/main" count="34" uniqueCount="28">
  <si>
    <t>Description théorique d'une prise de bénéfice de 9,36 % soit 97,01 €</t>
  </si>
  <si>
    <t>via la vente de 1,71 part ce qui est impossible</t>
  </si>
  <si>
    <t>Quantité</t>
  </si>
  <si>
    <t>Cours</t>
  </si>
  <si>
    <t>PRU</t>
  </si>
  <si>
    <t>Valorisation</t>
  </si>
  <si>
    <t>K départ</t>
  </si>
  <si>
    <t>Plus-value</t>
  </si>
  <si>
    <t>soit n. actions</t>
  </si>
  <si>
    <t>prise de bénéfice suite vente actions</t>
  </si>
  <si>
    <t>on retrouve bien le K de départ (n.parts restant x cours actuel)</t>
  </si>
  <si>
    <t xml:space="preserve">PROBLEME </t>
  </si>
  <si>
    <t xml:space="preserve">Comment calculer automatiquement le cours permettant </t>
  </si>
  <si>
    <t>la vente d'un nombre entier d'action</t>
  </si>
  <si>
    <t>J'ai décomposé les calculs mais je n'arrive pas à faire le calcul inversé</t>
  </si>
  <si>
    <t>n</t>
  </si>
  <si>
    <t>q</t>
  </si>
  <si>
    <t>increment c</t>
  </si>
  <si>
    <t>n entier</t>
  </si>
  <si>
    <t>Actions</t>
  </si>
  <si>
    <t>Explications</t>
  </si>
  <si>
    <t>nombre actions</t>
  </si>
  <si>
    <t>c</t>
  </si>
  <si>
    <t>cours</t>
  </si>
  <si>
    <t>Q</t>
  </si>
  <si>
    <t>Variables</t>
  </si>
  <si>
    <t>Solution O365</t>
  </si>
  <si>
    <t>1e cours valide: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</si>
</sst>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8" x14ac:knownFonts="1">
    <font>
      <sz val="11"/>
      <color rgb="FF000000"/>
      <name val="Calibri"/>
    </font>
    <font>
      <b/>
      <sz val="11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0"/>
      <color theme="1"/>
      <name val="Calibri"/>
      <family val="2"/>
      <scheme val="minor"/>
    </font>
    <font>
      <i/>
      <sz val="11"/>
      <color rgb="FF000000"/>
      <name val="Calibri"/>
      <family val="2"/>
    </font>
    <font>
      <i/>
      <sz val="1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Dashed">
        <color indexed="64"/>
      </left>
      <right/>
      <top style="mediumDashed">
        <color indexed="64"/>
      </top>
      <bottom/>
      <diagonal/>
    </border>
    <border>
      <left/>
      <right style="mediumDashed">
        <color indexed="64"/>
      </right>
      <top style="mediumDashed">
        <color indexed="64"/>
      </top>
      <bottom/>
      <diagonal/>
    </border>
    <border>
      <left style="mediumDashed">
        <color indexed="64"/>
      </left>
      <right/>
      <top/>
      <bottom style="mediumDashed">
        <color indexed="64"/>
      </bottom>
      <diagonal/>
    </border>
    <border>
      <left/>
      <right style="mediumDashed">
        <color indexed="64"/>
      </right>
      <top/>
      <bottom style="mediumDashed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rgb="FFFF0000"/>
      </left>
      <right/>
      <top style="double">
        <color rgb="FFFF0000"/>
      </top>
      <bottom style="double">
        <color rgb="FFFF0000"/>
      </bottom>
      <diagonal/>
    </border>
    <border>
      <left/>
      <right/>
      <top style="double">
        <color rgb="FFFF0000"/>
      </top>
      <bottom style="double">
        <color rgb="FFFF0000"/>
      </bottom>
      <diagonal/>
    </border>
    <border>
      <left/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4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164" fontId="0" fillId="3" borderId="0" xfId="0" applyNumberFormat="1" applyFill="1" applyAlignment="1">
      <alignment horizontal="center" vertical="center"/>
    </xf>
    <xf numFmtId="164" fontId="0" fillId="4" borderId="5" xfId="0" applyNumberFormat="1" applyFill="1" applyBorder="1"/>
    <xf numFmtId="164" fontId="0" fillId="4" borderId="5" xfId="0" applyNumberFormat="1" applyFill="1" applyBorder="1" applyAlignment="1">
      <alignment horizontal="center" vertical="center"/>
    </xf>
    <xf numFmtId="0" fontId="0" fillId="0" borderId="4" xfId="0" applyBorder="1"/>
    <xf numFmtId="164" fontId="5" fillId="5" borderId="6" xfId="0" applyNumberFormat="1" applyFont="1" applyFill="1" applyBorder="1" applyAlignment="1">
      <alignment vertical="center"/>
    </xf>
    <xf numFmtId="164" fontId="5" fillId="5" borderId="7" xfId="0" applyNumberFormat="1" applyFont="1" applyFill="1" applyBorder="1" applyAlignment="1">
      <alignment vertical="center"/>
    </xf>
    <xf numFmtId="4" fontId="0" fillId="6" borderId="4" xfId="0" applyNumberFormat="1" applyFill="1" applyBorder="1" applyAlignment="1">
      <alignment horizontal="center" vertical="center"/>
    </xf>
    <xf numFmtId="4" fontId="1" fillId="5" borderId="8" xfId="0" applyNumberFormat="1" applyFont="1" applyFill="1" applyBorder="1" applyAlignment="1">
      <alignment horizontal="center" vertical="center"/>
    </xf>
    <xf numFmtId="164" fontId="0" fillId="5" borderId="9" xfId="0" applyNumberFormat="1" applyFill="1" applyBorder="1"/>
    <xf numFmtId="0" fontId="7" fillId="0" borderId="4" xfId="0" applyFont="1" applyBorder="1"/>
    <xf numFmtId="0" fontId="7" fillId="0" borderId="0" xfId="0" applyFont="1"/>
    <xf numFmtId="164" fontId="0" fillId="0" borderId="0" xfId="0" applyNumberFormat="1" applyAlignment="1">
      <alignment horizontal="center" vertical="center"/>
    </xf>
    <xf numFmtId="0" fontId="0" fillId="0" borderId="5" xfId="0" applyBorder="1"/>
    <xf numFmtId="4" fontId="0" fillId="7" borderId="10" xfId="0" applyNumberFormat="1" applyFill="1" applyBorder="1" applyAlignment="1">
      <alignment horizontal="center" vertical="center"/>
    </xf>
    <xf numFmtId="0" fontId="0" fillId="0" borderId="11" xfId="0" applyBorder="1"/>
    <xf numFmtId="164" fontId="0" fillId="0" borderId="11" xfId="0" applyNumberFormat="1" applyBorder="1"/>
    <xf numFmtId="164" fontId="0" fillId="0" borderId="12" xfId="0" applyNumberFormat="1" applyBorder="1"/>
    <xf numFmtId="0" fontId="3" fillId="0" borderId="0" xfId="0" applyFont="1"/>
    <xf numFmtId="0" fontId="4" fillId="0" borderId="0" xfId="0" applyFont="1"/>
    <xf numFmtId="164" fontId="0" fillId="0" borderId="0" xfId="0" applyNumberFormat="1"/>
    <xf numFmtId="2" fontId="0" fillId="0" borderId="0" xfId="0" applyNumberFormat="1"/>
    <xf numFmtId="0" fontId="3" fillId="0" borderId="13" xfId="0" applyFont="1" applyBorder="1"/>
    <xf numFmtId="164" fontId="3" fillId="0" borderId="14" xfId="0" applyNumberFormat="1" applyFont="1" applyBorder="1"/>
    <xf numFmtId="2" fontId="3" fillId="0" borderId="15" xfId="0" applyNumberFormat="1" applyFont="1" applyBorder="1"/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10" fontId="0" fillId="2" borderId="0" xfId="0" applyNumberFormat="1" applyFill="1" applyAlignment="1">
      <alignment horizontal="center"/>
    </xf>
    <xf numFmtId="10" fontId="0" fillId="3" borderId="0" xfId="0" applyNumberFormat="1" applyFill="1" applyAlignment="1">
      <alignment horizontal="center"/>
    </xf>
    <xf numFmtId="0" fontId="6" fillId="0" borderId="0" xfId="0" applyFont="1" applyAlignment="1">
      <alignment horizontal="center"/>
    </xf>
    <xf numFmtId="0" fontId="0" fillId="0" borderId="16" xfId="0" applyBorder="1"/>
    <xf numFmtId="0" fontId="3" fillId="0" borderId="16" xfId="0" applyFont="1" applyBorder="1"/>
    <xf numFmtId="164" fontId="4" fillId="0" borderId="17" xfId="0" applyNumberFormat="1" applyFont="1" applyBorder="1"/>
    <xf numFmtId="0" fontId="0" fillId="0" borderId="18" xfId="0" applyBorder="1"/>
    <xf numFmtId="0" fontId="3" fillId="0" borderId="19" xfId="0" applyFont="1" applyBorder="1"/>
    <xf numFmtId="0" fontId="3" fillId="0" borderId="20" xfId="0" applyFont="1" applyBorder="1"/>
    <xf numFmtId="0" fontId="0" fillId="0" borderId="10" xfId="0" applyBorder="1"/>
    <xf numFmtId="0" fontId="0" fillId="0" borderId="12" xfId="0" applyBorder="1"/>
    <xf numFmtId="0" fontId="0" fillId="8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C1:R116"/>
  <sheetViews>
    <sheetView tabSelected="1" workbookViewId="0">
      <selection activeCell="K13" sqref="K13"/>
    </sheetView>
  </sheetViews>
  <sheetFormatPr defaultColWidth="11.42578125" defaultRowHeight="15" x14ac:dyDescent="0.25"/>
  <cols>
    <col min="6" max="6" width="14.85546875" customWidth="1"/>
    <col min="8" max="8" width="12.85546875" customWidth="1"/>
  </cols>
  <sheetData>
    <row r="1" spans="3:18" ht="15.75" x14ac:dyDescent="0.25">
      <c r="C1" s="31" t="s">
        <v>0</v>
      </c>
      <c r="D1" s="31"/>
      <c r="E1" s="31"/>
      <c r="F1" s="31"/>
      <c r="G1" s="31"/>
      <c r="H1" s="31"/>
    </row>
    <row r="2" spans="3:18" x14ac:dyDescent="0.25">
      <c r="C2" s="32" t="s">
        <v>1</v>
      </c>
      <c r="D2" s="32"/>
      <c r="E2" s="32"/>
      <c r="F2" s="32"/>
      <c r="G2" s="32"/>
      <c r="H2" s="32"/>
    </row>
    <row r="3" spans="3:18" ht="15.75" thickBot="1" x14ac:dyDescent="0.3"/>
    <row r="4" spans="3:18" x14ac:dyDescent="0.25">
      <c r="C4" s="1" t="s">
        <v>2</v>
      </c>
      <c r="D4" s="2" t="s">
        <v>3</v>
      </c>
      <c r="E4" s="2" t="s">
        <v>4</v>
      </c>
      <c r="F4" s="2" t="s">
        <v>5</v>
      </c>
      <c r="G4" s="2" t="s">
        <v>6</v>
      </c>
      <c r="H4" s="3" t="s">
        <v>7</v>
      </c>
    </row>
    <row r="5" spans="3:18" ht="15.75" thickBot="1" x14ac:dyDescent="0.3">
      <c r="C5" s="4">
        <v>20</v>
      </c>
      <c r="D5" s="5">
        <v>56.65</v>
      </c>
      <c r="E5" s="6">
        <v>51.799500000000002</v>
      </c>
      <c r="F5" s="7">
        <f>C5*D5</f>
        <v>1133</v>
      </c>
      <c r="G5" s="7">
        <f>C5*E5</f>
        <v>1035.99</v>
      </c>
      <c r="H5" s="8">
        <f>F5-G5</f>
        <v>97.009999999999991</v>
      </c>
    </row>
    <row r="6" spans="3:18" ht="15.75" thickBot="1" x14ac:dyDescent="0.3">
      <c r="C6" s="4"/>
      <c r="D6" s="33">
        <f>(D5/E5)-1</f>
        <v>9.3639899999034659E-2</v>
      </c>
      <c r="E6" s="33"/>
      <c r="F6" s="34">
        <f>(F5/G5)-1</f>
        <v>9.3639899999034659E-2</v>
      </c>
      <c r="G6" s="34"/>
      <c r="H6" s="9"/>
      <c r="J6" s="38" t="s">
        <v>26</v>
      </c>
      <c r="K6" s="39"/>
    </row>
    <row r="7" spans="3:18" x14ac:dyDescent="0.25">
      <c r="C7" s="10"/>
      <c r="G7" s="11" t="s">
        <v>8</v>
      </c>
      <c r="H7" s="12"/>
      <c r="J7" s="40" t="s">
        <v>3</v>
      </c>
      <c r="K7" s="41" t="s">
        <v>19</v>
      </c>
    </row>
    <row r="8" spans="3:18" ht="15.75" thickBot="1" x14ac:dyDescent="0.3">
      <c r="C8" s="13">
        <v>18.287555163283319</v>
      </c>
      <c r="D8" s="35" t="s">
        <v>9</v>
      </c>
      <c r="E8" s="35"/>
      <c r="F8" s="35"/>
      <c r="G8" s="14">
        <v>1.7124448367166816</v>
      </c>
      <c r="H8" s="15">
        <f>G8*D5</f>
        <v>97.01</v>
      </c>
      <c r="J8" s="42" cm="1">
        <f t="array" ref="J8:K8">_xlfn.LET(_xlpm.listC,_xlfn.SEQUENCE(100,,D5,0.1),
_xlpm.listN,(1-$E$5/_xlpm.listC)*$C$5,
_xlpm.idx,MATCH(TRUE,(ROUND(_xlpm.listN,0)-_xlpm.listN)&lt;0.001,0)-1,
_xlpm.cours,INDEX(_xlpm.listC,_xlpm.idx),
_xlpm.actions,ROUND(INDEX(_xlpm.listN,_xlpm.idx),0),
_xlfn.HSTACK(_xlpm.cours,_xlpm.actions))</f>
        <v>57.550000000000011</v>
      </c>
      <c r="K8" s="43">
        <v>2</v>
      </c>
    </row>
    <row r="9" spans="3:18" x14ac:dyDescent="0.25">
      <c r="C9" s="16" t="s">
        <v>10</v>
      </c>
      <c r="D9" s="17"/>
      <c r="E9" s="17"/>
      <c r="F9" s="17"/>
      <c r="G9" s="18">
        <f>C8*D5</f>
        <v>1035.99</v>
      </c>
      <c r="H9" s="19"/>
    </row>
    <row r="10" spans="3:18" ht="15.75" thickBot="1" x14ac:dyDescent="0.3">
      <c r="C10" s="20"/>
      <c r="D10" s="21"/>
      <c r="E10" s="21"/>
      <c r="F10" s="21"/>
      <c r="G10" s="22"/>
      <c r="H10" s="23"/>
    </row>
    <row r="12" spans="3:18" x14ac:dyDescent="0.25">
      <c r="C12" s="24" t="s">
        <v>11</v>
      </c>
      <c r="D12" s="25" t="s">
        <v>12</v>
      </c>
    </row>
    <row r="13" spans="3:18" x14ac:dyDescent="0.25">
      <c r="C13" s="25"/>
      <c r="D13" s="25" t="s">
        <v>13</v>
      </c>
    </row>
    <row r="14" spans="3:18" x14ac:dyDescent="0.25">
      <c r="C14" s="25"/>
    </row>
    <row r="15" spans="3:18" x14ac:dyDescent="0.25">
      <c r="C15" s="25" t="s">
        <v>14</v>
      </c>
      <c r="J15" s="37" t="s">
        <v>20</v>
      </c>
      <c r="K15" s="37"/>
      <c r="L15" s="37"/>
      <c r="M15" s="37"/>
      <c r="N15" s="37"/>
      <c r="O15" s="37"/>
      <c r="Q15" s="37" t="s">
        <v>25</v>
      </c>
      <c r="R15" s="36"/>
    </row>
    <row r="16" spans="3:18" x14ac:dyDescent="0.25">
      <c r="C16" s="25"/>
      <c r="J16" t="s">
        <v>15</v>
      </c>
      <c r="K16" t="s">
        <v>16</v>
      </c>
      <c r="L16" t="s">
        <v>17</v>
      </c>
      <c r="M16" t="s">
        <v>15</v>
      </c>
      <c r="N16" t="s">
        <v>18</v>
      </c>
      <c r="O16" s="25" t="s">
        <v>27</v>
      </c>
      <c r="Q16" s="25" t="s">
        <v>15</v>
      </c>
      <c r="R16" s="25" t="s">
        <v>21</v>
      </c>
    </row>
    <row r="17" spans="3:18" x14ac:dyDescent="0.25">
      <c r="C17">
        <v>56.65</v>
      </c>
      <c r="D17" s="26">
        <f>(C17*$C$5)</f>
        <v>1133</v>
      </c>
      <c r="E17" s="26">
        <f>$C$5*$E$5</f>
        <v>1035.99</v>
      </c>
      <c r="F17" s="26">
        <f>D17-E17</f>
        <v>97.009999999999991</v>
      </c>
      <c r="G17" s="27">
        <f>(F17/C17)</f>
        <v>1.7124448367166814</v>
      </c>
      <c r="J17" s="27">
        <f t="shared" ref="J17:J18" si="0">(1-$E$5/C17)*$C$5</f>
        <v>1.71244483671668</v>
      </c>
      <c r="L17" cm="1">
        <f t="array" ref="L17:L116">_xlfn.SEQUENCE(100,,D5,0.1)</f>
        <v>56.65</v>
      </c>
      <c r="M17" s="26" cm="1">
        <f t="array" ref="M17:M116">(1-$E$5/_xlfn.ANCHORARRAY(L17))*$C$5</f>
        <v>1.71244483671668</v>
      </c>
      <c r="N17" t="b" cm="1">
        <f t="array" ref="N17:N116">(ROUND(_xlfn.ANCHORARRAY(M17),0)-_xlfn.ANCHORARRAY(M17))&lt;0.001</f>
        <v>0</v>
      </c>
      <c r="O17" s="44" cm="1">
        <f t="array" ref="O17">INDEX(_xlfn.ANCHORARRAY(L17),MATCH(TRUE,(ROUND(_xlfn.ANCHORARRAY(M17),0)-_xlfn.ANCHORARRAY(M17))&lt;0.001,0)-1)</f>
        <v>57.550000000000011</v>
      </c>
      <c r="Q17" s="25" t="s">
        <v>22</v>
      </c>
      <c r="R17" s="25" t="s">
        <v>23</v>
      </c>
    </row>
    <row r="18" spans="3:18" x14ac:dyDescent="0.25">
      <c r="C18">
        <f>C17+0.1</f>
        <v>56.75</v>
      </c>
      <c r="D18" s="26">
        <f t="shared" ref="D18:D29" si="1">(C18*$C$5)</f>
        <v>1135</v>
      </c>
      <c r="E18" s="26">
        <f t="shared" ref="E18:E29" si="2">$C$5*$E$5</f>
        <v>1035.99</v>
      </c>
      <c r="F18" s="26">
        <f t="shared" ref="F18:F29" si="3">D18-E18</f>
        <v>99.009999999999991</v>
      </c>
      <c r="G18" s="27">
        <f t="shared" ref="G18:G29" si="4">(F18/C18)</f>
        <v>1.7446696035242288</v>
      </c>
      <c r="J18" s="27">
        <f t="shared" si="0"/>
        <v>1.7446696035242293</v>
      </c>
      <c r="L18">
        <v>56.75</v>
      </c>
      <c r="M18">
        <v>1.7446696035242293</v>
      </c>
      <c r="N18" t="b">
        <v>0</v>
      </c>
      <c r="Q18" s="25" t="s">
        <v>4</v>
      </c>
      <c r="R18" s="25" t="s">
        <v>4</v>
      </c>
    </row>
    <row r="19" spans="3:18" x14ac:dyDescent="0.25">
      <c r="C19">
        <f t="shared" ref="C19:C29" si="5">C18+0.1</f>
        <v>56.85</v>
      </c>
      <c r="D19" s="26">
        <f t="shared" si="1"/>
        <v>1137</v>
      </c>
      <c r="E19" s="26">
        <f t="shared" si="2"/>
        <v>1035.99</v>
      </c>
      <c r="F19" s="26">
        <f t="shared" si="3"/>
        <v>101.00999999999999</v>
      </c>
      <c r="G19" s="27">
        <f t="shared" si="4"/>
        <v>1.7767810026385222</v>
      </c>
      <c r="J19" s="27">
        <f>(1-$E$5/C19)*$C$5</f>
        <v>1.7767810026385211</v>
      </c>
      <c r="L19">
        <v>56.85</v>
      </c>
      <c r="M19">
        <v>1.7767810026385211</v>
      </c>
      <c r="N19" t="b">
        <v>0</v>
      </c>
      <c r="Q19" s="25" t="s">
        <v>24</v>
      </c>
      <c r="R19" s="25" t="s">
        <v>2</v>
      </c>
    </row>
    <row r="20" spans="3:18" x14ac:dyDescent="0.25">
      <c r="C20">
        <f t="shared" si="5"/>
        <v>56.95</v>
      </c>
      <c r="D20" s="26">
        <f t="shared" si="1"/>
        <v>1139</v>
      </c>
      <c r="E20" s="26">
        <f t="shared" si="2"/>
        <v>1035.99</v>
      </c>
      <c r="F20" s="26">
        <f t="shared" si="3"/>
        <v>103.00999999999999</v>
      </c>
      <c r="G20" s="27">
        <f t="shared" si="4"/>
        <v>1.8087796312554871</v>
      </c>
      <c r="J20" s="27">
        <f>(1-$E$5/C20)*$C$5</f>
        <v>1.8087796312554882</v>
      </c>
      <c r="L20">
        <v>56.95</v>
      </c>
      <c r="M20">
        <v>1.8087796312554882</v>
      </c>
      <c r="N20" t="b">
        <v>0</v>
      </c>
    </row>
    <row r="21" spans="3:18" x14ac:dyDescent="0.25">
      <c r="C21">
        <f t="shared" si="5"/>
        <v>57.050000000000004</v>
      </c>
      <c r="D21" s="26">
        <f t="shared" si="1"/>
        <v>1141</v>
      </c>
      <c r="E21" s="26">
        <f t="shared" si="2"/>
        <v>1035.99</v>
      </c>
      <c r="F21" s="26">
        <f t="shared" si="3"/>
        <v>105.00999999999999</v>
      </c>
      <c r="G21" s="27">
        <f t="shared" si="4"/>
        <v>1.8406660823838734</v>
      </c>
      <c r="J21" s="27">
        <f>(1-$E$5/C21)*$C$5</f>
        <v>1.840666082383875</v>
      </c>
      <c r="L21">
        <v>57.050000000000004</v>
      </c>
      <c r="M21">
        <v>1.840666082383875</v>
      </c>
      <c r="N21" t="b">
        <v>0</v>
      </c>
    </row>
    <row r="22" spans="3:18" x14ac:dyDescent="0.25">
      <c r="C22">
        <f t="shared" si="5"/>
        <v>57.150000000000006</v>
      </c>
      <c r="D22" s="26">
        <f t="shared" si="1"/>
        <v>1143</v>
      </c>
      <c r="E22" s="26">
        <f t="shared" si="2"/>
        <v>1035.99</v>
      </c>
      <c r="F22" s="26">
        <f t="shared" si="3"/>
        <v>107.00999999999999</v>
      </c>
      <c r="G22" s="27">
        <f t="shared" si="4"/>
        <v>1.8724409448818895</v>
      </c>
      <c r="J22" s="27">
        <f>(1-$E$5/C22)*$C$5</f>
        <v>1.8724409448818902</v>
      </c>
      <c r="L22">
        <v>57.150000000000006</v>
      </c>
      <c r="M22">
        <v>1.8724409448818902</v>
      </c>
      <c r="N22" t="b">
        <v>0</v>
      </c>
    </row>
    <row r="23" spans="3:18" x14ac:dyDescent="0.25">
      <c r="C23">
        <f t="shared" si="5"/>
        <v>57.250000000000007</v>
      </c>
      <c r="D23" s="26">
        <f t="shared" si="1"/>
        <v>1145.0000000000002</v>
      </c>
      <c r="E23" s="26">
        <f t="shared" si="2"/>
        <v>1035.99</v>
      </c>
      <c r="F23" s="26">
        <f t="shared" si="3"/>
        <v>109.01000000000022</v>
      </c>
      <c r="G23" s="27">
        <f t="shared" si="4"/>
        <v>1.9041048034934533</v>
      </c>
      <c r="J23" s="27">
        <f>(1-$E$5/C23)*$C$5</f>
        <v>1.9041048034934516</v>
      </c>
      <c r="L23">
        <v>57.250000000000007</v>
      </c>
      <c r="M23">
        <v>1.9041048034934516</v>
      </c>
      <c r="N23" t="b">
        <v>0</v>
      </c>
    </row>
    <row r="24" spans="3:18" x14ac:dyDescent="0.25">
      <c r="C24">
        <f t="shared" si="5"/>
        <v>57.350000000000009</v>
      </c>
      <c r="D24" s="26">
        <f t="shared" si="1"/>
        <v>1147.0000000000002</v>
      </c>
      <c r="E24" s="26">
        <f t="shared" si="2"/>
        <v>1035.99</v>
      </c>
      <c r="F24" s="26">
        <f t="shared" si="3"/>
        <v>111.01000000000022</v>
      </c>
      <c r="G24" s="27">
        <f t="shared" si="4"/>
        <v>1.9356582388840489</v>
      </c>
      <c r="J24" s="27">
        <f>(1-$E$5/C24)*$C$5</f>
        <v>1.9356582388840482</v>
      </c>
      <c r="L24">
        <v>57.350000000000009</v>
      </c>
      <c r="M24">
        <v>1.9356582388840482</v>
      </c>
      <c r="N24" t="b">
        <v>0</v>
      </c>
    </row>
    <row r="25" spans="3:18" ht="15.75" thickBot="1" x14ac:dyDescent="0.3">
      <c r="C25">
        <f t="shared" si="5"/>
        <v>57.45000000000001</v>
      </c>
      <c r="D25" s="26">
        <f t="shared" si="1"/>
        <v>1149.0000000000002</v>
      </c>
      <c r="E25" s="26">
        <f t="shared" si="2"/>
        <v>1035.99</v>
      </c>
      <c r="F25" s="26">
        <f t="shared" si="3"/>
        <v>113.01000000000022</v>
      </c>
      <c r="G25" s="27">
        <f t="shared" si="4"/>
        <v>1.9671018276762438</v>
      </c>
      <c r="J25" s="27">
        <f>(1-$E$5/C25)*$C$5</f>
        <v>1.9671018276762431</v>
      </c>
      <c r="L25">
        <v>57.45000000000001</v>
      </c>
      <c r="M25">
        <v>1.9671018276762431</v>
      </c>
      <c r="N25" t="b">
        <v>0</v>
      </c>
    </row>
    <row r="26" spans="3:18" ht="16.5" thickTop="1" thickBot="1" x14ac:dyDescent="0.3">
      <c r="C26" s="28">
        <f t="shared" si="5"/>
        <v>57.550000000000011</v>
      </c>
      <c r="D26" s="29">
        <f t="shared" si="1"/>
        <v>1151.0000000000002</v>
      </c>
      <c r="E26" s="29">
        <f t="shared" si="2"/>
        <v>1035.99</v>
      </c>
      <c r="F26" s="29">
        <f t="shared" si="3"/>
        <v>115.01000000000022</v>
      </c>
      <c r="G26" s="30">
        <f t="shared" si="4"/>
        <v>1.9984361424847992</v>
      </c>
      <c r="J26" s="27">
        <f>(1-$E$5/C26)*$C$5</f>
        <v>1.9984361424847985</v>
      </c>
      <c r="K26" s="26">
        <f>E5*C5/(C5-G26)</f>
        <v>57.550000000000011</v>
      </c>
      <c r="L26" s="44">
        <v>57.550000000000011</v>
      </c>
      <c r="M26" s="44">
        <v>1.9984361424847985</v>
      </c>
      <c r="N26" s="44" t="b">
        <v>0</v>
      </c>
    </row>
    <row r="27" spans="3:18" ht="15.75" thickTop="1" x14ac:dyDescent="0.25">
      <c r="C27">
        <f t="shared" si="5"/>
        <v>57.650000000000013</v>
      </c>
      <c r="D27" s="26">
        <f t="shared" si="1"/>
        <v>1153.0000000000002</v>
      </c>
      <c r="E27" s="26">
        <f t="shared" si="2"/>
        <v>1035.99</v>
      </c>
      <c r="F27" s="26">
        <f t="shared" si="3"/>
        <v>117.01000000000022</v>
      </c>
      <c r="G27" s="27">
        <f t="shared" si="4"/>
        <v>2.0296617519514344</v>
      </c>
      <c r="L27">
        <v>57.650000000000013</v>
      </c>
      <c r="M27">
        <v>2.0296617519514348</v>
      </c>
      <c r="N27" t="b">
        <v>1</v>
      </c>
    </row>
    <row r="28" spans="3:18" x14ac:dyDescent="0.25">
      <c r="C28">
        <f t="shared" si="5"/>
        <v>57.750000000000014</v>
      </c>
      <c r="D28" s="26">
        <f t="shared" si="1"/>
        <v>1155.0000000000002</v>
      </c>
      <c r="E28" s="26">
        <f t="shared" si="2"/>
        <v>1035.99</v>
      </c>
      <c r="F28" s="26">
        <f t="shared" si="3"/>
        <v>119.01000000000022</v>
      </c>
      <c r="G28" s="27">
        <f t="shared" si="4"/>
        <v>2.0607792207792239</v>
      </c>
      <c r="L28">
        <v>57.750000000000014</v>
      </c>
      <c r="M28">
        <v>2.0607792207792253</v>
      </c>
      <c r="N28" t="b">
        <v>1</v>
      </c>
    </row>
    <row r="29" spans="3:18" x14ac:dyDescent="0.25">
      <c r="C29">
        <f t="shared" si="5"/>
        <v>57.850000000000016</v>
      </c>
      <c r="D29" s="26">
        <f t="shared" si="1"/>
        <v>1157.0000000000002</v>
      </c>
      <c r="E29" s="26">
        <f t="shared" si="2"/>
        <v>1035.99</v>
      </c>
      <c r="F29" s="26">
        <f t="shared" si="3"/>
        <v>121.01000000000022</v>
      </c>
      <c r="G29" s="27">
        <f t="shared" si="4"/>
        <v>2.091789109766641</v>
      </c>
      <c r="L29">
        <v>57.850000000000016</v>
      </c>
      <c r="M29">
        <v>2.0917891097666419</v>
      </c>
      <c r="N29" t="b">
        <v>1</v>
      </c>
    </row>
    <row r="30" spans="3:18" x14ac:dyDescent="0.25">
      <c r="L30">
        <v>57.950000000000017</v>
      </c>
      <c r="M30">
        <v>2.1226919758412466</v>
      </c>
      <c r="N30" t="b">
        <v>1</v>
      </c>
    </row>
    <row r="31" spans="3:18" x14ac:dyDescent="0.25">
      <c r="L31">
        <v>58.050000000000018</v>
      </c>
      <c r="M31">
        <v>2.1534883720930287</v>
      </c>
      <c r="N31" t="b">
        <v>1</v>
      </c>
    </row>
    <row r="32" spans="3:18" x14ac:dyDescent="0.25">
      <c r="L32">
        <v>58.15000000000002</v>
      </c>
      <c r="M32">
        <v>2.1841788478074009</v>
      </c>
      <c r="N32" t="b">
        <v>1</v>
      </c>
    </row>
    <row r="33" spans="12:14" x14ac:dyDescent="0.25">
      <c r="L33">
        <v>58.250000000000021</v>
      </c>
      <c r="M33">
        <v>2.2147639484978598</v>
      </c>
      <c r="N33" t="b">
        <v>1</v>
      </c>
    </row>
    <row r="34" spans="12:14" x14ac:dyDescent="0.25">
      <c r="L34">
        <v>58.350000000000023</v>
      </c>
      <c r="M34">
        <v>2.245244215938309</v>
      </c>
      <c r="N34" t="b">
        <v>1</v>
      </c>
    </row>
    <row r="35" spans="12:14" x14ac:dyDescent="0.25">
      <c r="L35">
        <v>58.450000000000024</v>
      </c>
      <c r="M35">
        <v>2.2756201881950444</v>
      </c>
      <c r="N35" t="b">
        <v>1</v>
      </c>
    </row>
    <row r="36" spans="12:14" x14ac:dyDescent="0.25">
      <c r="L36">
        <v>58.550000000000026</v>
      </c>
      <c r="M36">
        <v>2.305892399658418</v>
      </c>
      <c r="N36" t="b">
        <v>1</v>
      </c>
    </row>
    <row r="37" spans="12:14" x14ac:dyDescent="0.25">
      <c r="L37">
        <v>58.650000000000027</v>
      </c>
      <c r="M37">
        <v>2.336061381074177</v>
      </c>
      <c r="N37" t="b">
        <v>1</v>
      </c>
    </row>
    <row r="38" spans="12:14" x14ac:dyDescent="0.25">
      <c r="L38">
        <v>58.750000000000028</v>
      </c>
      <c r="M38">
        <v>2.3661276595744751</v>
      </c>
      <c r="N38" t="b">
        <v>1</v>
      </c>
    </row>
    <row r="39" spans="12:14" x14ac:dyDescent="0.25">
      <c r="L39">
        <v>58.85000000000003</v>
      </c>
      <c r="M39">
        <v>2.3960917587085895</v>
      </c>
      <c r="N39" t="b">
        <v>1</v>
      </c>
    </row>
    <row r="40" spans="12:14" x14ac:dyDescent="0.25">
      <c r="L40">
        <v>58.950000000000031</v>
      </c>
      <c r="M40">
        <v>2.4259541984732902</v>
      </c>
      <c r="N40" t="b">
        <v>1</v>
      </c>
    </row>
    <row r="41" spans="12:14" x14ac:dyDescent="0.25">
      <c r="L41">
        <v>59.050000000000033</v>
      </c>
      <c r="M41">
        <v>2.4557154953429383</v>
      </c>
      <c r="N41" t="b">
        <v>1</v>
      </c>
    </row>
    <row r="42" spans="12:14" x14ac:dyDescent="0.25">
      <c r="L42">
        <v>59.150000000000034</v>
      </c>
      <c r="M42">
        <v>2.4853761622992487</v>
      </c>
      <c r="N42" t="b">
        <v>1</v>
      </c>
    </row>
    <row r="43" spans="12:14" x14ac:dyDescent="0.25">
      <c r="L43">
        <v>59.250000000000036</v>
      </c>
      <c r="M43">
        <v>2.5149367088607688</v>
      </c>
      <c r="N43" t="b">
        <v>0</v>
      </c>
    </row>
    <row r="44" spans="12:14" x14ac:dyDescent="0.25">
      <c r="L44">
        <v>59.350000000000037</v>
      </c>
      <c r="M44">
        <v>2.5443976411120572</v>
      </c>
      <c r="N44" t="b">
        <v>0</v>
      </c>
    </row>
    <row r="45" spans="12:14" x14ac:dyDescent="0.25">
      <c r="L45">
        <v>59.450000000000038</v>
      </c>
      <c r="M45">
        <v>2.5737594617325588</v>
      </c>
      <c r="N45" t="b">
        <v>0</v>
      </c>
    </row>
    <row r="46" spans="12:14" x14ac:dyDescent="0.25">
      <c r="L46">
        <v>59.55000000000004</v>
      </c>
      <c r="M46">
        <v>2.603022670025199</v>
      </c>
      <c r="N46" t="b">
        <v>0</v>
      </c>
    </row>
    <row r="47" spans="12:14" x14ac:dyDescent="0.25">
      <c r="L47">
        <v>59.650000000000041</v>
      </c>
      <c r="M47">
        <v>2.6321877619446887</v>
      </c>
      <c r="N47" t="b">
        <v>0</v>
      </c>
    </row>
    <row r="48" spans="12:14" x14ac:dyDescent="0.25">
      <c r="L48">
        <v>59.750000000000043</v>
      </c>
      <c r="M48">
        <v>2.6612552301255343</v>
      </c>
      <c r="N48" t="b">
        <v>0</v>
      </c>
    </row>
    <row r="49" spans="12:14" x14ac:dyDescent="0.25">
      <c r="L49">
        <v>59.850000000000044</v>
      </c>
      <c r="M49">
        <v>2.6902255639097872</v>
      </c>
      <c r="N49" t="b">
        <v>0</v>
      </c>
    </row>
    <row r="50" spans="12:14" x14ac:dyDescent="0.25">
      <c r="L50">
        <v>59.950000000000045</v>
      </c>
      <c r="M50">
        <v>2.7190992493744903</v>
      </c>
      <c r="N50" t="b">
        <v>0</v>
      </c>
    </row>
    <row r="51" spans="12:14" x14ac:dyDescent="0.25">
      <c r="L51">
        <v>60.050000000000047</v>
      </c>
      <c r="M51">
        <v>2.7478767693588813</v>
      </c>
      <c r="N51" t="b">
        <v>0</v>
      </c>
    </row>
    <row r="52" spans="12:14" x14ac:dyDescent="0.25">
      <c r="L52">
        <v>60.150000000000048</v>
      </c>
      <c r="M52">
        <v>2.7765586034912859</v>
      </c>
      <c r="N52" t="b">
        <v>0</v>
      </c>
    </row>
    <row r="53" spans="12:14" x14ac:dyDescent="0.25">
      <c r="L53">
        <v>60.25000000000005</v>
      </c>
      <c r="M53">
        <v>2.8051452282157818</v>
      </c>
      <c r="N53" t="b">
        <v>0</v>
      </c>
    </row>
    <row r="54" spans="12:14" x14ac:dyDescent="0.25">
      <c r="L54">
        <v>60.350000000000051</v>
      </c>
      <c r="M54">
        <v>2.8336371168185726</v>
      </c>
      <c r="N54" t="b">
        <v>0</v>
      </c>
    </row>
    <row r="55" spans="12:14" x14ac:dyDescent="0.25">
      <c r="L55">
        <v>60.450000000000053</v>
      </c>
      <c r="M55">
        <v>2.862034739454109</v>
      </c>
      <c r="N55" t="b">
        <v>0</v>
      </c>
    </row>
    <row r="56" spans="12:14" x14ac:dyDescent="0.25">
      <c r="L56">
        <v>60.550000000000054</v>
      </c>
      <c r="M56">
        <v>2.8903385631709488</v>
      </c>
      <c r="N56" t="b">
        <v>0</v>
      </c>
    </row>
    <row r="57" spans="12:14" x14ac:dyDescent="0.25">
      <c r="L57">
        <v>60.650000000000055</v>
      </c>
      <c r="M57">
        <v>2.9185490519373603</v>
      </c>
      <c r="N57" t="b">
        <v>0</v>
      </c>
    </row>
    <row r="58" spans="12:14" x14ac:dyDescent="0.25">
      <c r="L58">
        <v>60.750000000000057</v>
      </c>
      <c r="M58">
        <v>2.9466666666666819</v>
      </c>
      <c r="N58" t="b">
        <v>0</v>
      </c>
    </row>
    <row r="59" spans="12:14" x14ac:dyDescent="0.25">
      <c r="L59">
        <v>60.850000000000058</v>
      </c>
      <c r="M59">
        <v>2.9746918652424159</v>
      </c>
      <c r="N59" t="b">
        <v>0</v>
      </c>
    </row>
    <row r="60" spans="12:14" x14ac:dyDescent="0.25">
      <c r="L60">
        <v>60.95000000000006</v>
      </c>
      <c r="M60">
        <v>3.0026251025430839</v>
      </c>
      <c r="N60" t="b">
        <v>1</v>
      </c>
    </row>
    <row r="61" spans="12:14" x14ac:dyDescent="0.25">
      <c r="L61">
        <v>61.050000000000061</v>
      </c>
      <c r="M61">
        <v>3.030466830466847</v>
      </c>
      <c r="N61" t="b">
        <v>1</v>
      </c>
    </row>
    <row r="62" spans="12:14" x14ac:dyDescent="0.25">
      <c r="L62">
        <v>61.150000000000063</v>
      </c>
      <c r="M62">
        <v>3.0582174979558641</v>
      </c>
      <c r="N62" t="b">
        <v>1</v>
      </c>
    </row>
    <row r="63" spans="12:14" x14ac:dyDescent="0.25">
      <c r="L63">
        <v>61.250000000000064</v>
      </c>
      <c r="M63">
        <v>3.0858775510204262</v>
      </c>
      <c r="N63" t="b">
        <v>1</v>
      </c>
    </row>
    <row r="64" spans="12:14" x14ac:dyDescent="0.25">
      <c r="L64">
        <v>61.350000000000065</v>
      </c>
      <c r="M64">
        <v>3.1134474327628525</v>
      </c>
      <c r="N64" t="b">
        <v>1</v>
      </c>
    </row>
    <row r="65" spans="12:14" x14ac:dyDescent="0.25">
      <c r="L65">
        <v>61.450000000000067</v>
      </c>
      <c r="M65">
        <v>3.1409275834011563</v>
      </c>
      <c r="N65" t="b">
        <v>1</v>
      </c>
    </row>
    <row r="66" spans="12:14" x14ac:dyDescent="0.25">
      <c r="L66">
        <v>61.550000000000068</v>
      </c>
      <c r="M66">
        <v>3.1683184402924636</v>
      </c>
      <c r="N66" t="b">
        <v>1</v>
      </c>
    </row>
    <row r="67" spans="12:14" x14ac:dyDescent="0.25">
      <c r="L67">
        <v>61.65000000000007</v>
      </c>
      <c r="M67">
        <v>3.1956204379562236</v>
      </c>
      <c r="N67" t="b">
        <v>1</v>
      </c>
    </row>
    <row r="68" spans="12:14" x14ac:dyDescent="0.25">
      <c r="L68">
        <v>61.750000000000071</v>
      </c>
      <c r="M68">
        <v>3.222834008097184</v>
      </c>
      <c r="N68" t="b">
        <v>1</v>
      </c>
    </row>
    <row r="69" spans="12:14" x14ac:dyDescent="0.25">
      <c r="L69">
        <v>61.850000000000072</v>
      </c>
      <c r="M69">
        <v>3.2499595796281522</v>
      </c>
      <c r="N69" t="b">
        <v>1</v>
      </c>
    </row>
    <row r="70" spans="12:14" x14ac:dyDescent="0.25">
      <c r="L70">
        <v>61.950000000000074</v>
      </c>
      <c r="M70">
        <v>3.2769975786925132</v>
      </c>
      <c r="N70" t="b">
        <v>1</v>
      </c>
    </row>
    <row r="71" spans="12:14" x14ac:dyDescent="0.25">
      <c r="L71">
        <v>62.050000000000075</v>
      </c>
      <c r="M71">
        <v>3.3039484286865628</v>
      </c>
      <c r="N71" t="b">
        <v>1</v>
      </c>
    </row>
    <row r="72" spans="12:14" x14ac:dyDescent="0.25">
      <c r="L72">
        <v>62.150000000000077</v>
      </c>
      <c r="M72">
        <v>3.3308125502815966</v>
      </c>
      <c r="N72" t="b">
        <v>1</v>
      </c>
    </row>
    <row r="73" spans="12:14" x14ac:dyDescent="0.25">
      <c r="L73">
        <v>62.250000000000078</v>
      </c>
      <c r="M73">
        <v>3.3575903614458036</v>
      </c>
      <c r="N73" t="b">
        <v>1</v>
      </c>
    </row>
    <row r="74" spans="12:14" x14ac:dyDescent="0.25">
      <c r="L74">
        <v>62.35000000000008</v>
      </c>
      <c r="M74">
        <v>3.3842822774659398</v>
      </c>
      <c r="N74" t="b">
        <v>1</v>
      </c>
    </row>
    <row r="75" spans="12:14" x14ac:dyDescent="0.25">
      <c r="L75">
        <v>62.450000000000081</v>
      </c>
      <c r="M75">
        <v>3.4108887109687958</v>
      </c>
      <c r="N75" t="b">
        <v>1</v>
      </c>
    </row>
    <row r="76" spans="12:14" x14ac:dyDescent="0.25">
      <c r="L76">
        <v>62.550000000000082</v>
      </c>
      <c r="M76">
        <v>3.4374100719424683</v>
      </c>
      <c r="N76" t="b">
        <v>1</v>
      </c>
    </row>
    <row r="77" spans="12:14" x14ac:dyDescent="0.25">
      <c r="L77">
        <v>62.650000000000084</v>
      </c>
      <c r="M77">
        <v>3.4638467677574036</v>
      </c>
      <c r="N77" t="b">
        <v>1</v>
      </c>
    </row>
    <row r="78" spans="12:14" x14ac:dyDescent="0.25">
      <c r="L78">
        <v>62.750000000000085</v>
      </c>
      <c r="M78">
        <v>3.4901992031872719</v>
      </c>
      <c r="N78" t="b">
        <v>1</v>
      </c>
    </row>
    <row r="79" spans="12:14" x14ac:dyDescent="0.25">
      <c r="L79">
        <v>62.850000000000087</v>
      </c>
      <c r="M79">
        <v>3.5164677804296174</v>
      </c>
      <c r="N79" t="b">
        <v>0</v>
      </c>
    </row>
    <row r="80" spans="12:14" x14ac:dyDescent="0.25">
      <c r="L80">
        <v>62.950000000000088</v>
      </c>
      <c r="M80">
        <v>3.5426528991263129</v>
      </c>
      <c r="N80" t="b">
        <v>0</v>
      </c>
    </row>
    <row r="81" spans="12:14" x14ac:dyDescent="0.25">
      <c r="L81">
        <v>63.05000000000009</v>
      </c>
      <c r="M81">
        <v>3.5687549563838461</v>
      </c>
      <c r="N81" t="b">
        <v>0</v>
      </c>
    </row>
    <row r="82" spans="12:14" x14ac:dyDescent="0.25">
      <c r="L82">
        <v>63.150000000000091</v>
      </c>
      <c r="M82">
        <v>3.5947743467933724</v>
      </c>
      <c r="N82" t="b">
        <v>0</v>
      </c>
    </row>
    <row r="83" spans="12:14" x14ac:dyDescent="0.25">
      <c r="L83">
        <v>63.250000000000092</v>
      </c>
      <c r="M83">
        <v>3.6207114624506165</v>
      </c>
      <c r="N83" t="b">
        <v>0</v>
      </c>
    </row>
    <row r="84" spans="12:14" x14ac:dyDescent="0.25">
      <c r="L84">
        <v>63.350000000000094</v>
      </c>
      <c r="M84">
        <v>3.6465666929755569</v>
      </c>
      <c r="N84" t="b">
        <v>0</v>
      </c>
    </row>
    <row r="85" spans="12:14" x14ac:dyDescent="0.25">
      <c r="L85">
        <v>63.450000000000095</v>
      </c>
      <c r="M85">
        <v>3.6723404255319392</v>
      </c>
      <c r="N85" t="b">
        <v>0</v>
      </c>
    </row>
    <row r="86" spans="12:14" x14ac:dyDescent="0.25">
      <c r="L86">
        <v>63.550000000000097</v>
      </c>
      <c r="M86">
        <v>3.6980330448466026</v>
      </c>
      <c r="N86" t="b">
        <v>0</v>
      </c>
    </row>
    <row r="87" spans="12:14" x14ac:dyDescent="0.25">
      <c r="L87">
        <v>63.650000000000098</v>
      </c>
      <c r="M87">
        <v>3.7236449332286181</v>
      </c>
      <c r="N87" t="b">
        <v>0</v>
      </c>
    </row>
    <row r="88" spans="12:14" x14ac:dyDescent="0.25">
      <c r="L88">
        <v>63.750000000000099</v>
      </c>
      <c r="M88">
        <v>3.7491764705882602</v>
      </c>
      <c r="N88" t="b">
        <v>0</v>
      </c>
    </row>
    <row r="89" spans="12:14" x14ac:dyDescent="0.25">
      <c r="L89">
        <v>63.850000000000101</v>
      </c>
      <c r="M89">
        <v>3.7746280344557803</v>
      </c>
      <c r="N89" t="b">
        <v>0</v>
      </c>
    </row>
    <row r="90" spans="12:14" x14ac:dyDescent="0.25">
      <c r="L90">
        <v>63.950000000000102</v>
      </c>
      <c r="M90">
        <v>3.8000000000000256</v>
      </c>
      <c r="N90" t="b">
        <v>0</v>
      </c>
    </row>
    <row r="91" spans="12:14" x14ac:dyDescent="0.25">
      <c r="L91">
        <v>64.050000000000097</v>
      </c>
      <c r="M91">
        <v>3.8252927400468617</v>
      </c>
      <c r="N91" t="b">
        <v>0</v>
      </c>
    </row>
    <row r="92" spans="12:14" x14ac:dyDescent="0.25">
      <c r="L92">
        <v>64.150000000000091</v>
      </c>
      <c r="M92">
        <v>3.8505066250974496</v>
      </c>
      <c r="N92" t="b">
        <v>0</v>
      </c>
    </row>
    <row r="93" spans="12:14" x14ac:dyDescent="0.25">
      <c r="L93">
        <v>64.250000000000085</v>
      </c>
      <c r="M93">
        <v>3.875642023346324</v>
      </c>
      <c r="N93" t="b">
        <v>0</v>
      </c>
    </row>
    <row r="94" spans="12:14" x14ac:dyDescent="0.25">
      <c r="L94">
        <v>64.35000000000008</v>
      </c>
      <c r="M94">
        <v>3.9006993006993196</v>
      </c>
      <c r="N94" t="b">
        <v>0</v>
      </c>
    </row>
    <row r="95" spans="12:14" x14ac:dyDescent="0.25">
      <c r="L95">
        <v>64.450000000000074</v>
      </c>
      <c r="M95">
        <v>3.9256788207913296</v>
      </c>
      <c r="N95" t="b">
        <v>0</v>
      </c>
    </row>
    <row r="96" spans="12:14" x14ac:dyDescent="0.25">
      <c r="L96">
        <v>64.550000000000068</v>
      </c>
      <c r="M96">
        <v>3.9505809450038898</v>
      </c>
      <c r="N96" t="b">
        <v>0</v>
      </c>
    </row>
    <row r="97" spans="12:14" x14ac:dyDescent="0.25">
      <c r="L97">
        <v>64.650000000000063</v>
      </c>
      <c r="M97">
        <v>3.9754060324826135</v>
      </c>
      <c r="N97" t="b">
        <v>0</v>
      </c>
    </row>
    <row r="98" spans="12:14" x14ac:dyDescent="0.25">
      <c r="L98">
        <v>64.750000000000057</v>
      </c>
      <c r="M98">
        <v>4.0001544401544535</v>
      </c>
      <c r="N98" t="b">
        <v>1</v>
      </c>
    </row>
    <row r="99" spans="12:14" x14ac:dyDescent="0.25">
      <c r="L99">
        <v>64.850000000000051</v>
      </c>
      <c r="M99">
        <v>4.0248265227448083</v>
      </c>
      <c r="N99" t="b">
        <v>1</v>
      </c>
    </row>
    <row r="100" spans="12:14" x14ac:dyDescent="0.25">
      <c r="L100">
        <v>64.950000000000045</v>
      </c>
      <c r="M100">
        <v>4.0494226327944682</v>
      </c>
      <c r="N100" t="b">
        <v>1</v>
      </c>
    </row>
    <row r="101" spans="12:14" x14ac:dyDescent="0.25">
      <c r="L101">
        <v>65.05000000000004</v>
      </c>
      <c r="M101">
        <v>4.073943120676411</v>
      </c>
      <c r="N101" t="b">
        <v>1</v>
      </c>
    </row>
    <row r="102" spans="12:14" x14ac:dyDescent="0.25">
      <c r="L102">
        <v>65.150000000000034</v>
      </c>
      <c r="M102">
        <v>4.0983883346124417</v>
      </c>
      <c r="N102" t="b">
        <v>1</v>
      </c>
    </row>
    <row r="103" spans="12:14" x14ac:dyDescent="0.25">
      <c r="L103">
        <v>65.250000000000028</v>
      </c>
      <c r="M103">
        <v>4.1227586206896616</v>
      </c>
      <c r="N103" t="b">
        <v>1</v>
      </c>
    </row>
    <row r="104" spans="12:14" x14ac:dyDescent="0.25">
      <c r="L104">
        <v>65.350000000000023</v>
      </c>
      <c r="M104">
        <v>4.147054322876822</v>
      </c>
      <c r="N104" t="b">
        <v>1</v>
      </c>
    </row>
    <row r="105" spans="12:14" x14ac:dyDescent="0.25">
      <c r="L105">
        <v>65.450000000000017</v>
      </c>
      <c r="M105">
        <v>4.1712757830404934</v>
      </c>
      <c r="N105" t="b">
        <v>1</v>
      </c>
    </row>
    <row r="106" spans="12:14" x14ac:dyDescent="0.25">
      <c r="L106">
        <v>65.550000000000011</v>
      </c>
      <c r="M106">
        <v>4.1954233409610993</v>
      </c>
      <c r="N106" t="b">
        <v>1</v>
      </c>
    </row>
    <row r="107" spans="12:14" x14ac:dyDescent="0.25">
      <c r="L107">
        <v>65.650000000000006</v>
      </c>
      <c r="M107">
        <v>4.2194973343488211</v>
      </c>
      <c r="N107" t="b">
        <v>1</v>
      </c>
    </row>
    <row r="108" spans="12:14" x14ac:dyDescent="0.25">
      <c r="L108">
        <v>65.75</v>
      </c>
      <c r="M108">
        <v>4.2434980988593152</v>
      </c>
      <c r="N108" t="b">
        <v>1</v>
      </c>
    </row>
    <row r="109" spans="12:14" x14ac:dyDescent="0.25">
      <c r="L109">
        <v>65.849999999999994</v>
      </c>
      <c r="M109">
        <v>4.2674259681093378</v>
      </c>
      <c r="N109" t="b">
        <v>1</v>
      </c>
    </row>
    <row r="110" spans="12:14" x14ac:dyDescent="0.25">
      <c r="L110">
        <v>65.949999999999989</v>
      </c>
      <c r="M110">
        <v>4.2912812736921868</v>
      </c>
      <c r="N110" t="b">
        <v>1</v>
      </c>
    </row>
    <row r="111" spans="12:14" x14ac:dyDescent="0.25">
      <c r="L111">
        <v>66.049999999999983</v>
      </c>
      <c r="M111">
        <v>4.3150643451930311</v>
      </c>
      <c r="N111" t="b">
        <v>1</v>
      </c>
    </row>
    <row r="112" spans="12:14" x14ac:dyDescent="0.25">
      <c r="L112">
        <v>66.149999999999977</v>
      </c>
      <c r="M112">
        <v>4.3387755102040764</v>
      </c>
      <c r="N112" t="b">
        <v>1</v>
      </c>
    </row>
    <row r="113" spans="12:14" x14ac:dyDescent="0.25">
      <c r="L113">
        <v>66.249999999999972</v>
      </c>
      <c r="M113">
        <v>4.3624150943396156</v>
      </c>
      <c r="N113" t="b">
        <v>1</v>
      </c>
    </row>
    <row r="114" spans="12:14" x14ac:dyDescent="0.25">
      <c r="L114">
        <v>66.349999999999966</v>
      </c>
      <c r="M114">
        <v>4.3859834212509341</v>
      </c>
      <c r="N114" t="b">
        <v>1</v>
      </c>
    </row>
    <row r="115" spans="12:14" x14ac:dyDescent="0.25">
      <c r="L115">
        <v>66.44999999999996</v>
      </c>
      <c r="M115">
        <v>4.4094808126410729</v>
      </c>
      <c r="N115" t="b">
        <v>1</v>
      </c>
    </row>
    <row r="116" spans="12:14" x14ac:dyDescent="0.25">
      <c r="L116">
        <v>66.549999999999955</v>
      </c>
      <c r="M116">
        <v>4.4329075882794777</v>
      </c>
      <c r="N116" t="b">
        <v>1</v>
      </c>
    </row>
  </sheetData>
  <mergeCells count="5">
    <mergeCell ref="C1:H1"/>
    <mergeCell ref="C2:H2"/>
    <mergeCell ref="D6:E6"/>
    <mergeCell ref="F6:G6"/>
    <mergeCell ref="D8:F8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2025-01-17T16:22:50Z</dcterms:created>
  <dcterms:modified xsi:type="dcterms:W3CDTF">2025-01-17T16:22:55Z</dcterms:modified>
</cp:coreProperties>
</file>