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185" firstSheet="1" activeTab="4"/>
  </bookViews>
  <sheets>
    <sheet name="TOTAL" sheetId="45" r:id="rId1"/>
    <sheet name="LOT" sheetId="24" r:id="rId2"/>
    <sheet name="FIL" sheetId="7" r:id="rId3"/>
    <sheet name="TRANSFO" sheetId="46" r:id="rId4"/>
    <sheet name="RACE WAY" sheetId="47" r:id="rId5"/>
    <sheet name="E-PLAN" sheetId="6" r:id="rId6"/>
    <sheet name="ESPACE COMMUN" sheetId="31" r:id="rId7"/>
    <sheet name="Logement" sheetId="30" r:id="rId8"/>
    <sheet name="POURCENTAGE PROFIT" sheetId="35" r:id="rId9"/>
    <sheet name="TAUX HORAIRE" sheetId="36" r:id="rId10"/>
    <sheet name="VIERGE" sheetId="37" r:id="rId11"/>
  </sheets>
  <externalReferences>
    <externalReference r:id="rId12"/>
  </externalReferences>
  <definedNames>
    <definedName name="LISTEFIL">[1]!FIL</definedName>
    <definedName name="LISTETRANSFO">[1]!TRANSFO</definedName>
    <definedName name="rwtemps">'RACE WAY'!$A$23:$K$23</definedName>
    <definedName name="VBA_tbl1">'RACE WAY'!$A$6:$B$6</definedName>
    <definedName name="VBA_tbl2">'RACE WAY'!$A$19:$C$19</definedName>
  </definedNames>
  <calcPr calcId="162913"/>
  <webPublishing vml="1" allowPng="1" targetScreenSize="1024x768"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47" l="1"/>
  <c r="K7" i="47"/>
  <c r="L7" i="47" s="1"/>
  <c r="J11" i="47"/>
  <c r="K11" i="47"/>
  <c r="L11" i="47" s="1"/>
  <c r="J10" i="47"/>
  <c r="K10" i="47"/>
  <c r="L10" i="47" s="1"/>
  <c r="K9" i="47" l="1"/>
  <c r="L9" i="47" s="1"/>
  <c r="J9" i="47"/>
  <c r="K18" i="47"/>
  <c r="F20" i="47" s="1"/>
  <c r="J18" i="47"/>
  <c r="E20" i="47" s="1"/>
  <c r="K8" i="47"/>
  <c r="L8" i="47" s="1"/>
  <c r="J8" i="47"/>
  <c r="K12" i="47"/>
  <c r="L12" i="47" s="1"/>
  <c r="J12" i="47"/>
  <c r="C14" i="7"/>
  <c r="B14" i="7"/>
  <c r="C12" i="7"/>
  <c r="C15" i="7" s="1"/>
  <c r="B12" i="7"/>
  <c r="B15" i="7" s="1"/>
  <c r="J14" i="37"/>
  <c r="F21" i="47" l="1"/>
  <c r="F27" i="47"/>
  <c r="F22" i="47"/>
  <c r="F26" i="47"/>
  <c r="F25" i="47"/>
  <c r="F29" i="47"/>
  <c r="F23" i="47"/>
  <c r="F24" i="47"/>
  <c r="F28" i="47"/>
  <c r="E22" i="47"/>
  <c r="E26" i="47"/>
  <c r="E21" i="47"/>
  <c r="E23" i="47"/>
  <c r="E28" i="47"/>
  <c r="E27" i="47"/>
  <c r="E24" i="47"/>
  <c r="E29" i="47"/>
  <c r="E25" i="47"/>
  <c r="C35" i="47"/>
  <c r="B35" i="47"/>
  <c r="C16" i="7"/>
  <c r="B16" i="7"/>
  <c r="F20" i="37"/>
  <c r="E20" i="37"/>
  <c r="K6" i="37"/>
  <c r="K7" i="37"/>
  <c r="K8" i="37"/>
  <c r="K9" i="37"/>
  <c r="K10" i="37"/>
  <c r="K11" i="37"/>
  <c r="K12" i="37"/>
  <c r="K13" i="37"/>
  <c r="K14" i="37"/>
  <c r="K15" i="37"/>
  <c r="K16" i="37"/>
  <c r="K5" i="37"/>
  <c r="C36" i="47" l="1"/>
  <c r="B36" i="47"/>
  <c r="B37" i="47" s="1"/>
  <c r="C37" i="47"/>
  <c r="E26" i="37"/>
  <c r="E27" i="37"/>
  <c r="E28" i="37"/>
  <c r="E29" i="37"/>
  <c r="E30" i="37"/>
  <c r="E23" i="37"/>
  <c r="E31" i="37"/>
  <c r="E24" i="37"/>
  <c r="E32" i="37"/>
  <c r="E25" i="37"/>
  <c r="E22" i="37"/>
  <c r="F26" i="37"/>
  <c r="F28" i="37"/>
  <c r="F29" i="37"/>
  <c r="F30" i="37"/>
  <c r="F23" i="37"/>
  <c r="F31" i="37"/>
  <c r="F24" i="37"/>
  <c r="F32" i="37"/>
  <c r="F25" i="37"/>
  <c r="F27" i="37"/>
  <c r="F22" i="37"/>
  <c r="J5" i="37"/>
  <c r="C39" i="37" l="1"/>
  <c r="B39" i="37"/>
  <c r="L16" i="37"/>
  <c r="J16" i="37"/>
  <c r="L15" i="37"/>
  <c r="J15" i="37"/>
  <c r="L14" i="37"/>
  <c r="L13" i="37"/>
  <c r="J13" i="37"/>
  <c r="L12" i="37"/>
  <c r="J12" i="37"/>
  <c r="L11" i="37"/>
  <c r="J11" i="37"/>
  <c r="L10" i="37"/>
  <c r="J10" i="37"/>
  <c r="L9" i="37"/>
  <c r="J9" i="37"/>
  <c r="L8" i="37"/>
  <c r="J8" i="37"/>
  <c r="L7" i="37"/>
  <c r="J7" i="37"/>
  <c r="L6" i="37"/>
  <c r="J6" i="37"/>
  <c r="E90" i="30"/>
  <c r="B96" i="31"/>
  <c r="Q90" i="31"/>
  <c r="O90" i="31"/>
  <c r="M90" i="31"/>
  <c r="K90" i="31"/>
  <c r="I90" i="31"/>
  <c r="G90" i="31"/>
  <c r="E90" i="31"/>
  <c r="C90" i="31"/>
  <c r="R87" i="31"/>
  <c r="P87" i="31"/>
  <c r="N87" i="31"/>
  <c r="L87" i="31"/>
  <c r="J87" i="31"/>
  <c r="H87" i="31"/>
  <c r="F87" i="31"/>
  <c r="D87" i="31"/>
  <c r="R84" i="31"/>
  <c r="P84" i="31"/>
  <c r="N84" i="31"/>
  <c r="L84" i="31"/>
  <c r="J84" i="31"/>
  <c r="H84" i="31"/>
  <c r="F84" i="31"/>
  <c r="D84" i="31"/>
  <c r="R83" i="31"/>
  <c r="P83" i="31"/>
  <c r="N83" i="31"/>
  <c r="L83" i="31"/>
  <c r="J83" i="31"/>
  <c r="H83" i="31"/>
  <c r="F83" i="31"/>
  <c r="D83" i="31"/>
  <c r="R82" i="31"/>
  <c r="P82" i="31"/>
  <c r="N82" i="31"/>
  <c r="L82" i="31"/>
  <c r="J82" i="31"/>
  <c r="H82" i="31"/>
  <c r="F82" i="31"/>
  <c r="D82" i="31"/>
  <c r="R81" i="31"/>
  <c r="P81" i="31"/>
  <c r="N81" i="31"/>
  <c r="L81" i="31"/>
  <c r="J81" i="31"/>
  <c r="H81" i="31"/>
  <c r="F81" i="31"/>
  <c r="D81" i="31"/>
  <c r="R80" i="31"/>
  <c r="P80" i="31"/>
  <c r="N80" i="31"/>
  <c r="L80" i="31"/>
  <c r="J80" i="31"/>
  <c r="H80" i="31"/>
  <c r="F80" i="31"/>
  <c r="D80" i="31"/>
  <c r="R79" i="31"/>
  <c r="P79" i="31"/>
  <c r="N79" i="31"/>
  <c r="L79" i="31"/>
  <c r="J79" i="31"/>
  <c r="H79" i="31"/>
  <c r="F79" i="31"/>
  <c r="D79" i="31"/>
  <c r="R77" i="31"/>
  <c r="P77" i="31"/>
  <c r="N77" i="31"/>
  <c r="L77" i="31"/>
  <c r="J77" i="31"/>
  <c r="H77" i="31"/>
  <c r="F77" i="31"/>
  <c r="D77" i="31"/>
  <c r="R76" i="31"/>
  <c r="P76" i="31"/>
  <c r="N76" i="31"/>
  <c r="L76" i="31"/>
  <c r="J76" i="31"/>
  <c r="H76" i="31"/>
  <c r="F76" i="31"/>
  <c r="D76" i="31"/>
  <c r="R75" i="31"/>
  <c r="P75" i="31"/>
  <c r="N75" i="31"/>
  <c r="L75" i="31"/>
  <c r="J75" i="31"/>
  <c r="H75" i="31"/>
  <c r="F75" i="31"/>
  <c r="D75" i="31"/>
  <c r="R74" i="31"/>
  <c r="P74" i="31"/>
  <c r="N74" i="31"/>
  <c r="L74" i="31"/>
  <c r="J74" i="31"/>
  <c r="H74" i="31"/>
  <c r="F74" i="31"/>
  <c r="D74" i="31"/>
  <c r="R73" i="31"/>
  <c r="P73" i="31"/>
  <c r="N73" i="31"/>
  <c r="L73" i="31"/>
  <c r="J73" i="31"/>
  <c r="H73" i="31"/>
  <c r="F73" i="31"/>
  <c r="D73" i="31"/>
  <c r="R72" i="31"/>
  <c r="P72" i="31"/>
  <c r="N72" i="31"/>
  <c r="L72" i="31"/>
  <c r="J72" i="31"/>
  <c r="H72" i="31"/>
  <c r="F72" i="31"/>
  <c r="D72" i="31"/>
  <c r="R71" i="31"/>
  <c r="P71" i="31"/>
  <c r="N71" i="31"/>
  <c r="L71" i="31"/>
  <c r="J71" i="31"/>
  <c r="H71" i="31"/>
  <c r="F71" i="31"/>
  <c r="D71" i="31"/>
  <c r="R70" i="31"/>
  <c r="P70" i="31"/>
  <c r="N70" i="31"/>
  <c r="L70" i="31"/>
  <c r="J70" i="31"/>
  <c r="H70" i="31"/>
  <c r="F70" i="31"/>
  <c r="D70" i="31"/>
  <c r="R69" i="31"/>
  <c r="P69" i="31"/>
  <c r="N69" i="31"/>
  <c r="L69" i="31"/>
  <c r="J69" i="31"/>
  <c r="H69" i="31"/>
  <c r="F69" i="31"/>
  <c r="D69" i="31"/>
  <c r="R68" i="31"/>
  <c r="P68" i="31"/>
  <c r="N68" i="31"/>
  <c r="L68" i="31"/>
  <c r="J68" i="31"/>
  <c r="H68" i="31"/>
  <c r="F68" i="31"/>
  <c r="D68" i="31"/>
  <c r="R67" i="31"/>
  <c r="P67" i="31"/>
  <c r="N67" i="31"/>
  <c r="L67" i="31"/>
  <c r="J67" i="31"/>
  <c r="H67" i="31"/>
  <c r="F67" i="31"/>
  <c r="D67" i="31"/>
  <c r="R66" i="31"/>
  <c r="P66" i="31"/>
  <c r="N66" i="31"/>
  <c r="L66" i="31"/>
  <c r="J66" i="31"/>
  <c r="H66" i="31"/>
  <c r="F66" i="31"/>
  <c r="D66" i="31"/>
  <c r="R65" i="31"/>
  <c r="P65" i="31"/>
  <c r="N65" i="31"/>
  <c r="L65" i="31"/>
  <c r="J65" i="31"/>
  <c r="H65" i="31"/>
  <c r="F65" i="31"/>
  <c r="D65" i="31"/>
  <c r="R64" i="31"/>
  <c r="P64" i="31"/>
  <c r="N64" i="31"/>
  <c r="L64" i="31"/>
  <c r="J64" i="31"/>
  <c r="H64" i="31"/>
  <c r="F64" i="31"/>
  <c r="D64" i="31"/>
  <c r="R63" i="31"/>
  <c r="P63" i="31"/>
  <c r="N63" i="31"/>
  <c r="L63" i="31"/>
  <c r="J63" i="31"/>
  <c r="H63" i="31"/>
  <c r="F63" i="31"/>
  <c r="D63" i="31"/>
  <c r="R62" i="31"/>
  <c r="P62" i="31"/>
  <c r="N62" i="31"/>
  <c r="L62" i="31"/>
  <c r="J62" i="31"/>
  <c r="H62" i="31"/>
  <c r="F62" i="31"/>
  <c r="D62" i="31"/>
  <c r="R61" i="31"/>
  <c r="P61" i="31"/>
  <c r="N61" i="31"/>
  <c r="L61" i="31"/>
  <c r="J61" i="31"/>
  <c r="H61" i="31"/>
  <c r="F61" i="31"/>
  <c r="D61" i="31"/>
  <c r="R59" i="31"/>
  <c r="P59" i="31"/>
  <c r="N59" i="31"/>
  <c r="L59" i="31"/>
  <c r="J59" i="31"/>
  <c r="H59" i="31"/>
  <c r="F59" i="31"/>
  <c r="D59" i="31"/>
  <c r="R58" i="31"/>
  <c r="P58" i="31"/>
  <c r="N58" i="31"/>
  <c r="L58" i="31"/>
  <c r="J58" i="31"/>
  <c r="H58" i="31"/>
  <c r="F58" i="31"/>
  <c r="D58" i="31"/>
  <c r="R57" i="31"/>
  <c r="P57" i="31"/>
  <c r="N57" i="31"/>
  <c r="L57" i="31"/>
  <c r="J57" i="31"/>
  <c r="H57" i="31"/>
  <c r="F57" i="31"/>
  <c r="D57" i="31"/>
  <c r="R56" i="31"/>
  <c r="P56" i="31"/>
  <c r="N56" i="31"/>
  <c r="L56" i="31"/>
  <c r="J56" i="31"/>
  <c r="H56" i="31"/>
  <c r="F56" i="31"/>
  <c r="D56" i="31"/>
  <c r="R55" i="31"/>
  <c r="P55" i="31"/>
  <c r="N55" i="31"/>
  <c r="L55" i="31"/>
  <c r="J55" i="31"/>
  <c r="H55" i="31"/>
  <c r="F55" i="31"/>
  <c r="D55" i="31"/>
  <c r="R54" i="31"/>
  <c r="P54" i="31"/>
  <c r="N54" i="31"/>
  <c r="L54" i="31"/>
  <c r="J54" i="31"/>
  <c r="H54" i="31"/>
  <c r="F54" i="31"/>
  <c r="D54" i="31"/>
  <c r="R53" i="31"/>
  <c r="P53" i="31"/>
  <c r="N53" i="31"/>
  <c r="L53" i="31"/>
  <c r="J53" i="31"/>
  <c r="H53" i="31"/>
  <c r="F53" i="31"/>
  <c r="D53" i="31"/>
  <c r="R52" i="31"/>
  <c r="P52" i="31"/>
  <c r="N52" i="31"/>
  <c r="L52" i="31"/>
  <c r="J52" i="31"/>
  <c r="H52" i="31"/>
  <c r="F52" i="31"/>
  <c r="D52" i="31"/>
  <c r="R51" i="31"/>
  <c r="P51" i="31"/>
  <c r="N51" i="31"/>
  <c r="L51" i="31"/>
  <c r="J51" i="31"/>
  <c r="H51" i="31"/>
  <c r="F51" i="31"/>
  <c r="D51" i="31"/>
  <c r="R50" i="31"/>
  <c r="P50" i="31"/>
  <c r="N50" i="31"/>
  <c r="L50" i="31"/>
  <c r="J50" i="31"/>
  <c r="H50" i="31"/>
  <c r="F50" i="31"/>
  <c r="D50" i="31"/>
  <c r="R49" i="31"/>
  <c r="P49" i="31"/>
  <c r="N49" i="31"/>
  <c r="L49" i="31"/>
  <c r="J49" i="31"/>
  <c r="H49" i="31"/>
  <c r="F49" i="31"/>
  <c r="D49" i="31"/>
  <c r="R48" i="31"/>
  <c r="P48" i="31"/>
  <c r="N48" i="31"/>
  <c r="L48" i="31"/>
  <c r="J48" i="31"/>
  <c r="H48" i="31"/>
  <c r="F48" i="31"/>
  <c r="D48" i="31"/>
  <c r="R47" i="31"/>
  <c r="P47" i="31"/>
  <c r="N47" i="31"/>
  <c r="L47" i="31"/>
  <c r="J47" i="31"/>
  <c r="H47" i="31"/>
  <c r="F47" i="31"/>
  <c r="D47" i="31"/>
  <c r="R46" i="31"/>
  <c r="P46" i="31"/>
  <c r="N46" i="31"/>
  <c r="L46" i="31"/>
  <c r="J46" i="31"/>
  <c r="H46" i="31"/>
  <c r="F46" i="31"/>
  <c r="D46" i="31"/>
  <c r="R45" i="31"/>
  <c r="P45" i="31"/>
  <c r="N45" i="31"/>
  <c r="L45" i="31"/>
  <c r="J45" i="31"/>
  <c r="H45" i="31"/>
  <c r="F45" i="31"/>
  <c r="D45" i="31"/>
  <c r="R44" i="31"/>
  <c r="P44" i="31"/>
  <c r="N44" i="31"/>
  <c r="L44" i="31"/>
  <c r="J44" i="31"/>
  <c r="H44" i="31"/>
  <c r="F44" i="31"/>
  <c r="D44" i="31"/>
  <c r="R43" i="31"/>
  <c r="P43" i="31"/>
  <c r="N43" i="31"/>
  <c r="L43" i="31"/>
  <c r="J43" i="31"/>
  <c r="H43" i="31"/>
  <c r="F43" i="31"/>
  <c r="D43" i="31"/>
  <c r="R42" i="31"/>
  <c r="P42" i="31"/>
  <c r="N42" i="31"/>
  <c r="L42" i="31"/>
  <c r="J42" i="31"/>
  <c r="H42" i="31"/>
  <c r="F42" i="31"/>
  <c r="D42" i="31"/>
  <c r="R41" i="31"/>
  <c r="P41" i="31"/>
  <c r="N41" i="31"/>
  <c r="L41" i="31"/>
  <c r="J41" i="31"/>
  <c r="H41" i="31"/>
  <c r="F41" i="31"/>
  <c r="D41" i="31"/>
  <c r="R40" i="31"/>
  <c r="P40" i="31"/>
  <c r="N40" i="31"/>
  <c r="L40" i="31"/>
  <c r="J40" i="31"/>
  <c r="H40" i="31"/>
  <c r="F40" i="31"/>
  <c r="D40" i="31"/>
  <c r="R39" i="31"/>
  <c r="P39" i="31"/>
  <c r="N39" i="31"/>
  <c r="L39" i="31"/>
  <c r="J39" i="31"/>
  <c r="H39" i="31"/>
  <c r="F39" i="31"/>
  <c r="D39" i="31"/>
  <c r="R38" i="31"/>
  <c r="R86" i="31" s="1"/>
  <c r="P38" i="31"/>
  <c r="P86" i="31" s="1"/>
  <c r="N38" i="31"/>
  <c r="N86" i="31" s="1"/>
  <c r="L38" i="31"/>
  <c r="L86" i="31" s="1"/>
  <c r="J38" i="31"/>
  <c r="J86" i="31" s="1"/>
  <c r="H38" i="31"/>
  <c r="H86" i="31" s="1"/>
  <c r="F38" i="31"/>
  <c r="F86" i="31" s="1"/>
  <c r="D38" i="31"/>
  <c r="R31" i="31"/>
  <c r="P31" i="31"/>
  <c r="P90" i="31" s="1"/>
  <c r="N31" i="31"/>
  <c r="N90" i="31" s="1"/>
  <c r="L31" i="31"/>
  <c r="L90" i="31" s="1"/>
  <c r="J31" i="31"/>
  <c r="J90" i="31" s="1"/>
  <c r="H31" i="31"/>
  <c r="H90" i="31" s="1"/>
  <c r="F31" i="31"/>
  <c r="F90" i="31" s="1"/>
  <c r="D31" i="31"/>
  <c r="D90" i="31" s="1"/>
  <c r="R28" i="31"/>
  <c r="P28" i="31"/>
  <c r="N28" i="31"/>
  <c r="L28" i="31"/>
  <c r="J28" i="31"/>
  <c r="H28" i="31"/>
  <c r="F28" i="31"/>
  <c r="D28" i="31"/>
  <c r="R27" i="31"/>
  <c r="P27" i="31"/>
  <c r="N27" i="31"/>
  <c r="L27" i="31"/>
  <c r="J27" i="31"/>
  <c r="H27" i="31"/>
  <c r="F27" i="31"/>
  <c r="D27" i="31"/>
  <c r="R26" i="31"/>
  <c r="P26" i="31"/>
  <c r="N26" i="31"/>
  <c r="L26" i="31"/>
  <c r="J26" i="31"/>
  <c r="H26" i="31"/>
  <c r="F26" i="31"/>
  <c r="D26" i="31"/>
  <c r="R25" i="31"/>
  <c r="P25" i="31"/>
  <c r="N25" i="31"/>
  <c r="L25" i="31"/>
  <c r="J25" i="31"/>
  <c r="H25" i="31"/>
  <c r="F25" i="31"/>
  <c r="D25" i="31"/>
  <c r="R24" i="31"/>
  <c r="P24" i="31"/>
  <c r="N24" i="31"/>
  <c r="L24" i="31"/>
  <c r="J24" i="31"/>
  <c r="H24" i="31"/>
  <c r="F24" i="31"/>
  <c r="D24" i="31"/>
  <c r="R23" i="31"/>
  <c r="P23" i="31"/>
  <c r="N23" i="31"/>
  <c r="L23" i="31"/>
  <c r="J23" i="31"/>
  <c r="H23" i="31"/>
  <c r="F23" i="31"/>
  <c r="D23" i="31"/>
  <c r="R22" i="31"/>
  <c r="P22" i="31"/>
  <c r="N22" i="31"/>
  <c r="L22" i="31"/>
  <c r="J22" i="31"/>
  <c r="H22" i="31"/>
  <c r="F22" i="31"/>
  <c r="D22" i="31"/>
  <c r="R21" i="31"/>
  <c r="P21" i="31"/>
  <c r="N21" i="31"/>
  <c r="L21" i="31"/>
  <c r="J21" i="31"/>
  <c r="H21" i="31"/>
  <c r="F21" i="31"/>
  <c r="D21" i="31"/>
  <c r="R20" i="31"/>
  <c r="P20" i="31"/>
  <c r="N20" i="31"/>
  <c r="L20" i="31"/>
  <c r="J20" i="31"/>
  <c r="H20" i="31"/>
  <c r="F20" i="31"/>
  <c r="D20" i="31"/>
  <c r="R19" i="31"/>
  <c r="P19" i="31"/>
  <c r="N19" i="31"/>
  <c r="L19" i="31"/>
  <c r="J19" i="31"/>
  <c r="H19" i="31"/>
  <c r="F19" i="31"/>
  <c r="D19" i="31"/>
  <c r="R18" i="31"/>
  <c r="P18" i="31"/>
  <c r="N18" i="31"/>
  <c r="L18" i="31"/>
  <c r="J18" i="31"/>
  <c r="H18" i="31"/>
  <c r="F18" i="31"/>
  <c r="D18" i="31"/>
  <c r="R16" i="31"/>
  <c r="P16" i="31"/>
  <c r="N16" i="31"/>
  <c r="L16" i="31"/>
  <c r="J16" i="31"/>
  <c r="H16" i="31"/>
  <c r="F16" i="31"/>
  <c r="D16" i="31"/>
  <c r="R15" i="31"/>
  <c r="P15" i="31"/>
  <c r="N15" i="31"/>
  <c r="L15" i="31"/>
  <c r="J15" i="31"/>
  <c r="H15" i="31"/>
  <c r="F15" i="31"/>
  <c r="D15" i="31"/>
  <c r="R14" i="31"/>
  <c r="P14" i="31"/>
  <c r="N14" i="31"/>
  <c r="L14" i="31"/>
  <c r="J14" i="31"/>
  <c r="H14" i="31"/>
  <c r="F14" i="31"/>
  <c r="D14" i="31"/>
  <c r="R13" i="31"/>
  <c r="P13" i="31"/>
  <c r="N13" i="31"/>
  <c r="L13" i="31"/>
  <c r="J13" i="31"/>
  <c r="H13" i="31"/>
  <c r="F13" i="31"/>
  <c r="D13" i="31"/>
  <c r="R12" i="31"/>
  <c r="P12" i="31"/>
  <c r="N12" i="31"/>
  <c r="L12" i="31"/>
  <c r="J12" i="31"/>
  <c r="H12" i="31"/>
  <c r="F12" i="31"/>
  <c r="D12" i="31"/>
  <c r="R11" i="31"/>
  <c r="P11" i="31"/>
  <c r="N11" i="31"/>
  <c r="L11" i="31"/>
  <c r="J11" i="31"/>
  <c r="H11" i="31"/>
  <c r="F11" i="31"/>
  <c r="D11" i="31"/>
  <c r="R10" i="31"/>
  <c r="P10" i="31"/>
  <c r="N10" i="31"/>
  <c r="L10" i="31"/>
  <c r="J10" i="31"/>
  <c r="H10" i="31"/>
  <c r="F10" i="31"/>
  <c r="D10" i="31"/>
  <c r="R9" i="31"/>
  <c r="P9" i="31"/>
  <c r="N9" i="31"/>
  <c r="L9" i="31"/>
  <c r="J9" i="31"/>
  <c r="H9" i="31"/>
  <c r="F9" i="31"/>
  <c r="D9" i="31"/>
  <c r="R8" i="31"/>
  <c r="P8" i="31"/>
  <c r="N8" i="31"/>
  <c r="L8" i="31"/>
  <c r="J8" i="31"/>
  <c r="H8" i="31"/>
  <c r="F8" i="31"/>
  <c r="D8" i="31"/>
  <c r="R7" i="31"/>
  <c r="R30" i="31" s="1"/>
  <c r="P7" i="31"/>
  <c r="N7" i="31"/>
  <c r="L7" i="31"/>
  <c r="J7" i="31"/>
  <c r="H7" i="31"/>
  <c r="F7" i="31"/>
  <c r="F30" i="31" s="1"/>
  <c r="D7" i="31"/>
  <c r="D30" i="31" s="1"/>
  <c r="R6" i="31"/>
  <c r="P6" i="31"/>
  <c r="N6" i="31"/>
  <c r="L6" i="31"/>
  <c r="J6" i="31"/>
  <c r="H6" i="31"/>
  <c r="F6" i="31"/>
  <c r="D6" i="31"/>
  <c r="R5" i="31"/>
  <c r="P5" i="31"/>
  <c r="P30" i="31" s="1"/>
  <c r="N5" i="31"/>
  <c r="N30" i="31" s="1"/>
  <c r="L5" i="31"/>
  <c r="J5" i="31"/>
  <c r="J30" i="31" s="1"/>
  <c r="H5" i="31"/>
  <c r="H30" i="31" s="1"/>
  <c r="F5" i="31"/>
  <c r="D5" i="31"/>
  <c r="J28" i="30"/>
  <c r="J27" i="30"/>
  <c r="H26" i="30"/>
  <c r="J25" i="30"/>
  <c r="D24" i="30"/>
  <c r="F23" i="30"/>
  <c r="H22" i="30"/>
  <c r="F21" i="30"/>
  <c r="D20" i="30"/>
  <c r="F19" i="30"/>
  <c r="H18" i="30"/>
  <c r="G90" i="30"/>
  <c r="F87" i="30"/>
  <c r="H84" i="30"/>
  <c r="H83" i="30"/>
  <c r="J82" i="30"/>
  <c r="H81" i="30"/>
  <c r="J80" i="30"/>
  <c r="H79" i="30"/>
  <c r="F77" i="30"/>
  <c r="H76" i="30"/>
  <c r="F75" i="30"/>
  <c r="D74" i="30"/>
  <c r="J73" i="30"/>
  <c r="H72" i="30"/>
  <c r="D71" i="30"/>
  <c r="D70" i="30"/>
  <c r="F69" i="30"/>
  <c r="D68" i="30"/>
  <c r="J67" i="30"/>
  <c r="F66" i="30"/>
  <c r="F65" i="30"/>
  <c r="J64" i="30"/>
  <c r="J63" i="30"/>
  <c r="F62" i="30"/>
  <c r="J61" i="30"/>
  <c r="J59" i="30"/>
  <c r="F58" i="30"/>
  <c r="J57" i="30"/>
  <c r="J56" i="30"/>
  <c r="J55" i="30"/>
  <c r="J54" i="30"/>
  <c r="J53" i="30"/>
  <c r="J52" i="30"/>
  <c r="J51" i="30"/>
  <c r="J50" i="30"/>
  <c r="J49" i="30"/>
  <c r="F48" i="30"/>
  <c r="H47" i="30"/>
  <c r="H46" i="30"/>
  <c r="H45" i="30"/>
  <c r="H44" i="30"/>
  <c r="H43" i="30"/>
  <c r="J42" i="30"/>
  <c r="F41" i="30"/>
  <c r="J40" i="30"/>
  <c r="J39" i="30"/>
  <c r="J38" i="30"/>
  <c r="J31" i="30"/>
  <c r="H16" i="30"/>
  <c r="H15" i="30"/>
  <c r="F14" i="30"/>
  <c r="D13" i="30"/>
  <c r="F12" i="30"/>
  <c r="J11" i="30"/>
  <c r="F10" i="30"/>
  <c r="F9" i="30"/>
  <c r="J8" i="30"/>
  <c r="J7" i="30"/>
  <c r="D6" i="30"/>
  <c r="D5" i="30"/>
  <c r="B96" i="30"/>
  <c r="I90" i="30"/>
  <c r="C90" i="30"/>
  <c r="J87" i="30"/>
  <c r="B38" i="37" l="1"/>
  <c r="H48" i="30"/>
  <c r="J48" i="30"/>
  <c r="H82" i="30"/>
  <c r="F16" i="30"/>
  <c r="J18" i="30"/>
  <c r="F11" i="30"/>
  <c r="H11" i="30"/>
  <c r="H12" i="30"/>
  <c r="J12" i="30"/>
  <c r="H19" i="30"/>
  <c r="L30" i="31"/>
  <c r="D86" i="31"/>
  <c r="R90" i="31"/>
  <c r="N89" i="31"/>
  <c r="N92" i="31" s="1"/>
  <c r="N95" i="31" s="1"/>
  <c r="N32" i="31"/>
  <c r="R89" i="31"/>
  <c r="R32" i="31"/>
  <c r="P32" i="31"/>
  <c r="P89" i="31"/>
  <c r="P92" i="31" s="1"/>
  <c r="P95" i="31" s="1"/>
  <c r="H89" i="31"/>
  <c r="H92" i="31" s="1"/>
  <c r="H95" i="31" s="1"/>
  <c r="H32" i="31"/>
  <c r="J89" i="31"/>
  <c r="J92" i="31" s="1"/>
  <c r="J95" i="31" s="1"/>
  <c r="J32" i="31"/>
  <c r="F89" i="31"/>
  <c r="F92" i="31" s="1"/>
  <c r="F95" i="31" s="1"/>
  <c r="F32" i="31"/>
  <c r="L89" i="31"/>
  <c r="L92" i="31" s="1"/>
  <c r="L95" i="31" s="1"/>
  <c r="L32" i="31"/>
  <c r="D89" i="31"/>
  <c r="D92" i="31" s="1"/>
  <c r="D95" i="31" s="1"/>
  <c r="D32" i="31"/>
  <c r="H59" i="30"/>
  <c r="D61" i="30"/>
  <c r="F61" i="30"/>
  <c r="H61" i="30"/>
  <c r="J23" i="30"/>
  <c r="J65" i="30"/>
  <c r="D47" i="30"/>
  <c r="D43" i="30"/>
  <c r="D48" i="30"/>
  <c r="H80" i="30"/>
  <c r="F43" i="30"/>
  <c r="J43" i="30"/>
  <c r="J44" i="30"/>
  <c r="J46" i="30"/>
  <c r="D11" i="30"/>
  <c r="D12" i="30"/>
  <c r="J16" i="30"/>
  <c r="D55" i="30"/>
  <c r="F68" i="30"/>
  <c r="F55" i="30"/>
  <c r="D69" i="30"/>
  <c r="H55" i="30"/>
  <c r="J69" i="30"/>
  <c r="H70" i="30"/>
  <c r="J10" i="30"/>
  <c r="D56" i="30"/>
  <c r="J70" i="30"/>
  <c r="J19" i="30"/>
  <c r="F56" i="30"/>
  <c r="J72" i="30"/>
  <c r="H56" i="30"/>
  <c r="D73" i="30"/>
  <c r="D45" i="30"/>
  <c r="F73" i="30"/>
  <c r="J45" i="30"/>
  <c r="D57" i="30"/>
  <c r="H73" i="30"/>
  <c r="F46" i="30"/>
  <c r="D59" i="30"/>
  <c r="D25" i="30"/>
  <c r="F28" i="30"/>
  <c r="H28" i="30"/>
  <c r="D28" i="30"/>
  <c r="D27" i="30"/>
  <c r="F27" i="30"/>
  <c r="H27" i="30"/>
  <c r="D26" i="30"/>
  <c r="J26" i="30"/>
  <c r="F26" i="30"/>
  <c r="F25" i="30"/>
  <c r="H25" i="30"/>
  <c r="H24" i="30"/>
  <c r="F24" i="30"/>
  <c r="J24" i="30"/>
  <c r="H23" i="30"/>
  <c r="D23" i="30"/>
  <c r="J22" i="30"/>
  <c r="D22" i="30"/>
  <c r="F22" i="30"/>
  <c r="D21" i="30"/>
  <c r="H21" i="30"/>
  <c r="J21" i="30"/>
  <c r="J20" i="30"/>
  <c r="H20" i="30"/>
  <c r="F20" i="30"/>
  <c r="D19" i="30"/>
  <c r="D18" i="30"/>
  <c r="F18" i="30"/>
  <c r="H75" i="30"/>
  <c r="J84" i="30"/>
  <c r="F47" i="30"/>
  <c r="D72" i="30"/>
  <c r="F72" i="30"/>
  <c r="J75" i="30"/>
  <c r="F40" i="30"/>
  <c r="F6" i="30"/>
  <c r="H65" i="30"/>
  <c r="J90" i="30"/>
  <c r="F31" i="30"/>
  <c r="F90" i="30" s="1"/>
  <c r="H31" i="30"/>
  <c r="D49" i="30"/>
  <c r="J6" i="30"/>
  <c r="F38" i="30"/>
  <c r="F45" i="30"/>
  <c r="F49" i="30"/>
  <c r="D31" i="30"/>
  <c r="H10" i="30"/>
  <c r="H38" i="30"/>
  <c r="H49" i="30"/>
  <c r="H6" i="30"/>
  <c r="D38" i="30"/>
  <c r="D50" i="30"/>
  <c r="F57" i="30"/>
  <c r="H74" i="30"/>
  <c r="H41" i="30"/>
  <c r="F50" i="30"/>
  <c r="H57" i="30"/>
  <c r="D75" i="30"/>
  <c r="J41" i="30"/>
  <c r="D53" i="30"/>
  <c r="F70" i="30"/>
  <c r="D39" i="30"/>
  <c r="F59" i="30"/>
  <c r="F67" i="30"/>
  <c r="F76" i="30"/>
  <c r="F39" i="30"/>
  <c r="H39" i="30"/>
  <c r="D51" i="30"/>
  <c r="J76" i="30"/>
  <c r="J47" i="30"/>
  <c r="F51" i="30"/>
  <c r="D80" i="30"/>
  <c r="D76" i="30"/>
  <c r="D40" i="30"/>
  <c r="H51" i="30"/>
  <c r="F80" i="30"/>
  <c r="H40" i="30"/>
  <c r="D64" i="30"/>
  <c r="F52" i="30"/>
  <c r="F64" i="30"/>
  <c r="F71" i="30"/>
  <c r="D10" i="30"/>
  <c r="D41" i="30"/>
  <c r="H52" i="30"/>
  <c r="D65" i="30"/>
  <c r="H71" i="30"/>
  <c r="D84" i="30"/>
  <c r="D52" i="30"/>
  <c r="D46" i="30"/>
  <c r="J71" i="30"/>
  <c r="F84" i="30"/>
  <c r="H87" i="30"/>
  <c r="D87" i="30"/>
  <c r="J83" i="30"/>
  <c r="D83" i="30"/>
  <c r="F83" i="30"/>
  <c r="D82" i="30"/>
  <c r="F82" i="30"/>
  <c r="D81" i="30"/>
  <c r="F81" i="30"/>
  <c r="J81" i="30"/>
  <c r="J79" i="30"/>
  <c r="D79" i="30"/>
  <c r="F79" i="30"/>
  <c r="F74" i="30"/>
  <c r="H69" i="30"/>
  <c r="J68" i="30"/>
  <c r="H68" i="30"/>
  <c r="D67" i="30"/>
  <c r="H67" i="30"/>
  <c r="D66" i="30"/>
  <c r="H66" i="30"/>
  <c r="J66" i="30"/>
  <c r="D63" i="30"/>
  <c r="H63" i="30"/>
  <c r="H62" i="30"/>
  <c r="J62" i="30"/>
  <c r="D62" i="30"/>
  <c r="H77" i="30"/>
  <c r="D77" i="30"/>
  <c r="J77" i="30"/>
  <c r="J74" i="30"/>
  <c r="H64" i="30"/>
  <c r="F63" i="30"/>
  <c r="H50" i="30"/>
  <c r="D58" i="30"/>
  <c r="H58" i="30"/>
  <c r="J58" i="30"/>
  <c r="F54" i="30"/>
  <c r="H54" i="30"/>
  <c r="D54" i="30"/>
  <c r="H53" i="30"/>
  <c r="F53" i="30"/>
  <c r="D44" i="30"/>
  <c r="F44" i="30"/>
  <c r="F42" i="30"/>
  <c r="H42" i="30"/>
  <c r="D42" i="30"/>
  <c r="D16" i="30"/>
  <c r="J14" i="30"/>
  <c r="D14" i="30"/>
  <c r="F15" i="30"/>
  <c r="D15" i="30"/>
  <c r="J15" i="30"/>
  <c r="H13" i="30"/>
  <c r="J13" i="30"/>
  <c r="D9" i="30"/>
  <c r="H9" i="30"/>
  <c r="J9" i="30"/>
  <c r="D7" i="30"/>
  <c r="F7" i="30"/>
  <c r="F13" i="30"/>
  <c r="H7" i="30"/>
  <c r="H8" i="30"/>
  <c r="H14" i="30"/>
  <c r="D8" i="30"/>
  <c r="F8" i="30"/>
  <c r="H5" i="30"/>
  <c r="J5" i="30"/>
  <c r="F5" i="30"/>
  <c r="B40" i="37" l="1"/>
  <c r="B97" i="31"/>
  <c r="R92" i="31"/>
  <c r="R95" i="31" s="1"/>
  <c r="D90" i="30"/>
  <c r="H90" i="30"/>
  <c r="D86" i="30"/>
  <c r="J86" i="30"/>
  <c r="H86" i="30"/>
  <c r="F86" i="30"/>
  <c r="J30" i="30"/>
  <c r="J32" i="30" s="1"/>
  <c r="H30" i="30"/>
  <c r="H32" i="30" s="1"/>
  <c r="D30" i="30"/>
  <c r="D32" i="30" s="1"/>
  <c r="F30" i="30"/>
  <c r="F89" i="30" l="1"/>
  <c r="F92" i="30" s="1"/>
  <c r="F95" i="30" s="1"/>
  <c r="J89" i="30"/>
  <c r="J92" i="30" s="1"/>
  <c r="J95" i="30" s="1"/>
  <c r="H89" i="30"/>
  <c r="H92" i="30" s="1"/>
  <c r="H95" i="30" s="1"/>
  <c r="D89" i="30"/>
  <c r="D92" i="30" s="1"/>
  <c r="D95" i="30" s="1"/>
  <c r="F32" i="30"/>
  <c r="N106" i="6"/>
  <c r="N107" i="6"/>
  <c r="N108" i="6"/>
  <c r="N109" i="6"/>
  <c r="N110" i="6"/>
  <c r="N111" i="6"/>
  <c r="N112" i="6"/>
  <c r="N113" i="6"/>
  <c r="N114" i="6"/>
  <c r="N115" i="6"/>
  <c r="N116" i="6"/>
  <c r="B97" i="30" l="1"/>
  <c r="G167" i="6"/>
  <c r="E167" i="6"/>
  <c r="F167" i="6"/>
  <c r="D167" i="6"/>
  <c r="H167" i="6"/>
  <c r="C167" i="6"/>
  <c r="K16" i="6"/>
  <c r="K14" i="6"/>
  <c r="K6" i="6"/>
  <c r="K7" i="6"/>
  <c r="K8" i="6"/>
  <c r="K9" i="6"/>
  <c r="K10" i="6"/>
  <c r="K11" i="6"/>
  <c r="K12" i="6"/>
  <c r="K13" i="6"/>
  <c r="K5" i="6"/>
  <c r="K53" i="6"/>
  <c r="K72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E74" i="6" l="1"/>
  <c r="H74" i="6"/>
  <c r="K30" i="6"/>
  <c r="E44" i="6"/>
  <c r="H44" i="6"/>
  <c r="H43" i="6"/>
  <c r="K17" i="6"/>
  <c r="K18" i="6"/>
  <c r="K19" i="6"/>
  <c r="K20" i="6"/>
  <c r="K21" i="6"/>
  <c r="K22" i="6"/>
  <c r="K23" i="6"/>
  <c r="K24" i="6"/>
  <c r="K25" i="6"/>
  <c r="K27" i="6"/>
  <c r="K28" i="6"/>
  <c r="K31" i="6"/>
  <c r="K32" i="6"/>
  <c r="K33" i="6"/>
  <c r="K34" i="6"/>
  <c r="K35" i="6"/>
  <c r="K37" i="6"/>
  <c r="K38" i="6"/>
  <c r="K39" i="6"/>
  <c r="K40" i="6"/>
  <c r="K41" i="6"/>
  <c r="K42" i="6"/>
  <c r="I159" i="6"/>
  <c r="I160" i="6"/>
  <c r="I161" i="6"/>
  <c r="I162" i="6"/>
  <c r="I163" i="6"/>
  <c r="I164" i="6"/>
  <c r="I165" i="6"/>
  <c r="I166" i="6"/>
  <c r="I158" i="6"/>
  <c r="I151" i="6"/>
  <c r="I152" i="6"/>
  <c r="I153" i="6"/>
  <c r="I154" i="6"/>
  <c r="I155" i="6"/>
  <c r="I156" i="6"/>
  <c r="G130" i="6"/>
  <c r="G131" i="6"/>
  <c r="G132" i="6"/>
  <c r="G133" i="6"/>
  <c r="G134" i="6"/>
  <c r="G135" i="6"/>
  <c r="G136" i="6"/>
  <c r="G137" i="6"/>
  <c r="G138" i="6"/>
  <c r="G139" i="6"/>
  <c r="G140" i="6"/>
  <c r="G129" i="6"/>
  <c r="I192" i="6" l="1"/>
  <c r="C157" i="6" l="1"/>
  <c r="H157" i="6" l="1"/>
  <c r="G157" i="6"/>
  <c r="B44" i="6"/>
  <c r="K45" i="6" s="1"/>
  <c r="E43" i="6"/>
  <c r="B43" i="6"/>
  <c r="E2" i="24"/>
  <c r="F157" i="6"/>
  <c r="E157" i="6"/>
  <c r="D157" i="6"/>
  <c r="K46" i="6" l="1"/>
  <c r="K47" i="6" s="1"/>
  <c r="I168" i="6"/>
  <c r="E4" i="24"/>
  <c r="E11" i="24"/>
  <c r="E10" i="24"/>
  <c r="E9" i="24"/>
  <c r="E8" i="24"/>
  <c r="E7" i="24"/>
  <c r="E5" i="24"/>
  <c r="E3" i="24"/>
  <c r="D12" i="24"/>
  <c r="N105" i="6"/>
  <c r="N85" i="6"/>
  <c r="N86" i="6"/>
  <c r="N87" i="6"/>
  <c r="N88" i="6"/>
  <c r="N89" i="6"/>
  <c r="N90" i="6"/>
  <c r="N91" i="6"/>
  <c r="N92" i="6"/>
  <c r="N93" i="6"/>
  <c r="N94" i="6"/>
  <c r="N95" i="6"/>
  <c r="N84" i="6"/>
  <c r="I97" i="6"/>
  <c r="J97" i="6"/>
  <c r="K97" i="6"/>
  <c r="I169" i="6" l="1"/>
  <c r="I170" i="6" s="1"/>
  <c r="B74" i="6" l="1"/>
  <c r="K75" i="6" s="1"/>
  <c r="E73" i="6"/>
  <c r="H73" i="6"/>
  <c r="B73" i="6"/>
  <c r="K118" i="6"/>
  <c r="J118" i="6"/>
  <c r="I118" i="6"/>
  <c r="K117" i="6"/>
  <c r="J117" i="6"/>
  <c r="I117" i="6"/>
  <c r="N120" i="6" l="1"/>
  <c r="K76" i="6"/>
  <c r="K77" i="6" s="1"/>
  <c r="N121" i="6"/>
  <c r="G122" i="6"/>
  <c r="N122" i="6" l="1"/>
  <c r="E6" i="24" l="1"/>
  <c r="E12" i="24" l="1"/>
  <c r="D142" i="6" l="1"/>
  <c r="C142" i="6"/>
  <c r="D141" i="6"/>
  <c r="C141" i="6"/>
  <c r="B141" i="6"/>
  <c r="K96" i="6"/>
  <c r="J96" i="6"/>
  <c r="B142" i="6"/>
  <c r="I96" i="6"/>
  <c r="G143" i="6" l="1"/>
  <c r="G144" i="6"/>
  <c r="N99" i="6"/>
  <c r="N100" i="6"/>
  <c r="G145" i="6" l="1"/>
  <c r="N101" i="6"/>
  <c r="P121" i="6" s="1"/>
  <c r="L5" i="37" l="1"/>
  <c r="C38" i="37" l="1"/>
  <c r="C40" i="37" s="1"/>
</calcChain>
</file>

<file path=xl/connections.xml><?xml version="1.0" encoding="utf-8"?>
<connections xmlns="http://schemas.openxmlformats.org/spreadsheetml/2006/main">
  <connection id="1" keepAlive="1" name="Requête - DÉROULANTEFIL" description="Connexion à la requête « DÉROULANTEFIL » dans le classeur." type="5" refreshedVersion="0" background="1" saveData="1">
    <dbPr connection="Provider=Microsoft.Mashup.OleDb.1;Data Source=$Workbook$;Location=DÉROULANTEFIL;Extended Properties=&quot;&quot;" command="SELECT * FROM [DÉROULANTEFIL]"/>
  </connection>
</connections>
</file>

<file path=xl/sharedStrings.xml><?xml version="1.0" encoding="utf-8"?>
<sst xmlns="http://schemas.openxmlformats.org/spreadsheetml/2006/main" count="530" uniqueCount="213">
  <si>
    <t>TOTAL</t>
  </si>
  <si>
    <t>PLINTHES ÉLECTRIQUES 208V</t>
  </si>
  <si>
    <t>DÉTAIL</t>
  </si>
  <si>
    <t>QUANTITÉ</t>
  </si>
  <si>
    <t>WATTAGE</t>
  </si>
  <si>
    <t>CHAUFFAGE</t>
  </si>
  <si>
    <t>INCENDIE</t>
  </si>
  <si>
    <t>DÉTAILS</t>
  </si>
  <si>
    <t>URGENCE</t>
  </si>
  <si>
    <t>TYPE</t>
  </si>
  <si>
    <t>PRIX INST</t>
  </si>
  <si>
    <t>QT PAGE</t>
  </si>
  <si>
    <t>PRIX</t>
  </si>
  <si>
    <t>LUMINAIRE</t>
  </si>
  <si>
    <t>TOTAL ÉCLAIRAGE</t>
  </si>
  <si>
    <t>PRIX ÉQUIPEMENT</t>
  </si>
  <si>
    <t># PAGE</t>
  </si>
  <si>
    <t>TOTAL PAGE</t>
  </si>
  <si>
    <t>PLINTHE ÉLECTRIQUE 347V</t>
  </si>
  <si>
    <t>PRIX MATÉRIEL</t>
  </si>
  <si>
    <t>TOTAL QUANTITÉ</t>
  </si>
  <si>
    <t>SERPENTIN</t>
  </si>
  <si>
    <t xml:space="preserve">THERMOSTAT </t>
  </si>
  <si>
    <t>TOTAL MATÉRIEL TABLEAU</t>
  </si>
  <si>
    <t>TOTAL PRIX PAGE INST</t>
  </si>
  <si>
    <t>TOTAL PRIX PAGE MATÉRIEL</t>
  </si>
  <si>
    <t>TOTAL INSTALLATION TALBEAU</t>
  </si>
  <si>
    <t>PRISE</t>
  </si>
  <si>
    <t>PRIX TOTAL ÉCLAIRAGE URGENCE</t>
  </si>
  <si>
    <t>TOTAL INSTALLATION TABLEAU</t>
  </si>
  <si>
    <t>NUMÉRO PAGE</t>
  </si>
  <si>
    <t xml:space="preserve">ÉCLAIRAGE </t>
  </si>
  <si>
    <t># page</t>
  </si>
  <si>
    <t>emt 1/2</t>
  </si>
  <si>
    <t>emt 3/4</t>
  </si>
  <si>
    <t>emt 1 pouce</t>
  </si>
  <si>
    <t>emt 1 1/4</t>
  </si>
  <si>
    <t>emt 1 1/2</t>
  </si>
  <si>
    <t>emt 2</t>
  </si>
  <si>
    <t>TUYAU + CANTRUST</t>
  </si>
  <si>
    <t>QT ITEM</t>
  </si>
  <si>
    <t>TOTAL TUYAU</t>
  </si>
  <si>
    <t>TOTA L CANTRUST</t>
  </si>
  <si>
    <t>cantrust 2 pieds</t>
  </si>
  <si>
    <t>cantrust 4 pieds</t>
  </si>
  <si>
    <t>cantrust 6 pieds</t>
  </si>
  <si>
    <t>cantrust 8 pieds</t>
  </si>
  <si>
    <t>cantrust 10 pieds</t>
  </si>
  <si>
    <t>PRIX PAGE</t>
  </si>
  <si>
    <t># MACHINE</t>
  </si>
  <si>
    <t>QT FIL</t>
  </si>
  <si>
    <t xml:space="preserve">VOLTAGE </t>
  </si>
  <si>
    <t>AMPERAGE</t>
  </si>
  <si>
    <t>CUT OFF $</t>
  </si>
  <si>
    <t>DÉMARREUR $</t>
  </si>
  <si>
    <t>HEURE INST</t>
  </si>
  <si>
    <t>FIL $</t>
  </si>
  <si>
    <t>TOTAL LIGNE</t>
  </si>
  <si>
    <t>PRIX TABLEAU</t>
  </si>
  <si>
    <t>TOTAL TUYAU + CANTRUST</t>
  </si>
  <si>
    <t>MATÉRIEL</t>
  </si>
  <si>
    <t>TEMPS</t>
  </si>
  <si>
    <t>COST</t>
  </si>
  <si>
    <t>PROFIT</t>
  </si>
  <si>
    <t>DESCRIPTION LOT</t>
  </si>
  <si>
    <t>DISTRIBUTION</t>
  </si>
  <si>
    <t>TRANSFORMATEUR</t>
  </si>
  <si>
    <t>FOURNISSEUR</t>
  </si>
  <si>
    <t># SOUMISSION</t>
  </si>
  <si>
    <t>LOT PRISE</t>
  </si>
  <si>
    <t>ÉCLAIRAGE</t>
  </si>
  <si>
    <t>ÉCLAIRAGE URGENCE</t>
  </si>
  <si>
    <t>DÉMARREUR</t>
  </si>
  <si>
    <t>LOT CONTRÔLE</t>
  </si>
  <si>
    <t>TEMPORAIRE</t>
  </si>
  <si>
    <t>CONTRÖLE</t>
  </si>
  <si>
    <t>TOIT + ÉQUIPEMENT DE + 40A</t>
  </si>
  <si>
    <t>FIL</t>
  </si>
  <si>
    <t>ECLAIRAGE 3 SOUS-TOTAL</t>
  </si>
  <si>
    <t>PRIX TOTAL ÉCLAIRAGE CONTROLE</t>
  </si>
  <si>
    <t>TOTAL LOTS</t>
  </si>
  <si>
    <t>LOT</t>
  </si>
  <si>
    <t>HEURE SUPP UNITAIRE</t>
  </si>
  <si>
    <t>CALCUL LOGEMENT (temps et matériel)</t>
  </si>
  <si>
    <t>Section Rough électrique</t>
  </si>
  <si>
    <t>Prix</t>
  </si>
  <si>
    <t>Quantité</t>
  </si>
  <si>
    <t>Total</t>
  </si>
  <si>
    <t>AUTRE</t>
  </si>
  <si>
    <t>14/2 AC90</t>
  </si>
  <si>
    <t>14/3 AC90</t>
  </si>
  <si>
    <t>12/2 AC90</t>
  </si>
  <si>
    <t>10/2 AC90</t>
  </si>
  <si>
    <t>10/3 AC90</t>
  </si>
  <si>
    <t>6/3 AC90-AL</t>
  </si>
  <si>
    <t>14/2 NMD</t>
  </si>
  <si>
    <t>18/2 LVT</t>
  </si>
  <si>
    <t>Cable CAT5</t>
  </si>
  <si>
    <t>Cable CAT6</t>
  </si>
  <si>
    <t>Cable coaxial</t>
  </si>
  <si>
    <t>Boites</t>
  </si>
  <si>
    <t>3104- LSSAX</t>
  </si>
  <si>
    <t>OCTO LSSAX</t>
  </si>
  <si>
    <t>4-11/16 KSSX</t>
  </si>
  <si>
    <t>BB15</t>
  </si>
  <si>
    <t>1104L</t>
  </si>
  <si>
    <t>ring spots</t>
  </si>
  <si>
    <t>Couvercle octo avec K/O</t>
  </si>
  <si>
    <t>pare vapeur</t>
  </si>
  <si>
    <t>Quincaillerie (cramp, merette, connecteurs, tape, etc…)</t>
  </si>
  <si>
    <t>Silicone coupe-feu</t>
  </si>
  <si>
    <t>Total de matériel rough</t>
  </si>
  <si>
    <t>Total de main d'œuvre ROUGH</t>
  </si>
  <si>
    <t>Total rough</t>
  </si>
  <si>
    <t>Section Finition électrique</t>
  </si>
  <si>
    <t xml:space="preserve">Prix </t>
  </si>
  <si>
    <t>prises, plaques…</t>
  </si>
  <si>
    <t>Prise 15a</t>
  </si>
  <si>
    <t>Prise 20a</t>
  </si>
  <si>
    <t>GFI 15a</t>
  </si>
  <si>
    <t>GFI 20a</t>
  </si>
  <si>
    <t>GFI WR 15A</t>
  </si>
  <si>
    <t>Switch uni</t>
  </si>
  <si>
    <t>Switch 3w</t>
  </si>
  <si>
    <t>Switch 4w</t>
  </si>
  <si>
    <t xml:space="preserve">Plaques 1 </t>
  </si>
  <si>
    <t>Plaques 2</t>
  </si>
  <si>
    <t>Plaques 3</t>
  </si>
  <si>
    <t>Plaques extérieurs</t>
  </si>
  <si>
    <t>Porcelaine et ampoules</t>
  </si>
  <si>
    <t>Spots</t>
  </si>
  <si>
    <t>Fixtures Garde robe</t>
  </si>
  <si>
    <t>Prise poêle</t>
  </si>
  <si>
    <t>Prise secheuse</t>
  </si>
  <si>
    <t>Fumée</t>
  </si>
  <si>
    <t>Fumée monoxyde</t>
  </si>
  <si>
    <t>Cuttoff</t>
  </si>
  <si>
    <t>12/2 NMWU</t>
  </si>
  <si>
    <t>10/2 NMWU</t>
  </si>
  <si>
    <t>Chauffage</t>
  </si>
  <si>
    <t>OFM 300/500</t>
  </si>
  <si>
    <t>OFM750</t>
  </si>
  <si>
    <t>OFM1000</t>
  </si>
  <si>
    <t>OFM1250</t>
  </si>
  <si>
    <t>OFM1500</t>
  </si>
  <si>
    <t>OFM1750</t>
  </si>
  <si>
    <t>OFM2000</t>
  </si>
  <si>
    <t>TI-OVS</t>
  </si>
  <si>
    <t>TI-OFM</t>
  </si>
  <si>
    <t>TM 2500</t>
  </si>
  <si>
    <t>TM 4000</t>
  </si>
  <si>
    <t>OVS-500/750</t>
  </si>
  <si>
    <t>OVS-1000/1250</t>
  </si>
  <si>
    <t>OVS-1500</t>
  </si>
  <si>
    <t>OVS-2000</t>
  </si>
  <si>
    <t>Spider 4000W</t>
  </si>
  <si>
    <t>Bas voltage</t>
  </si>
  <si>
    <t>Finition Câble/Tél combiné(SQR87C01WH)</t>
  </si>
  <si>
    <t>finition câble</t>
  </si>
  <si>
    <t>finition téléphone (40649W)</t>
  </si>
  <si>
    <t>finition keystone/ch (keystone et RJ45)</t>
  </si>
  <si>
    <t>Carillon</t>
  </si>
  <si>
    <t xml:space="preserve">Intercom </t>
  </si>
  <si>
    <t>Total de matériel Finition</t>
  </si>
  <si>
    <t>Total de main d'œuvre Finition</t>
  </si>
  <si>
    <t>Total matériel rough et finition</t>
  </si>
  <si>
    <t>Total main d'œuvre rough et finition</t>
  </si>
  <si>
    <t>TOTAL PAR LOGEMENT</t>
  </si>
  <si>
    <t>Nombre de logement</t>
  </si>
  <si>
    <t>QUANTIÉ</t>
  </si>
  <si>
    <t>NOMBRE TOTAL DE LOGMENT</t>
  </si>
  <si>
    <t xml:space="preserve">Grand total </t>
  </si>
  <si>
    <t>* exclus *</t>
  </si>
  <si>
    <t>Entrées électriques</t>
  </si>
  <si>
    <t>Disjoncteurs</t>
  </si>
  <si>
    <t>Lot de chauffage</t>
  </si>
  <si>
    <t>Incendie temps/matériel</t>
  </si>
  <si>
    <t>CAGE ESCALIER 1</t>
  </si>
  <si>
    <t>CAGE ESCALIER 2</t>
  </si>
  <si>
    <t>CAGE ESCALIER 3</t>
  </si>
  <si>
    <t>PASSAGE RDC</t>
  </si>
  <si>
    <t>PASSAGE 2E</t>
  </si>
  <si>
    <t>PASSAGE 3 A 6</t>
  </si>
  <si>
    <t>PASSAGE 7E</t>
  </si>
  <si>
    <t>%</t>
  </si>
  <si>
    <t>CALCUL</t>
  </si>
  <si>
    <t>TAUX HORAIRE</t>
  </si>
  <si>
    <t>CODE ITEM</t>
  </si>
  <si>
    <t>DESCRIPTION ITEM</t>
  </si>
  <si>
    <t>PRIX COST</t>
  </si>
  <si>
    <t>TOTAL COST</t>
  </si>
  <si>
    <t>PRIX PROFIT</t>
  </si>
  <si>
    <t>TOTAL PROFIT</t>
  </si>
  <si>
    <t># HEURE</t>
  </si>
  <si>
    <t>TEMP</t>
  </si>
  <si>
    <t>GRAND TOTAL</t>
  </si>
  <si>
    <t>% PROFIT</t>
  </si>
  <si>
    <t>DESCRIPTION TEMP</t>
  </si>
  <si>
    <t>NOTE</t>
  </si>
  <si>
    <t>MATÉRIEL RACE WAY</t>
  </si>
  <si>
    <t>TEMPS RACE WAY</t>
  </si>
  <si>
    <t>ONGLET</t>
  </si>
  <si>
    <t>DÉMOLITON/TEMPORAIRE</t>
  </si>
  <si>
    <t># UNIFILAIRE</t>
  </si>
  <si>
    <t>QUANTITÉ MÈTRE</t>
  </si>
  <si>
    <t>$ ARTICLE COST</t>
  </si>
  <si>
    <t>$ QUINCALLERIE COST</t>
  </si>
  <si>
    <t>TYPE DE FIL</t>
  </si>
  <si>
    <t>$ ARTICLE PROFIT</t>
  </si>
  <si>
    <t>$ QUINCALLERIE PROFIT</t>
  </si>
  <si>
    <t># D'HEURE</t>
  </si>
  <si>
    <t>TYPE TRANSFO</t>
  </si>
  <si>
    <t>50 kva 600/120/208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</si>
</sst>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$&quot;_);[Red]\(#,##0\ &quot;$&quot;\)"/>
    <numFmt numFmtId="165" formatCode="#,##0.00\ &quot;$&quot;"/>
    <numFmt numFmtId="166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2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33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EA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BE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00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center"/>
    </xf>
    <xf numFmtId="165" fontId="5" fillId="11" borderId="8" xfId="0" applyNumberFormat="1" applyFont="1" applyFill="1" applyBorder="1" applyAlignment="1">
      <alignment horizontal="center" vertical="center"/>
    </xf>
    <xf numFmtId="165" fontId="5" fillId="9" borderId="8" xfId="0" applyNumberFormat="1" applyFont="1" applyFill="1" applyBorder="1" applyAlignment="1">
      <alignment horizontal="center" vertical="center"/>
    </xf>
    <xf numFmtId="0" fontId="3" fillId="13" borderId="13" xfId="0" applyFont="1" applyFill="1" applyBorder="1" applyAlignment="1" applyProtection="1">
      <alignment horizontal="center" vertical="center"/>
      <protection locked="0"/>
    </xf>
    <xf numFmtId="0" fontId="3" fillId="13" borderId="3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7" borderId="3" xfId="0" applyFont="1" applyFill="1" applyBorder="1" applyAlignment="1" applyProtection="1">
      <alignment horizontal="center" vertical="center"/>
      <protection locked="0"/>
    </xf>
    <xf numFmtId="0" fontId="3" fillId="13" borderId="15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3" fillId="13" borderId="22" xfId="0" applyFont="1" applyFill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/>
      <protection locked="0"/>
    </xf>
    <xf numFmtId="0" fontId="5" fillId="11" borderId="5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165" fontId="3" fillId="13" borderId="17" xfId="0" applyNumberFormat="1" applyFont="1" applyFill="1" applyBorder="1" applyAlignment="1" applyProtection="1">
      <alignment horizontal="center" vertical="center"/>
      <protection locked="0"/>
    </xf>
    <xf numFmtId="165" fontId="3" fillId="13" borderId="3" xfId="0" applyNumberFormat="1" applyFont="1" applyFill="1" applyBorder="1" applyAlignment="1" applyProtection="1">
      <alignment horizontal="center" vertical="center"/>
      <protection locked="0"/>
    </xf>
    <xf numFmtId="165" fontId="3" fillId="5" borderId="3" xfId="0" applyNumberFormat="1" applyFont="1" applyFill="1" applyBorder="1" applyAlignment="1" applyProtection="1">
      <alignment horizontal="center" vertical="center"/>
      <protection locked="0"/>
    </xf>
    <xf numFmtId="165" fontId="3" fillId="5" borderId="17" xfId="0" applyNumberFormat="1" applyFont="1" applyFill="1" applyBorder="1" applyAlignment="1" applyProtection="1">
      <alignment horizontal="center" vertical="center"/>
      <protection locked="0"/>
    </xf>
    <xf numFmtId="165" fontId="3" fillId="7" borderId="3" xfId="0" applyNumberFormat="1" applyFont="1" applyFill="1" applyBorder="1" applyAlignment="1" applyProtection="1">
      <alignment horizontal="center" vertical="center"/>
      <protection locked="0"/>
    </xf>
    <xf numFmtId="0" fontId="5" fillId="11" borderId="28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3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65" fontId="5" fillId="18" borderId="25" xfId="0" applyNumberFormat="1" applyFont="1" applyFill="1" applyBorder="1" applyAlignment="1">
      <alignment horizontal="center" vertical="center"/>
    </xf>
    <xf numFmtId="165" fontId="5" fillId="18" borderId="31" xfId="0" applyNumberFormat="1" applyFont="1" applyFill="1" applyBorder="1" applyAlignment="1">
      <alignment horizontal="center" vertical="center"/>
    </xf>
    <xf numFmtId="165" fontId="3" fillId="18" borderId="26" xfId="0" applyNumberFormat="1" applyFont="1" applyFill="1" applyBorder="1" applyAlignment="1">
      <alignment horizontal="center" vertical="center"/>
    </xf>
    <xf numFmtId="165" fontId="5" fillId="18" borderId="15" xfId="0" applyNumberFormat="1" applyFont="1" applyFill="1" applyBorder="1" applyAlignment="1">
      <alignment horizontal="center" vertical="center"/>
    </xf>
    <xf numFmtId="165" fontId="5" fillId="18" borderId="27" xfId="0" applyNumberFormat="1" applyFont="1" applyFill="1" applyBorder="1" applyAlignment="1">
      <alignment horizontal="center" vertical="center"/>
    </xf>
    <xf numFmtId="165" fontId="3" fillId="18" borderId="19" xfId="0" applyNumberFormat="1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center" vertical="center"/>
    </xf>
    <xf numFmtId="0" fontId="5" fillId="14" borderId="32" xfId="0" applyFont="1" applyFill="1" applyBorder="1" applyAlignment="1">
      <alignment horizontal="center" vertical="center"/>
    </xf>
    <xf numFmtId="0" fontId="3" fillId="13" borderId="34" xfId="0" applyFont="1" applyFill="1" applyBorder="1" applyAlignment="1" applyProtection="1">
      <alignment horizontal="center" vertical="center"/>
      <protection locked="0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7" borderId="34" xfId="0" applyFont="1" applyFill="1" applyBorder="1" applyAlignment="1" applyProtection="1">
      <alignment horizontal="center" vertical="center"/>
      <protection locked="0"/>
    </xf>
    <xf numFmtId="165" fontId="3" fillId="0" borderId="34" xfId="0" applyNumberFormat="1" applyFont="1" applyBorder="1" applyAlignment="1" applyProtection="1">
      <alignment horizontal="center" vertical="center"/>
      <protection locked="0"/>
    </xf>
    <xf numFmtId="165" fontId="3" fillId="0" borderId="24" xfId="0" applyNumberFormat="1" applyFont="1" applyBorder="1" applyAlignment="1" applyProtection="1">
      <alignment horizontal="center" vertical="center"/>
      <protection locked="0"/>
    </xf>
    <xf numFmtId="165" fontId="3" fillId="0" borderId="3" xfId="0" applyNumberFormat="1" applyFont="1" applyBorder="1" applyAlignment="1" applyProtection="1">
      <alignment horizontal="center" vertical="center"/>
      <protection locked="0"/>
    </xf>
    <xf numFmtId="165" fontId="3" fillId="0" borderId="17" xfId="0" applyNumberFormat="1" applyFont="1" applyBorder="1" applyAlignment="1" applyProtection="1">
      <alignment horizontal="center" vertical="center"/>
      <protection locked="0"/>
    </xf>
    <xf numFmtId="0" fontId="5" fillId="13" borderId="3" xfId="0" applyFont="1" applyFill="1" applyBorder="1" applyAlignment="1" applyProtection="1">
      <alignment vertical="center"/>
      <protection locked="0"/>
    </xf>
    <xf numFmtId="0" fontId="5" fillId="5" borderId="3" xfId="0" applyFont="1" applyFill="1" applyBorder="1" applyAlignment="1" applyProtection="1">
      <alignment vertical="center"/>
      <protection locked="0"/>
    </xf>
    <xf numFmtId="0" fontId="5" fillId="7" borderId="3" xfId="0" applyFont="1" applyFill="1" applyBorder="1" applyAlignment="1" applyProtection="1">
      <alignment vertical="center"/>
      <protection locked="0"/>
    </xf>
    <xf numFmtId="165" fontId="5" fillId="0" borderId="3" xfId="0" applyNumberFormat="1" applyFont="1" applyBorder="1" applyAlignment="1" applyProtection="1">
      <alignment vertical="center"/>
      <protection locked="0"/>
    </xf>
    <xf numFmtId="165" fontId="5" fillId="0" borderId="17" xfId="0" applyNumberFormat="1" applyFont="1" applyBorder="1" applyAlignment="1" applyProtection="1">
      <alignment vertical="center"/>
      <protection locked="0"/>
    </xf>
    <xf numFmtId="0" fontId="5" fillId="13" borderId="3" xfId="0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7" xfId="0" applyNumberFormat="1" applyFont="1" applyBorder="1" applyAlignment="1" applyProtection="1">
      <alignment horizontal="center" vertical="center"/>
      <protection locked="0"/>
    </xf>
    <xf numFmtId="0" fontId="5" fillId="13" borderId="16" xfId="0" applyFont="1" applyFill="1" applyBorder="1" applyAlignment="1" applyProtection="1">
      <alignment horizontal="center" vertical="center"/>
      <protection locked="0"/>
    </xf>
    <xf numFmtId="0" fontId="5" fillId="5" borderId="16" xfId="0" applyFont="1" applyFill="1" applyBorder="1" applyAlignment="1" applyProtection="1">
      <alignment horizontal="center" vertical="center"/>
      <protection locked="0"/>
    </xf>
    <xf numFmtId="0" fontId="5" fillId="7" borderId="16" xfId="0" applyFont="1" applyFill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/>
      <protection locked="0"/>
    </xf>
    <xf numFmtId="165" fontId="5" fillId="0" borderId="21" xfId="0" applyNumberFormat="1" applyFont="1" applyBorder="1" applyAlignment="1" applyProtection="1">
      <alignment horizontal="center" vertical="center"/>
      <protection locked="0"/>
    </xf>
    <xf numFmtId="0" fontId="3" fillId="13" borderId="40" xfId="0" applyFont="1" applyFill="1" applyBorder="1" applyAlignment="1" applyProtection="1">
      <alignment horizontal="center" vertical="center"/>
      <protection locked="0"/>
    </xf>
    <xf numFmtId="0" fontId="3" fillId="5" borderId="40" xfId="0" applyFont="1" applyFill="1" applyBorder="1" applyAlignment="1" applyProtection="1">
      <alignment horizontal="center" vertical="center"/>
      <protection locked="0"/>
    </xf>
    <xf numFmtId="165" fontId="3" fillId="13" borderId="4" xfId="0" applyNumberFormat="1" applyFont="1" applyFill="1" applyBorder="1" applyAlignment="1" applyProtection="1">
      <alignment horizontal="center" vertical="center"/>
      <protection locked="0"/>
    </xf>
    <xf numFmtId="165" fontId="3" fillId="13" borderId="21" xfId="0" applyNumberFormat="1" applyFont="1" applyFill="1" applyBorder="1" applyAlignment="1" applyProtection="1">
      <alignment horizontal="center" vertical="center"/>
      <protection locked="0"/>
    </xf>
    <xf numFmtId="165" fontId="3" fillId="5" borderId="4" xfId="0" applyNumberFormat="1" applyFont="1" applyFill="1" applyBorder="1" applyAlignment="1" applyProtection="1">
      <alignment horizontal="center" vertical="center"/>
      <protection locked="0"/>
    </xf>
    <xf numFmtId="165" fontId="3" fillId="5" borderId="21" xfId="0" applyNumberFormat="1" applyFont="1" applyFill="1" applyBorder="1" applyAlignment="1" applyProtection="1">
      <alignment horizontal="center" vertical="center"/>
      <protection locked="0"/>
    </xf>
    <xf numFmtId="165" fontId="3" fillId="7" borderId="4" xfId="0" applyNumberFormat="1" applyFont="1" applyFill="1" applyBorder="1" applyAlignment="1" applyProtection="1">
      <alignment horizontal="center" vertical="center"/>
      <protection locked="0"/>
    </xf>
    <xf numFmtId="0" fontId="5" fillId="18" borderId="5" xfId="0" applyFont="1" applyFill="1" applyBorder="1" applyAlignment="1">
      <alignment horizontal="center" vertical="center"/>
    </xf>
    <xf numFmtId="0" fontId="5" fillId="18" borderId="8" xfId="0" applyFont="1" applyFill="1" applyBorder="1" applyAlignment="1">
      <alignment horizontal="center" vertical="center"/>
    </xf>
    <xf numFmtId="0" fontId="5" fillId="18" borderId="0" xfId="0" applyFont="1" applyFill="1" applyAlignment="1">
      <alignment horizontal="center" vertical="center"/>
    </xf>
    <xf numFmtId="0" fontId="5" fillId="18" borderId="7" xfId="0" applyFont="1" applyFill="1" applyBorder="1" applyAlignment="1">
      <alignment horizontal="center" vertical="center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165" fontId="3" fillId="0" borderId="16" xfId="0" applyNumberFormat="1" applyFont="1" applyBorder="1" applyAlignment="1" applyProtection="1">
      <alignment horizontal="center" vertical="center"/>
      <protection locked="0"/>
    </xf>
    <xf numFmtId="165" fontId="5" fillId="11" borderId="8" xfId="0" applyNumberFormat="1" applyFont="1" applyFill="1" applyBorder="1" applyAlignment="1" applyProtection="1">
      <alignment horizontal="center" vertical="center"/>
      <protection locked="0"/>
    </xf>
    <xf numFmtId="0" fontId="5" fillId="12" borderId="7" xfId="0" applyFont="1" applyFill="1" applyBorder="1" applyAlignment="1">
      <alignment horizontal="center" vertical="center"/>
    </xf>
    <xf numFmtId="0" fontId="3" fillId="18" borderId="3" xfId="0" applyFont="1" applyFill="1" applyBorder="1" applyAlignment="1" applyProtection="1">
      <alignment horizontal="center" vertical="center"/>
      <protection locked="0"/>
    </xf>
    <xf numFmtId="0" fontId="5" fillId="18" borderId="39" xfId="0" applyFont="1" applyFill="1" applyBorder="1" applyAlignment="1">
      <alignment horizontal="center" vertical="center"/>
    </xf>
    <xf numFmtId="0" fontId="5" fillId="12" borderId="39" xfId="0" applyFont="1" applyFill="1" applyBorder="1" applyAlignment="1">
      <alignment horizontal="center" vertical="center"/>
    </xf>
    <xf numFmtId="0" fontId="5" fillId="12" borderId="32" xfId="0" applyFont="1" applyFill="1" applyBorder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165" fontId="3" fillId="0" borderId="4" xfId="0" applyNumberFormat="1" applyFon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>
      <alignment horizontal="center"/>
    </xf>
    <xf numFmtId="0" fontId="5" fillId="20" borderId="11" xfId="0" applyFont="1" applyFill="1" applyBorder="1" applyAlignment="1">
      <alignment horizontal="center" vertical="center"/>
    </xf>
    <xf numFmtId="0" fontId="5" fillId="2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165" fontId="2" fillId="0" borderId="0" xfId="0" applyNumberFormat="1" applyFont="1" applyAlignment="1">
      <alignment horizontal="center"/>
    </xf>
    <xf numFmtId="165" fontId="0" fillId="3" borderId="3" xfId="0" applyNumberFormat="1" applyFill="1" applyBorder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165" fontId="0" fillId="9" borderId="3" xfId="0" applyNumberFormat="1" applyFill="1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  <xf numFmtId="165" fontId="3" fillId="0" borderId="0" xfId="0" applyNumberFormat="1" applyFont="1" applyAlignment="1">
      <alignment horizontal="center" vertical="center"/>
    </xf>
    <xf numFmtId="165" fontId="3" fillId="22" borderId="34" xfId="0" applyNumberFormat="1" applyFont="1" applyFill="1" applyBorder="1" applyAlignment="1" applyProtection="1">
      <alignment horizontal="center" vertical="center"/>
      <protection locked="0"/>
    </xf>
    <xf numFmtId="165" fontId="3" fillId="22" borderId="24" xfId="0" applyNumberFormat="1" applyFont="1" applyFill="1" applyBorder="1" applyAlignment="1" applyProtection="1">
      <alignment horizontal="center" vertical="center"/>
      <protection locked="0"/>
    </xf>
    <xf numFmtId="165" fontId="3" fillId="22" borderId="3" xfId="0" applyNumberFormat="1" applyFont="1" applyFill="1" applyBorder="1" applyAlignment="1" applyProtection="1">
      <alignment horizontal="center" vertical="center"/>
      <protection locked="0"/>
    </xf>
    <xf numFmtId="165" fontId="3" fillId="22" borderId="17" xfId="0" applyNumberFormat="1" applyFont="1" applyFill="1" applyBorder="1" applyAlignment="1" applyProtection="1">
      <alignment horizontal="center" vertical="center"/>
      <protection locked="0"/>
    </xf>
    <xf numFmtId="165" fontId="5" fillId="22" borderId="3" xfId="0" applyNumberFormat="1" applyFont="1" applyFill="1" applyBorder="1" applyAlignment="1" applyProtection="1">
      <alignment vertical="center"/>
      <protection locked="0"/>
    </xf>
    <xf numFmtId="165" fontId="5" fillId="22" borderId="17" xfId="0" applyNumberFormat="1" applyFont="1" applyFill="1" applyBorder="1" applyAlignment="1" applyProtection="1">
      <alignment vertical="center"/>
      <protection locked="0"/>
    </xf>
    <xf numFmtId="165" fontId="5" fillId="22" borderId="3" xfId="0" applyNumberFormat="1" applyFont="1" applyFill="1" applyBorder="1" applyAlignment="1" applyProtection="1">
      <alignment horizontal="center" vertical="center"/>
      <protection locked="0"/>
    </xf>
    <xf numFmtId="165" fontId="5" fillId="22" borderId="17" xfId="0" applyNumberFormat="1" applyFont="1" applyFill="1" applyBorder="1" applyAlignment="1" applyProtection="1">
      <alignment horizontal="center" vertical="center"/>
      <protection locked="0"/>
    </xf>
    <xf numFmtId="165" fontId="5" fillId="22" borderId="4" xfId="0" applyNumberFormat="1" applyFont="1" applyFill="1" applyBorder="1" applyAlignment="1" applyProtection="1">
      <alignment horizontal="center" vertical="center"/>
      <protection locked="0"/>
    </xf>
    <xf numFmtId="165" fontId="5" fillId="22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22" borderId="18" xfId="0" applyFont="1" applyFill="1" applyBorder="1" applyAlignment="1" applyProtection="1">
      <alignment horizontal="center" vertical="center"/>
      <protection locked="0"/>
    </xf>
    <xf numFmtId="0" fontId="3" fillId="22" borderId="13" xfId="0" applyFont="1" applyFill="1" applyBorder="1" applyAlignment="1" applyProtection="1">
      <alignment horizontal="center" vertical="center"/>
      <protection locked="0"/>
    </xf>
    <xf numFmtId="0" fontId="3" fillId="22" borderId="22" xfId="0" applyFont="1" applyFill="1" applyBorder="1" applyAlignment="1" applyProtection="1">
      <alignment horizontal="center" vertical="center"/>
      <protection locked="0"/>
    </xf>
    <xf numFmtId="0" fontId="5" fillId="22" borderId="11" xfId="0" applyFont="1" applyFill="1" applyBorder="1" applyAlignment="1">
      <alignment horizontal="center" vertical="center"/>
    </xf>
    <xf numFmtId="0" fontId="5" fillId="22" borderId="0" xfId="0" applyFont="1" applyFill="1" applyAlignment="1">
      <alignment horizontal="center" vertical="center"/>
    </xf>
    <xf numFmtId="0" fontId="3" fillId="22" borderId="41" xfId="0" applyFont="1" applyFill="1" applyBorder="1" applyAlignment="1" applyProtection="1">
      <alignment horizontal="center" vertical="center"/>
      <protection locked="0"/>
    </xf>
    <xf numFmtId="0" fontId="3" fillId="22" borderId="29" xfId="0" applyFont="1" applyFill="1" applyBorder="1" applyAlignment="1" applyProtection="1">
      <alignment horizontal="center" vertical="center"/>
      <protection locked="0"/>
    </xf>
    <xf numFmtId="0" fontId="3" fillId="22" borderId="8" xfId="0" applyFont="1" applyFill="1" applyBorder="1" applyAlignment="1">
      <alignment horizontal="center" vertical="center"/>
    </xf>
    <xf numFmtId="0" fontId="5" fillId="22" borderId="8" xfId="0" applyFont="1" applyFill="1" applyBorder="1" applyAlignment="1">
      <alignment horizontal="center" vertical="center"/>
    </xf>
    <xf numFmtId="0" fontId="5" fillId="22" borderId="12" xfId="0" applyFont="1" applyFill="1" applyBorder="1" applyAlignment="1">
      <alignment horizontal="center" vertical="center"/>
    </xf>
    <xf numFmtId="0" fontId="6" fillId="22" borderId="13" xfId="0" applyFont="1" applyFill="1" applyBorder="1" applyAlignment="1" applyProtection="1">
      <alignment horizontal="center" vertical="center"/>
      <protection locked="0"/>
    </xf>
    <xf numFmtId="0" fontId="5" fillId="22" borderId="13" xfId="0" applyFont="1" applyFill="1" applyBorder="1" applyAlignment="1" applyProtection="1">
      <alignment vertical="center"/>
      <protection locked="0"/>
    </xf>
    <xf numFmtId="0" fontId="5" fillId="22" borderId="15" xfId="0" applyFont="1" applyFill="1" applyBorder="1" applyAlignment="1" applyProtection="1">
      <alignment horizontal="center" vertical="center"/>
      <protection locked="0"/>
    </xf>
    <xf numFmtId="0" fontId="5" fillId="22" borderId="32" xfId="0" applyFont="1" applyFill="1" applyBorder="1" applyAlignment="1">
      <alignment horizontal="center" vertical="center"/>
    </xf>
    <xf numFmtId="0" fontId="5" fillId="22" borderId="28" xfId="0" applyFont="1" applyFill="1" applyBorder="1" applyAlignment="1">
      <alignment horizontal="center" vertical="center"/>
    </xf>
    <xf numFmtId="165" fontId="3" fillId="22" borderId="35" xfId="0" applyNumberFormat="1" applyFont="1" applyFill="1" applyBorder="1" applyAlignment="1">
      <alignment horizontal="center" vertical="center"/>
    </xf>
    <xf numFmtId="165" fontId="5" fillId="22" borderId="36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165" fontId="3" fillId="13" borderId="34" xfId="0" applyNumberFormat="1" applyFont="1" applyFill="1" applyBorder="1" applyAlignment="1" applyProtection="1">
      <alignment horizontal="center" vertical="center"/>
      <protection locked="0"/>
    </xf>
    <xf numFmtId="165" fontId="3" fillId="13" borderId="16" xfId="0" applyNumberFormat="1" applyFont="1" applyFill="1" applyBorder="1" applyAlignment="1" applyProtection="1">
      <alignment horizontal="center" vertical="center"/>
      <protection locked="0"/>
    </xf>
    <xf numFmtId="165" fontId="3" fillId="13" borderId="24" xfId="0" applyNumberFormat="1" applyFont="1" applyFill="1" applyBorder="1" applyAlignment="1" applyProtection="1">
      <alignment horizontal="center" vertical="center"/>
      <protection locked="0"/>
    </xf>
    <xf numFmtId="165" fontId="3" fillId="13" borderId="20" xfId="0" applyNumberFormat="1" applyFont="1" applyFill="1" applyBorder="1" applyAlignment="1" applyProtection="1">
      <alignment horizontal="center" vertical="center"/>
      <protection locked="0"/>
    </xf>
    <xf numFmtId="165" fontId="3" fillId="13" borderId="23" xfId="0" applyNumberFormat="1" applyFont="1" applyFill="1" applyBorder="1" applyAlignment="1" applyProtection="1">
      <alignment horizontal="center" vertical="center"/>
      <protection locked="0"/>
    </xf>
    <xf numFmtId="165" fontId="3" fillId="13" borderId="14" xfId="0" applyNumberFormat="1" applyFont="1" applyFill="1" applyBorder="1" applyAlignment="1" applyProtection="1">
      <alignment horizontal="center" vertical="center"/>
      <protection locked="0"/>
    </xf>
    <xf numFmtId="165" fontId="3" fillId="13" borderId="19" xfId="0" applyNumberFormat="1" applyFont="1" applyFill="1" applyBorder="1" applyAlignment="1" applyProtection="1">
      <alignment horizontal="center" vertical="center"/>
      <protection locked="0"/>
    </xf>
    <xf numFmtId="165" fontId="3" fillId="5" borderId="34" xfId="0" applyNumberFormat="1" applyFont="1" applyFill="1" applyBorder="1" applyAlignment="1" applyProtection="1">
      <alignment horizontal="center" vertical="center"/>
      <protection locked="0"/>
    </xf>
    <xf numFmtId="165" fontId="3" fillId="5" borderId="16" xfId="0" applyNumberFormat="1" applyFont="1" applyFill="1" applyBorder="1" applyAlignment="1" applyProtection="1">
      <alignment horizontal="center" vertical="center"/>
      <protection locked="0"/>
    </xf>
    <xf numFmtId="165" fontId="3" fillId="7" borderId="34" xfId="0" applyNumberFormat="1" applyFont="1" applyFill="1" applyBorder="1" applyAlignment="1" applyProtection="1">
      <alignment horizontal="center" vertical="center"/>
      <protection locked="0"/>
    </xf>
    <xf numFmtId="165" fontId="3" fillId="7" borderId="17" xfId="0" applyNumberFormat="1" applyFont="1" applyFill="1" applyBorder="1" applyAlignment="1" applyProtection="1">
      <alignment horizontal="center" vertical="center"/>
      <protection locked="0"/>
    </xf>
    <xf numFmtId="165" fontId="3" fillId="7" borderId="21" xfId="0" applyNumberFormat="1" applyFont="1" applyFill="1" applyBorder="1" applyAlignment="1" applyProtection="1">
      <alignment horizontal="center" vertical="center"/>
      <protection locked="0"/>
    </xf>
    <xf numFmtId="165" fontId="3" fillId="7" borderId="16" xfId="0" applyNumberFormat="1" applyFont="1" applyFill="1" applyBorder="1" applyAlignment="1" applyProtection="1">
      <alignment horizontal="center" vertical="center"/>
      <protection locked="0"/>
    </xf>
    <xf numFmtId="165" fontId="3" fillId="18" borderId="3" xfId="0" applyNumberFormat="1" applyFont="1" applyFill="1" applyBorder="1" applyAlignment="1" applyProtection="1">
      <alignment horizontal="center" vertical="center"/>
      <protection locked="0"/>
    </xf>
    <xf numFmtId="0" fontId="5" fillId="13" borderId="2" xfId="0" applyFont="1" applyFill="1" applyBorder="1" applyAlignment="1">
      <alignment horizontal="center" vertical="center"/>
    </xf>
    <xf numFmtId="0" fontId="3" fillId="13" borderId="46" xfId="0" applyFont="1" applyFill="1" applyBorder="1" applyAlignment="1" applyProtection="1">
      <alignment horizontal="center" vertical="center"/>
      <protection locked="0"/>
    </xf>
    <xf numFmtId="0" fontId="3" fillId="13" borderId="18" xfId="0" applyFont="1" applyFill="1" applyBorder="1" applyAlignment="1" applyProtection="1">
      <alignment horizontal="center" vertical="center"/>
      <protection locked="0"/>
    </xf>
    <xf numFmtId="0" fontId="5" fillId="13" borderId="18" xfId="0" applyFont="1" applyFill="1" applyBorder="1" applyAlignment="1" applyProtection="1">
      <alignment vertical="center"/>
      <protection locked="0"/>
    </xf>
    <xf numFmtId="0" fontId="5" fillId="13" borderId="18" xfId="0" applyFont="1" applyFill="1" applyBorder="1" applyAlignment="1" applyProtection="1">
      <alignment horizontal="center" vertical="center"/>
      <protection locked="0"/>
    </xf>
    <xf numFmtId="0" fontId="5" fillId="13" borderId="48" xfId="0" applyFont="1" applyFill="1" applyBorder="1" applyAlignment="1" applyProtection="1">
      <alignment horizontal="center" vertical="center"/>
      <protection locked="0"/>
    </xf>
    <xf numFmtId="0" fontId="5" fillId="10" borderId="49" xfId="0" applyFont="1" applyFill="1" applyBorder="1" applyAlignment="1">
      <alignment horizontal="center" vertical="center"/>
    </xf>
    <xf numFmtId="0" fontId="5" fillId="22" borderId="30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3" fillId="0" borderId="50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65" fontId="0" fillId="24" borderId="3" xfId="0" applyNumberFormat="1" applyFill="1" applyBorder="1" applyAlignment="1">
      <alignment horizontal="center"/>
    </xf>
    <xf numFmtId="0" fontId="9" fillId="0" borderId="0" xfId="0" applyFont="1"/>
    <xf numFmtId="165" fontId="0" fillId="0" borderId="3" xfId="0" applyNumberFormat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165" fontId="14" fillId="18" borderId="8" xfId="0" applyNumberFormat="1" applyFont="1" applyFill="1" applyBorder="1" applyAlignment="1">
      <alignment horizont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5" borderId="37" xfId="0" applyFont="1" applyFill="1" applyBorder="1" applyAlignment="1">
      <alignment horizontal="center" vertical="center"/>
    </xf>
    <xf numFmtId="0" fontId="5" fillId="5" borderId="38" xfId="0" applyFont="1" applyFill="1" applyBorder="1" applyAlignment="1">
      <alignment horizontal="center" vertical="center"/>
    </xf>
    <xf numFmtId="0" fontId="5" fillId="7" borderId="38" xfId="0" applyFont="1" applyFill="1" applyBorder="1" applyAlignment="1">
      <alignment horizontal="center" vertical="center"/>
    </xf>
    <xf numFmtId="165" fontId="3" fillId="5" borderId="24" xfId="0" applyNumberFormat="1" applyFont="1" applyFill="1" applyBorder="1" applyAlignment="1" applyProtection="1">
      <alignment horizontal="center" vertical="center"/>
      <protection locked="0"/>
    </xf>
    <xf numFmtId="165" fontId="3" fillId="5" borderId="27" xfId="0" applyNumberFormat="1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Alignment="1">
      <alignment horizontal="center" vertical="center"/>
    </xf>
    <xf numFmtId="0" fontId="5" fillId="14" borderId="35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165" fontId="5" fillId="18" borderId="57" xfId="0" applyNumberFormat="1" applyFont="1" applyFill="1" applyBorder="1" applyAlignment="1">
      <alignment horizontal="center" vertical="center"/>
    </xf>
    <xf numFmtId="165" fontId="5" fillId="18" borderId="16" xfId="0" applyNumberFormat="1" applyFont="1" applyFill="1" applyBorder="1" applyAlignment="1">
      <alignment horizontal="center" vertical="center"/>
    </xf>
    <xf numFmtId="165" fontId="5" fillId="14" borderId="47" xfId="0" applyNumberFormat="1" applyFont="1" applyFill="1" applyBorder="1" applyAlignment="1">
      <alignment horizontal="center" vertical="center"/>
    </xf>
    <xf numFmtId="165" fontId="5" fillId="14" borderId="54" xfId="0" applyNumberFormat="1" applyFont="1" applyFill="1" applyBorder="1" applyAlignment="1">
      <alignment horizontal="center" vertical="center"/>
    </xf>
    <xf numFmtId="165" fontId="5" fillId="4" borderId="47" xfId="0" applyNumberFormat="1" applyFont="1" applyFill="1" applyBorder="1" applyAlignment="1">
      <alignment horizontal="center" vertical="center"/>
    </xf>
    <xf numFmtId="0" fontId="5" fillId="18" borderId="35" xfId="0" applyFont="1" applyFill="1" applyBorder="1" applyAlignment="1">
      <alignment horizontal="center" vertical="center"/>
    </xf>
    <xf numFmtId="0" fontId="5" fillId="10" borderId="47" xfId="0" applyFont="1" applyFill="1" applyBorder="1" applyAlignment="1">
      <alignment horizontal="center" vertical="center"/>
    </xf>
    <xf numFmtId="165" fontId="5" fillId="19" borderId="56" xfId="0" applyNumberFormat="1" applyFont="1" applyFill="1" applyBorder="1" applyAlignment="1">
      <alignment horizontal="center" vertical="center"/>
    </xf>
    <xf numFmtId="165" fontId="5" fillId="12" borderId="56" xfId="0" applyNumberFormat="1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165" fontId="3" fillId="0" borderId="21" xfId="0" applyNumberFormat="1" applyFont="1" applyBorder="1" applyAlignment="1" applyProtection="1">
      <alignment horizontal="center" vertical="center"/>
      <protection locked="0"/>
    </xf>
    <xf numFmtId="165" fontId="5" fillId="3" borderId="30" xfId="0" applyNumberFormat="1" applyFont="1" applyFill="1" applyBorder="1" applyAlignment="1" applyProtection="1">
      <alignment horizontal="center" vertical="center"/>
      <protection locked="0"/>
    </xf>
    <xf numFmtId="165" fontId="3" fillId="0" borderId="41" xfId="0" applyNumberFormat="1" applyFont="1" applyBorder="1" applyAlignment="1">
      <alignment horizontal="center" vertical="center"/>
    </xf>
    <xf numFmtId="0" fontId="5" fillId="20" borderId="32" xfId="0" applyFont="1" applyFill="1" applyBorder="1" applyAlignment="1">
      <alignment horizontal="center" vertical="center"/>
    </xf>
    <xf numFmtId="0" fontId="5" fillId="7" borderId="55" xfId="0" applyFont="1" applyFill="1" applyBorder="1" applyAlignment="1">
      <alignment horizontal="center" vertical="center"/>
    </xf>
    <xf numFmtId="165" fontId="3" fillId="7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165" fontId="3" fillId="7" borderId="13" xfId="0" applyNumberFormat="1" applyFont="1" applyFill="1" applyBorder="1" applyAlignment="1" applyProtection="1">
      <alignment horizontal="center" vertical="center"/>
      <protection locked="0"/>
    </xf>
    <xf numFmtId="165" fontId="3" fillId="7" borderId="27" xfId="0" applyNumberFormat="1" applyFont="1" applyFill="1" applyBorder="1" applyAlignment="1" applyProtection="1">
      <alignment horizontal="center" vertical="center"/>
      <protection locked="0"/>
    </xf>
    <xf numFmtId="0" fontId="3" fillId="7" borderId="13" xfId="0" applyFont="1" applyFill="1" applyBorder="1" applyAlignment="1" applyProtection="1">
      <alignment horizontal="center" vertical="center"/>
      <protection locked="0"/>
    </xf>
    <xf numFmtId="0" fontId="3" fillId="7" borderId="15" xfId="0" applyFont="1" applyFill="1" applyBorder="1" applyAlignment="1" applyProtection="1">
      <alignment horizontal="center" vertical="center"/>
      <protection locked="0"/>
    </xf>
    <xf numFmtId="165" fontId="3" fillId="5" borderId="31" xfId="0" applyNumberFormat="1" applyFont="1" applyFill="1" applyBorder="1" applyAlignment="1" applyProtection="1">
      <alignment horizontal="center" vertical="center"/>
      <protection locked="0"/>
    </xf>
    <xf numFmtId="165" fontId="3" fillId="5" borderId="64" xfId="0" applyNumberFormat="1" applyFont="1" applyFill="1" applyBorder="1" applyAlignment="1" applyProtection="1">
      <alignment horizontal="center" vertical="center"/>
      <protection locked="0"/>
    </xf>
    <xf numFmtId="165" fontId="3" fillId="5" borderId="63" xfId="0" applyNumberFormat="1" applyFont="1" applyFill="1" applyBorder="1" applyAlignment="1" applyProtection="1">
      <alignment horizontal="center" vertical="center"/>
      <protection locked="0"/>
    </xf>
    <xf numFmtId="0" fontId="5" fillId="0" borderId="59" xfId="0" applyFont="1" applyBorder="1" applyAlignment="1" applyProtection="1">
      <alignment horizontal="center" vertical="center"/>
      <protection locked="0"/>
    </xf>
    <xf numFmtId="0" fontId="3" fillId="0" borderId="59" xfId="0" applyFont="1" applyBorder="1" applyAlignment="1">
      <alignment horizontal="center" vertical="center"/>
    </xf>
    <xf numFmtId="0" fontId="5" fillId="10" borderId="46" xfId="0" applyFont="1" applyFill="1" applyBorder="1" applyAlignment="1">
      <alignment horizontal="center" vertical="center"/>
    </xf>
    <xf numFmtId="165" fontId="3" fillId="7" borderId="57" xfId="0" applyNumberFormat="1" applyFont="1" applyFill="1" applyBorder="1" applyAlignment="1" applyProtection="1">
      <alignment horizontal="center" vertical="center"/>
      <protection locked="0"/>
    </xf>
    <xf numFmtId="165" fontId="3" fillId="18" borderId="2" xfId="0" applyNumberFormat="1" applyFont="1" applyFill="1" applyBorder="1" applyAlignment="1">
      <alignment horizontal="center" vertical="center"/>
    </xf>
    <xf numFmtId="165" fontId="3" fillId="18" borderId="69" xfId="0" applyNumberFormat="1" applyFont="1" applyFill="1" applyBorder="1" applyAlignment="1">
      <alignment horizontal="center" vertical="center"/>
    </xf>
    <xf numFmtId="165" fontId="3" fillId="18" borderId="54" xfId="0" applyNumberFormat="1" applyFont="1" applyFill="1" applyBorder="1" applyAlignment="1">
      <alignment horizontal="center" vertical="center"/>
    </xf>
    <xf numFmtId="165" fontId="3" fillId="7" borderId="31" xfId="0" applyNumberFormat="1" applyFont="1" applyFill="1" applyBorder="1" applyAlignment="1" applyProtection="1">
      <alignment horizontal="center" vertical="center"/>
      <protection locked="0"/>
    </xf>
    <xf numFmtId="0" fontId="5" fillId="10" borderId="45" xfId="0" applyFont="1" applyFill="1" applyBorder="1" applyAlignment="1">
      <alignment horizontal="center" vertical="center"/>
    </xf>
    <xf numFmtId="165" fontId="3" fillId="17" borderId="47" xfId="0" applyNumberFormat="1" applyFont="1" applyFill="1" applyBorder="1" applyAlignment="1">
      <alignment horizontal="center" vertical="center"/>
    </xf>
    <xf numFmtId="165" fontId="3" fillId="2" borderId="47" xfId="0" applyNumberFormat="1" applyFont="1" applyFill="1" applyBorder="1" applyAlignment="1">
      <alignment horizontal="center" vertical="center"/>
    </xf>
    <xf numFmtId="0" fontId="3" fillId="7" borderId="66" xfId="0" applyFont="1" applyFill="1" applyBorder="1" applyAlignment="1" applyProtection="1">
      <alignment horizontal="center" vertical="center"/>
      <protection locked="0"/>
    </xf>
    <xf numFmtId="0" fontId="3" fillId="7" borderId="67" xfId="0" applyFont="1" applyFill="1" applyBorder="1" applyAlignment="1" applyProtection="1">
      <alignment horizontal="center" vertical="center"/>
      <protection locked="0"/>
    </xf>
    <xf numFmtId="0" fontId="3" fillId="7" borderId="68" xfId="0" applyFont="1" applyFill="1" applyBorder="1" applyAlignment="1" applyProtection="1">
      <alignment horizontal="center" vertical="center"/>
      <protection locked="0"/>
    </xf>
    <xf numFmtId="0" fontId="5" fillId="24" borderId="20" xfId="0" applyFont="1" applyFill="1" applyBorder="1" applyAlignment="1">
      <alignment horizontal="center" vertical="center"/>
    </xf>
    <xf numFmtId="165" fontId="3" fillId="7" borderId="45" xfId="0" applyNumberFormat="1" applyFont="1" applyFill="1" applyBorder="1" applyAlignment="1" applyProtection="1">
      <alignment horizontal="center" vertical="center"/>
      <protection locked="0"/>
    </xf>
    <xf numFmtId="0" fontId="3" fillId="7" borderId="62" xfId="0" applyFont="1" applyFill="1" applyBorder="1" applyAlignment="1" applyProtection="1">
      <alignment horizontal="center" vertical="center"/>
      <protection locked="0"/>
    </xf>
    <xf numFmtId="0" fontId="3" fillId="7" borderId="60" xfId="0" applyFont="1" applyFill="1" applyBorder="1" applyAlignment="1" applyProtection="1">
      <alignment horizontal="center" vertical="center"/>
      <protection locked="0"/>
    </xf>
    <xf numFmtId="0" fontId="3" fillId="7" borderId="65" xfId="0" applyFont="1" applyFill="1" applyBorder="1" applyAlignment="1" applyProtection="1">
      <alignment horizontal="center" vertical="center"/>
      <protection locked="0"/>
    </xf>
    <xf numFmtId="165" fontId="3" fillId="7" borderId="22" xfId="0" applyNumberFormat="1" applyFont="1" applyFill="1" applyBorder="1" applyAlignment="1" applyProtection="1">
      <alignment horizontal="center" vertical="center"/>
      <protection locked="0"/>
    </xf>
    <xf numFmtId="0" fontId="5" fillId="24" borderId="42" xfId="0" applyFont="1" applyFill="1" applyBorder="1" applyAlignment="1">
      <alignment horizontal="center" vertical="center"/>
    </xf>
    <xf numFmtId="165" fontId="5" fillId="8" borderId="8" xfId="0" applyNumberFormat="1" applyFont="1" applyFill="1" applyBorder="1" applyAlignment="1">
      <alignment horizontal="center" vertical="center"/>
    </xf>
    <xf numFmtId="165" fontId="5" fillId="6" borderId="8" xfId="0" applyNumberFormat="1" applyFont="1" applyFill="1" applyBorder="1" applyAlignment="1">
      <alignment horizontal="center" vertical="center"/>
    </xf>
    <xf numFmtId="0" fontId="5" fillId="22" borderId="17" xfId="0" applyFont="1" applyFill="1" applyBorder="1" applyAlignment="1">
      <alignment horizontal="center" vertical="center"/>
    </xf>
    <xf numFmtId="0" fontId="3" fillId="22" borderId="17" xfId="0" applyFont="1" applyFill="1" applyBorder="1" applyAlignment="1">
      <alignment horizontal="center" vertical="center"/>
    </xf>
    <xf numFmtId="0" fontId="3" fillId="22" borderId="21" xfId="0" applyFont="1" applyFill="1" applyBorder="1" applyAlignment="1">
      <alignment horizontal="center" vertical="center"/>
    </xf>
    <xf numFmtId="0" fontId="5" fillId="16" borderId="0" xfId="0" applyFont="1" applyFill="1" applyAlignment="1">
      <alignment horizontal="center" vertical="center"/>
    </xf>
    <xf numFmtId="0" fontId="3" fillId="22" borderId="18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0" fontId="3" fillId="22" borderId="13" xfId="0" applyFont="1" applyFill="1" applyBorder="1" applyAlignment="1">
      <alignment horizontal="center" vertical="center"/>
    </xf>
    <xf numFmtId="0" fontId="3" fillId="22" borderId="22" xfId="0" applyFont="1" applyFill="1" applyBorder="1" applyAlignment="1">
      <alignment horizontal="center" vertical="center"/>
    </xf>
    <xf numFmtId="0" fontId="3" fillId="22" borderId="15" xfId="0" applyFont="1" applyFill="1" applyBorder="1" applyAlignment="1">
      <alignment horizontal="center" vertical="center"/>
    </xf>
    <xf numFmtId="165" fontId="3" fillId="10" borderId="34" xfId="0" applyNumberFormat="1" applyFont="1" applyFill="1" applyBorder="1" applyAlignment="1">
      <alignment horizontal="center" vertical="center"/>
    </xf>
    <xf numFmtId="165" fontId="3" fillId="10" borderId="3" xfId="0" applyNumberFormat="1" applyFont="1" applyFill="1" applyBorder="1" applyAlignment="1">
      <alignment horizontal="center" vertical="center"/>
    </xf>
    <xf numFmtId="0" fontId="3" fillId="25" borderId="8" xfId="0" applyFont="1" applyFill="1" applyBorder="1" applyAlignment="1">
      <alignment horizontal="center" vertical="center"/>
    </xf>
    <xf numFmtId="0" fontId="5" fillId="13" borderId="13" xfId="0" applyFont="1" applyFill="1" applyBorder="1" applyAlignment="1" applyProtection="1">
      <alignment horizontal="center" vertical="center"/>
      <protection locked="0"/>
    </xf>
    <xf numFmtId="0" fontId="5" fillId="13" borderId="17" xfId="0" applyFont="1" applyFill="1" applyBorder="1" applyAlignment="1" applyProtection="1">
      <alignment horizontal="center" vertical="center"/>
      <protection locked="0"/>
    </xf>
    <xf numFmtId="0" fontId="5" fillId="5" borderId="13" xfId="0" applyFont="1" applyFill="1" applyBorder="1" applyAlignment="1" applyProtection="1">
      <alignment horizontal="center" vertical="center"/>
      <protection locked="0"/>
    </xf>
    <xf numFmtId="0" fontId="3" fillId="5" borderId="17" xfId="0" applyFont="1" applyFill="1" applyBorder="1" applyAlignment="1" applyProtection="1">
      <alignment horizontal="center" vertical="center"/>
      <protection locked="0"/>
    </xf>
    <xf numFmtId="0" fontId="5" fillId="7" borderId="13" xfId="0" applyFont="1" applyFill="1" applyBorder="1" applyAlignment="1" applyProtection="1">
      <alignment horizontal="center" vertical="center"/>
      <protection locked="0"/>
    </xf>
    <xf numFmtId="0" fontId="5" fillId="7" borderId="18" xfId="0" applyFont="1" applyFill="1" applyBorder="1" applyAlignment="1" applyProtection="1">
      <alignment horizontal="center" vertical="center"/>
      <protection locked="0"/>
    </xf>
    <xf numFmtId="0" fontId="5" fillId="5" borderId="40" xfId="0" applyFont="1" applyFill="1" applyBorder="1" applyAlignment="1" applyProtection="1">
      <alignment horizontal="center" vertical="center"/>
      <protection locked="0"/>
    </xf>
    <xf numFmtId="0" fontId="5" fillId="5" borderId="34" xfId="0" applyFont="1" applyFill="1" applyBorder="1" applyAlignment="1" applyProtection="1">
      <alignment horizontal="center" vertical="center"/>
      <protection locked="0"/>
    </xf>
    <xf numFmtId="0" fontId="5" fillId="5" borderId="24" xfId="0" applyFont="1" applyFill="1" applyBorder="1" applyAlignment="1" applyProtection="1">
      <alignment horizontal="center" vertical="center"/>
      <protection locked="0"/>
    </xf>
    <xf numFmtId="0" fontId="5" fillId="7" borderId="24" xfId="0" applyFont="1" applyFill="1" applyBorder="1" applyAlignment="1" applyProtection="1">
      <alignment horizontal="center" vertical="center"/>
      <protection locked="0"/>
    </xf>
    <xf numFmtId="0" fontId="5" fillId="7" borderId="40" xfId="0" applyFont="1" applyFill="1" applyBorder="1" applyAlignment="1" applyProtection="1">
      <alignment horizontal="center" vertical="center"/>
      <protection locked="0"/>
    </xf>
    <xf numFmtId="0" fontId="5" fillId="7" borderId="34" xfId="0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 applyProtection="1">
      <alignment horizontal="center" vertical="center"/>
      <protection locked="0"/>
    </xf>
    <xf numFmtId="0" fontId="5" fillId="7" borderId="62" xfId="0" applyFont="1" applyFill="1" applyBorder="1" applyAlignment="1" applyProtection="1">
      <alignment horizontal="center" vertical="center"/>
      <protection locked="0"/>
    </xf>
    <xf numFmtId="0" fontId="5" fillId="7" borderId="64" xfId="0" applyFont="1" applyFill="1" applyBorder="1" applyAlignment="1" applyProtection="1">
      <alignment horizontal="center" vertical="center"/>
      <protection locked="0"/>
    </xf>
    <xf numFmtId="0" fontId="3" fillId="25" borderId="4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20" xfId="0" applyNumberFormat="1" applyFont="1" applyBorder="1" applyAlignment="1">
      <alignment horizontal="center" vertical="center"/>
    </xf>
    <xf numFmtId="165" fontId="5" fillId="9" borderId="47" xfId="0" applyNumberFormat="1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165" fontId="0" fillId="3" borderId="3" xfId="0" applyNumberFormat="1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locked="0"/>
    </xf>
    <xf numFmtId="165" fontId="0" fillId="6" borderId="3" xfId="0" applyNumberForma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165" fontId="0" fillId="2" borderId="3" xfId="0" applyNumberFormat="1" applyFill="1" applyBorder="1" applyAlignment="1" applyProtection="1">
      <alignment horizontal="center"/>
      <protection locked="0"/>
    </xf>
    <xf numFmtId="0" fontId="0" fillId="9" borderId="3" xfId="0" applyFill="1" applyBorder="1" applyAlignment="1" applyProtection="1">
      <alignment horizontal="center"/>
      <protection locked="0"/>
    </xf>
    <xf numFmtId="165" fontId="0" fillId="9" borderId="3" xfId="0" applyNumberFormat="1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165" fontId="0" fillId="4" borderId="3" xfId="0" applyNumberFormat="1" applyFill="1" applyBorder="1" applyAlignment="1" applyProtection="1">
      <alignment horizontal="center"/>
      <protection locked="0"/>
    </xf>
    <xf numFmtId="0" fontId="0" fillId="24" borderId="3" xfId="0" applyFill="1" applyBorder="1" applyAlignment="1" applyProtection="1">
      <alignment horizontal="center"/>
      <protection locked="0"/>
    </xf>
    <xf numFmtId="165" fontId="0" fillId="24" borderId="3" xfId="0" applyNumberForma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3" fillId="22" borderId="17" xfId="0" applyFont="1" applyFill="1" applyBorder="1" applyAlignment="1" applyProtection="1">
      <alignment horizontal="center" vertical="center"/>
      <protection locked="0"/>
    </xf>
    <xf numFmtId="0" fontId="3" fillId="22" borderId="21" xfId="0" applyFont="1" applyFill="1" applyBorder="1" applyAlignment="1" applyProtection="1">
      <alignment horizontal="center" vertical="center"/>
      <protection locked="0"/>
    </xf>
    <xf numFmtId="0" fontId="3" fillId="22" borderId="24" xfId="0" applyFont="1" applyFill="1" applyBorder="1" applyAlignment="1" applyProtection="1">
      <alignment horizontal="center" vertical="center"/>
      <protection locked="0"/>
    </xf>
    <xf numFmtId="0" fontId="3" fillId="22" borderId="33" xfId="0" applyFont="1" applyFill="1" applyBorder="1" applyAlignment="1" applyProtection="1">
      <alignment horizontal="center" vertical="center"/>
      <protection locked="0"/>
    </xf>
    <xf numFmtId="0" fontId="3" fillId="22" borderId="30" xfId="0" applyFont="1" applyFill="1" applyBorder="1" applyAlignment="1" applyProtection="1">
      <alignment horizontal="center" vertical="center"/>
      <protection locked="0"/>
    </xf>
    <xf numFmtId="0" fontId="5" fillId="9" borderId="9" xfId="0" applyFont="1" applyFill="1" applyBorder="1" applyAlignment="1">
      <alignment vertical="center"/>
    </xf>
    <xf numFmtId="0" fontId="5" fillId="9" borderId="2" xfId="0" applyFont="1" applyFill="1" applyBorder="1" applyAlignment="1">
      <alignment vertical="center"/>
    </xf>
    <xf numFmtId="0" fontId="0" fillId="0" borderId="21" xfId="0" applyBorder="1"/>
    <xf numFmtId="0" fontId="0" fillId="0" borderId="24" xfId="0" applyBorder="1"/>
    <xf numFmtId="0" fontId="2" fillId="0" borderId="28" xfId="0" applyFont="1" applyBorder="1"/>
    <xf numFmtId="165" fontId="2" fillId="0" borderId="28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25" borderId="8" xfId="0" applyFont="1" applyFill="1" applyBorder="1"/>
    <xf numFmtId="12" fontId="2" fillId="0" borderId="1" xfId="0" applyNumberFormat="1" applyFont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16" fontId="0" fillId="0" borderId="25" xfId="0" applyNumberFormat="1" applyBorder="1"/>
    <xf numFmtId="165" fontId="0" fillId="10" borderId="31" xfId="0" applyNumberFormat="1" applyFill="1" applyBorder="1" applyAlignment="1">
      <alignment horizontal="center" vertical="center"/>
    </xf>
    <xf numFmtId="165" fontId="0" fillId="13" borderId="26" xfId="0" applyNumberFormat="1" applyFill="1" applyBorder="1" applyAlignment="1">
      <alignment horizontal="center" vertical="center"/>
    </xf>
    <xf numFmtId="165" fontId="0" fillId="5" borderId="26" xfId="0" applyNumberForma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165" fontId="0" fillId="7" borderId="26" xfId="0" applyNumberFormat="1" applyFill="1" applyBorder="1" applyAlignment="1">
      <alignment horizontal="center" vertical="center"/>
    </xf>
    <xf numFmtId="165" fontId="0" fillId="0" borderId="70" xfId="0" applyNumberFormat="1" applyBorder="1" applyAlignment="1">
      <alignment horizontal="center" vertical="center"/>
    </xf>
    <xf numFmtId="12" fontId="0" fillId="0" borderId="13" xfId="0" applyNumberFormat="1" applyBorder="1"/>
    <xf numFmtId="165" fontId="0" fillId="10" borderId="17" xfId="0" applyNumberFormat="1" applyFill="1" applyBorder="1" applyAlignment="1">
      <alignment horizontal="center" vertical="center"/>
    </xf>
    <xf numFmtId="165" fontId="0" fillId="13" borderId="14" xfId="0" applyNumberForma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12" fontId="0" fillId="0" borderId="22" xfId="0" applyNumberFormat="1" applyBorder="1"/>
    <xf numFmtId="165" fontId="0" fillId="13" borderId="19" xfId="0" applyNumberForma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165" fontId="0" fillId="7" borderId="71" xfId="0" applyNumberFormat="1" applyFill="1" applyBorder="1" applyAlignment="1">
      <alignment horizontal="center" vertical="center"/>
    </xf>
    <xf numFmtId="0" fontId="0" fillId="0" borderId="40" xfId="0" applyBorder="1" applyAlignment="1">
      <alignment horizontal="left"/>
    </xf>
    <xf numFmtId="165" fontId="0" fillId="10" borderId="24" xfId="0" applyNumberFormat="1" applyFill="1" applyBorder="1" applyAlignment="1">
      <alignment horizontal="center" vertical="center"/>
    </xf>
    <xf numFmtId="0" fontId="0" fillId="0" borderId="13" xfId="0" applyBorder="1"/>
    <xf numFmtId="165" fontId="0" fillId="7" borderId="20" xfId="0" applyNumberFormat="1" applyFill="1" applyBorder="1" applyAlignment="1">
      <alignment horizontal="center" vertical="center"/>
    </xf>
    <xf numFmtId="14" fontId="0" fillId="0" borderId="13" xfId="0" applyNumberFormat="1" applyBorder="1"/>
    <xf numFmtId="0" fontId="0" fillId="0" borderId="13" xfId="0" applyBorder="1" applyAlignment="1">
      <alignment horizontal="left"/>
    </xf>
    <xf numFmtId="0" fontId="0" fillId="0" borderId="4" xfId="0" applyBorder="1"/>
    <xf numFmtId="165" fontId="0" fillId="13" borderId="23" xfId="0" applyNumberFormat="1" applyFill="1" applyBorder="1" applyAlignment="1">
      <alignment horizontal="center" vertical="center"/>
    </xf>
    <xf numFmtId="165" fontId="0" fillId="5" borderId="72" xfId="0" applyNumberFormat="1" applyFill="1" applyBorder="1" applyAlignment="1">
      <alignment horizontal="center" vertical="center"/>
    </xf>
    <xf numFmtId="165" fontId="0" fillId="7" borderId="73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2" fillId="26" borderId="35" xfId="0" applyFont="1" applyFill="1" applyBorder="1"/>
    <xf numFmtId="165" fontId="0" fillId="10" borderId="58" xfId="0" applyNumberFormat="1" applyFill="1" applyBorder="1" applyAlignment="1">
      <alignment horizontal="center" vertical="center"/>
    </xf>
    <xf numFmtId="0" fontId="0" fillId="13" borderId="58" xfId="0" applyFill="1" applyBorder="1" applyAlignment="1">
      <alignment horizontal="center" vertical="center"/>
    </xf>
    <xf numFmtId="165" fontId="2" fillId="13" borderId="58" xfId="0" applyNumberFormat="1" applyFont="1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165" fontId="2" fillId="5" borderId="58" xfId="0" applyNumberFormat="1" applyFont="1" applyFill="1" applyBorder="1" applyAlignment="1">
      <alignment horizontal="center" vertical="center"/>
    </xf>
    <xf numFmtId="0" fontId="0" fillId="7" borderId="58" xfId="0" applyFill="1" applyBorder="1" applyAlignment="1">
      <alignment horizontal="center" vertical="center"/>
    </xf>
    <xf numFmtId="165" fontId="2" fillId="7" borderId="58" xfId="0" applyNumberFormat="1" applyFont="1" applyFill="1" applyBorder="1" applyAlignment="1">
      <alignment horizontal="center" vertical="center"/>
    </xf>
    <xf numFmtId="165" fontId="2" fillId="0" borderId="58" xfId="0" applyNumberFormat="1" applyFont="1" applyBorder="1" applyAlignment="1">
      <alignment horizontal="center" vertical="center"/>
    </xf>
    <xf numFmtId="0" fontId="2" fillId="26" borderId="15" xfId="0" applyFont="1" applyFill="1" applyBorder="1"/>
    <xf numFmtId="165" fontId="0" fillId="10" borderId="16" xfId="0" applyNumberFormat="1" applyFill="1" applyBorder="1" applyAlignment="1">
      <alignment horizontal="center" vertical="center"/>
    </xf>
    <xf numFmtId="165" fontId="2" fillId="13" borderId="8" xfId="0" applyNumberFormat="1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165" fontId="2" fillId="5" borderId="16" xfId="0" applyNumberFormat="1" applyFon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165" fontId="2" fillId="7" borderId="8" xfId="0" applyNumberFormat="1" applyFont="1" applyFill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0" fontId="2" fillId="26" borderId="8" xfId="0" applyFont="1" applyFill="1" applyBorder="1"/>
    <xf numFmtId="0" fontId="0" fillId="10" borderId="8" xfId="0" applyFill="1" applyBorder="1" applyAlignment="1">
      <alignment horizontal="center" vertical="center"/>
    </xf>
    <xf numFmtId="165" fontId="2" fillId="5" borderId="8" xfId="0" applyNumberFormat="1" applyFont="1" applyFill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0" fontId="2" fillId="13" borderId="36" xfId="0" applyFont="1" applyFill="1" applyBorder="1"/>
    <xf numFmtId="0" fontId="2" fillId="13" borderId="74" xfId="0" applyFont="1" applyFill="1" applyBorder="1" applyAlignment="1">
      <alignment horizontal="center" vertical="center"/>
    </xf>
    <xf numFmtId="0" fontId="2" fillId="13" borderId="72" xfId="0" applyFont="1" applyFill="1" applyBorder="1" applyAlignment="1">
      <alignment horizontal="center" vertical="center"/>
    </xf>
    <xf numFmtId="166" fontId="2" fillId="25" borderId="10" xfId="0" applyNumberFormat="1" applyFont="1" applyFill="1" applyBorder="1" applyAlignment="1">
      <alignment horizontal="center"/>
    </xf>
    <xf numFmtId="166" fontId="2" fillId="25" borderId="8" xfId="0" applyNumberFormat="1" applyFont="1" applyFill="1" applyBorder="1" applyAlignment="1">
      <alignment vertical="center"/>
    </xf>
    <xf numFmtId="0" fontId="0" fillId="0" borderId="37" xfId="0" applyBorder="1"/>
    <xf numFmtId="165" fontId="0" fillId="10" borderId="49" xfId="0" applyNumberFormat="1" applyFill="1" applyBorder="1" applyAlignment="1">
      <alignment horizontal="center" vertical="center"/>
    </xf>
    <xf numFmtId="165" fontId="0" fillId="13" borderId="31" xfId="0" applyNumberFormat="1" applyFill="1" applyBorder="1" applyAlignment="1">
      <alignment horizontal="center" vertical="center"/>
    </xf>
    <xf numFmtId="165" fontId="0" fillId="5" borderId="31" xfId="0" applyNumberFormat="1" applyFill="1" applyBorder="1" applyAlignment="1">
      <alignment horizontal="center" vertical="center"/>
    </xf>
    <xf numFmtId="165" fontId="0" fillId="7" borderId="31" xfId="0" applyNumberFormat="1" applyFill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75" xfId="0" applyBorder="1"/>
    <xf numFmtId="165" fontId="0" fillId="10" borderId="29" xfId="0" applyNumberFormat="1" applyFill="1" applyBorder="1" applyAlignment="1">
      <alignment horizontal="center" vertical="center"/>
    </xf>
    <xf numFmtId="165" fontId="0" fillId="13" borderId="17" xfId="0" applyNumberFormat="1" applyFill="1" applyBorder="1" applyAlignment="1">
      <alignment horizontal="center" vertical="center"/>
    </xf>
    <xf numFmtId="165" fontId="0" fillId="5" borderId="17" xfId="0" applyNumberFormat="1" applyFill="1" applyBorder="1" applyAlignment="1">
      <alignment horizontal="center" vertical="center"/>
    </xf>
    <xf numFmtId="165" fontId="0" fillId="7" borderId="17" xfId="0" applyNumberFormat="1" applyFill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10" borderId="30" xfId="0" applyNumberFormat="1" applyFill="1" applyBorder="1" applyAlignment="1">
      <alignment horizontal="center" vertical="center"/>
    </xf>
    <xf numFmtId="165" fontId="0" fillId="13" borderId="27" xfId="0" applyNumberFormat="1" applyFill="1" applyBorder="1" applyAlignment="1">
      <alignment horizontal="center" vertical="center"/>
    </xf>
    <xf numFmtId="165" fontId="0" fillId="5" borderId="27" xfId="0" applyNumberFormat="1" applyFill="1" applyBorder="1" applyAlignment="1">
      <alignment horizontal="center" vertical="center"/>
    </xf>
    <xf numFmtId="165" fontId="0" fillId="7" borderId="27" xfId="0" applyNumberForma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17" xfId="0" applyBorder="1"/>
    <xf numFmtId="0" fontId="0" fillId="0" borderId="76" xfId="0" applyBorder="1"/>
    <xf numFmtId="0" fontId="0" fillId="10" borderId="1" xfId="0" applyFill="1" applyBorder="1" applyAlignment="1">
      <alignment horizontal="center" vertical="center"/>
    </xf>
    <xf numFmtId="0" fontId="2" fillId="26" borderId="5" xfId="0" applyFont="1" applyFill="1" applyBorder="1"/>
    <xf numFmtId="0" fontId="0" fillId="13" borderId="55" xfId="0" applyFill="1" applyBorder="1" applyAlignment="1">
      <alignment horizontal="center" vertical="center"/>
    </xf>
    <xf numFmtId="165" fontId="2" fillId="13" borderId="31" xfId="0" applyNumberFormat="1" applyFont="1" applyFill="1" applyBorder="1" applyAlignment="1">
      <alignment horizontal="center" vertical="center"/>
    </xf>
    <xf numFmtId="165" fontId="2" fillId="5" borderId="31" xfId="0" applyNumberFormat="1" applyFont="1" applyFill="1" applyBorder="1" applyAlignment="1">
      <alignment horizontal="center" vertical="center"/>
    </xf>
    <xf numFmtId="165" fontId="2" fillId="7" borderId="31" xfId="0" applyNumberFormat="1" applyFont="1" applyFill="1" applyBorder="1" applyAlignment="1">
      <alignment horizontal="center" vertical="center"/>
    </xf>
    <xf numFmtId="165" fontId="2" fillId="0" borderId="26" xfId="0" applyNumberFormat="1" applyFont="1" applyBorder="1" applyAlignment="1">
      <alignment horizontal="center" vertical="center"/>
    </xf>
    <xf numFmtId="0" fontId="2" fillId="26" borderId="77" xfId="0" applyFont="1" applyFill="1" applyBorder="1"/>
    <xf numFmtId="165" fontId="2" fillId="13" borderId="27" xfId="0" applyNumberFormat="1" applyFont="1" applyFill="1" applyBorder="1" applyAlignment="1">
      <alignment horizontal="center" vertical="center"/>
    </xf>
    <xf numFmtId="165" fontId="2" fillId="5" borderId="27" xfId="0" applyNumberFormat="1" applyFont="1" applyFill="1" applyBorder="1" applyAlignment="1">
      <alignment horizontal="center" vertical="center"/>
    </xf>
    <xf numFmtId="165" fontId="2" fillId="7" borderId="27" xfId="0" applyNumberFormat="1" applyFont="1" applyFill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0" fontId="2" fillId="4" borderId="25" xfId="0" applyFont="1" applyFill="1" applyBorder="1"/>
    <xf numFmtId="0" fontId="0" fillId="10" borderId="31" xfId="0" applyFill="1" applyBorder="1" applyAlignment="1">
      <alignment horizontal="center" vertical="center"/>
    </xf>
    <xf numFmtId="165" fontId="2" fillId="13" borderId="61" xfId="0" applyNumberFormat="1" applyFont="1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165" fontId="2" fillId="5" borderId="70" xfId="0" applyNumberFormat="1" applyFont="1" applyFill="1" applyBorder="1" applyAlignment="1">
      <alignment horizontal="center" vertical="center"/>
    </xf>
    <xf numFmtId="0" fontId="0" fillId="10" borderId="57" xfId="0" applyFill="1" applyBorder="1" applyAlignment="1">
      <alignment horizontal="center" vertical="center"/>
    </xf>
    <xf numFmtId="165" fontId="2" fillId="7" borderId="70" xfId="0" applyNumberFormat="1" applyFont="1" applyFill="1" applyBorder="1" applyAlignment="1">
      <alignment horizontal="center" vertical="center"/>
    </xf>
    <xf numFmtId="165" fontId="2" fillId="0" borderId="49" xfId="0" applyNumberFormat="1" applyFont="1" applyBorder="1" applyAlignment="1">
      <alignment horizontal="center" vertical="center"/>
    </xf>
    <xf numFmtId="0" fontId="2" fillId="4" borderId="22" xfId="0" applyFont="1" applyFill="1" applyBorder="1"/>
    <xf numFmtId="0" fontId="0" fillId="10" borderId="4" xfId="0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165" fontId="2" fillId="13" borderId="65" xfId="0" applyNumberFormat="1" applyFont="1" applyFill="1" applyBorder="1" applyAlignment="1">
      <alignment horizontal="center" vertical="center"/>
    </xf>
    <xf numFmtId="165" fontId="2" fillId="5" borderId="42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5" fontId="2" fillId="7" borderId="42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5" fontId="2" fillId="0" borderId="33" xfId="0" applyNumberFormat="1" applyFont="1" applyBorder="1" applyAlignment="1">
      <alignment horizontal="center" vertical="center"/>
    </xf>
    <xf numFmtId="0" fontId="2" fillId="4" borderId="50" xfId="0" applyFont="1" applyFill="1" applyBorder="1"/>
    <xf numFmtId="0" fontId="2" fillId="10" borderId="2" xfId="0" applyFont="1" applyFill="1" applyBorder="1" applyAlignment="1">
      <alignment horizontal="center" vertical="center"/>
    </xf>
    <xf numFmtId="165" fontId="2" fillId="13" borderId="2" xfId="0" applyNumberFormat="1" applyFont="1" applyFill="1" applyBorder="1" applyAlignment="1">
      <alignment horizontal="center" vertical="center"/>
    </xf>
    <xf numFmtId="0" fontId="0" fillId="10" borderId="78" xfId="0" applyFill="1" applyBorder="1" applyAlignment="1">
      <alignment horizontal="center" vertical="center"/>
    </xf>
    <xf numFmtId="165" fontId="5" fillId="0" borderId="43" xfId="0" applyNumberFormat="1" applyFont="1" applyBorder="1" applyAlignment="1">
      <alignment horizontal="center" vertical="center"/>
    </xf>
    <xf numFmtId="0" fontId="2" fillId="4" borderId="8" xfId="0" applyFont="1" applyFill="1" applyBorder="1"/>
    <xf numFmtId="12" fontId="0" fillId="4" borderId="28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22" borderId="1" xfId="0" applyFont="1" applyFill="1" applyBorder="1"/>
    <xf numFmtId="12" fontId="0" fillId="10" borderId="1" xfId="0" applyNumberFormat="1" applyFill="1" applyBorder="1" applyAlignment="1">
      <alignment horizontal="center" vertical="center"/>
    </xf>
    <xf numFmtId="165" fontId="0" fillId="13" borderId="71" xfId="0" applyNumberFormat="1" applyFill="1" applyBorder="1" applyAlignment="1">
      <alignment horizontal="center" vertical="center"/>
    </xf>
    <xf numFmtId="165" fontId="0" fillId="5" borderId="71" xfId="0" applyNumberFormat="1" applyFill="1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/>
    </xf>
    <xf numFmtId="0" fontId="2" fillId="22" borderId="8" xfId="0" applyFont="1" applyFill="1" applyBorder="1"/>
    <xf numFmtId="0" fontId="16" fillId="4" borderId="8" xfId="0" applyFont="1" applyFill="1" applyBorder="1" applyAlignment="1">
      <alignment horizontal="left"/>
    </xf>
    <xf numFmtId="0" fontId="0" fillId="25" borderId="0" xfId="0" applyFill="1"/>
    <xf numFmtId="0" fontId="0" fillId="25" borderId="0" xfId="0" applyFill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right"/>
    </xf>
    <xf numFmtId="165" fontId="3" fillId="10" borderId="17" xfId="0" applyNumberFormat="1" applyFont="1" applyFill="1" applyBorder="1" applyAlignment="1">
      <alignment horizontal="center" vertical="center"/>
    </xf>
    <xf numFmtId="165" fontId="3" fillId="10" borderId="21" xfId="0" applyNumberFormat="1" applyFont="1" applyFill="1" applyBorder="1" applyAlignment="1">
      <alignment horizontal="center" vertical="center"/>
    </xf>
    <xf numFmtId="165" fontId="3" fillId="10" borderId="29" xfId="0" applyNumberFormat="1" applyFont="1" applyFill="1" applyBorder="1" applyAlignment="1">
      <alignment horizontal="center" vertical="center"/>
    </xf>
    <xf numFmtId="165" fontId="3" fillId="10" borderId="30" xfId="0" applyNumberFormat="1" applyFont="1" applyFill="1" applyBorder="1" applyAlignment="1">
      <alignment horizontal="center" vertical="center"/>
    </xf>
    <xf numFmtId="165" fontId="3" fillId="10" borderId="49" xfId="0" applyNumberFormat="1" applyFont="1" applyFill="1" applyBorder="1" applyAlignment="1">
      <alignment horizontal="center" vertical="center"/>
    </xf>
    <xf numFmtId="0" fontId="0" fillId="13" borderId="25" xfId="0" applyFill="1" applyBorder="1" applyAlignment="1" applyProtection="1">
      <alignment horizontal="center" vertical="center"/>
      <protection locked="0"/>
    </xf>
    <xf numFmtId="0" fontId="0" fillId="13" borderId="13" xfId="0" applyFill="1" applyBorder="1" applyAlignment="1" applyProtection="1">
      <alignment horizontal="center" vertical="center"/>
      <protection locked="0"/>
    </xf>
    <xf numFmtId="0" fontId="0" fillId="13" borderId="15" xfId="0" applyFill="1" applyBorder="1" applyAlignment="1" applyProtection="1">
      <alignment horizontal="center" vertical="center"/>
      <protection locked="0"/>
    </xf>
    <xf numFmtId="0" fontId="0" fillId="13" borderId="22" xfId="0" applyFill="1" applyBorder="1" applyAlignment="1" applyProtection="1">
      <alignment horizontal="center" vertical="center"/>
      <protection locked="0"/>
    </xf>
    <xf numFmtId="0" fontId="0" fillId="13" borderId="27" xfId="0" applyFill="1" applyBorder="1" applyAlignment="1" applyProtection="1">
      <alignment horizontal="center" vertical="center"/>
      <protection locked="0"/>
    </xf>
    <xf numFmtId="0" fontId="0" fillId="13" borderId="48" xfId="0" applyFill="1" applyBorder="1" applyAlignment="1" applyProtection="1">
      <alignment horizontal="center" vertical="center"/>
      <protection locked="0"/>
    </xf>
    <xf numFmtId="0" fontId="0" fillId="13" borderId="47" xfId="0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40" xfId="0" applyFill="1" applyBorder="1" applyAlignment="1" applyProtection="1">
      <alignment horizontal="center" vertical="center"/>
      <protection locked="0"/>
    </xf>
    <xf numFmtId="0" fontId="0" fillId="5" borderId="47" xfId="0" applyFill="1" applyBorder="1" applyAlignment="1" applyProtection="1">
      <alignment horizontal="center" vertical="center"/>
      <protection locked="0"/>
    </xf>
    <xf numFmtId="0" fontId="0" fillId="7" borderId="47" xfId="0" applyFill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2" fontId="0" fillId="5" borderId="30" xfId="0" applyNumberFormat="1" applyFill="1" applyBorder="1" applyAlignment="1">
      <alignment horizontal="center" vertical="center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5" borderId="45" xfId="0" applyFill="1" applyBorder="1" applyAlignment="1" applyProtection="1">
      <alignment horizontal="center" vertical="center"/>
      <protection locked="0"/>
    </xf>
    <xf numFmtId="0" fontId="0" fillId="5" borderId="46" xfId="0" applyFill="1" applyBorder="1" applyAlignment="1" applyProtection="1">
      <alignment horizontal="center" vertical="center"/>
      <protection locked="0"/>
    </xf>
    <xf numFmtId="0" fontId="0" fillId="7" borderId="25" xfId="0" applyFill="1" applyBorder="1" applyAlignment="1" applyProtection="1">
      <alignment horizontal="center" vertical="center"/>
      <protection locked="0"/>
    </xf>
    <xf numFmtId="0" fontId="0" fillId="7" borderId="13" xfId="0" applyFill="1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0" fontId="0" fillId="5" borderId="55" xfId="0" applyFill="1" applyBorder="1" applyAlignment="1" applyProtection="1">
      <alignment horizontal="center" vertical="center"/>
      <protection locked="0"/>
    </xf>
    <xf numFmtId="0" fontId="0" fillId="10" borderId="0" xfId="0" applyFill="1" applyAlignment="1">
      <alignment horizontal="center" vertical="center"/>
    </xf>
    <xf numFmtId="0" fontId="0" fillId="27" borderId="26" xfId="0" applyFill="1" applyBorder="1" applyAlignment="1" applyProtection="1">
      <alignment horizontal="center" vertical="center"/>
      <protection locked="0"/>
    </xf>
    <xf numFmtId="165" fontId="0" fillId="27" borderId="70" xfId="0" applyNumberFormat="1" applyFill="1" applyBorder="1" applyAlignment="1">
      <alignment horizontal="center" vertical="center"/>
    </xf>
    <xf numFmtId="0" fontId="0" fillId="13" borderId="26" xfId="0" applyFill="1" applyBorder="1" applyAlignment="1" applyProtection="1">
      <alignment horizontal="center" vertical="center"/>
      <protection locked="0"/>
    </xf>
    <xf numFmtId="165" fontId="0" fillId="13" borderId="70" xfId="0" applyNumberForma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165" fontId="0" fillId="5" borderId="70" xfId="0" applyNumberFormat="1" applyFill="1" applyBorder="1" applyAlignment="1">
      <alignment horizontal="center" vertical="center"/>
    </xf>
    <xf numFmtId="0" fontId="0" fillId="7" borderId="26" xfId="0" applyFill="1" applyBorder="1" applyAlignment="1" applyProtection="1">
      <alignment horizontal="center" vertical="center"/>
      <protection locked="0"/>
    </xf>
    <xf numFmtId="165" fontId="0" fillId="7" borderId="61" xfId="0" applyNumberFormat="1" applyFill="1" applyBorder="1" applyAlignment="1">
      <alignment horizontal="center" vertical="center"/>
    </xf>
    <xf numFmtId="0" fontId="0" fillId="27" borderId="12" xfId="0" applyFill="1" applyBorder="1" applyAlignment="1" applyProtection="1">
      <alignment horizontal="center"/>
      <protection locked="0"/>
    </xf>
    <xf numFmtId="165" fontId="0" fillId="27" borderId="49" xfId="0" applyNumberFormat="1" applyFill="1" applyBorder="1" applyAlignment="1">
      <alignment horizontal="center"/>
    </xf>
    <xf numFmtId="0" fontId="0" fillId="27" borderId="14" xfId="0" applyFill="1" applyBorder="1" applyAlignment="1" applyProtection="1">
      <alignment horizontal="center" vertical="center"/>
      <protection locked="0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27" borderId="75" xfId="0" applyFill="1" applyBorder="1" applyAlignment="1" applyProtection="1">
      <alignment horizontal="center"/>
      <protection locked="0"/>
    </xf>
    <xf numFmtId="165" fontId="0" fillId="10" borderId="21" xfId="0" applyNumberFormat="1" applyFill="1" applyBorder="1" applyAlignment="1">
      <alignment horizontal="center" vertical="center"/>
    </xf>
    <xf numFmtId="165" fontId="0" fillId="7" borderId="72" xfId="0" applyNumberFormat="1" applyFill="1" applyBorder="1" applyAlignment="1">
      <alignment horizontal="center" vertical="center"/>
    </xf>
    <xf numFmtId="0" fontId="0" fillId="27" borderId="23" xfId="0" applyFill="1" applyBorder="1" applyAlignment="1" applyProtection="1">
      <alignment horizontal="center" vertical="center"/>
      <protection locked="0"/>
    </xf>
    <xf numFmtId="165" fontId="0" fillId="27" borderId="6" xfId="0" applyNumberFormat="1" applyFill="1" applyBorder="1" applyAlignment="1">
      <alignment horizontal="center" vertical="center"/>
    </xf>
    <xf numFmtId="0" fontId="0" fillId="13" borderId="23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0" fontId="0" fillId="7" borderId="23" xfId="0" applyFill="1" applyBorder="1" applyAlignment="1" applyProtection="1">
      <alignment horizontal="center" vertical="center"/>
      <protection locked="0"/>
    </xf>
    <xf numFmtId="0" fontId="0" fillId="27" borderId="77" xfId="0" applyFill="1" applyBorder="1" applyAlignment="1" applyProtection="1">
      <alignment horizontal="center"/>
      <protection locked="0"/>
    </xf>
    <xf numFmtId="0" fontId="0" fillId="27" borderId="58" xfId="0" applyFill="1" applyBorder="1" applyAlignment="1">
      <alignment horizontal="center" vertical="center"/>
    </xf>
    <xf numFmtId="165" fontId="2" fillId="27" borderId="58" xfId="0" applyNumberFormat="1" applyFont="1" applyFill="1" applyBorder="1" applyAlignment="1">
      <alignment horizontal="center" vertical="center"/>
    </xf>
    <xf numFmtId="165" fontId="2" fillId="7" borderId="79" xfId="0" applyNumberFormat="1" applyFont="1" applyFill="1" applyBorder="1" applyAlignment="1">
      <alignment horizontal="center" vertical="center"/>
    </xf>
    <xf numFmtId="0" fontId="0" fillId="27" borderId="3" xfId="0" applyFill="1" applyBorder="1" applyAlignment="1">
      <alignment horizontal="center"/>
    </xf>
    <xf numFmtId="165" fontId="2" fillId="27" borderId="3" xfId="0" applyNumberFormat="1" applyFont="1" applyFill="1" applyBorder="1" applyAlignment="1">
      <alignment horizontal="center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7" borderId="27" xfId="0" applyFill="1" applyBorder="1" applyAlignment="1" applyProtection="1">
      <alignment horizontal="center" vertical="center"/>
      <protection locked="0"/>
    </xf>
    <xf numFmtId="0" fontId="0" fillId="27" borderId="16" xfId="0" applyFill="1" applyBorder="1" applyAlignment="1" applyProtection="1">
      <alignment horizontal="center" vertical="center"/>
      <protection locked="0"/>
    </xf>
    <xf numFmtId="165" fontId="2" fillId="27" borderId="16" xfId="0" applyNumberFormat="1" applyFont="1" applyFill="1" applyBorder="1" applyAlignment="1">
      <alignment horizontal="center" vertical="center"/>
    </xf>
    <xf numFmtId="0" fontId="0" fillId="13" borderId="16" xfId="0" applyFill="1" applyBorder="1" applyAlignment="1" applyProtection="1">
      <alignment horizontal="center" vertical="center"/>
      <protection locked="0"/>
    </xf>
    <xf numFmtId="165" fontId="2" fillId="13" borderId="16" xfId="0" applyNumberFormat="1" applyFont="1" applyFill="1" applyBorder="1" applyAlignment="1">
      <alignment horizontal="center" vertical="center"/>
    </xf>
    <xf numFmtId="0" fontId="0" fillId="7" borderId="16" xfId="0" applyFill="1" applyBorder="1" applyAlignment="1" applyProtection="1">
      <alignment horizontal="center" vertical="center"/>
      <protection locked="0"/>
    </xf>
    <xf numFmtId="0" fontId="0" fillId="27" borderId="3" xfId="0" applyFill="1" applyBorder="1" applyAlignment="1" applyProtection="1">
      <alignment horizontal="center"/>
      <protection locked="0"/>
    </xf>
    <xf numFmtId="165" fontId="2" fillId="27" borderId="8" xfId="0" applyNumberFormat="1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0" fillId="27" borderId="25" xfId="0" applyFill="1" applyBorder="1" applyAlignment="1" applyProtection="1">
      <alignment horizontal="center" vertical="center"/>
      <protection locked="0"/>
    </xf>
    <xf numFmtId="165" fontId="0" fillId="27" borderId="31" xfId="0" applyNumberFormat="1" applyFill="1" applyBorder="1" applyAlignment="1">
      <alignment horizontal="center" vertical="center"/>
    </xf>
    <xf numFmtId="0" fontId="0" fillId="13" borderId="25" xfId="0" applyFill="1" applyBorder="1" applyAlignment="1" applyProtection="1">
      <alignment horizontal="center"/>
      <protection locked="0"/>
    </xf>
    <xf numFmtId="165" fontId="0" fillId="13" borderId="26" xfId="0" applyNumberFormat="1" applyFill="1" applyBorder="1" applyAlignment="1">
      <alignment horizontal="center"/>
    </xf>
    <xf numFmtId="0" fontId="0" fillId="5" borderId="25" xfId="0" applyFill="1" applyBorder="1" applyAlignment="1" applyProtection="1">
      <alignment horizontal="center"/>
      <protection locked="0"/>
    </xf>
    <xf numFmtId="165" fontId="0" fillId="5" borderId="26" xfId="0" applyNumberFormat="1" applyFill="1" applyBorder="1" applyAlignment="1">
      <alignment horizontal="center"/>
    </xf>
    <xf numFmtId="0" fontId="0" fillId="7" borderId="25" xfId="0" applyFill="1" applyBorder="1" applyAlignment="1" applyProtection="1">
      <alignment horizontal="center"/>
      <protection locked="0"/>
    </xf>
    <xf numFmtId="165" fontId="0" fillId="7" borderId="26" xfId="0" applyNumberFormat="1" applyFill="1" applyBorder="1" applyAlignment="1">
      <alignment horizontal="center"/>
    </xf>
    <xf numFmtId="0" fontId="0" fillId="27" borderId="25" xfId="0" applyFill="1" applyBorder="1" applyAlignment="1" applyProtection="1">
      <alignment horizontal="center"/>
      <protection locked="0"/>
    </xf>
    <xf numFmtId="165" fontId="0" fillId="27" borderId="26" xfId="0" applyNumberFormat="1" applyFill="1" applyBorder="1" applyAlignment="1">
      <alignment horizontal="center"/>
    </xf>
    <xf numFmtId="0" fontId="0" fillId="27" borderId="13" xfId="0" applyFill="1" applyBorder="1" applyAlignment="1" applyProtection="1">
      <alignment horizontal="center" vertical="center"/>
      <protection locked="0"/>
    </xf>
    <xf numFmtId="165" fontId="0" fillId="27" borderId="17" xfId="0" applyNumberFormat="1" applyFill="1" applyBorder="1" applyAlignment="1">
      <alignment horizontal="center" vertical="center"/>
    </xf>
    <xf numFmtId="0" fontId="0" fillId="13" borderId="13" xfId="0" applyFill="1" applyBorder="1" applyAlignment="1" applyProtection="1">
      <alignment horizontal="center"/>
      <protection locked="0"/>
    </xf>
    <xf numFmtId="0" fontId="0" fillId="5" borderId="13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27" borderId="13" xfId="0" applyFill="1" applyBorder="1" applyAlignment="1" applyProtection="1">
      <alignment horizontal="center"/>
      <protection locked="0"/>
    </xf>
    <xf numFmtId="0" fontId="0" fillId="27" borderId="15" xfId="0" applyFill="1" applyBorder="1" applyAlignment="1" applyProtection="1">
      <alignment horizontal="center" vertical="center"/>
      <protection locked="0"/>
    </xf>
    <xf numFmtId="165" fontId="0" fillId="27" borderId="27" xfId="0" applyNumberFormat="1" applyFill="1" applyBorder="1" applyAlignment="1">
      <alignment horizontal="center" vertical="center"/>
    </xf>
    <xf numFmtId="0" fontId="0" fillId="13" borderId="15" xfId="0" applyFill="1" applyBorder="1" applyAlignment="1" applyProtection="1">
      <alignment horizontal="center"/>
      <protection locked="0"/>
    </xf>
    <xf numFmtId="0" fontId="0" fillId="5" borderId="15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0" fillId="27" borderId="15" xfId="0" applyFill="1" applyBorder="1" applyAlignment="1" applyProtection="1">
      <alignment horizontal="center"/>
      <protection locked="0"/>
    </xf>
    <xf numFmtId="0" fontId="0" fillId="5" borderId="25" xfId="0" applyFill="1" applyBorder="1" applyAlignment="1">
      <alignment horizontal="center" vertical="center"/>
    </xf>
    <xf numFmtId="0" fontId="0" fillId="27" borderId="25" xfId="0" applyFill="1" applyBorder="1" applyAlignment="1">
      <alignment horizontal="center" vertical="center"/>
    </xf>
    <xf numFmtId="165" fontId="2" fillId="27" borderId="31" xfId="0" applyNumberFormat="1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/>
    </xf>
    <xf numFmtId="165" fontId="2" fillId="13" borderId="26" xfId="0" applyNumberFormat="1" applyFont="1" applyFill="1" applyBorder="1" applyAlignment="1">
      <alignment horizontal="center"/>
    </xf>
    <xf numFmtId="165" fontId="2" fillId="5" borderId="26" xfId="0" applyNumberFormat="1" applyFont="1" applyFill="1" applyBorder="1" applyAlignment="1">
      <alignment horizontal="center"/>
    </xf>
    <xf numFmtId="165" fontId="2" fillId="7" borderId="26" xfId="0" applyNumberFormat="1" applyFont="1" applyFill="1" applyBorder="1" applyAlignment="1">
      <alignment horizontal="center"/>
    </xf>
    <xf numFmtId="165" fontId="2" fillId="27" borderId="26" xfId="0" applyNumberFormat="1" applyFont="1" applyFill="1" applyBorder="1" applyAlignment="1">
      <alignment horizontal="center"/>
    </xf>
    <xf numFmtId="165" fontId="2" fillId="27" borderId="27" xfId="0" applyNumberFormat="1" applyFont="1" applyFill="1" applyBorder="1" applyAlignment="1">
      <alignment horizontal="center" vertical="center"/>
    </xf>
    <xf numFmtId="0" fontId="2" fillId="13" borderId="15" xfId="0" applyFont="1" applyFill="1" applyBorder="1" applyAlignment="1" applyProtection="1">
      <alignment horizontal="center"/>
      <protection locked="0"/>
    </xf>
    <xf numFmtId="165" fontId="2" fillId="13" borderId="19" xfId="0" applyNumberFormat="1" applyFont="1" applyFill="1" applyBorder="1" applyAlignment="1">
      <alignment horizontal="center"/>
    </xf>
    <xf numFmtId="0" fontId="2" fillId="5" borderId="15" xfId="0" applyFont="1" applyFill="1" applyBorder="1" applyAlignment="1" applyProtection="1">
      <alignment horizontal="center"/>
      <protection locked="0"/>
    </xf>
    <xf numFmtId="165" fontId="2" fillId="5" borderId="19" xfId="0" applyNumberFormat="1" applyFont="1" applyFill="1" applyBorder="1" applyAlignment="1">
      <alignment horizontal="center"/>
    </xf>
    <xf numFmtId="0" fontId="2" fillId="7" borderId="15" xfId="0" applyFont="1" applyFill="1" applyBorder="1" applyAlignment="1" applyProtection="1">
      <alignment horizontal="center"/>
      <protection locked="0"/>
    </xf>
    <xf numFmtId="165" fontId="2" fillId="7" borderId="19" xfId="0" applyNumberFormat="1" applyFont="1" applyFill="1" applyBorder="1" applyAlignment="1">
      <alignment horizontal="center"/>
    </xf>
    <xf numFmtId="0" fontId="2" fillId="27" borderId="15" xfId="0" applyFont="1" applyFill="1" applyBorder="1" applyAlignment="1" applyProtection="1">
      <alignment horizontal="center"/>
      <protection locked="0"/>
    </xf>
    <xf numFmtId="165" fontId="2" fillId="27" borderId="19" xfId="0" applyNumberFormat="1" applyFont="1" applyFill="1" applyBorder="1" applyAlignment="1">
      <alignment horizontal="center"/>
    </xf>
    <xf numFmtId="165" fontId="2" fillId="27" borderId="12" xfId="0" applyNumberFormat="1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165" fontId="2" fillId="15" borderId="12" xfId="0" applyNumberFormat="1" applyFont="1" applyFill="1" applyBorder="1" applyAlignment="1">
      <alignment horizontal="center" vertical="center"/>
    </xf>
    <xf numFmtId="165" fontId="2" fillId="5" borderId="12" xfId="0" applyNumberFormat="1" applyFont="1" applyFill="1" applyBorder="1" applyAlignment="1">
      <alignment horizontal="center" vertical="center"/>
    </xf>
    <xf numFmtId="165" fontId="2" fillId="7" borderId="12" xfId="0" applyNumberFormat="1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27" borderId="42" xfId="0" applyFont="1" applyFill="1" applyBorder="1" applyAlignment="1">
      <alignment horizontal="center" vertical="center"/>
    </xf>
    <xf numFmtId="165" fontId="2" fillId="27" borderId="42" xfId="0" applyNumberFormat="1" applyFont="1" applyFill="1" applyBorder="1" applyAlignment="1">
      <alignment horizontal="center" vertical="center"/>
    </xf>
    <xf numFmtId="0" fontId="2" fillId="13" borderId="42" xfId="0" applyFont="1" applyFill="1" applyBorder="1" applyAlignment="1">
      <alignment horizontal="center" vertical="center"/>
    </xf>
    <xf numFmtId="165" fontId="2" fillId="13" borderId="42" xfId="0" applyNumberFormat="1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165" fontId="5" fillId="27" borderId="8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165" fontId="2" fillId="13" borderId="8" xfId="0" applyNumberFormat="1" applyFont="1" applyFill="1" applyBorder="1" applyAlignment="1">
      <alignment horizontal="center"/>
    </xf>
    <xf numFmtId="165" fontId="2" fillId="5" borderId="8" xfId="0" applyNumberFormat="1" applyFont="1" applyFill="1" applyBorder="1" applyAlignment="1">
      <alignment horizontal="center"/>
    </xf>
    <xf numFmtId="165" fontId="2" fillId="7" borderId="8" xfId="0" applyNumberFormat="1" applyFont="1" applyFill="1" applyBorder="1" applyAlignment="1">
      <alignment horizontal="center"/>
    </xf>
    <xf numFmtId="165" fontId="2" fillId="21" borderId="8" xfId="0" applyNumberFormat="1" applyFont="1" applyFill="1" applyBorder="1" applyAlignment="1">
      <alignment horizontal="center"/>
    </xf>
    <xf numFmtId="0" fontId="0" fillId="27" borderId="47" xfId="0" applyFill="1" applyBorder="1" applyAlignment="1" applyProtection="1">
      <alignment horizontal="center" vertical="center"/>
      <protection locked="0"/>
    </xf>
    <xf numFmtId="165" fontId="0" fillId="27" borderId="80" xfId="0" applyNumberFormat="1" applyFill="1" applyBorder="1" applyAlignment="1">
      <alignment horizontal="center" vertical="center"/>
    </xf>
    <xf numFmtId="0" fontId="0" fillId="13" borderId="80" xfId="0" applyFill="1" applyBorder="1" applyAlignment="1" applyProtection="1">
      <alignment horizontal="center" vertical="center"/>
      <protection locked="0"/>
    </xf>
    <xf numFmtId="165" fontId="0" fillId="13" borderId="80" xfId="0" applyNumberFormat="1" applyFill="1" applyBorder="1" applyAlignment="1">
      <alignment horizontal="center" vertical="center"/>
    </xf>
    <xf numFmtId="0" fontId="0" fillId="5" borderId="80" xfId="0" applyFill="1" applyBorder="1" applyAlignment="1" applyProtection="1">
      <alignment horizontal="center" vertical="center"/>
      <protection locked="0"/>
    </xf>
    <xf numFmtId="165" fontId="0" fillId="5" borderId="80" xfId="0" applyNumberFormat="1" applyFill="1" applyBorder="1" applyAlignment="1">
      <alignment horizontal="center" vertical="center"/>
    </xf>
    <xf numFmtId="0" fontId="0" fillId="7" borderId="80" xfId="0" applyFill="1" applyBorder="1" applyAlignment="1" applyProtection="1">
      <alignment horizontal="center" vertical="center"/>
      <protection locked="0"/>
    </xf>
    <xf numFmtId="165" fontId="0" fillId="7" borderId="80" xfId="0" applyNumberFormat="1" applyFill="1" applyBorder="1" applyAlignment="1">
      <alignment horizontal="center" vertical="center"/>
    </xf>
    <xf numFmtId="0" fontId="0" fillId="27" borderId="80" xfId="0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2" fillId="23" borderId="3" xfId="0" applyFont="1" applyFill="1" applyBorder="1" applyAlignment="1">
      <alignment horizontal="center" vertical="center"/>
    </xf>
    <xf numFmtId="165" fontId="0" fillId="23" borderId="3" xfId="0" applyNumberFormat="1" applyFill="1" applyBorder="1" applyAlignment="1">
      <alignment horizontal="center" vertical="center"/>
    </xf>
    <xf numFmtId="0" fontId="0" fillId="23" borderId="3" xfId="0" applyFill="1" applyBorder="1" applyAlignment="1">
      <alignment horizontal="center" vertical="center"/>
    </xf>
    <xf numFmtId="0" fontId="2" fillId="23" borderId="6" xfId="0" applyFont="1" applyFill="1" applyBorder="1" applyAlignment="1">
      <alignment horizontal="center" vertical="center"/>
    </xf>
    <xf numFmtId="0" fontId="2" fillId="23" borderId="8" xfId="0" applyFont="1" applyFill="1" applyBorder="1" applyAlignment="1">
      <alignment horizontal="center" vertical="center"/>
    </xf>
    <xf numFmtId="165" fontId="2" fillId="23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center"/>
    </xf>
    <xf numFmtId="0" fontId="18" fillId="0" borderId="0" xfId="0" applyFont="1" applyAlignment="1">
      <alignment vertical="center"/>
    </xf>
    <xf numFmtId="0" fontId="2" fillId="23" borderId="41" xfId="0" applyFont="1" applyFill="1" applyBorder="1" applyAlignment="1" applyProtection="1">
      <alignment horizontal="center" vertical="center"/>
      <protection locked="0"/>
    </xf>
    <xf numFmtId="0" fontId="2" fillId="23" borderId="29" xfId="0" applyFont="1" applyFill="1" applyBorder="1" applyAlignment="1" applyProtection="1">
      <alignment horizontal="center" vertical="center"/>
      <protection locked="0"/>
    </xf>
    <xf numFmtId="0" fontId="2" fillId="23" borderId="30" xfId="0" applyFont="1" applyFill="1" applyBorder="1" applyAlignment="1" applyProtection="1">
      <alignment horizontal="center" vertical="center"/>
      <protection locked="0"/>
    </xf>
    <xf numFmtId="0" fontId="2" fillId="0" borderId="57" xfId="0" applyFont="1" applyBorder="1" applyAlignment="1" applyProtection="1">
      <alignment horizontal="center" vertical="center"/>
      <protection locked="0"/>
    </xf>
    <xf numFmtId="0" fontId="2" fillId="0" borderId="5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0" borderId="16" xfId="0" applyBorder="1" applyAlignment="1" applyProtection="1">
      <alignment horizontal="center"/>
      <protection locked="0"/>
    </xf>
    <xf numFmtId="0" fontId="18" fillId="0" borderId="2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19" fillId="0" borderId="15" xfId="0" applyFont="1" applyBorder="1" applyAlignment="1">
      <alignment horizontal="center"/>
    </xf>
    <xf numFmtId="165" fontId="19" fillId="0" borderId="16" xfId="0" applyNumberFormat="1" applyFont="1" applyBorder="1" applyAlignment="1">
      <alignment horizontal="center"/>
    </xf>
    <xf numFmtId="165" fontId="19" fillId="0" borderId="19" xfId="0" applyNumberFormat="1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23" borderId="34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>
      <alignment vertical="center"/>
    </xf>
    <xf numFmtId="0" fontId="0" fillId="28" borderId="0" xfId="0" applyFill="1" applyAlignment="1">
      <alignment horizontal="center" vertical="center"/>
    </xf>
    <xf numFmtId="0" fontId="0" fillId="28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3" xfId="0" applyBorder="1" applyAlignment="1">
      <alignment horizontal="center"/>
    </xf>
    <xf numFmtId="165" fontId="2" fillId="23" borderId="19" xfId="0" applyNumberFormat="1" applyFont="1" applyFill="1" applyBorder="1" applyAlignment="1">
      <alignment horizontal="center"/>
    </xf>
    <xf numFmtId="0" fontId="2" fillId="23" borderId="25" xfId="0" applyFont="1" applyFill="1" applyBorder="1" applyAlignment="1">
      <alignment horizontal="center"/>
    </xf>
    <xf numFmtId="0" fontId="2" fillId="23" borderId="57" xfId="0" applyFont="1" applyFill="1" applyBorder="1" applyAlignment="1">
      <alignment horizontal="center"/>
    </xf>
    <xf numFmtId="0" fontId="2" fillId="23" borderId="26" xfId="0" applyFont="1" applyFill="1" applyBorder="1" applyAlignment="1">
      <alignment horizontal="center"/>
    </xf>
    <xf numFmtId="0" fontId="2" fillId="23" borderId="15" xfId="0" applyFont="1" applyFill="1" applyBorder="1" applyAlignment="1">
      <alignment horizontal="center"/>
    </xf>
    <xf numFmtId="165" fontId="2" fillId="23" borderId="16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" fillId="29" borderId="47" xfId="0" applyFont="1" applyFill="1" applyBorder="1" applyAlignment="1">
      <alignment horizontal="center" vertical="center"/>
    </xf>
    <xf numFmtId="0" fontId="2" fillId="29" borderId="56" xfId="0" applyFont="1" applyFill="1" applyBorder="1" applyAlignment="1">
      <alignment horizontal="center" vertical="center" wrapText="1"/>
    </xf>
    <xf numFmtId="165" fontId="2" fillId="29" borderId="56" xfId="0" applyNumberFormat="1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15" fillId="0" borderId="15" xfId="0" applyFont="1" applyBorder="1" applyAlignment="1">
      <alignment horizontal="center"/>
    </xf>
    <xf numFmtId="165" fontId="2" fillId="0" borderId="16" xfId="0" applyNumberFormat="1" applyFont="1" applyBorder="1" applyAlignment="1">
      <alignment horizontal="center"/>
    </xf>
    <xf numFmtId="165" fontId="2" fillId="0" borderId="19" xfId="0" applyNumberFormat="1" applyFont="1" applyBorder="1" applyAlignment="1">
      <alignment horizontal="center"/>
    </xf>
    <xf numFmtId="0" fontId="0" fillId="0" borderId="19" xfId="0" applyBorder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165" fontId="2" fillId="29" borderId="74" xfId="0" applyNumberFormat="1" applyFont="1" applyFill="1" applyBorder="1" applyAlignment="1">
      <alignment horizontal="center" vertical="center" wrapText="1"/>
    </xf>
    <xf numFmtId="0" fontId="2" fillId="29" borderId="74" xfId="0" applyFont="1" applyFill="1" applyBorder="1" applyAlignment="1">
      <alignment horizontal="center" vertical="center"/>
    </xf>
    <xf numFmtId="0" fontId="2" fillId="23" borderId="72" xfId="0" applyFont="1" applyFill="1" applyBorder="1" applyAlignment="1">
      <alignment horizontal="center" vertical="center"/>
    </xf>
    <xf numFmtId="0" fontId="2" fillId="23" borderId="3" xfId="0" applyFont="1" applyFill="1" applyBorder="1" applyAlignment="1" applyProtection="1">
      <alignment horizontal="center" vertical="center"/>
      <protection locked="0"/>
    </xf>
    <xf numFmtId="0" fontId="2" fillId="23" borderId="16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3" xfId="0" applyBorder="1" applyProtection="1">
      <protection locked="0"/>
    </xf>
    <xf numFmtId="0" fontId="2" fillId="23" borderId="26" xfId="0" applyFont="1" applyFill="1" applyBorder="1" applyAlignment="1">
      <alignment horizontal="center" vertical="center"/>
    </xf>
    <xf numFmtId="165" fontId="2" fillId="0" borderId="34" xfId="0" applyNumberFormat="1" applyFont="1" applyBorder="1" applyAlignment="1">
      <alignment horizontal="center" vertical="center"/>
    </xf>
    <xf numFmtId="0" fontId="2" fillId="23" borderId="25" xfId="0" applyFont="1" applyFill="1" applyBorder="1" applyAlignment="1">
      <alignment horizontal="center" vertical="center"/>
    </xf>
    <xf numFmtId="165" fontId="2" fillId="23" borderId="15" xfId="0" applyNumberFormat="1" applyFont="1" applyFill="1" applyBorder="1" applyAlignment="1">
      <alignment horizontal="center" vertical="center"/>
    </xf>
    <xf numFmtId="165" fontId="2" fillId="23" borderId="19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/>
    <xf numFmtId="0" fontId="2" fillId="0" borderId="5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14" fillId="18" borderId="1" xfId="0" applyFont="1" applyFill="1" applyBorder="1" applyAlignment="1">
      <alignment horizontal="center"/>
    </xf>
    <xf numFmtId="0" fontId="14" fillId="18" borderId="9" xfId="0" applyFont="1" applyFill="1" applyBorder="1" applyAlignment="1">
      <alignment horizontal="center"/>
    </xf>
    <xf numFmtId="0" fontId="14" fillId="18" borderId="2" xfId="0" applyFont="1" applyFill="1" applyBorder="1" applyAlignment="1">
      <alignment horizontal="center"/>
    </xf>
    <xf numFmtId="0" fontId="20" fillId="4" borderId="10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44" xfId="0" applyFont="1" applyFill="1" applyBorder="1" applyAlignment="1">
      <alignment horizontal="center" vertical="center"/>
    </xf>
    <xf numFmtId="0" fontId="20" fillId="4" borderId="53" xfId="0" applyFont="1" applyFill="1" applyBorder="1" applyAlignment="1">
      <alignment horizontal="center" vertical="center"/>
    </xf>
    <xf numFmtId="0" fontId="2" fillId="29" borderId="80" xfId="0" applyFont="1" applyFill="1" applyBorder="1" applyAlignment="1">
      <alignment horizontal="center" vertical="center"/>
    </xf>
    <xf numFmtId="0" fontId="2" fillId="29" borderId="9" xfId="0" applyFont="1" applyFill="1" applyBorder="1" applyAlignment="1">
      <alignment horizontal="center" vertical="center"/>
    </xf>
    <xf numFmtId="0" fontId="2" fillId="29" borderId="5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6" xfId="0" applyFont="1" applyFill="1" applyBorder="1" applyAlignment="1">
      <alignment horizontal="center" vertical="center"/>
    </xf>
    <xf numFmtId="0" fontId="18" fillId="11" borderId="5" xfId="0" applyFont="1" applyFill="1" applyBorder="1" applyAlignment="1">
      <alignment horizontal="center" vertical="center"/>
    </xf>
    <xf numFmtId="0" fontId="18" fillId="11" borderId="44" xfId="0" applyFont="1" applyFill="1" applyBorder="1" applyAlignment="1">
      <alignment horizontal="center" vertical="center"/>
    </xf>
    <xf numFmtId="0" fontId="18" fillId="11" borderId="53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75" xfId="0" applyBorder="1"/>
    <xf numFmtId="0" fontId="0" fillId="0" borderId="18" xfId="0" applyBorder="1"/>
    <xf numFmtId="0" fontId="0" fillId="0" borderId="17" xfId="0" applyBorder="1"/>
    <xf numFmtId="0" fontId="0" fillId="0" borderId="60" xfId="0" applyBorder="1"/>
    <xf numFmtId="0" fontId="0" fillId="0" borderId="7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0" xfId="0" applyBorder="1" applyAlignment="1">
      <alignment horizontal="center"/>
    </xf>
    <xf numFmtId="0" fontId="18" fillId="4" borderId="10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44" xfId="0" applyFont="1" applyFill="1" applyBorder="1" applyAlignment="1">
      <alignment horizontal="center" vertical="center"/>
    </xf>
    <xf numFmtId="0" fontId="18" fillId="4" borderId="53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0" fillId="0" borderId="82" xfId="0" applyBorder="1" applyAlignment="1">
      <alignment horizontal="center"/>
    </xf>
    <xf numFmtId="0" fontId="0" fillId="0" borderId="82" xfId="0" applyBorder="1"/>
    <xf numFmtId="0" fontId="0" fillId="0" borderId="44" xfId="0" applyBorder="1" applyAlignment="1">
      <alignment horizontal="center"/>
    </xf>
    <xf numFmtId="0" fontId="0" fillId="0" borderId="27" xfId="0" applyBorder="1"/>
    <xf numFmtId="0" fontId="0" fillId="0" borderId="81" xfId="0" applyBorder="1"/>
    <xf numFmtId="0" fontId="0" fillId="0" borderId="83" xfId="0" applyBorder="1"/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5" fillId="19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165" fontId="3" fillId="22" borderId="8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3" fillId="22" borderId="1" xfId="0" applyNumberFormat="1" applyFont="1" applyFill="1" applyBorder="1" applyAlignment="1">
      <alignment horizontal="center" vertical="center"/>
    </xf>
    <xf numFmtId="165" fontId="3" fillId="22" borderId="9" xfId="0" applyNumberFormat="1" applyFont="1" applyFill="1" applyBorder="1" applyAlignment="1">
      <alignment horizontal="center" vertical="center"/>
    </xf>
    <xf numFmtId="165" fontId="3" fillId="22" borderId="2" xfId="0" applyNumberFormat="1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 applyProtection="1">
      <alignment horizontal="center" vertical="center"/>
      <protection locked="0"/>
    </xf>
    <xf numFmtId="0" fontId="5" fillId="14" borderId="1" xfId="0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65" fontId="3" fillId="9" borderId="52" xfId="0" applyNumberFormat="1" applyFont="1" applyFill="1" applyBorder="1" applyAlignment="1">
      <alignment horizontal="center" vertical="center"/>
    </xf>
    <xf numFmtId="0" fontId="3" fillId="9" borderId="5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5" fillId="15" borderId="37" xfId="0" applyFont="1" applyFill="1" applyBorder="1" applyAlignment="1">
      <alignment horizontal="center" vertical="center"/>
    </xf>
    <xf numFmtId="0" fontId="5" fillId="15" borderId="38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5" fontId="3" fillId="22" borderId="10" xfId="0" applyNumberFormat="1" applyFont="1" applyFill="1" applyBorder="1" applyAlignment="1">
      <alignment horizontal="center" vertical="center"/>
    </xf>
    <xf numFmtId="165" fontId="3" fillId="22" borderId="11" xfId="0" applyNumberFormat="1" applyFont="1" applyFill="1" applyBorder="1" applyAlignment="1">
      <alignment horizontal="center" vertical="center"/>
    </xf>
    <xf numFmtId="165" fontId="3" fillId="22" borderId="6" xfId="0" applyNumberFormat="1" applyFont="1" applyFill="1" applyBorder="1" applyAlignment="1">
      <alignment horizontal="center" vertical="center"/>
    </xf>
    <xf numFmtId="0" fontId="5" fillId="8" borderId="9" xfId="0" applyFont="1" applyFill="1" applyBorder="1" applyAlignment="1" applyProtection="1">
      <alignment horizontal="center" vertical="center"/>
      <protection locked="0"/>
    </xf>
    <xf numFmtId="0" fontId="5" fillId="8" borderId="5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5" fillId="15" borderId="37" xfId="0" applyFont="1" applyFill="1" applyBorder="1" applyAlignment="1" applyProtection="1">
      <alignment horizontal="center" vertical="center"/>
      <protection locked="0"/>
    </xf>
    <xf numFmtId="0" fontId="5" fillId="15" borderId="38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44" xfId="0" applyBorder="1"/>
    <xf numFmtId="12" fontId="2" fillId="13" borderId="1" xfId="0" applyNumberFormat="1" applyFont="1" applyFill="1" applyBorder="1" applyAlignment="1">
      <alignment horizontal="center" vertical="center"/>
    </xf>
    <xf numFmtId="12" fontId="2" fillId="13" borderId="2" xfId="0" applyNumberFormat="1" applyFont="1" applyFill="1" applyBorder="1" applyAlignment="1">
      <alignment horizontal="center" vertical="center"/>
    </xf>
    <xf numFmtId="12" fontId="2" fillId="5" borderId="9" xfId="0" applyNumberFormat="1" applyFont="1" applyFill="1" applyBorder="1" applyAlignment="1">
      <alignment horizontal="center" vertical="center"/>
    </xf>
    <xf numFmtId="12" fontId="2" fillId="5" borderId="2" xfId="0" applyNumberFormat="1" applyFont="1" applyFill="1" applyBorder="1" applyAlignment="1">
      <alignment horizontal="center" vertical="center"/>
    </xf>
    <xf numFmtId="12" fontId="2" fillId="7" borderId="9" xfId="0" applyNumberFormat="1" applyFont="1" applyFill="1" applyBorder="1" applyAlignment="1">
      <alignment horizontal="center" vertical="center"/>
    </xf>
    <xf numFmtId="12" fontId="2" fillId="7" borderId="2" xfId="0" applyNumberFormat="1" applyFont="1" applyFill="1" applyBorder="1" applyAlignment="1">
      <alignment horizontal="center" vertical="center"/>
    </xf>
    <xf numFmtId="12" fontId="2" fillId="27" borderId="9" xfId="0" applyNumberFormat="1" applyFont="1" applyFill="1" applyBorder="1" applyAlignment="1">
      <alignment horizontal="center" vertical="center"/>
    </xf>
    <xf numFmtId="12" fontId="2" fillId="27" borderId="2" xfId="0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27" borderId="1" xfId="0" applyFont="1" applyFill="1" applyBorder="1" applyAlignment="1">
      <alignment horizontal="center"/>
    </xf>
    <xf numFmtId="0" fontId="2" fillId="27" borderId="2" xfId="0" applyFont="1" applyFill="1" applyBorder="1" applyAlignment="1">
      <alignment horizontal="center"/>
    </xf>
    <xf numFmtId="12" fontId="2" fillId="10" borderId="10" xfId="0" applyNumberFormat="1" applyFont="1" applyFill="1" applyBorder="1" applyAlignment="1">
      <alignment horizontal="center" vertical="center"/>
    </xf>
    <xf numFmtId="0" fontId="0" fillId="0" borderId="11" xfId="0" applyBorder="1"/>
    <xf numFmtId="12" fontId="2" fillId="10" borderId="50" xfId="0" applyNumberFormat="1" applyFont="1" applyFill="1" applyBorder="1" applyAlignment="1">
      <alignment horizontal="center" vertical="center"/>
    </xf>
    <xf numFmtId="0" fontId="0" fillId="0" borderId="0" xfId="0"/>
    <xf numFmtId="0" fontId="2" fillId="10" borderId="50" xfId="0" applyFont="1" applyFill="1" applyBorder="1" applyAlignment="1">
      <alignment horizontal="center"/>
    </xf>
    <xf numFmtId="165" fontId="0" fillId="10" borderId="1" xfId="0" applyNumberFormat="1" applyFill="1" applyBorder="1" applyAlignment="1">
      <alignment horizontal="center" vertical="center"/>
    </xf>
    <xf numFmtId="165" fontId="0" fillId="10" borderId="2" xfId="0" applyNumberFormat="1" applyFill="1" applyBorder="1" applyAlignment="1">
      <alignment horizontal="center" vertical="center"/>
    </xf>
    <xf numFmtId="0" fontId="0" fillId="0" borderId="5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12" fontId="2" fillId="5" borderId="1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50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0" fillId="16" borderId="50" xfId="0" applyFill="1" applyBorder="1" applyAlignment="1">
      <alignment horizontal="center"/>
    </xf>
    <xf numFmtId="0" fontId="0" fillId="10" borderId="31" xfId="0" applyFill="1" applyBorder="1" applyAlignment="1">
      <alignment horizontal="center" vertical="center"/>
    </xf>
    <xf numFmtId="0" fontId="0" fillId="10" borderId="55" xfId="0" applyFill="1" applyBorder="1" applyAlignment="1">
      <alignment horizontal="center" vertical="center"/>
    </xf>
    <xf numFmtId="0" fontId="2" fillId="16" borderId="50" xfId="0" applyFont="1" applyFill="1" applyBorder="1" applyAlignment="1">
      <alignment horizontal="center"/>
    </xf>
    <xf numFmtId="0" fontId="15" fillId="16" borderId="50" xfId="0" applyFont="1" applyFill="1" applyBorder="1" applyAlignment="1">
      <alignment horizontal="center"/>
    </xf>
    <xf numFmtId="0" fontId="0" fillId="22" borderId="50" xfId="0" applyFill="1" applyBorder="1" applyAlignment="1">
      <alignment horizontal="center" vertical="center"/>
    </xf>
    <xf numFmtId="165" fontId="16" fillId="4" borderId="50" xfId="0" applyNumberFormat="1" applyFont="1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165" fontId="16" fillId="4" borderId="1" xfId="0" applyNumberFormat="1" applyFont="1" applyFill="1" applyBorder="1" applyAlignment="1">
      <alignment horizontal="center" vertical="center"/>
    </xf>
    <xf numFmtId="165" fontId="16" fillId="4" borderId="9" xfId="0" applyNumberFormat="1" applyFont="1" applyFill="1" applyBorder="1" applyAlignment="1">
      <alignment horizontal="center" vertical="center"/>
    </xf>
    <xf numFmtId="165" fontId="16" fillId="4" borderId="2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0" fillId="16" borderId="9" xfId="0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16" borderId="44" xfId="0" applyFont="1" applyFill="1" applyBorder="1" applyAlignment="1">
      <alignment horizontal="center"/>
    </xf>
    <xf numFmtId="0" fontId="2" fillId="16" borderId="2" xfId="0" applyFont="1" applyFill="1" applyBorder="1" applyAlignment="1">
      <alignment horizontal="center"/>
    </xf>
    <xf numFmtId="0" fontId="15" fillId="16" borderId="1" xfId="0" applyFont="1" applyFill="1" applyBorder="1" applyAlignment="1">
      <alignment horizontal="center"/>
    </xf>
    <xf numFmtId="0" fontId="15" fillId="16" borderId="9" xfId="0" applyFont="1" applyFill="1" applyBorder="1" applyAlignment="1">
      <alignment horizontal="center"/>
    </xf>
    <xf numFmtId="0" fontId="15" fillId="16" borderId="2" xfId="0" applyFont="1" applyFill="1" applyBorder="1" applyAlignment="1">
      <alignment horizontal="center"/>
    </xf>
    <xf numFmtId="12" fontId="2" fillId="10" borderId="1" xfId="0" applyNumberFormat="1" applyFont="1" applyFill="1" applyBorder="1" applyAlignment="1">
      <alignment horizontal="center" vertical="center"/>
    </xf>
    <xf numFmtId="12" fontId="2" fillId="10" borderId="9" xfId="0" applyNumberFormat="1" applyFont="1" applyFill="1" applyBorder="1" applyAlignment="1">
      <alignment horizontal="center" vertical="center"/>
    </xf>
    <xf numFmtId="12" fontId="2" fillId="10" borderId="2" xfId="0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9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12" fontId="2" fillId="7" borderId="1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25" borderId="1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12" fontId="2" fillId="25" borderId="9" xfId="0" applyNumberFormat="1" applyFont="1" applyFill="1" applyBorder="1" applyAlignment="1">
      <alignment horizontal="center" vertical="center"/>
    </xf>
    <xf numFmtId="12" fontId="2" fillId="25" borderId="2" xfId="0" applyNumberFormat="1" applyFont="1" applyFill="1" applyBorder="1" applyAlignment="1">
      <alignment horizontal="center" vertical="center"/>
    </xf>
    <xf numFmtId="0" fontId="2" fillId="23" borderId="3" xfId="0" applyFont="1" applyFill="1" applyBorder="1" applyAlignment="1">
      <alignment horizontal="center" vertical="center"/>
    </xf>
    <xf numFmtId="0" fontId="0" fillId="0" borderId="75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18" fillId="13" borderId="10" xfId="0" applyFont="1" applyFill="1" applyBorder="1" applyAlignment="1">
      <alignment horizontal="center" vertical="center"/>
    </xf>
    <xf numFmtId="0" fontId="18" fillId="13" borderId="11" xfId="0" applyFont="1" applyFill="1" applyBorder="1" applyAlignment="1">
      <alignment horizontal="center" vertical="center"/>
    </xf>
    <xf numFmtId="0" fontId="18" fillId="13" borderId="6" xfId="0" applyFont="1" applyFill="1" applyBorder="1" applyAlignment="1">
      <alignment horizontal="center" vertical="center"/>
    </xf>
    <xf numFmtId="0" fontId="18" fillId="13" borderId="5" xfId="0" applyFont="1" applyFill="1" applyBorder="1" applyAlignment="1">
      <alignment horizontal="center" vertical="center"/>
    </xf>
    <xf numFmtId="0" fontId="18" fillId="13" borderId="44" xfId="0" applyFont="1" applyFill="1" applyBorder="1" applyAlignment="1">
      <alignment horizontal="center" vertical="center"/>
    </xf>
    <xf numFmtId="0" fontId="18" fillId="13" borderId="53" xfId="0" applyFont="1" applyFill="1" applyBorder="1" applyAlignment="1">
      <alignment horizontal="center" vertical="center"/>
    </xf>
    <xf numFmtId="0" fontId="2" fillId="0" borderId="31" xfId="0" applyFont="1" applyBorder="1" applyAlignment="1" applyProtection="1">
      <alignment horizontal="center" vertical="center"/>
      <protection locked="0"/>
    </xf>
    <xf numFmtId="0" fontId="2" fillId="0" borderId="61" xfId="0" applyFont="1" applyBorder="1" applyAlignment="1" applyProtection="1">
      <alignment horizontal="center" vertical="center"/>
      <protection locked="0"/>
    </xf>
    <xf numFmtId="0" fontId="2" fillId="0" borderId="55" xfId="0" applyFon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0" fillId="0" borderId="75" xfId="0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77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61" xfId="0" applyFont="1" applyBorder="1" applyAlignment="1" applyProtection="1">
      <alignment horizontal="center" vertical="center" wrapText="1"/>
      <protection locked="0"/>
    </xf>
    <xf numFmtId="0" fontId="2" fillId="0" borderId="55" xfId="0" applyFont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77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48" xfId="0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Table Style 1" pivot="0" count="0"/>
  </tableStyles>
  <colors>
    <mruColors>
      <color rgb="FFFFCBE0"/>
      <color rgb="FFFF99FF"/>
      <color rgb="FFFF9900"/>
      <color rgb="FFD07C00"/>
      <color rgb="FFFF9300"/>
      <color rgb="FFF17265"/>
      <color rgb="FFF8B5AE"/>
      <color rgb="FFFF0066"/>
      <color rgb="FFFF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76200</xdr:colOff>
      <xdr:row>2</xdr:row>
      <xdr:rowOff>101600</xdr:rowOff>
    </xdr:to>
    <xdr:sp macro="[0]!AjoutLigneRW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F02BB6-2820-498D-896D-0385325260BB}"/>
            </a:ext>
            <a:ext uri="{6ECC49D1-AA05-4338-93AA-15A1B29DFB0A}">
              <asl:scriptLink xmlns:asl="http://schemas.microsoft.com/office/drawing/2021/scriptlink" xmlns="" val="{&quot;shareId&quot;:&quot;ms-officescript%3A%2F%2Fonedrive_business_sharinglink%2Fu!aHR0cHM6Ly9zZWxlY3Ryb25peC1teS5zaGFyZXBvaW50LmNvbS86dTovZy9wZXJzb25hbC9zZ2VuZXN0X3NlbGVjdHJvbml4X2NhL0VSSG5tOGF5cTlkT3VGZ0xhNEFKTGVJQjY4LTlxU3lPMWlONjRfRlNYeHk1Z3c&quot;}"/>
            </a:ext>
          </a:extLst>
        </xdr:cNvPr>
        <xdr:cNvSpPr/>
      </xdr:nvSpPr>
      <xdr:spPr>
        <a:xfrm>
          <a:off x="962025" y="190500"/>
          <a:ext cx="2247900" cy="292100"/>
        </a:xfrm>
        <a:prstGeom prst="roundRect">
          <a:avLst/>
        </a:prstGeom>
        <a:solidFill>
          <a:srgbClr val="107C41"/>
        </a:solidFill>
        <a:ln w="1270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/>
            <a:t>Ajout ligne race way matériel</a:t>
          </a:r>
        </a:p>
      </xdr:txBody>
    </xdr:sp>
    <xdr:clientData/>
  </xdr:twoCellAnchor>
  <xdr:twoCellAnchor>
    <xdr:from>
      <xdr:col>0</xdr:col>
      <xdr:colOff>681877</xdr:colOff>
      <xdr:row>16</xdr:row>
      <xdr:rowOff>33618</xdr:rowOff>
    </xdr:from>
    <xdr:to>
      <xdr:col>2</xdr:col>
      <xdr:colOff>769283</xdr:colOff>
      <xdr:row>17</xdr:row>
      <xdr:rowOff>135218</xdr:rowOff>
    </xdr:to>
    <xdr:sp macro="[0]!AjoutLigneRWT" textlink="">
      <xdr:nvSpPr>
        <xdr:cNvPr id="3" name="Rectangle : coins arrondis 1">
          <a:extLst>
            <a:ext uri="{FF2B5EF4-FFF2-40B4-BE49-F238E27FC236}">
              <a16:creationId xmlns:a16="http://schemas.microsoft.com/office/drawing/2014/main" id="{41F02BB6-2820-498D-896D-0385325260BB}"/>
            </a:ext>
            <a:ext uri="{6ECC49D1-AA05-4338-93AA-15A1B29DFB0A}">
              <asl:scriptLink xmlns:asl="http://schemas.microsoft.com/office/drawing/2021/scriptlink" xmlns="" val="{&quot;shareId&quot;:&quot;ms-officescript%3A%2F%2Fonedrive_business_sharinglink%2Fu!aHR0cHM6Ly9zZWxlY3Ryb25peC1teS5zaGFyZXBvaW50LmNvbS86dTovZy9wZXJzb25hbC9zZ2VuZXN0X3NlbGVjdHJvbml4X2NhL0VSSG5tOGF5cTlkT3VGZ0xhNEFKTGVJQjY4LTlxU3lPMWlONjRfRlNYeHk1Z3c&quot;}"/>
            </a:ext>
          </a:extLst>
        </xdr:cNvPr>
        <xdr:cNvSpPr/>
      </xdr:nvSpPr>
      <xdr:spPr>
        <a:xfrm>
          <a:off x="681877" y="2655794"/>
          <a:ext cx="2250141" cy="292100"/>
        </a:xfrm>
        <a:prstGeom prst="roundRect">
          <a:avLst/>
        </a:prstGeom>
        <a:solidFill>
          <a:srgbClr val="107C41"/>
        </a:solidFill>
        <a:ln w="1270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/>
            <a:t>Ajout ligne race way temps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lectronix.sharepoint.com/sites/Selectronix/Documents%20partages/Administration/BUREAU/DOCUMENT%20SOUMISSION/SOUMISSION%20V2/DEROULANTE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"/>
      <sheetName val="DISTRIBUTION"/>
      <sheetName val="TRANSFO"/>
      <sheetName val="DEROULANTEV2"/>
    </sheetNames>
    <definedNames>
      <definedName name="FIL" refersTo="='FIL'!$A$2:$A$200"/>
      <definedName name="TRANSFO" refersTo="='TRANSFO'!$A$2:$A$100"/>
    </definedNames>
    <sheetDataSet>
      <sheetData sheetId="0">
        <row r="2">
          <cell r="A2" t="str">
            <v>AC2C14</v>
          </cell>
        </row>
        <row r="3">
          <cell r="A3" t="str">
            <v>AC3C14</v>
          </cell>
        </row>
        <row r="4">
          <cell r="A4" t="str">
            <v>AC4C14</v>
          </cell>
        </row>
        <row r="5">
          <cell r="A5" t="str">
            <v>AC2C12</v>
          </cell>
        </row>
        <row r="6">
          <cell r="A6" t="str">
            <v>AC3C12</v>
          </cell>
        </row>
        <row r="7">
          <cell r="A7" t="str">
            <v>AC4C12</v>
          </cell>
        </row>
        <row r="8">
          <cell r="A8" t="str">
            <v>AC2C10</v>
          </cell>
        </row>
        <row r="9">
          <cell r="A9" t="str">
            <v>AC3C10</v>
          </cell>
        </row>
        <row r="10">
          <cell r="A10" t="str">
            <v>AC4C10</v>
          </cell>
        </row>
        <row r="11">
          <cell r="A11" t="str">
            <v>AC3C6ALU</v>
          </cell>
        </row>
        <row r="12">
          <cell r="A12" t="str">
            <v>AC4C6ALU</v>
          </cell>
        </row>
        <row r="13">
          <cell r="A13" t="str">
            <v>AC3C4ALU</v>
          </cell>
        </row>
        <row r="14">
          <cell r="A14" t="str">
            <v>AC4C4ALU</v>
          </cell>
        </row>
        <row r="15">
          <cell r="A15" t="str">
            <v>AC3C2ALU</v>
          </cell>
        </row>
        <row r="16">
          <cell r="A16" t="str">
            <v>AC4C2ALU</v>
          </cell>
        </row>
        <row r="17">
          <cell r="A17" t="str">
            <v>AC3C1ALU</v>
          </cell>
        </row>
        <row r="18">
          <cell r="A18" t="str">
            <v>AC4C1ALU</v>
          </cell>
        </row>
        <row r="19">
          <cell r="A19" t="str">
            <v>AC3C1/0ALU</v>
          </cell>
        </row>
        <row r="20">
          <cell r="A20" t="str">
            <v>AC4C1/0ALU</v>
          </cell>
        </row>
        <row r="21">
          <cell r="A21" t="str">
            <v>AC3C2/0ALU</v>
          </cell>
        </row>
        <row r="22">
          <cell r="A22" t="str">
            <v>AC4C2/0ALU</v>
          </cell>
        </row>
        <row r="23">
          <cell r="A23" t="str">
            <v>AC3C3/0ALU</v>
          </cell>
        </row>
        <row r="24">
          <cell r="A24" t="str">
            <v>AC4C3/0ALU</v>
          </cell>
        </row>
        <row r="25">
          <cell r="A25" t="str">
            <v>AC3C4/0ALU</v>
          </cell>
        </row>
        <row r="26">
          <cell r="A26" t="str">
            <v>AC4C4/0ALU</v>
          </cell>
        </row>
        <row r="27">
          <cell r="A27" t="str">
            <v>AC3C250ALU</v>
          </cell>
        </row>
        <row r="28">
          <cell r="A28" t="str">
            <v>AC4C250ALU</v>
          </cell>
        </row>
        <row r="29">
          <cell r="A29" t="str">
            <v>AC3C300ALU</v>
          </cell>
        </row>
        <row r="30">
          <cell r="A30" t="str">
            <v>AC4C300ALU</v>
          </cell>
        </row>
        <row r="31">
          <cell r="A31" t="str">
            <v>AC3C350ALU</v>
          </cell>
        </row>
        <row r="32">
          <cell r="A32" t="str">
            <v>AC4C350ALU</v>
          </cell>
        </row>
        <row r="33">
          <cell r="A33" t="str">
            <v>AC3C500ALU</v>
          </cell>
        </row>
        <row r="34">
          <cell r="A34" t="str">
            <v>AC4C500ALU</v>
          </cell>
        </row>
        <row r="35">
          <cell r="A35" t="str">
            <v>ACWU3C6ALU</v>
          </cell>
        </row>
        <row r="36">
          <cell r="A36" t="str">
            <v>ACWU4C6ALU</v>
          </cell>
        </row>
        <row r="37">
          <cell r="A37" t="str">
            <v>ACWU3C4ALU</v>
          </cell>
        </row>
        <row r="38">
          <cell r="A38" t="str">
            <v>ACWU4C4ALU</v>
          </cell>
        </row>
        <row r="39">
          <cell r="A39" t="str">
            <v>ACWU3C2ALU</v>
          </cell>
        </row>
        <row r="40">
          <cell r="A40" t="str">
            <v>ACWU4C2ALU</v>
          </cell>
        </row>
        <row r="41">
          <cell r="A41" t="str">
            <v>ACWU3C1ALU</v>
          </cell>
        </row>
        <row r="42">
          <cell r="A42" t="str">
            <v>ACWU4C1ALU</v>
          </cell>
        </row>
        <row r="43">
          <cell r="A43" t="str">
            <v>ACWU3C1/0ALU</v>
          </cell>
        </row>
        <row r="44">
          <cell r="A44" t="str">
            <v>ACWU4C1/0ALU</v>
          </cell>
        </row>
        <row r="45">
          <cell r="A45" t="str">
            <v>ACWU3C2/0ALU</v>
          </cell>
        </row>
        <row r="46">
          <cell r="A46" t="str">
            <v>ACWU4C2/0ALU</v>
          </cell>
        </row>
        <row r="47">
          <cell r="A47" t="str">
            <v>ACWU3C3/0ALU</v>
          </cell>
        </row>
        <row r="48">
          <cell r="A48" t="str">
            <v>ACWU4C3/0ALU</v>
          </cell>
        </row>
        <row r="49">
          <cell r="A49" t="str">
            <v>ACWU3C4/0 ALU</v>
          </cell>
        </row>
        <row r="50">
          <cell r="A50" t="str">
            <v>ACWU4C4/0ALU</v>
          </cell>
        </row>
        <row r="51">
          <cell r="A51" t="str">
            <v>ACWU3C250ALU</v>
          </cell>
        </row>
        <row r="52">
          <cell r="A52" t="str">
            <v>ACWU4C250ALU</v>
          </cell>
        </row>
        <row r="53">
          <cell r="A53" t="str">
            <v>ACWU3C300ALU</v>
          </cell>
        </row>
        <row r="54">
          <cell r="A54" t="str">
            <v>ACWU4C300ALU</v>
          </cell>
        </row>
        <row r="55">
          <cell r="A55" t="str">
            <v>ACWU3C350ALU</v>
          </cell>
        </row>
        <row r="56">
          <cell r="A56" t="str">
            <v>ACWU4C350ALU</v>
          </cell>
        </row>
        <row r="57">
          <cell r="A57" t="str">
            <v>ACWU3C500ALU</v>
          </cell>
        </row>
        <row r="58">
          <cell r="A58" t="str">
            <v>ACWU4C500ALU</v>
          </cell>
        </row>
        <row r="59">
          <cell r="A59" t="str">
            <v>2p(2x250 mcm alu,1x6 cu)</v>
          </cell>
        </row>
        <row r="60">
          <cell r="A60" t="str">
            <v>3p(4x500mcm alu,1x6 cu)</v>
          </cell>
        </row>
        <row r="61">
          <cell r="A61" t="str">
            <v>3p(4c250mcmalu, 1x 6 cu)</v>
          </cell>
        </row>
        <row r="62">
          <cell r="A62" t="str">
            <v>2p(4c2/0 alu,1x6cu)</v>
          </cell>
        </row>
        <row r="63">
          <cell r="A63" t="str">
            <v>2p(4c2/0,1x6 cu)</v>
          </cell>
        </row>
        <row r="64">
          <cell r="A64" t="str">
            <v>bare num 6</v>
          </cell>
        </row>
        <row r="65">
          <cell r="A65" t="str">
            <v>2p(3c2 cup,1x6 cup)</v>
          </cell>
        </row>
        <row r="66">
          <cell r="A66" t="str">
            <v>3p(4c350mcm,1x6 cu)</v>
          </cell>
        </row>
        <row r="67">
          <cell r="A67" t="str">
            <v>2p1/2(4c250mcm,1x6 cu)</v>
          </cell>
        </row>
        <row r="68">
          <cell r="A68" t="str">
            <v>2p(2x4/0 alu, 1x6cu)</v>
          </cell>
        </row>
      </sheetData>
      <sheetData sheetId="1"/>
      <sheetData sheetId="2">
        <row r="2">
          <cell r="A2" t="str">
            <v>3 kva 600/120/240</v>
          </cell>
        </row>
        <row r="3">
          <cell r="A3" t="str">
            <v>5 kva 600/120/240</v>
          </cell>
        </row>
        <row r="4">
          <cell r="A4" t="str">
            <v>7,5 kva 600/120/240</v>
          </cell>
        </row>
        <row r="5">
          <cell r="A5" t="str">
            <v>10 kva 600/120/240</v>
          </cell>
        </row>
        <row r="6">
          <cell r="A6" t="str">
            <v>15 kva 600/120/240</v>
          </cell>
        </row>
        <row r="7">
          <cell r="A7" t="str">
            <v>25 kva 600/120/240</v>
          </cell>
        </row>
        <row r="8">
          <cell r="A8" t="str">
            <v>37,5 kva 600/120/240</v>
          </cell>
        </row>
        <row r="9">
          <cell r="A9" t="str">
            <v>50 kva 600/120/240</v>
          </cell>
        </row>
        <row r="10">
          <cell r="A10" t="str">
            <v>75 kva 600/120/240</v>
          </cell>
        </row>
        <row r="11">
          <cell r="A11" t="str">
            <v>100 kva 600/120/240</v>
          </cell>
        </row>
        <row r="12">
          <cell r="A12" t="str">
            <v>150 kva 600/120/240</v>
          </cell>
        </row>
        <row r="13">
          <cell r="A13" t="str">
            <v>200 kva 600/120/240</v>
          </cell>
        </row>
        <row r="14">
          <cell r="A14" t="str">
            <v>250 kva 600/120/240</v>
          </cell>
        </row>
        <row r="15">
          <cell r="A15" t="str">
            <v>3 kva 600/120/208</v>
          </cell>
        </row>
        <row r="16">
          <cell r="A16" t="str">
            <v>6 kva 600/120/208</v>
          </cell>
        </row>
        <row r="17">
          <cell r="A17" t="str">
            <v>9 kva</v>
          </cell>
        </row>
        <row r="18">
          <cell r="A18" t="str">
            <v>10 kva 600/120/208</v>
          </cell>
        </row>
        <row r="19">
          <cell r="A19" t="str">
            <v>15 kva 600/120/208</v>
          </cell>
        </row>
        <row r="20">
          <cell r="A20" t="str">
            <v>22 kva 600/120/208</v>
          </cell>
        </row>
        <row r="21">
          <cell r="A21" t="str">
            <v>30 kva 600/120/208</v>
          </cell>
        </row>
        <row r="22">
          <cell r="A22" t="str">
            <v>45 kva 600/120/208</v>
          </cell>
        </row>
        <row r="23">
          <cell r="A23" t="str">
            <v>50 kva 600/120/208</v>
          </cell>
        </row>
        <row r="24">
          <cell r="A24" t="str">
            <v>75 kva 600/120/208</v>
          </cell>
        </row>
        <row r="25">
          <cell r="A25" t="str">
            <v>112,5 kva 600/120/208</v>
          </cell>
        </row>
        <row r="26">
          <cell r="A26" t="str">
            <v>150 kva 600/120/208</v>
          </cell>
        </row>
        <row r="27">
          <cell r="A27" t="str">
            <v>225 kva 600/120/208</v>
          </cell>
        </row>
        <row r="28">
          <cell r="A28" t="str">
            <v>300 kva 600/120/208</v>
          </cell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13"/>
  <sheetViews>
    <sheetView workbookViewId="0">
      <selection activeCell="A4" sqref="A4"/>
    </sheetView>
  </sheetViews>
  <sheetFormatPr defaultColWidth="11.42578125" defaultRowHeight="15" x14ac:dyDescent="0.25"/>
  <cols>
    <col min="1" max="1" width="33.28515625" style="89" customWidth="1"/>
    <col min="2" max="3" width="12.85546875" style="1" customWidth="1"/>
  </cols>
  <sheetData>
    <row r="1" spans="1:7" ht="45.75" customHeight="1" x14ac:dyDescent="0.25">
      <c r="A1" s="635" t="s">
        <v>0</v>
      </c>
      <c r="B1" s="635"/>
      <c r="C1" s="635"/>
      <c r="D1" s="586"/>
      <c r="E1" s="586"/>
      <c r="F1" s="586"/>
      <c r="G1" s="586"/>
    </row>
    <row r="2" spans="1:7" x14ac:dyDescent="0.25">
      <c r="A2" s="89" t="s">
        <v>201</v>
      </c>
      <c r="B2" s="1" t="s">
        <v>189</v>
      </c>
      <c r="C2" s="1" t="s">
        <v>191</v>
      </c>
    </row>
    <row r="3" spans="1:7" x14ac:dyDescent="0.25">
      <c r="A3" s="89" t="s">
        <v>202</v>
      </c>
    </row>
    <row r="4" spans="1:7" x14ac:dyDescent="0.25">
      <c r="A4" s="587" t="s">
        <v>81</v>
      </c>
      <c r="B4" s="588"/>
      <c r="C4" s="588"/>
    </row>
    <row r="5" spans="1:7" x14ac:dyDescent="0.25">
      <c r="A5" s="589" t="s">
        <v>77</v>
      </c>
      <c r="B5" s="590"/>
      <c r="C5" s="590"/>
    </row>
    <row r="6" spans="1:7" x14ac:dyDescent="0.25">
      <c r="A6" s="89" t="s">
        <v>65</v>
      </c>
    </row>
    <row r="7" spans="1:7" x14ac:dyDescent="0.25">
      <c r="A7" s="89" t="s">
        <v>66</v>
      </c>
    </row>
    <row r="12" spans="1:7" x14ac:dyDescent="0.25">
      <c r="A12" s="89" t="s">
        <v>81</v>
      </c>
    </row>
    <row r="13" spans="1:7" x14ac:dyDescent="0.25">
      <c r="A13" s="89" t="s">
        <v>202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2"/>
  <sheetViews>
    <sheetView workbookViewId="0">
      <selection activeCell="A12" sqref="A12:C12"/>
    </sheetView>
  </sheetViews>
  <sheetFormatPr defaultColWidth="11.42578125" defaultRowHeight="15" x14ac:dyDescent="0.25"/>
  <cols>
    <col min="1" max="1" width="40.42578125" style="1" customWidth="1"/>
    <col min="2" max="2" width="24.85546875" style="1" customWidth="1"/>
    <col min="3" max="3" width="22.140625" style="1" customWidth="1"/>
    <col min="4" max="4" width="15.7109375" style="91" customWidth="1"/>
    <col min="5" max="5" width="15.42578125" style="91" customWidth="1"/>
    <col min="6" max="6" width="39" customWidth="1"/>
  </cols>
  <sheetData>
    <row r="1" spans="1:10" x14ac:dyDescent="0.25">
      <c r="A1" s="90" t="s">
        <v>64</v>
      </c>
      <c r="B1" s="90" t="s">
        <v>67</v>
      </c>
      <c r="C1" s="90" t="s">
        <v>68</v>
      </c>
      <c r="D1" s="93" t="s">
        <v>62</v>
      </c>
      <c r="E1" s="93" t="s">
        <v>63</v>
      </c>
    </row>
    <row r="2" spans="1:10" x14ac:dyDescent="0.25">
      <c r="A2" s="261" t="s">
        <v>65</v>
      </c>
      <c r="B2" s="262"/>
      <c r="C2" s="262"/>
      <c r="D2" s="263"/>
      <c r="E2" s="94">
        <f t="shared" ref="E2:E11" si="0">D2/0.75</f>
        <v>0</v>
      </c>
      <c r="G2" s="162"/>
    </row>
    <row r="3" spans="1:10" x14ac:dyDescent="0.25">
      <c r="A3" s="264" t="s">
        <v>66</v>
      </c>
      <c r="B3" s="264"/>
      <c r="C3" s="264"/>
      <c r="D3" s="265"/>
      <c r="E3" s="95">
        <f t="shared" si="0"/>
        <v>0</v>
      </c>
    </row>
    <row r="4" spans="1:10" x14ac:dyDescent="0.25">
      <c r="A4" s="266" t="s">
        <v>5</v>
      </c>
      <c r="B4" s="266"/>
      <c r="C4" s="266"/>
      <c r="D4" s="267"/>
      <c r="E4" s="96">
        <f t="shared" si="0"/>
        <v>0</v>
      </c>
    </row>
    <row r="5" spans="1:10" x14ac:dyDescent="0.25">
      <c r="A5" s="264" t="s">
        <v>69</v>
      </c>
      <c r="B5" s="264"/>
      <c r="C5" s="264"/>
      <c r="D5" s="265"/>
      <c r="E5" s="95">
        <f t="shared" si="0"/>
        <v>0</v>
      </c>
      <c r="G5" s="162"/>
      <c r="J5" s="162"/>
    </row>
    <row r="6" spans="1:10" x14ac:dyDescent="0.25">
      <c r="A6" s="268" t="s">
        <v>70</v>
      </c>
      <c r="B6" s="268"/>
      <c r="C6" s="268"/>
      <c r="D6" s="269"/>
      <c r="E6" s="97">
        <f t="shared" si="0"/>
        <v>0</v>
      </c>
      <c r="G6" s="162"/>
    </row>
    <row r="7" spans="1:10" x14ac:dyDescent="0.25">
      <c r="A7" s="268" t="s">
        <v>71</v>
      </c>
      <c r="B7" s="268"/>
      <c r="C7" s="268"/>
      <c r="D7" s="269"/>
      <c r="E7" s="97">
        <f t="shared" si="0"/>
        <v>0</v>
      </c>
      <c r="G7" s="162"/>
    </row>
    <row r="8" spans="1:10" x14ac:dyDescent="0.25">
      <c r="A8" s="270" t="s">
        <v>6</v>
      </c>
      <c r="B8" s="270"/>
      <c r="C8" s="270"/>
      <c r="D8" s="271"/>
      <c r="E8" s="98">
        <f t="shared" si="0"/>
        <v>0</v>
      </c>
    </row>
    <row r="9" spans="1:10" x14ac:dyDescent="0.25">
      <c r="A9" s="262" t="s">
        <v>72</v>
      </c>
      <c r="B9" s="262"/>
      <c r="C9" s="262"/>
      <c r="D9" s="263"/>
      <c r="E9" s="94">
        <f t="shared" si="0"/>
        <v>0</v>
      </c>
    </row>
    <row r="10" spans="1:10" x14ac:dyDescent="0.25">
      <c r="A10" s="264" t="s">
        <v>73</v>
      </c>
      <c r="B10" s="264"/>
      <c r="C10" s="264"/>
      <c r="D10" s="265"/>
      <c r="E10" s="95">
        <f t="shared" si="0"/>
        <v>0</v>
      </c>
    </row>
    <row r="11" spans="1:10" ht="15.75" thickBot="1" x14ac:dyDescent="0.3">
      <c r="A11" s="272" t="s">
        <v>74</v>
      </c>
      <c r="B11" s="272"/>
      <c r="C11" s="272"/>
      <c r="D11" s="273"/>
      <c r="E11" s="161">
        <f t="shared" si="0"/>
        <v>0</v>
      </c>
    </row>
    <row r="12" spans="1:10" ht="19.5" thickBot="1" x14ac:dyDescent="0.35">
      <c r="A12" s="636" t="s">
        <v>80</v>
      </c>
      <c r="B12" s="637"/>
      <c r="C12" s="638"/>
      <c r="D12" s="167">
        <f>SUM(D2:D11)</f>
        <v>0</v>
      </c>
      <c r="E12" s="167">
        <f>SUM(E2:E11)</f>
        <v>0</v>
      </c>
    </row>
  </sheetData>
  <mergeCells count="1">
    <mergeCell ref="A12:C12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-0.249977111117893"/>
  </sheetPr>
  <dimension ref="A1:N7116"/>
  <sheetViews>
    <sheetView zoomScale="112" zoomScaleNormal="115" workbookViewId="0">
      <selection activeCell="G5" sqref="G5"/>
    </sheetView>
  </sheetViews>
  <sheetFormatPr defaultColWidth="11.42578125" defaultRowHeight="15" x14ac:dyDescent="0.25"/>
  <cols>
    <col min="1" max="1" width="14.140625" style="1" customWidth="1"/>
    <col min="2" max="5" width="15.7109375" style="1" customWidth="1"/>
    <col min="6" max="9" width="15.7109375" style="91" customWidth="1"/>
    <col min="10" max="10" width="15.7109375" style="1" customWidth="1"/>
    <col min="11" max="11" width="44.7109375" style="1" customWidth="1"/>
    <col min="12" max="12" width="11.42578125" style="1" customWidth="1"/>
    <col min="13" max="13" width="16.42578125" customWidth="1"/>
    <col min="14" max="14" width="9.5703125" customWidth="1"/>
    <col min="15" max="15" width="13" customWidth="1"/>
  </cols>
  <sheetData>
    <row r="1" spans="1:13" ht="15" customHeight="1" x14ac:dyDescent="0.25"/>
    <row r="2" spans="1:13" ht="15" customHeight="1" x14ac:dyDescent="0.25">
      <c r="M2" s="1"/>
    </row>
    <row r="3" spans="1:13" ht="15" customHeight="1" thickBot="1" x14ac:dyDescent="0.3">
      <c r="M3" s="1"/>
    </row>
    <row r="4" spans="1:13" s="89" customFormat="1" ht="43.5" customHeight="1" thickBot="1" x14ac:dyDescent="0.3">
      <c r="A4" s="599" t="s">
        <v>203</v>
      </c>
      <c r="B4" s="645" t="s">
        <v>207</v>
      </c>
      <c r="C4" s="646"/>
      <c r="D4" s="647"/>
      <c r="E4" s="600" t="s">
        <v>204</v>
      </c>
      <c r="F4" s="601" t="s">
        <v>205</v>
      </c>
      <c r="G4" s="616" t="s">
        <v>206</v>
      </c>
      <c r="H4" s="616" t="s">
        <v>208</v>
      </c>
      <c r="I4" s="616" t="s">
        <v>209</v>
      </c>
      <c r="J4" s="617" t="s">
        <v>210</v>
      </c>
      <c r="K4" s="617" t="s">
        <v>198</v>
      </c>
      <c r="L4" s="618" t="s">
        <v>196</v>
      </c>
    </row>
    <row r="5" spans="1:13" s="89" customFormat="1" x14ac:dyDescent="0.25">
      <c r="A5" s="602"/>
      <c r="B5" s="648"/>
      <c r="C5" s="649"/>
      <c r="D5" s="650"/>
      <c r="E5" s="553"/>
      <c r="F5" s="615"/>
      <c r="G5" s="553"/>
      <c r="H5" s="553"/>
      <c r="I5" s="553"/>
    </row>
    <row r="6" spans="1:13" s="89" customFormat="1" ht="15" customHeight="1" thickBot="1" x14ac:dyDescent="0.3">
      <c r="A6" s="603"/>
      <c r="B6" s="651"/>
      <c r="C6" s="652"/>
      <c r="D6" s="653"/>
      <c r="E6" s="570"/>
      <c r="F6" s="605"/>
      <c r="G6" s="571"/>
      <c r="H6" s="605"/>
      <c r="I6" s="571"/>
      <c r="J6" s="604"/>
      <c r="K6" s="165"/>
      <c r="L6" s="612"/>
    </row>
    <row r="7" spans="1:13" s="89" customFormat="1" ht="15" customHeight="1" x14ac:dyDescent="0.25">
      <c r="F7" s="613"/>
      <c r="G7" s="160"/>
      <c r="H7" s="613"/>
      <c r="I7" s="160"/>
      <c r="J7" s="614"/>
      <c r="K7" s="583"/>
    </row>
    <row r="8" spans="1:13" ht="15" customHeight="1" thickBot="1" x14ac:dyDescent="0.3"/>
    <row r="9" spans="1:13" ht="15" customHeight="1" x14ac:dyDescent="0.25">
      <c r="A9" s="639" t="s">
        <v>0</v>
      </c>
      <c r="B9" s="640"/>
      <c r="C9" s="641"/>
      <c r="D9" s="598"/>
      <c r="E9" s="598"/>
    </row>
    <row r="10" spans="1:13" ht="15" customHeight="1" thickBot="1" x14ac:dyDescent="0.3">
      <c r="A10" s="642"/>
      <c r="B10" s="643"/>
      <c r="C10" s="644"/>
      <c r="D10" s="598"/>
      <c r="E10" s="598"/>
    </row>
    <row r="11" spans="1:13" ht="15" customHeight="1" x14ac:dyDescent="0.25">
      <c r="A11" s="593" t="s">
        <v>186</v>
      </c>
      <c r="B11" s="594" t="s">
        <v>62</v>
      </c>
      <c r="C11" s="595" t="s">
        <v>63</v>
      </c>
      <c r="D11" s="90"/>
      <c r="E11" s="90"/>
      <c r="F11" s="93"/>
      <c r="G11" s="93"/>
      <c r="H11" s="93"/>
    </row>
    <row r="12" spans="1:13" ht="15" customHeight="1" thickBot="1" x14ac:dyDescent="0.3">
      <c r="A12" s="596" t="s">
        <v>12</v>
      </c>
      <c r="B12" s="597">
        <f>'TAUX HORAIRE'!B2</f>
        <v>64</v>
      </c>
      <c r="C12" s="592">
        <f>'TAUX HORAIRE'!C2</f>
        <v>84</v>
      </c>
      <c r="D12" s="93"/>
      <c r="E12" s="93"/>
      <c r="F12" s="93"/>
      <c r="G12" s="93"/>
      <c r="H12" s="93"/>
    </row>
    <row r="13" spans="1:13" ht="15" customHeight="1" x14ac:dyDescent="0.25">
      <c r="A13" s="606"/>
      <c r="B13" s="591" t="s">
        <v>62</v>
      </c>
      <c r="C13" s="607" t="s">
        <v>63</v>
      </c>
      <c r="J13"/>
    </row>
    <row r="14" spans="1:13" ht="15" customHeight="1" x14ac:dyDescent="0.25">
      <c r="A14" s="606" t="s">
        <v>60</v>
      </c>
      <c r="B14" s="86">
        <f>SUM(F:F)+SUM(G:G)</f>
        <v>0</v>
      </c>
      <c r="C14" s="608">
        <f>SUM(H:H)+SUM(I:I)</f>
        <v>0</v>
      </c>
      <c r="J14"/>
    </row>
    <row r="15" spans="1:13" ht="15" customHeight="1" x14ac:dyDescent="0.25">
      <c r="A15" s="606" t="s">
        <v>194</v>
      </c>
      <c r="B15" s="86">
        <f>SUM(J:J)*B12</f>
        <v>0</v>
      </c>
      <c r="C15" s="608">
        <f>SUM(J:J)*C12</f>
        <v>0</v>
      </c>
      <c r="J15"/>
    </row>
    <row r="16" spans="1:13" ht="15" customHeight="1" thickBot="1" x14ac:dyDescent="0.3">
      <c r="A16" s="609" t="s">
        <v>195</v>
      </c>
      <c r="B16" s="610">
        <f>B14+B15</f>
        <v>0</v>
      </c>
      <c r="C16" s="611">
        <f>C14+C15</f>
        <v>0</v>
      </c>
      <c r="J16"/>
    </row>
    <row r="17" spans="7:10" ht="15" customHeight="1" x14ac:dyDescent="0.25">
      <c r="J17" s="3"/>
    </row>
    <row r="18" spans="7:10" ht="15" customHeight="1" x14ac:dyDescent="0.25">
      <c r="J18" s="3"/>
    </row>
    <row r="19" spans="7:10" ht="15" customHeight="1" x14ac:dyDescent="0.25">
      <c r="J19" s="92"/>
    </row>
    <row r="20" spans="7:10" ht="15" customHeight="1" x14ac:dyDescent="0.25">
      <c r="G20" s="132"/>
      <c r="H20" s="132"/>
    </row>
    <row r="21" spans="7:10" ht="15" customHeight="1" x14ac:dyDescent="0.25"/>
    <row r="22" spans="7:10" ht="15" customHeight="1" x14ac:dyDescent="0.25"/>
    <row r="23" spans="7:10" ht="15" customHeight="1" x14ac:dyDescent="0.25"/>
    <row r="24" spans="7:10" ht="15" customHeight="1" x14ac:dyDescent="0.25"/>
    <row r="25" spans="7:10" ht="15" customHeight="1" x14ac:dyDescent="0.25"/>
    <row r="26" spans="7:10" ht="15" customHeight="1" x14ac:dyDescent="0.25"/>
    <row r="27" spans="7:10" ht="15" customHeight="1" x14ac:dyDescent="0.25"/>
    <row r="28" spans="7:10" ht="15" customHeight="1" x14ac:dyDescent="0.25"/>
    <row r="29" spans="7:10" ht="15" customHeight="1" x14ac:dyDescent="0.25"/>
    <row r="30" spans="7:10" ht="15" customHeight="1" x14ac:dyDescent="0.25"/>
    <row r="31" spans="7:10" ht="15" customHeight="1" x14ac:dyDescent="0.25"/>
    <row r="32" spans="7:10" ht="15" customHeight="1" x14ac:dyDescent="0.25"/>
    <row r="33" spans="13:14" ht="15" customHeight="1" x14ac:dyDescent="0.25"/>
    <row r="34" spans="13:14" ht="15" customHeight="1" x14ac:dyDescent="0.25"/>
    <row r="35" spans="13:14" ht="15" customHeight="1" x14ac:dyDescent="0.25"/>
    <row r="36" spans="13:14" ht="15" customHeight="1" x14ac:dyDescent="0.25"/>
    <row r="37" spans="13:14" ht="15" customHeight="1" x14ac:dyDescent="0.25"/>
    <row r="38" spans="13:14" ht="15" customHeight="1" x14ac:dyDescent="0.25"/>
    <row r="39" spans="13:14" ht="15" customHeight="1" x14ac:dyDescent="0.25"/>
    <row r="40" spans="13:14" ht="15" customHeight="1" x14ac:dyDescent="0.25"/>
    <row r="41" spans="13:14" ht="15" customHeight="1" x14ac:dyDescent="0.25">
      <c r="M41" s="99"/>
      <c r="N41" s="100"/>
    </row>
    <row r="42" spans="13:14" ht="15" customHeight="1" x14ac:dyDescent="0.25">
      <c r="M42" s="99"/>
      <c r="N42" s="100"/>
    </row>
    <row r="43" spans="13:14" ht="15" customHeight="1" x14ac:dyDescent="0.25"/>
    <row r="44" spans="13:14" ht="15" customHeight="1" x14ac:dyDescent="0.25"/>
    <row r="45" spans="13:14" ht="15" customHeight="1" x14ac:dyDescent="0.25"/>
    <row r="46" spans="13:14" ht="15" customHeight="1" x14ac:dyDescent="0.25"/>
    <row r="47" spans="13:14" ht="15" customHeight="1" x14ac:dyDescent="0.25"/>
    <row r="48" spans="13:14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  <row r="3967" ht="15" customHeight="1" x14ac:dyDescent="0.25"/>
    <row r="3968" ht="15" customHeight="1" x14ac:dyDescent="0.25"/>
    <row r="3969" ht="15" customHeight="1" x14ac:dyDescent="0.25"/>
    <row r="3970" ht="15" customHeight="1" x14ac:dyDescent="0.25"/>
    <row r="3971" ht="15" customHeight="1" x14ac:dyDescent="0.25"/>
    <row r="3972" ht="15" customHeight="1" x14ac:dyDescent="0.25"/>
    <row r="3973" ht="15" customHeight="1" x14ac:dyDescent="0.25"/>
    <row r="3974" ht="15" customHeight="1" x14ac:dyDescent="0.25"/>
    <row r="3975" ht="15" customHeight="1" x14ac:dyDescent="0.25"/>
    <row r="3976" ht="15" customHeight="1" x14ac:dyDescent="0.25"/>
    <row r="3977" ht="15" customHeight="1" x14ac:dyDescent="0.25"/>
    <row r="3978" ht="15" customHeight="1" x14ac:dyDescent="0.25"/>
    <row r="3979" ht="15" customHeight="1" x14ac:dyDescent="0.25"/>
    <row r="3980" ht="15" customHeight="1" x14ac:dyDescent="0.25"/>
    <row r="3981" ht="15" customHeight="1" x14ac:dyDescent="0.25"/>
    <row r="3982" ht="15" customHeight="1" x14ac:dyDescent="0.25"/>
    <row r="3983" ht="15" customHeight="1" x14ac:dyDescent="0.25"/>
    <row r="3984" ht="15" customHeight="1" x14ac:dyDescent="0.25"/>
    <row r="3985" ht="15" customHeight="1" x14ac:dyDescent="0.25"/>
    <row r="3986" ht="15" customHeight="1" x14ac:dyDescent="0.25"/>
    <row r="3987" ht="15" customHeight="1" x14ac:dyDescent="0.25"/>
    <row r="3988" ht="15" customHeight="1" x14ac:dyDescent="0.25"/>
    <row r="3989" ht="15" customHeight="1" x14ac:dyDescent="0.25"/>
    <row r="3990" ht="15" customHeight="1" x14ac:dyDescent="0.25"/>
    <row r="3991" ht="15" customHeight="1" x14ac:dyDescent="0.25"/>
    <row r="3992" ht="15" customHeight="1" x14ac:dyDescent="0.25"/>
    <row r="3993" ht="15" customHeight="1" x14ac:dyDescent="0.25"/>
    <row r="3994" ht="15" customHeight="1" x14ac:dyDescent="0.25"/>
    <row r="3995" ht="15" customHeight="1" x14ac:dyDescent="0.25"/>
    <row r="3996" ht="15" customHeight="1" x14ac:dyDescent="0.25"/>
    <row r="3997" ht="15" customHeight="1" x14ac:dyDescent="0.25"/>
    <row r="3998" ht="15" customHeight="1" x14ac:dyDescent="0.25"/>
    <row r="3999" ht="15" customHeight="1" x14ac:dyDescent="0.25"/>
    <row r="4000" ht="15" customHeight="1" x14ac:dyDescent="0.25"/>
    <row r="4001" ht="15" customHeight="1" x14ac:dyDescent="0.25"/>
    <row r="4002" ht="15" customHeight="1" x14ac:dyDescent="0.25"/>
    <row r="4003" ht="15" customHeight="1" x14ac:dyDescent="0.25"/>
    <row r="4004" ht="15" customHeight="1" x14ac:dyDescent="0.25"/>
    <row r="4005" ht="15" customHeight="1" x14ac:dyDescent="0.25"/>
    <row r="4006" ht="15" customHeight="1" x14ac:dyDescent="0.25"/>
    <row r="4007" ht="15" customHeight="1" x14ac:dyDescent="0.25"/>
    <row r="4008" ht="15" customHeight="1" x14ac:dyDescent="0.25"/>
    <row r="4009" ht="15" customHeight="1" x14ac:dyDescent="0.25"/>
    <row r="4010" ht="15" customHeight="1" x14ac:dyDescent="0.25"/>
    <row r="4011" ht="15" customHeight="1" x14ac:dyDescent="0.25"/>
    <row r="4012" ht="15" customHeight="1" x14ac:dyDescent="0.25"/>
    <row r="4013" ht="15" customHeight="1" x14ac:dyDescent="0.25"/>
    <row r="4014" ht="15" customHeight="1" x14ac:dyDescent="0.25"/>
    <row r="4015" ht="15" customHeight="1" x14ac:dyDescent="0.25"/>
    <row r="4016" ht="15" customHeight="1" x14ac:dyDescent="0.25"/>
    <row r="4017" ht="15" customHeight="1" x14ac:dyDescent="0.25"/>
    <row r="4018" ht="15" customHeight="1" x14ac:dyDescent="0.25"/>
    <row r="4019" ht="15" customHeight="1" x14ac:dyDescent="0.25"/>
    <row r="4020" ht="15" customHeight="1" x14ac:dyDescent="0.25"/>
    <row r="4021" ht="15" customHeight="1" x14ac:dyDescent="0.25"/>
    <row r="4022" ht="15" customHeight="1" x14ac:dyDescent="0.25"/>
    <row r="4023" ht="15" customHeight="1" x14ac:dyDescent="0.25"/>
    <row r="4024" ht="15" customHeight="1" x14ac:dyDescent="0.25"/>
    <row r="4025" ht="15" customHeight="1" x14ac:dyDescent="0.25"/>
    <row r="4026" ht="15" customHeight="1" x14ac:dyDescent="0.25"/>
    <row r="4027" ht="15" customHeight="1" x14ac:dyDescent="0.25"/>
    <row r="4028" ht="15" customHeight="1" x14ac:dyDescent="0.25"/>
    <row r="4029" ht="15" customHeight="1" x14ac:dyDescent="0.25"/>
    <row r="4030" ht="15" customHeight="1" x14ac:dyDescent="0.25"/>
    <row r="4031" ht="15" customHeight="1" x14ac:dyDescent="0.25"/>
    <row r="4032" ht="15" customHeight="1" x14ac:dyDescent="0.25"/>
    <row r="4033" ht="15" customHeight="1" x14ac:dyDescent="0.25"/>
    <row r="4034" ht="15" customHeight="1" x14ac:dyDescent="0.25"/>
    <row r="4035" ht="15" customHeight="1" x14ac:dyDescent="0.25"/>
    <row r="4036" ht="15" customHeight="1" x14ac:dyDescent="0.25"/>
    <row r="4037" ht="15" customHeight="1" x14ac:dyDescent="0.25"/>
    <row r="4038" ht="15" customHeight="1" x14ac:dyDescent="0.25"/>
    <row r="4039" ht="15" customHeight="1" x14ac:dyDescent="0.25"/>
    <row r="4040" ht="15" customHeight="1" x14ac:dyDescent="0.25"/>
    <row r="4041" ht="15" customHeight="1" x14ac:dyDescent="0.25"/>
    <row r="4042" ht="15" customHeight="1" x14ac:dyDescent="0.25"/>
    <row r="4043" ht="15" customHeight="1" x14ac:dyDescent="0.25"/>
    <row r="4044" ht="15" customHeight="1" x14ac:dyDescent="0.25"/>
    <row r="4045" ht="15" customHeight="1" x14ac:dyDescent="0.25"/>
    <row r="4046" ht="15" customHeight="1" x14ac:dyDescent="0.25"/>
    <row r="4047" ht="15" customHeight="1" x14ac:dyDescent="0.25"/>
    <row r="4048" ht="15" customHeight="1" x14ac:dyDescent="0.25"/>
    <row r="4049" ht="15" customHeight="1" x14ac:dyDescent="0.25"/>
    <row r="4050" ht="15" customHeight="1" x14ac:dyDescent="0.25"/>
    <row r="4051" ht="15" customHeight="1" x14ac:dyDescent="0.25"/>
    <row r="4052" ht="15" customHeight="1" x14ac:dyDescent="0.25"/>
    <row r="4053" ht="15" customHeight="1" x14ac:dyDescent="0.25"/>
    <row r="4054" ht="15" customHeight="1" x14ac:dyDescent="0.25"/>
    <row r="4055" ht="15" customHeight="1" x14ac:dyDescent="0.25"/>
    <row r="4056" ht="15" customHeight="1" x14ac:dyDescent="0.25"/>
    <row r="4057" ht="15" customHeight="1" x14ac:dyDescent="0.25"/>
    <row r="4058" ht="15" customHeight="1" x14ac:dyDescent="0.25"/>
    <row r="4059" ht="15" customHeight="1" x14ac:dyDescent="0.25"/>
    <row r="4060" ht="15" customHeight="1" x14ac:dyDescent="0.25"/>
    <row r="4061" ht="15" customHeight="1" x14ac:dyDescent="0.25"/>
    <row r="4062" ht="15" customHeight="1" x14ac:dyDescent="0.25"/>
    <row r="4063" ht="15" customHeight="1" x14ac:dyDescent="0.25"/>
    <row r="4064" ht="15" customHeight="1" x14ac:dyDescent="0.25"/>
    <row r="4065" ht="15" customHeight="1" x14ac:dyDescent="0.25"/>
    <row r="4066" ht="15" customHeight="1" x14ac:dyDescent="0.25"/>
    <row r="4067" ht="15" customHeight="1" x14ac:dyDescent="0.25"/>
    <row r="4068" ht="15" customHeight="1" x14ac:dyDescent="0.25"/>
    <row r="4069" ht="15" customHeight="1" x14ac:dyDescent="0.25"/>
    <row r="4070" ht="15" customHeight="1" x14ac:dyDescent="0.25"/>
    <row r="4071" ht="15" customHeight="1" x14ac:dyDescent="0.25"/>
    <row r="4072" ht="15" customHeight="1" x14ac:dyDescent="0.25"/>
    <row r="4073" ht="15" customHeight="1" x14ac:dyDescent="0.25"/>
    <row r="4074" ht="15" customHeight="1" x14ac:dyDescent="0.25"/>
    <row r="4075" ht="15" customHeight="1" x14ac:dyDescent="0.25"/>
    <row r="4076" ht="15" customHeight="1" x14ac:dyDescent="0.25"/>
    <row r="4077" ht="15" customHeight="1" x14ac:dyDescent="0.25"/>
    <row r="4078" ht="15" customHeight="1" x14ac:dyDescent="0.25"/>
    <row r="4079" ht="15" customHeight="1" x14ac:dyDescent="0.25"/>
    <row r="4080" ht="15" customHeight="1" x14ac:dyDescent="0.25"/>
    <row r="4081" ht="15" customHeight="1" x14ac:dyDescent="0.25"/>
    <row r="4082" ht="15" customHeight="1" x14ac:dyDescent="0.25"/>
    <row r="4083" ht="15" customHeight="1" x14ac:dyDescent="0.25"/>
    <row r="4084" ht="15" customHeight="1" x14ac:dyDescent="0.25"/>
    <row r="4085" ht="15" customHeight="1" x14ac:dyDescent="0.25"/>
    <row r="4086" ht="15" customHeight="1" x14ac:dyDescent="0.25"/>
    <row r="4087" ht="15" customHeight="1" x14ac:dyDescent="0.25"/>
    <row r="4088" ht="15" customHeight="1" x14ac:dyDescent="0.25"/>
    <row r="4089" ht="15" customHeight="1" x14ac:dyDescent="0.25"/>
    <row r="4090" ht="15" customHeight="1" x14ac:dyDescent="0.25"/>
    <row r="4091" ht="15" customHeight="1" x14ac:dyDescent="0.25"/>
    <row r="4092" ht="15" customHeight="1" x14ac:dyDescent="0.25"/>
    <row r="4093" ht="15" customHeight="1" x14ac:dyDescent="0.25"/>
    <row r="4094" ht="15" customHeight="1" x14ac:dyDescent="0.25"/>
    <row r="4095" ht="15" customHeight="1" x14ac:dyDescent="0.25"/>
    <row r="4096" ht="15" customHeight="1" x14ac:dyDescent="0.25"/>
    <row r="4097" ht="15" customHeight="1" x14ac:dyDescent="0.25"/>
    <row r="4098" ht="15" customHeight="1" x14ac:dyDescent="0.25"/>
    <row r="4099" ht="15" customHeight="1" x14ac:dyDescent="0.25"/>
    <row r="4100" ht="15" customHeight="1" x14ac:dyDescent="0.25"/>
    <row r="4101" ht="15" customHeight="1" x14ac:dyDescent="0.25"/>
    <row r="4102" ht="15" customHeight="1" x14ac:dyDescent="0.25"/>
    <row r="4103" ht="15" customHeight="1" x14ac:dyDescent="0.25"/>
    <row r="4104" ht="15" customHeight="1" x14ac:dyDescent="0.25"/>
    <row r="4105" ht="15" customHeight="1" x14ac:dyDescent="0.25"/>
    <row r="4106" ht="15" customHeight="1" x14ac:dyDescent="0.25"/>
    <row r="4107" ht="15" customHeight="1" x14ac:dyDescent="0.25"/>
    <row r="4108" ht="15" customHeight="1" x14ac:dyDescent="0.25"/>
    <row r="4109" ht="15" customHeight="1" x14ac:dyDescent="0.25"/>
    <row r="4110" ht="15" customHeight="1" x14ac:dyDescent="0.25"/>
    <row r="4111" ht="15" customHeight="1" x14ac:dyDescent="0.25"/>
    <row r="4112" ht="15" customHeight="1" x14ac:dyDescent="0.25"/>
    <row r="4113" ht="15" customHeight="1" x14ac:dyDescent="0.25"/>
    <row r="4114" ht="15" customHeight="1" x14ac:dyDescent="0.25"/>
    <row r="4115" ht="15" customHeight="1" x14ac:dyDescent="0.25"/>
    <row r="4116" ht="15" customHeight="1" x14ac:dyDescent="0.25"/>
    <row r="4117" ht="15" customHeight="1" x14ac:dyDescent="0.25"/>
    <row r="4118" ht="15" customHeight="1" x14ac:dyDescent="0.25"/>
    <row r="4119" ht="15" customHeight="1" x14ac:dyDescent="0.25"/>
    <row r="4120" ht="15" customHeight="1" x14ac:dyDescent="0.25"/>
    <row r="4121" ht="15" customHeight="1" x14ac:dyDescent="0.25"/>
    <row r="4122" ht="15" customHeight="1" x14ac:dyDescent="0.25"/>
    <row r="4123" ht="15" customHeight="1" x14ac:dyDescent="0.25"/>
    <row r="4124" ht="15" customHeight="1" x14ac:dyDescent="0.25"/>
    <row r="4125" ht="15" customHeight="1" x14ac:dyDescent="0.25"/>
    <row r="4126" ht="15" customHeight="1" x14ac:dyDescent="0.25"/>
    <row r="4127" ht="15" customHeight="1" x14ac:dyDescent="0.25"/>
    <row r="4128" ht="15" customHeight="1" x14ac:dyDescent="0.25"/>
    <row r="4129" ht="15" customHeight="1" x14ac:dyDescent="0.25"/>
    <row r="4130" ht="15" customHeight="1" x14ac:dyDescent="0.25"/>
    <row r="4131" ht="15" customHeight="1" x14ac:dyDescent="0.25"/>
    <row r="4132" ht="15" customHeight="1" x14ac:dyDescent="0.25"/>
    <row r="4133" ht="15" customHeight="1" x14ac:dyDescent="0.25"/>
    <row r="4134" ht="15" customHeight="1" x14ac:dyDescent="0.25"/>
    <row r="4135" ht="15" customHeight="1" x14ac:dyDescent="0.25"/>
    <row r="4136" ht="15" customHeight="1" x14ac:dyDescent="0.25"/>
    <row r="4137" ht="15" customHeight="1" x14ac:dyDescent="0.25"/>
    <row r="4138" ht="15" customHeight="1" x14ac:dyDescent="0.25"/>
    <row r="4139" ht="15" customHeight="1" x14ac:dyDescent="0.25"/>
    <row r="4140" ht="15" customHeight="1" x14ac:dyDescent="0.25"/>
    <row r="4141" ht="15" customHeight="1" x14ac:dyDescent="0.25"/>
    <row r="4142" ht="15" customHeight="1" x14ac:dyDescent="0.25"/>
    <row r="4143" ht="15" customHeight="1" x14ac:dyDescent="0.25"/>
    <row r="4144" ht="15" customHeight="1" x14ac:dyDescent="0.25"/>
    <row r="4145" ht="15" customHeight="1" x14ac:dyDescent="0.25"/>
    <row r="4146" ht="15" customHeight="1" x14ac:dyDescent="0.25"/>
    <row r="4147" ht="15" customHeight="1" x14ac:dyDescent="0.25"/>
    <row r="4148" ht="15" customHeight="1" x14ac:dyDescent="0.25"/>
    <row r="4149" ht="15" customHeight="1" x14ac:dyDescent="0.25"/>
    <row r="4150" ht="15" customHeight="1" x14ac:dyDescent="0.25"/>
    <row r="4151" ht="15" customHeight="1" x14ac:dyDescent="0.25"/>
    <row r="4152" ht="15" customHeight="1" x14ac:dyDescent="0.25"/>
    <row r="4153" ht="15" customHeight="1" x14ac:dyDescent="0.25"/>
    <row r="4154" ht="15" customHeight="1" x14ac:dyDescent="0.25"/>
    <row r="4155" ht="15" customHeight="1" x14ac:dyDescent="0.25"/>
    <row r="4156" ht="15" customHeight="1" x14ac:dyDescent="0.25"/>
    <row r="4157" ht="15" customHeight="1" x14ac:dyDescent="0.25"/>
    <row r="4158" ht="15" customHeight="1" x14ac:dyDescent="0.25"/>
    <row r="4159" ht="15" customHeight="1" x14ac:dyDescent="0.25"/>
    <row r="4160" ht="15" customHeight="1" x14ac:dyDescent="0.25"/>
    <row r="4161" ht="15" customHeight="1" x14ac:dyDescent="0.25"/>
    <row r="4162" ht="15" customHeight="1" x14ac:dyDescent="0.25"/>
    <row r="4163" ht="15" customHeight="1" x14ac:dyDescent="0.25"/>
    <row r="4164" ht="15" customHeight="1" x14ac:dyDescent="0.25"/>
    <row r="4165" ht="15" customHeight="1" x14ac:dyDescent="0.25"/>
    <row r="4166" ht="15" customHeight="1" x14ac:dyDescent="0.25"/>
    <row r="4167" ht="15" customHeight="1" x14ac:dyDescent="0.25"/>
    <row r="4168" ht="15" customHeight="1" x14ac:dyDescent="0.25"/>
    <row r="4169" ht="15" customHeight="1" x14ac:dyDescent="0.25"/>
    <row r="4170" ht="15" customHeight="1" x14ac:dyDescent="0.25"/>
    <row r="4171" ht="15" customHeight="1" x14ac:dyDescent="0.25"/>
    <row r="4172" ht="15" customHeight="1" x14ac:dyDescent="0.25"/>
    <row r="4173" ht="15" customHeight="1" x14ac:dyDescent="0.25"/>
    <row r="4174" ht="15" customHeight="1" x14ac:dyDescent="0.25"/>
    <row r="4175" ht="15" customHeight="1" x14ac:dyDescent="0.25"/>
    <row r="4176" ht="15" customHeight="1" x14ac:dyDescent="0.25"/>
    <row r="4177" ht="15" customHeight="1" x14ac:dyDescent="0.25"/>
    <row r="4178" ht="15" customHeight="1" x14ac:dyDescent="0.25"/>
    <row r="4179" ht="15" customHeight="1" x14ac:dyDescent="0.25"/>
    <row r="4180" ht="15" customHeight="1" x14ac:dyDescent="0.25"/>
    <row r="4181" ht="15" customHeight="1" x14ac:dyDescent="0.25"/>
    <row r="4182" ht="15" customHeight="1" x14ac:dyDescent="0.25"/>
    <row r="4183" ht="15" customHeight="1" x14ac:dyDescent="0.25"/>
    <row r="4184" ht="15" customHeight="1" x14ac:dyDescent="0.25"/>
    <row r="4185" ht="15" customHeight="1" x14ac:dyDescent="0.25"/>
    <row r="4186" ht="15" customHeight="1" x14ac:dyDescent="0.25"/>
    <row r="4187" ht="15" customHeight="1" x14ac:dyDescent="0.25"/>
    <row r="4188" ht="15" customHeight="1" x14ac:dyDescent="0.25"/>
    <row r="4189" ht="15" customHeight="1" x14ac:dyDescent="0.25"/>
    <row r="4190" ht="15" customHeight="1" x14ac:dyDescent="0.25"/>
    <row r="4191" ht="15" customHeight="1" x14ac:dyDescent="0.25"/>
    <row r="4192" ht="15" customHeight="1" x14ac:dyDescent="0.25"/>
    <row r="4193" ht="15" customHeight="1" x14ac:dyDescent="0.25"/>
    <row r="4194" ht="15" customHeight="1" x14ac:dyDescent="0.25"/>
    <row r="4195" ht="15" customHeight="1" x14ac:dyDescent="0.25"/>
    <row r="4196" ht="15" customHeight="1" x14ac:dyDescent="0.25"/>
    <row r="4197" ht="15" customHeight="1" x14ac:dyDescent="0.25"/>
    <row r="4198" ht="15" customHeight="1" x14ac:dyDescent="0.25"/>
    <row r="4199" ht="15" customHeight="1" x14ac:dyDescent="0.25"/>
    <row r="4200" ht="15" customHeight="1" x14ac:dyDescent="0.25"/>
    <row r="4201" ht="15" customHeight="1" x14ac:dyDescent="0.25"/>
    <row r="4202" ht="15" customHeight="1" x14ac:dyDescent="0.25"/>
    <row r="4203" ht="15" customHeight="1" x14ac:dyDescent="0.25"/>
    <row r="4204" ht="15" customHeight="1" x14ac:dyDescent="0.25"/>
    <row r="4205" ht="15" customHeight="1" x14ac:dyDescent="0.25"/>
    <row r="4206" ht="15" customHeight="1" x14ac:dyDescent="0.25"/>
    <row r="4207" ht="15" customHeight="1" x14ac:dyDescent="0.25"/>
    <row r="4208" ht="15" customHeight="1" x14ac:dyDescent="0.25"/>
    <row r="4209" ht="15" customHeight="1" x14ac:dyDescent="0.25"/>
    <row r="4210" ht="15" customHeight="1" x14ac:dyDescent="0.25"/>
    <row r="4211" ht="15" customHeight="1" x14ac:dyDescent="0.25"/>
    <row r="4212" ht="15" customHeight="1" x14ac:dyDescent="0.25"/>
    <row r="4213" ht="15" customHeight="1" x14ac:dyDescent="0.25"/>
    <row r="4214" ht="15" customHeight="1" x14ac:dyDescent="0.25"/>
    <row r="4215" ht="15" customHeight="1" x14ac:dyDescent="0.25"/>
    <row r="4216" ht="15" customHeight="1" x14ac:dyDescent="0.25"/>
    <row r="4217" ht="15" customHeight="1" x14ac:dyDescent="0.25"/>
    <row r="4218" ht="15" customHeight="1" x14ac:dyDescent="0.25"/>
    <row r="4219" ht="15" customHeight="1" x14ac:dyDescent="0.25"/>
    <row r="4220" ht="15" customHeight="1" x14ac:dyDescent="0.25"/>
    <row r="4221" ht="15" customHeight="1" x14ac:dyDescent="0.25"/>
    <row r="4222" ht="15" customHeight="1" x14ac:dyDescent="0.25"/>
    <row r="4223" ht="15" customHeight="1" x14ac:dyDescent="0.25"/>
    <row r="4224" ht="15" customHeight="1" x14ac:dyDescent="0.25"/>
    <row r="4225" ht="15" customHeight="1" x14ac:dyDescent="0.25"/>
    <row r="4226" ht="15" customHeight="1" x14ac:dyDescent="0.25"/>
    <row r="4227" ht="15" customHeight="1" x14ac:dyDescent="0.25"/>
    <row r="4228" ht="15" customHeight="1" x14ac:dyDescent="0.25"/>
    <row r="4229" ht="15" customHeight="1" x14ac:dyDescent="0.25"/>
    <row r="4230" ht="15" customHeight="1" x14ac:dyDescent="0.25"/>
    <row r="4231" ht="15" customHeight="1" x14ac:dyDescent="0.25"/>
    <row r="4232" ht="15" customHeight="1" x14ac:dyDescent="0.25"/>
    <row r="4233" ht="15" customHeight="1" x14ac:dyDescent="0.25"/>
    <row r="4234" ht="15" customHeight="1" x14ac:dyDescent="0.25"/>
    <row r="4235" ht="15" customHeight="1" x14ac:dyDescent="0.25"/>
    <row r="4236" ht="15" customHeight="1" x14ac:dyDescent="0.25"/>
    <row r="4237" ht="15" customHeight="1" x14ac:dyDescent="0.25"/>
    <row r="4238" ht="15" customHeight="1" x14ac:dyDescent="0.25"/>
    <row r="4239" ht="15" customHeight="1" x14ac:dyDescent="0.25"/>
    <row r="4240" ht="15" customHeight="1" x14ac:dyDescent="0.25"/>
    <row r="4241" ht="15" customHeight="1" x14ac:dyDescent="0.25"/>
    <row r="4242" ht="15" customHeight="1" x14ac:dyDescent="0.25"/>
    <row r="4243" ht="15" customHeight="1" x14ac:dyDescent="0.25"/>
    <row r="4244" ht="15" customHeight="1" x14ac:dyDescent="0.25"/>
    <row r="4245" ht="15" customHeight="1" x14ac:dyDescent="0.25"/>
    <row r="4246" ht="15" customHeight="1" x14ac:dyDescent="0.25"/>
    <row r="4247" ht="15" customHeight="1" x14ac:dyDescent="0.25"/>
    <row r="4248" ht="15" customHeight="1" x14ac:dyDescent="0.25"/>
    <row r="4249" ht="15" customHeight="1" x14ac:dyDescent="0.25"/>
    <row r="4250" ht="15" customHeight="1" x14ac:dyDescent="0.25"/>
    <row r="4251" ht="15" customHeight="1" x14ac:dyDescent="0.25"/>
    <row r="4252" ht="15" customHeight="1" x14ac:dyDescent="0.25"/>
    <row r="4253" ht="15" customHeight="1" x14ac:dyDescent="0.25"/>
    <row r="4254" ht="15" customHeight="1" x14ac:dyDescent="0.25"/>
    <row r="4255" ht="15" customHeight="1" x14ac:dyDescent="0.25"/>
    <row r="4256" ht="15" customHeight="1" x14ac:dyDescent="0.25"/>
    <row r="4257" ht="15" customHeight="1" x14ac:dyDescent="0.25"/>
    <row r="4258" ht="15" customHeight="1" x14ac:dyDescent="0.25"/>
    <row r="4259" ht="15" customHeight="1" x14ac:dyDescent="0.25"/>
    <row r="4260" ht="15" customHeight="1" x14ac:dyDescent="0.25"/>
    <row r="4261" ht="15" customHeight="1" x14ac:dyDescent="0.25"/>
    <row r="4262" ht="15" customHeight="1" x14ac:dyDescent="0.25"/>
    <row r="4263" ht="15" customHeight="1" x14ac:dyDescent="0.25"/>
    <row r="4264" ht="15" customHeight="1" x14ac:dyDescent="0.25"/>
    <row r="4265" ht="15" customHeight="1" x14ac:dyDescent="0.25"/>
    <row r="4266" ht="15" customHeight="1" x14ac:dyDescent="0.25"/>
    <row r="4267" ht="15" customHeight="1" x14ac:dyDescent="0.25"/>
    <row r="4268" ht="15" customHeight="1" x14ac:dyDescent="0.25"/>
    <row r="4269" ht="15" customHeight="1" x14ac:dyDescent="0.25"/>
    <row r="4270" ht="15" customHeight="1" x14ac:dyDescent="0.25"/>
    <row r="4271" ht="15" customHeight="1" x14ac:dyDescent="0.25"/>
    <row r="4272" ht="15" customHeight="1" x14ac:dyDescent="0.25"/>
    <row r="4273" ht="15" customHeight="1" x14ac:dyDescent="0.25"/>
    <row r="4274" ht="15" customHeight="1" x14ac:dyDescent="0.25"/>
    <row r="4275" ht="15" customHeight="1" x14ac:dyDescent="0.25"/>
    <row r="4276" ht="15" customHeight="1" x14ac:dyDescent="0.25"/>
    <row r="4277" ht="15" customHeight="1" x14ac:dyDescent="0.25"/>
    <row r="4278" ht="15" customHeight="1" x14ac:dyDescent="0.25"/>
    <row r="4279" ht="15" customHeight="1" x14ac:dyDescent="0.25"/>
    <row r="4280" ht="15" customHeight="1" x14ac:dyDescent="0.25"/>
    <row r="4281" ht="15" customHeight="1" x14ac:dyDescent="0.25"/>
    <row r="4282" ht="15" customHeight="1" x14ac:dyDescent="0.25"/>
    <row r="4283" ht="15" customHeight="1" x14ac:dyDescent="0.25"/>
    <row r="4284" ht="15" customHeight="1" x14ac:dyDescent="0.25"/>
    <row r="4285" ht="15" customHeight="1" x14ac:dyDescent="0.25"/>
    <row r="4286" ht="15" customHeight="1" x14ac:dyDescent="0.25"/>
    <row r="4287" ht="15" customHeight="1" x14ac:dyDescent="0.25"/>
    <row r="4288" ht="15" customHeight="1" x14ac:dyDescent="0.25"/>
    <row r="4289" ht="15" customHeight="1" x14ac:dyDescent="0.25"/>
    <row r="4290" ht="15" customHeight="1" x14ac:dyDescent="0.25"/>
    <row r="4291" ht="15" customHeight="1" x14ac:dyDescent="0.25"/>
    <row r="4292" ht="15" customHeight="1" x14ac:dyDescent="0.25"/>
    <row r="4293" ht="15" customHeight="1" x14ac:dyDescent="0.25"/>
    <row r="4294" ht="15" customHeight="1" x14ac:dyDescent="0.25"/>
    <row r="4295" ht="15" customHeight="1" x14ac:dyDescent="0.25"/>
    <row r="4296" ht="15" customHeight="1" x14ac:dyDescent="0.25"/>
    <row r="4297" ht="15" customHeight="1" x14ac:dyDescent="0.25"/>
    <row r="4298" ht="15" customHeight="1" x14ac:dyDescent="0.25"/>
    <row r="4299" ht="15" customHeight="1" x14ac:dyDescent="0.25"/>
    <row r="4300" ht="15" customHeight="1" x14ac:dyDescent="0.25"/>
    <row r="4301" ht="15" customHeight="1" x14ac:dyDescent="0.25"/>
    <row r="4302" ht="15" customHeight="1" x14ac:dyDescent="0.25"/>
    <row r="4303" ht="15" customHeight="1" x14ac:dyDescent="0.25"/>
    <row r="4304" ht="15" customHeight="1" x14ac:dyDescent="0.25"/>
    <row r="4305" ht="15" customHeight="1" x14ac:dyDescent="0.25"/>
    <row r="4306" ht="15" customHeight="1" x14ac:dyDescent="0.25"/>
    <row r="4307" ht="15" customHeight="1" x14ac:dyDescent="0.25"/>
    <row r="4308" ht="15" customHeight="1" x14ac:dyDescent="0.25"/>
    <row r="4309" ht="15" customHeight="1" x14ac:dyDescent="0.25"/>
    <row r="4310" ht="15" customHeight="1" x14ac:dyDescent="0.25"/>
    <row r="4311" ht="15" customHeight="1" x14ac:dyDescent="0.25"/>
    <row r="4312" ht="15" customHeight="1" x14ac:dyDescent="0.25"/>
    <row r="4313" ht="15" customHeight="1" x14ac:dyDescent="0.25"/>
    <row r="4314" ht="15" customHeight="1" x14ac:dyDescent="0.25"/>
    <row r="4315" ht="15" customHeight="1" x14ac:dyDescent="0.25"/>
    <row r="4316" ht="15" customHeight="1" x14ac:dyDescent="0.25"/>
    <row r="4317" ht="15" customHeight="1" x14ac:dyDescent="0.25"/>
    <row r="4318" ht="15" customHeight="1" x14ac:dyDescent="0.25"/>
    <row r="4319" ht="15" customHeight="1" x14ac:dyDescent="0.25"/>
    <row r="4320" ht="15" customHeight="1" x14ac:dyDescent="0.25"/>
    <row r="4321" ht="15" customHeight="1" x14ac:dyDescent="0.25"/>
    <row r="4322" ht="15" customHeight="1" x14ac:dyDescent="0.25"/>
    <row r="4323" ht="15" customHeight="1" x14ac:dyDescent="0.25"/>
    <row r="4324" ht="15" customHeight="1" x14ac:dyDescent="0.25"/>
    <row r="4325" ht="15" customHeight="1" x14ac:dyDescent="0.25"/>
    <row r="4326" ht="15" customHeight="1" x14ac:dyDescent="0.25"/>
    <row r="4327" ht="15" customHeight="1" x14ac:dyDescent="0.25"/>
    <row r="4328" ht="15" customHeight="1" x14ac:dyDescent="0.25"/>
    <row r="4329" ht="15" customHeight="1" x14ac:dyDescent="0.25"/>
    <row r="4330" ht="15" customHeight="1" x14ac:dyDescent="0.25"/>
    <row r="4331" ht="15" customHeight="1" x14ac:dyDescent="0.25"/>
    <row r="4332" ht="15" customHeight="1" x14ac:dyDescent="0.25"/>
    <row r="4333" ht="15" customHeight="1" x14ac:dyDescent="0.25"/>
    <row r="4334" ht="15" customHeight="1" x14ac:dyDescent="0.25"/>
    <row r="4335" ht="15" customHeight="1" x14ac:dyDescent="0.25"/>
    <row r="4336" ht="15" customHeight="1" x14ac:dyDescent="0.25"/>
    <row r="4337" ht="15" customHeight="1" x14ac:dyDescent="0.25"/>
    <row r="4338" ht="15" customHeight="1" x14ac:dyDescent="0.25"/>
    <row r="4339" ht="15" customHeight="1" x14ac:dyDescent="0.25"/>
    <row r="4340" ht="15" customHeight="1" x14ac:dyDescent="0.25"/>
    <row r="4341" ht="15" customHeight="1" x14ac:dyDescent="0.25"/>
    <row r="4342" ht="15" customHeight="1" x14ac:dyDescent="0.25"/>
    <row r="4343" ht="15" customHeight="1" x14ac:dyDescent="0.25"/>
    <row r="4344" ht="15" customHeight="1" x14ac:dyDescent="0.25"/>
    <row r="4345" ht="15" customHeight="1" x14ac:dyDescent="0.25"/>
    <row r="4346" ht="15" customHeight="1" x14ac:dyDescent="0.25"/>
    <row r="4347" ht="15" customHeight="1" x14ac:dyDescent="0.25"/>
    <row r="4348" ht="15" customHeight="1" x14ac:dyDescent="0.25"/>
    <row r="4349" ht="15" customHeight="1" x14ac:dyDescent="0.25"/>
    <row r="4350" ht="15" customHeight="1" x14ac:dyDescent="0.25"/>
    <row r="4351" ht="15" customHeight="1" x14ac:dyDescent="0.25"/>
    <row r="4352" ht="15" customHeight="1" x14ac:dyDescent="0.25"/>
    <row r="4353" ht="15" customHeight="1" x14ac:dyDescent="0.25"/>
    <row r="4354" ht="15" customHeight="1" x14ac:dyDescent="0.25"/>
    <row r="4355" ht="15" customHeight="1" x14ac:dyDescent="0.25"/>
    <row r="4356" ht="15" customHeight="1" x14ac:dyDescent="0.25"/>
    <row r="4357" ht="15" customHeight="1" x14ac:dyDescent="0.25"/>
    <row r="4358" ht="15" customHeight="1" x14ac:dyDescent="0.25"/>
    <row r="4359" ht="15" customHeight="1" x14ac:dyDescent="0.25"/>
    <row r="4360" ht="15" customHeight="1" x14ac:dyDescent="0.25"/>
    <row r="4361" ht="15" customHeight="1" x14ac:dyDescent="0.25"/>
    <row r="4362" ht="15" customHeight="1" x14ac:dyDescent="0.25"/>
    <row r="4363" ht="15" customHeight="1" x14ac:dyDescent="0.25"/>
    <row r="4364" ht="15" customHeight="1" x14ac:dyDescent="0.25"/>
    <row r="4365" ht="15" customHeight="1" x14ac:dyDescent="0.25"/>
    <row r="4366" ht="15" customHeight="1" x14ac:dyDescent="0.25"/>
    <row r="4367" ht="15" customHeight="1" x14ac:dyDescent="0.25"/>
    <row r="4368" ht="15" customHeight="1" x14ac:dyDescent="0.25"/>
    <row r="4369" ht="15" customHeight="1" x14ac:dyDescent="0.25"/>
    <row r="4370" ht="15" customHeight="1" x14ac:dyDescent="0.25"/>
    <row r="4371" ht="15" customHeight="1" x14ac:dyDescent="0.25"/>
    <row r="4372" ht="15" customHeight="1" x14ac:dyDescent="0.25"/>
    <row r="4373" ht="15" customHeight="1" x14ac:dyDescent="0.25"/>
    <row r="4374" ht="15" customHeight="1" x14ac:dyDescent="0.25"/>
    <row r="4375" ht="15" customHeight="1" x14ac:dyDescent="0.25"/>
    <row r="4376" ht="15" customHeight="1" x14ac:dyDescent="0.25"/>
    <row r="4377" ht="15" customHeight="1" x14ac:dyDescent="0.25"/>
    <row r="4378" ht="15" customHeight="1" x14ac:dyDescent="0.25"/>
    <row r="4379" ht="15" customHeight="1" x14ac:dyDescent="0.25"/>
    <row r="4380" ht="15" customHeight="1" x14ac:dyDescent="0.25"/>
    <row r="4381" ht="15" customHeight="1" x14ac:dyDescent="0.25"/>
    <row r="4382" ht="15" customHeight="1" x14ac:dyDescent="0.25"/>
    <row r="4383" ht="15" customHeight="1" x14ac:dyDescent="0.25"/>
    <row r="4384" ht="15" customHeight="1" x14ac:dyDescent="0.25"/>
    <row r="4385" ht="15" customHeight="1" x14ac:dyDescent="0.25"/>
    <row r="4386" ht="15" customHeight="1" x14ac:dyDescent="0.25"/>
    <row r="4387" ht="15" customHeight="1" x14ac:dyDescent="0.25"/>
    <row r="4388" ht="15" customHeight="1" x14ac:dyDescent="0.25"/>
    <row r="4389" ht="15" customHeight="1" x14ac:dyDescent="0.25"/>
    <row r="4390" ht="15" customHeight="1" x14ac:dyDescent="0.25"/>
    <row r="4391" ht="15" customHeight="1" x14ac:dyDescent="0.25"/>
    <row r="4392" ht="15" customHeight="1" x14ac:dyDescent="0.25"/>
    <row r="4393" ht="15" customHeight="1" x14ac:dyDescent="0.25"/>
    <row r="4394" ht="15" customHeight="1" x14ac:dyDescent="0.25"/>
    <row r="4395" ht="15" customHeight="1" x14ac:dyDescent="0.25"/>
    <row r="4396" ht="15" customHeight="1" x14ac:dyDescent="0.25"/>
    <row r="4397" ht="15" customHeight="1" x14ac:dyDescent="0.25"/>
    <row r="4398" ht="15" customHeight="1" x14ac:dyDescent="0.25"/>
    <row r="4399" ht="15" customHeight="1" x14ac:dyDescent="0.25"/>
    <row r="4400" ht="15" customHeight="1" x14ac:dyDescent="0.25"/>
    <row r="4401" ht="15" customHeight="1" x14ac:dyDescent="0.25"/>
    <row r="4402" ht="15" customHeight="1" x14ac:dyDescent="0.25"/>
    <row r="4403" ht="15" customHeight="1" x14ac:dyDescent="0.25"/>
    <row r="4404" ht="15" customHeight="1" x14ac:dyDescent="0.25"/>
    <row r="4405" ht="15" customHeight="1" x14ac:dyDescent="0.25"/>
    <row r="4406" ht="15" customHeight="1" x14ac:dyDescent="0.25"/>
    <row r="4407" ht="15" customHeight="1" x14ac:dyDescent="0.25"/>
    <row r="4408" ht="15" customHeight="1" x14ac:dyDescent="0.25"/>
    <row r="4409" ht="15" customHeight="1" x14ac:dyDescent="0.25"/>
    <row r="4410" ht="15" customHeight="1" x14ac:dyDescent="0.25"/>
    <row r="4411" ht="15" customHeight="1" x14ac:dyDescent="0.25"/>
    <row r="4412" ht="15" customHeight="1" x14ac:dyDescent="0.25"/>
    <row r="4413" ht="15" customHeight="1" x14ac:dyDescent="0.25"/>
    <row r="4414" ht="15" customHeight="1" x14ac:dyDescent="0.25"/>
    <row r="4415" ht="15" customHeight="1" x14ac:dyDescent="0.25"/>
    <row r="4416" ht="15" customHeight="1" x14ac:dyDescent="0.25"/>
    <row r="4417" ht="15" customHeight="1" x14ac:dyDescent="0.25"/>
    <row r="4418" ht="15" customHeight="1" x14ac:dyDescent="0.25"/>
    <row r="4419" ht="15" customHeight="1" x14ac:dyDescent="0.25"/>
    <row r="4420" ht="15" customHeight="1" x14ac:dyDescent="0.25"/>
    <row r="4421" ht="15" customHeight="1" x14ac:dyDescent="0.25"/>
    <row r="4422" ht="15" customHeight="1" x14ac:dyDescent="0.25"/>
    <row r="4423" ht="15" customHeight="1" x14ac:dyDescent="0.25"/>
    <row r="4424" ht="15" customHeight="1" x14ac:dyDescent="0.25"/>
    <row r="4425" ht="15" customHeight="1" x14ac:dyDescent="0.25"/>
    <row r="4426" ht="15" customHeight="1" x14ac:dyDescent="0.25"/>
    <row r="4427" ht="15" customHeight="1" x14ac:dyDescent="0.25"/>
    <row r="4428" ht="15" customHeight="1" x14ac:dyDescent="0.25"/>
    <row r="4429" ht="15" customHeight="1" x14ac:dyDescent="0.25"/>
    <row r="4430" ht="15" customHeight="1" x14ac:dyDescent="0.25"/>
    <row r="4431" ht="15" customHeight="1" x14ac:dyDescent="0.25"/>
    <row r="4432" ht="15" customHeight="1" x14ac:dyDescent="0.25"/>
    <row r="4433" ht="15" customHeight="1" x14ac:dyDescent="0.25"/>
    <row r="4434" ht="15" customHeight="1" x14ac:dyDescent="0.25"/>
    <row r="4435" ht="15" customHeight="1" x14ac:dyDescent="0.25"/>
    <row r="4436" ht="15" customHeight="1" x14ac:dyDescent="0.25"/>
    <row r="4437" ht="15" customHeight="1" x14ac:dyDescent="0.25"/>
    <row r="4438" ht="15" customHeight="1" x14ac:dyDescent="0.25"/>
    <row r="4439" ht="15" customHeight="1" x14ac:dyDescent="0.25"/>
    <row r="4440" ht="15" customHeight="1" x14ac:dyDescent="0.25"/>
    <row r="4441" ht="15" customHeight="1" x14ac:dyDescent="0.25"/>
    <row r="4442" ht="15" customHeight="1" x14ac:dyDescent="0.25"/>
    <row r="4443" ht="15" customHeight="1" x14ac:dyDescent="0.25"/>
    <row r="4444" ht="15" customHeight="1" x14ac:dyDescent="0.25"/>
    <row r="4445" ht="15" customHeight="1" x14ac:dyDescent="0.25"/>
    <row r="4446" ht="15" customHeight="1" x14ac:dyDescent="0.25"/>
    <row r="4447" ht="15" customHeight="1" x14ac:dyDescent="0.25"/>
    <row r="4448" ht="15" customHeight="1" x14ac:dyDescent="0.25"/>
    <row r="4449" ht="15" customHeight="1" x14ac:dyDescent="0.25"/>
    <row r="4450" ht="15" customHeight="1" x14ac:dyDescent="0.25"/>
    <row r="4451" ht="15" customHeight="1" x14ac:dyDescent="0.25"/>
    <row r="4452" ht="15" customHeight="1" x14ac:dyDescent="0.25"/>
    <row r="4453" ht="15" customHeight="1" x14ac:dyDescent="0.25"/>
    <row r="4454" ht="15" customHeight="1" x14ac:dyDescent="0.25"/>
    <row r="4455" ht="15" customHeight="1" x14ac:dyDescent="0.25"/>
    <row r="4456" ht="15" customHeight="1" x14ac:dyDescent="0.25"/>
    <row r="4457" ht="15" customHeight="1" x14ac:dyDescent="0.25"/>
    <row r="4458" ht="15" customHeight="1" x14ac:dyDescent="0.25"/>
    <row r="4459" ht="15" customHeight="1" x14ac:dyDescent="0.25"/>
    <row r="4460" ht="15" customHeight="1" x14ac:dyDescent="0.25"/>
    <row r="4461" ht="15" customHeight="1" x14ac:dyDescent="0.25"/>
    <row r="4462" ht="15" customHeight="1" x14ac:dyDescent="0.25"/>
    <row r="4463" ht="15" customHeight="1" x14ac:dyDescent="0.25"/>
    <row r="4464" ht="15" customHeight="1" x14ac:dyDescent="0.25"/>
    <row r="4465" ht="15" customHeight="1" x14ac:dyDescent="0.25"/>
    <row r="4466" ht="15" customHeight="1" x14ac:dyDescent="0.25"/>
    <row r="4467" ht="15" customHeight="1" x14ac:dyDescent="0.25"/>
    <row r="4468" ht="15" customHeight="1" x14ac:dyDescent="0.25"/>
    <row r="4469" ht="15" customHeight="1" x14ac:dyDescent="0.25"/>
    <row r="4470" ht="15" customHeight="1" x14ac:dyDescent="0.25"/>
    <row r="4471" ht="15" customHeight="1" x14ac:dyDescent="0.25"/>
    <row r="4472" ht="15" customHeight="1" x14ac:dyDescent="0.25"/>
    <row r="4473" ht="15" customHeight="1" x14ac:dyDescent="0.25"/>
    <row r="4474" ht="15" customHeight="1" x14ac:dyDescent="0.25"/>
    <row r="4475" ht="15" customHeight="1" x14ac:dyDescent="0.25"/>
    <row r="4476" ht="15" customHeight="1" x14ac:dyDescent="0.25"/>
    <row r="4477" ht="15" customHeight="1" x14ac:dyDescent="0.25"/>
    <row r="4478" ht="15" customHeight="1" x14ac:dyDescent="0.25"/>
    <row r="4479" ht="15" customHeight="1" x14ac:dyDescent="0.25"/>
    <row r="4480" ht="15" customHeight="1" x14ac:dyDescent="0.25"/>
    <row r="4481" ht="15" customHeight="1" x14ac:dyDescent="0.25"/>
    <row r="4482" ht="15" customHeight="1" x14ac:dyDescent="0.25"/>
    <row r="4483" ht="15" customHeight="1" x14ac:dyDescent="0.25"/>
    <row r="4484" ht="15" customHeight="1" x14ac:dyDescent="0.25"/>
    <row r="4485" ht="15" customHeight="1" x14ac:dyDescent="0.25"/>
    <row r="4486" ht="15" customHeight="1" x14ac:dyDescent="0.25"/>
    <row r="4487" ht="15" customHeight="1" x14ac:dyDescent="0.25"/>
    <row r="4488" ht="15" customHeight="1" x14ac:dyDescent="0.25"/>
    <row r="4489" ht="15" customHeight="1" x14ac:dyDescent="0.25"/>
    <row r="4490" ht="15" customHeight="1" x14ac:dyDescent="0.25"/>
    <row r="4491" ht="15" customHeight="1" x14ac:dyDescent="0.25"/>
    <row r="4492" ht="15" customHeight="1" x14ac:dyDescent="0.25"/>
    <row r="4493" ht="15" customHeight="1" x14ac:dyDescent="0.25"/>
    <row r="4494" ht="15" customHeight="1" x14ac:dyDescent="0.25"/>
    <row r="4495" ht="15" customHeight="1" x14ac:dyDescent="0.25"/>
    <row r="4496" ht="15" customHeight="1" x14ac:dyDescent="0.25"/>
    <row r="4497" ht="15" customHeight="1" x14ac:dyDescent="0.25"/>
    <row r="4498" ht="15" customHeight="1" x14ac:dyDescent="0.25"/>
    <row r="4499" ht="15" customHeight="1" x14ac:dyDescent="0.25"/>
    <row r="4500" ht="15" customHeight="1" x14ac:dyDescent="0.25"/>
    <row r="4501" ht="15" customHeight="1" x14ac:dyDescent="0.25"/>
    <row r="4502" ht="15" customHeight="1" x14ac:dyDescent="0.25"/>
    <row r="4503" ht="15" customHeight="1" x14ac:dyDescent="0.25"/>
    <row r="4504" ht="15" customHeight="1" x14ac:dyDescent="0.25"/>
    <row r="4505" ht="15" customHeight="1" x14ac:dyDescent="0.25"/>
    <row r="4506" ht="15" customHeight="1" x14ac:dyDescent="0.25"/>
    <row r="4507" ht="15" customHeight="1" x14ac:dyDescent="0.25"/>
    <row r="4508" ht="15" customHeight="1" x14ac:dyDescent="0.25"/>
    <row r="4509" ht="15" customHeight="1" x14ac:dyDescent="0.25"/>
    <row r="4510" ht="15" customHeight="1" x14ac:dyDescent="0.25"/>
    <row r="4511" ht="15" customHeight="1" x14ac:dyDescent="0.25"/>
    <row r="4512" ht="15" customHeight="1" x14ac:dyDescent="0.25"/>
    <row r="4513" ht="15" customHeight="1" x14ac:dyDescent="0.25"/>
    <row r="4514" ht="15" customHeight="1" x14ac:dyDescent="0.25"/>
    <row r="4515" ht="15" customHeight="1" x14ac:dyDescent="0.25"/>
    <row r="4516" ht="15" customHeight="1" x14ac:dyDescent="0.25"/>
    <row r="4517" ht="15" customHeight="1" x14ac:dyDescent="0.25"/>
    <row r="4518" ht="15" customHeight="1" x14ac:dyDescent="0.25"/>
    <row r="4519" ht="15" customHeight="1" x14ac:dyDescent="0.25"/>
    <row r="4520" ht="15" customHeight="1" x14ac:dyDescent="0.25"/>
    <row r="4521" ht="15" customHeight="1" x14ac:dyDescent="0.25"/>
    <row r="4522" ht="15" customHeight="1" x14ac:dyDescent="0.25"/>
    <row r="4523" ht="15" customHeight="1" x14ac:dyDescent="0.25"/>
    <row r="4524" ht="15" customHeight="1" x14ac:dyDescent="0.25"/>
    <row r="4525" ht="15" customHeight="1" x14ac:dyDescent="0.25"/>
    <row r="4526" ht="15" customHeight="1" x14ac:dyDescent="0.25"/>
    <row r="4527" ht="15" customHeight="1" x14ac:dyDescent="0.25"/>
    <row r="4528" ht="15" customHeight="1" x14ac:dyDescent="0.25"/>
    <row r="4529" ht="15" customHeight="1" x14ac:dyDescent="0.25"/>
    <row r="4530" ht="15" customHeight="1" x14ac:dyDescent="0.25"/>
    <row r="4531" ht="15" customHeight="1" x14ac:dyDescent="0.25"/>
    <row r="4532" ht="15" customHeight="1" x14ac:dyDescent="0.25"/>
    <row r="4533" ht="15" customHeight="1" x14ac:dyDescent="0.25"/>
    <row r="4534" ht="15" customHeight="1" x14ac:dyDescent="0.25"/>
    <row r="4535" ht="15" customHeight="1" x14ac:dyDescent="0.25"/>
    <row r="4536" ht="15" customHeight="1" x14ac:dyDescent="0.25"/>
    <row r="4537" ht="15" customHeight="1" x14ac:dyDescent="0.25"/>
    <row r="4538" ht="15" customHeight="1" x14ac:dyDescent="0.25"/>
    <row r="4539" ht="15" customHeight="1" x14ac:dyDescent="0.25"/>
    <row r="4540" ht="15" customHeight="1" x14ac:dyDescent="0.25"/>
    <row r="4541" ht="15" customHeight="1" x14ac:dyDescent="0.25"/>
    <row r="4542" ht="15" customHeight="1" x14ac:dyDescent="0.25"/>
    <row r="4543" ht="15" customHeight="1" x14ac:dyDescent="0.25"/>
    <row r="4544" ht="15" customHeight="1" x14ac:dyDescent="0.25"/>
    <row r="4545" ht="15" customHeight="1" x14ac:dyDescent="0.25"/>
    <row r="4546" ht="15" customHeight="1" x14ac:dyDescent="0.25"/>
    <row r="4547" ht="15" customHeight="1" x14ac:dyDescent="0.25"/>
    <row r="4548" ht="15" customHeight="1" x14ac:dyDescent="0.25"/>
    <row r="4549" ht="15" customHeight="1" x14ac:dyDescent="0.25"/>
    <row r="4550" ht="15" customHeight="1" x14ac:dyDescent="0.25"/>
    <row r="4551" ht="15" customHeight="1" x14ac:dyDescent="0.25"/>
    <row r="4552" ht="15" customHeight="1" x14ac:dyDescent="0.25"/>
    <row r="4553" ht="15" customHeight="1" x14ac:dyDescent="0.25"/>
    <row r="4554" ht="15" customHeight="1" x14ac:dyDescent="0.25"/>
    <row r="4555" ht="15" customHeight="1" x14ac:dyDescent="0.25"/>
    <row r="4556" ht="15" customHeight="1" x14ac:dyDescent="0.25"/>
    <row r="4557" ht="15" customHeight="1" x14ac:dyDescent="0.25"/>
    <row r="4558" ht="15" customHeight="1" x14ac:dyDescent="0.25"/>
    <row r="4559" ht="15" customHeight="1" x14ac:dyDescent="0.25"/>
    <row r="4560" ht="15" customHeight="1" x14ac:dyDescent="0.25"/>
    <row r="4561" ht="15" customHeight="1" x14ac:dyDescent="0.25"/>
    <row r="4562" ht="15" customHeight="1" x14ac:dyDescent="0.25"/>
    <row r="4563" ht="15" customHeight="1" x14ac:dyDescent="0.25"/>
    <row r="4564" ht="15" customHeight="1" x14ac:dyDescent="0.25"/>
    <row r="4565" ht="15" customHeight="1" x14ac:dyDescent="0.25"/>
    <row r="4566" ht="15" customHeight="1" x14ac:dyDescent="0.25"/>
    <row r="4567" ht="15" customHeight="1" x14ac:dyDescent="0.25"/>
    <row r="4568" ht="15" customHeight="1" x14ac:dyDescent="0.25"/>
    <row r="4569" ht="15" customHeight="1" x14ac:dyDescent="0.25"/>
    <row r="4570" ht="15" customHeight="1" x14ac:dyDescent="0.25"/>
    <row r="4571" ht="15" customHeight="1" x14ac:dyDescent="0.25"/>
    <row r="4572" ht="15" customHeight="1" x14ac:dyDescent="0.25"/>
    <row r="4573" ht="15" customHeight="1" x14ac:dyDescent="0.25"/>
    <row r="4574" ht="15" customHeight="1" x14ac:dyDescent="0.25"/>
    <row r="4575" ht="15" customHeight="1" x14ac:dyDescent="0.25"/>
    <row r="4576" ht="15" customHeight="1" x14ac:dyDescent="0.25"/>
    <row r="4577" ht="15" customHeight="1" x14ac:dyDescent="0.25"/>
    <row r="4578" ht="15" customHeight="1" x14ac:dyDescent="0.25"/>
    <row r="4579" ht="15" customHeight="1" x14ac:dyDescent="0.25"/>
    <row r="4580" ht="15" customHeight="1" x14ac:dyDescent="0.25"/>
    <row r="4581" ht="15" customHeight="1" x14ac:dyDescent="0.25"/>
    <row r="4582" ht="15" customHeight="1" x14ac:dyDescent="0.25"/>
    <row r="4583" ht="15" customHeight="1" x14ac:dyDescent="0.25"/>
    <row r="4584" ht="15" customHeight="1" x14ac:dyDescent="0.25"/>
    <row r="4585" ht="15" customHeight="1" x14ac:dyDescent="0.25"/>
    <row r="4586" ht="15" customHeight="1" x14ac:dyDescent="0.25"/>
    <row r="4587" ht="15" customHeight="1" x14ac:dyDescent="0.25"/>
    <row r="4588" ht="15" customHeight="1" x14ac:dyDescent="0.25"/>
    <row r="4589" ht="15" customHeight="1" x14ac:dyDescent="0.25"/>
    <row r="4590" ht="15" customHeight="1" x14ac:dyDescent="0.25"/>
    <row r="4591" ht="15" customHeight="1" x14ac:dyDescent="0.25"/>
    <row r="4592" ht="15" customHeight="1" x14ac:dyDescent="0.25"/>
    <row r="4593" ht="15" customHeight="1" x14ac:dyDescent="0.25"/>
    <row r="4594" ht="15" customHeight="1" x14ac:dyDescent="0.25"/>
    <row r="4595" ht="15" customHeight="1" x14ac:dyDescent="0.25"/>
    <row r="4596" ht="15" customHeight="1" x14ac:dyDescent="0.25"/>
    <row r="4597" ht="15" customHeight="1" x14ac:dyDescent="0.25"/>
    <row r="4598" ht="15" customHeight="1" x14ac:dyDescent="0.25"/>
    <row r="4599" ht="15" customHeight="1" x14ac:dyDescent="0.25"/>
    <row r="4600" ht="15" customHeight="1" x14ac:dyDescent="0.25"/>
    <row r="4601" ht="15" customHeight="1" x14ac:dyDescent="0.25"/>
    <row r="4602" ht="15" customHeight="1" x14ac:dyDescent="0.25"/>
    <row r="4603" ht="15" customHeight="1" x14ac:dyDescent="0.25"/>
    <row r="4604" ht="15" customHeight="1" x14ac:dyDescent="0.25"/>
    <row r="4605" ht="15" customHeight="1" x14ac:dyDescent="0.25"/>
    <row r="4606" ht="15" customHeight="1" x14ac:dyDescent="0.25"/>
    <row r="4607" ht="15" customHeight="1" x14ac:dyDescent="0.25"/>
    <row r="4608" ht="15" customHeight="1" x14ac:dyDescent="0.25"/>
    <row r="4609" ht="15" customHeight="1" x14ac:dyDescent="0.25"/>
    <row r="4610" ht="15" customHeight="1" x14ac:dyDescent="0.25"/>
    <row r="4611" ht="15" customHeight="1" x14ac:dyDescent="0.25"/>
    <row r="4612" ht="15" customHeight="1" x14ac:dyDescent="0.25"/>
    <row r="4613" ht="15" customHeight="1" x14ac:dyDescent="0.25"/>
    <row r="4614" ht="15" customHeight="1" x14ac:dyDescent="0.25"/>
    <row r="4615" ht="15" customHeight="1" x14ac:dyDescent="0.25"/>
    <row r="4616" ht="15" customHeight="1" x14ac:dyDescent="0.25"/>
    <row r="4617" ht="15" customHeight="1" x14ac:dyDescent="0.25"/>
    <row r="4618" ht="15" customHeight="1" x14ac:dyDescent="0.25"/>
    <row r="4619" ht="15" customHeight="1" x14ac:dyDescent="0.25"/>
    <row r="4620" ht="15" customHeight="1" x14ac:dyDescent="0.25"/>
    <row r="4621" ht="15" customHeight="1" x14ac:dyDescent="0.25"/>
    <row r="4622" ht="15" customHeight="1" x14ac:dyDescent="0.25"/>
    <row r="4623" ht="15" customHeight="1" x14ac:dyDescent="0.25"/>
    <row r="4624" ht="15" customHeight="1" x14ac:dyDescent="0.25"/>
    <row r="4625" ht="15" customHeight="1" x14ac:dyDescent="0.25"/>
    <row r="4626" ht="15" customHeight="1" x14ac:dyDescent="0.25"/>
    <row r="4627" ht="15" customHeight="1" x14ac:dyDescent="0.25"/>
    <row r="4628" ht="15" customHeight="1" x14ac:dyDescent="0.25"/>
    <row r="4629" ht="15" customHeight="1" x14ac:dyDescent="0.25"/>
    <row r="4630" ht="15" customHeight="1" x14ac:dyDescent="0.25"/>
    <row r="4631" ht="15" customHeight="1" x14ac:dyDescent="0.25"/>
    <row r="4632" ht="15" customHeight="1" x14ac:dyDescent="0.25"/>
    <row r="4633" ht="15" customHeight="1" x14ac:dyDescent="0.25"/>
    <row r="4634" ht="15" customHeight="1" x14ac:dyDescent="0.25"/>
    <row r="4635" ht="15" customHeight="1" x14ac:dyDescent="0.25"/>
    <row r="4636" ht="15" customHeight="1" x14ac:dyDescent="0.25"/>
    <row r="4637" ht="15" customHeight="1" x14ac:dyDescent="0.25"/>
    <row r="4638" ht="15" customHeight="1" x14ac:dyDescent="0.25"/>
    <row r="4639" ht="15" customHeight="1" x14ac:dyDescent="0.25"/>
    <row r="4640" ht="15" customHeight="1" x14ac:dyDescent="0.25"/>
    <row r="4641" ht="15" customHeight="1" x14ac:dyDescent="0.25"/>
    <row r="4642" ht="15" customHeight="1" x14ac:dyDescent="0.25"/>
    <row r="4643" ht="15" customHeight="1" x14ac:dyDescent="0.25"/>
    <row r="4644" ht="15" customHeight="1" x14ac:dyDescent="0.25"/>
    <row r="4645" ht="15" customHeight="1" x14ac:dyDescent="0.25"/>
    <row r="4646" ht="15" customHeight="1" x14ac:dyDescent="0.25"/>
    <row r="4647" ht="15" customHeight="1" x14ac:dyDescent="0.25"/>
    <row r="4648" ht="15" customHeight="1" x14ac:dyDescent="0.25"/>
    <row r="4649" ht="15" customHeight="1" x14ac:dyDescent="0.25"/>
    <row r="4650" ht="15" customHeight="1" x14ac:dyDescent="0.25"/>
    <row r="4651" ht="15" customHeight="1" x14ac:dyDescent="0.25"/>
    <row r="4652" ht="15" customHeight="1" x14ac:dyDescent="0.25"/>
    <row r="4653" ht="15" customHeight="1" x14ac:dyDescent="0.25"/>
    <row r="4654" ht="15" customHeight="1" x14ac:dyDescent="0.25"/>
    <row r="4655" ht="15" customHeight="1" x14ac:dyDescent="0.25"/>
    <row r="4656" ht="15" customHeight="1" x14ac:dyDescent="0.25"/>
    <row r="4657" ht="15" customHeight="1" x14ac:dyDescent="0.25"/>
    <row r="4658" ht="15" customHeight="1" x14ac:dyDescent="0.25"/>
    <row r="4659" ht="15" customHeight="1" x14ac:dyDescent="0.25"/>
    <row r="4660" ht="15" customHeight="1" x14ac:dyDescent="0.25"/>
    <row r="4661" ht="15" customHeight="1" x14ac:dyDescent="0.25"/>
    <row r="4662" ht="15" customHeight="1" x14ac:dyDescent="0.25"/>
    <row r="4663" ht="15" customHeight="1" x14ac:dyDescent="0.25"/>
    <row r="4664" ht="15" customHeight="1" x14ac:dyDescent="0.25"/>
    <row r="4665" ht="15" customHeight="1" x14ac:dyDescent="0.25"/>
    <row r="4666" ht="15" customHeight="1" x14ac:dyDescent="0.25"/>
    <row r="4667" ht="15" customHeight="1" x14ac:dyDescent="0.25"/>
    <row r="4668" ht="15" customHeight="1" x14ac:dyDescent="0.25"/>
    <row r="4669" ht="15" customHeight="1" x14ac:dyDescent="0.25"/>
    <row r="4670" ht="15" customHeight="1" x14ac:dyDescent="0.25"/>
    <row r="4671" ht="15" customHeight="1" x14ac:dyDescent="0.25"/>
    <row r="4672" ht="15" customHeight="1" x14ac:dyDescent="0.25"/>
    <row r="4673" ht="15" customHeight="1" x14ac:dyDescent="0.25"/>
    <row r="4674" ht="15" customHeight="1" x14ac:dyDescent="0.25"/>
    <row r="4675" ht="15" customHeight="1" x14ac:dyDescent="0.25"/>
    <row r="4676" ht="15" customHeight="1" x14ac:dyDescent="0.25"/>
    <row r="4677" ht="15" customHeight="1" x14ac:dyDescent="0.25"/>
    <row r="4678" ht="15" customHeight="1" x14ac:dyDescent="0.25"/>
    <row r="4679" ht="15" customHeight="1" x14ac:dyDescent="0.25"/>
    <row r="4680" ht="15" customHeight="1" x14ac:dyDescent="0.25"/>
    <row r="4681" ht="15" customHeight="1" x14ac:dyDescent="0.25"/>
    <row r="4682" ht="15" customHeight="1" x14ac:dyDescent="0.25"/>
    <row r="4683" ht="15" customHeight="1" x14ac:dyDescent="0.25"/>
    <row r="4684" ht="15" customHeight="1" x14ac:dyDescent="0.25"/>
    <row r="4685" ht="15" customHeight="1" x14ac:dyDescent="0.25"/>
    <row r="4686" ht="15" customHeight="1" x14ac:dyDescent="0.25"/>
    <row r="4687" ht="15" customHeight="1" x14ac:dyDescent="0.25"/>
    <row r="4688" ht="15" customHeight="1" x14ac:dyDescent="0.25"/>
    <row r="4689" ht="15" customHeight="1" x14ac:dyDescent="0.25"/>
    <row r="4690" ht="15" customHeight="1" x14ac:dyDescent="0.25"/>
    <row r="4691" ht="15" customHeight="1" x14ac:dyDescent="0.25"/>
    <row r="4692" ht="15" customHeight="1" x14ac:dyDescent="0.25"/>
    <row r="4693" ht="15" customHeight="1" x14ac:dyDescent="0.25"/>
    <row r="4694" ht="15" customHeight="1" x14ac:dyDescent="0.25"/>
    <row r="4695" ht="15" customHeight="1" x14ac:dyDescent="0.25"/>
    <row r="4696" ht="15" customHeight="1" x14ac:dyDescent="0.25"/>
    <row r="4697" ht="15" customHeight="1" x14ac:dyDescent="0.25"/>
    <row r="4698" ht="15" customHeight="1" x14ac:dyDescent="0.25"/>
    <row r="4699" ht="15" customHeight="1" x14ac:dyDescent="0.25"/>
    <row r="4700" ht="15" customHeight="1" x14ac:dyDescent="0.25"/>
    <row r="4701" ht="15" customHeight="1" x14ac:dyDescent="0.25"/>
    <row r="4702" ht="15" customHeight="1" x14ac:dyDescent="0.25"/>
    <row r="4703" ht="15" customHeight="1" x14ac:dyDescent="0.25"/>
    <row r="4704" ht="15" customHeight="1" x14ac:dyDescent="0.25"/>
    <row r="4705" ht="15" customHeight="1" x14ac:dyDescent="0.25"/>
    <row r="4706" ht="15" customHeight="1" x14ac:dyDescent="0.25"/>
    <row r="4707" ht="15" customHeight="1" x14ac:dyDescent="0.25"/>
    <row r="4708" ht="15" customHeight="1" x14ac:dyDescent="0.25"/>
    <row r="4709" ht="15" customHeight="1" x14ac:dyDescent="0.25"/>
    <row r="4710" ht="15" customHeight="1" x14ac:dyDescent="0.25"/>
    <row r="4711" ht="15" customHeight="1" x14ac:dyDescent="0.25"/>
    <row r="4712" ht="15" customHeight="1" x14ac:dyDescent="0.25"/>
    <row r="4713" ht="15" customHeight="1" x14ac:dyDescent="0.25"/>
    <row r="4714" ht="15" customHeight="1" x14ac:dyDescent="0.25"/>
    <row r="4715" ht="15" customHeight="1" x14ac:dyDescent="0.25"/>
    <row r="4716" ht="15" customHeight="1" x14ac:dyDescent="0.25"/>
    <row r="4717" ht="15" customHeight="1" x14ac:dyDescent="0.25"/>
    <row r="4718" ht="15" customHeight="1" x14ac:dyDescent="0.25"/>
    <row r="4719" ht="15" customHeight="1" x14ac:dyDescent="0.25"/>
    <row r="4720" ht="15" customHeight="1" x14ac:dyDescent="0.25"/>
    <row r="4721" ht="15" customHeight="1" x14ac:dyDescent="0.25"/>
    <row r="4722" ht="15" customHeight="1" x14ac:dyDescent="0.25"/>
    <row r="4723" ht="15" customHeight="1" x14ac:dyDescent="0.25"/>
    <row r="4724" ht="15" customHeight="1" x14ac:dyDescent="0.25"/>
    <row r="4725" ht="15" customHeight="1" x14ac:dyDescent="0.25"/>
    <row r="4726" ht="15" customHeight="1" x14ac:dyDescent="0.25"/>
    <row r="4727" ht="15" customHeight="1" x14ac:dyDescent="0.25"/>
    <row r="4728" ht="15" customHeight="1" x14ac:dyDescent="0.25"/>
    <row r="4729" ht="15" customHeight="1" x14ac:dyDescent="0.25"/>
    <row r="4730" ht="15" customHeight="1" x14ac:dyDescent="0.25"/>
    <row r="4731" ht="15" customHeight="1" x14ac:dyDescent="0.25"/>
    <row r="4732" ht="15" customHeight="1" x14ac:dyDescent="0.25"/>
    <row r="4733" ht="15" customHeight="1" x14ac:dyDescent="0.25"/>
    <row r="4734" ht="15" customHeight="1" x14ac:dyDescent="0.25"/>
    <row r="4735" ht="15" customHeight="1" x14ac:dyDescent="0.25"/>
    <row r="4736" ht="15" customHeight="1" x14ac:dyDescent="0.25"/>
    <row r="4737" ht="15" customHeight="1" x14ac:dyDescent="0.25"/>
    <row r="4738" ht="15" customHeight="1" x14ac:dyDescent="0.25"/>
    <row r="4739" ht="15" customHeight="1" x14ac:dyDescent="0.25"/>
    <row r="4740" ht="15" customHeight="1" x14ac:dyDescent="0.25"/>
    <row r="4741" ht="15" customHeight="1" x14ac:dyDescent="0.25"/>
    <row r="4742" ht="15" customHeight="1" x14ac:dyDescent="0.25"/>
    <row r="4743" ht="15" customHeight="1" x14ac:dyDescent="0.25"/>
    <row r="4744" ht="15" customHeight="1" x14ac:dyDescent="0.25"/>
    <row r="4745" ht="15" customHeight="1" x14ac:dyDescent="0.25"/>
    <row r="4746" ht="15" customHeight="1" x14ac:dyDescent="0.25"/>
    <row r="4747" ht="15" customHeight="1" x14ac:dyDescent="0.25"/>
    <row r="4748" ht="15" customHeight="1" x14ac:dyDescent="0.25"/>
    <row r="4749" ht="15" customHeight="1" x14ac:dyDescent="0.25"/>
    <row r="4750" ht="15" customHeight="1" x14ac:dyDescent="0.25"/>
    <row r="4751" ht="15" customHeight="1" x14ac:dyDescent="0.25"/>
    <row r="4752" ht="15" customHeight="1" x14ac:dyDescent="0.25"/>
    <row r="4753" ht="15" customHeight="1" x14ac:dyDescent="0.25"/>
    <row r="4754" ht="15" customHeight="1" x14ac:dyDescent="0.25"/>
    <row r="4755" ht="15" customHeight="1" x14ac:dyDescent="0.25"/>
    <row r="4756" ht="15" customHeight="1" x14ac:dyDescent="0.25"/>
    <row r="4757" ht="15" customHeight="1" x14ac:dyDescent="0.25"/>
    <row r="4758" ht="15" customHeight="1" x14ac:dyDescent="0.25"/>
    <row r="4759" ht="15" customHeight="1" x14ac:dyDescent="0.25"/>
    <row r="4760" ht="15" customHeight="1" x14ac:dyDescent="0.25"/>
    <row r="4761" ht="15" customHeight="1" x14ac:dyDescent="0.25"/>
    <row r="4762" ht="15" customHeight="1" x14ac:dyDescent="0.25"/>
    <row r="4763" ht="15" customHeight="1" x14ac:dyDescent="0.25"/>
    <row r="4764" ht="15" customHeight="1" x14ac:dyDescent="0.25"/>
    <row r="4765" ht="15" customHeight="1" x14ac:dyDescent="0.25"/>
    <row r="4766" ht="15" customHeight="1" x14ac:dyDescent="0.25"/>
    <row r="4767" ht="15" customHeight="1" x14ac:dyDescent="0.25"/>
    <row r="4768" ht="15" customHeight="1" x14ac:dyDescent="0.25"/>
    <row r="4769" ht="15" customHeight="1" x14ac:dyDescent="0.25"/>
    <row r="4770" ht="15" customHeight="1" x14ac:dyDescent="0.25"/>
    <row r="4771" ht="15" customHeight="1" x14ac:dyDescent="0.25"/>
    <row r="4772" ht="15" customHeight="1" x14ac:dyDescent="0.25"/>
    <row r="4773" ht="15" customHeight="1" x14ac:dyDescent="0.25"/>
    <row r="4774" ht="15" customHeight="1" x14ac:dyDescent="0.25"/>
    <row r="4775" ht="15" customHeight="1" x14ac:dyDescent="0.25"/>
    <row r="4776" ht="15" customHeight="1" x14ac:dyDescent="0.25"/>
    <row r="4777" ht="15" customHeight="1" x14ac:dyDescent="0.25"/>
    <row r="4778" ht="15" customHeight="1" x14ac:dyDescent="0.25"/>
    <row r="4779" ht="15" customHeight="1" x14ac:dyDescent="0.25"/>
    <row r="4780" ht="15" customHeight="1" x14ac:dyDescent="0.25"/>
    <row r="4781" ht="15" customHeight="1" x14ac:dyDescent="0.25"/>
    <row r="4782" ht="15" customHeight="1" x14ac:dyDescent="0.25"/>
    <row r="4783" ht="15" customHeight="1" x14ac:dyDescent="0.25"/>
    <row r="4784" ht="15" customHeight="1" x14ac:dyDescent="0.25"/>
    <row r="4785" ht="15" customHeight="1" x14ac:dyDescent="0.25"/>
    <row r="4786" ht="15" customHeight="1" x14ac:dyDescent="0.25"/>
    <row r="4787" ht="15" customHeight="1" x14ac:dyDescent="0.25"/>
    <row r="4788" ht="15" customHeight="1" x14ac:dyDescent="0.25"/>
    <row r="4789" ht="15" customHeight="1" x14ac:dyDescent="0.25"/>
    <row r="4790" ht="15" customHeight="1" x14ac:dyDescent="0.25"/>
    <row r="4791" ht="15" customHeight="1" x14ac:dyDescent="0.25"/>
    <row r="4792" ht="15" customHeight="1" x14ac:dyDescent="0.25"/>
    <row r="4793" ht="15" customHeight="1" x14ac:dyDescent="0.25"/>
    <row r="4794" ht="15" customHeight="1" x14ac:dyDescent="0.25"/>
    <row r="4795" ht="15" customHeight="1" x14ac:dyDescent="0.25"/>
    <row r="4796" ht="15" customHeight="1" x14ac:dyDescent="0.25"/>
    <row r="4797" ht="15" customHeight="1" x14ac:dyDescent="0.25"/>
    <row r="4798" ht="15" customHeight="1" x14ac:dyDescent="0.25"/>
    <row r="4799" ht="15" customHeight="1" x14ac:dyDescent="0.25"/>
    <row r="4800" ht="15" customHeight="1" x14ac:dyDescent="0.25"/>
    <row r="4801" ht="15" customHeight="1" x14ac:dyDescent="0.25"/>
    <row r="4802" ht="15" customHeight="1" x14ac:dyDescent="0.25"/>
    <row r="4803" ht="15" customHeight="1" x14ac:dyDescent="0.25"/>
    <row r="4804" ht="15" customHeight="1" x14ac:dyDescent="0.25"/>
    <row r="4805" ht="15" customHeight="1" x14ac:dyDescent="0.25"/>
    <row r="4806" ht="15" customHeight="1" x14ac:dyDescent="0.25"/>
    <row r="4807" ht="15" customHeight="1" x14ac:dyDescent="0.25"/>
    <row r="4808" ht="15" customHeight="1" x14ac:dyDescent="0.25"/>
    <row r="4809" ht="15" customHeight="1" x14ac:dyDescent="0.25"/>
    <row r="4810" ht="15" customHeight="1" x14ac:dyDescent="0.25"/>
    <row r="4811" ht="15" customHeight="1" x14ac:dyDescent="0.25"/>
    <row r="4812" ht="15" customHeight="1" x14ac:dyDescent="0.25"/>
    <row r="4813" ht="15" customHeight="1" x14ac:dyDescent="0.25"/>
    <row r="4814" ht="15" customHeight="1" x14ac:dyDescent="0.25"/>
    <row r="4815" ht="15" customHeight="1" x14ac:dyDescent="0.25"/>
    <row r="4816" ht="15" customHeight="1" x14ac:dyDescent="0.25"/>
    <row r="4817" ht="15" customHeight="1" x14ac:dyDescent="0.25"/>
    <row r="4818" ht="15" customHeight="1" x14ac:dyDescent="0.25"/>
    <row r="4819" ht="15" customHeight="1" x14ac:dyDescent="0.25"/>
    <row r="4820" ht="15" customHeight="1" x14ac:dyDescent="0.25"/>
    <row r="4821" ht="15" customHeight="1" x14ac:dyDescent="0.25"/>
    <row r="4822" ht="15" customHeight="1" x14ac:dyDescent="0.25"/>
    <row r="4823" ht="15" customHeight="1" x14ac:dyDescent="0.25"/>
    <row r="4824" ht="15" customHeight="1" x14ac:dyDescent="0.25"/>
    <row r="4825" ht="15" customHeight="1" x14ac:dyDescent="0.25"/>
    <row r="4826" ht="15" customHeight="1" x14ac:dyDescent="0.25"/>
    <row r="4827" ht="15" customHeight="1" x14ac:dyDescent="0.25"/>
    <row r="4828" ht="15" customHeight="1" x14ac:dyDescent="0.25"/>
    <row r="4829" ht="15" customHeight="1" x14ac:dyDescent="0.25"/>
    <row r="4830" ht="15" customHeight="1" x14ac:dyDescent="0.25"/>
    <row r="4831" ht="15" customHeight="1" x14ac:dyDescent="0.25"/>
    <row r="4832" ht="15" customHeight="1" x14ac:dyDescent="0.25"/>
    <row r="4833" ht="15" customHeight="1" x14ac:dyDescent="0.25"/>
    <row r="4834" ht="15" customHeight="1" x14ac:dyDescent="0.25"/>
    <row r="4835" ht="15" customHeight="1" x14ac:dyDescent="0.25"/>
    <row r="4836" ht="15" customHeight="1" x14ac:dyDescent="0.25"/>
    <row r="4837" ht="15" customHeight="1" x14ac:dyDescent="0.25"/>
    <row r="4838" ht="15" customHeight="1" x14ac:dyDescent="0.25"/>
    <row r="4839" ht="15" customHeight="1" x14ac:dyDescent="0.25"/>
    <row r="4840" ht="15" customHeight="1" x14ac:dyDescent="0.25"/>
    <row r="4841" ht="15" customHeight="1" x14ac:dyDescent="0.25"/>
    <row r="4842" ht="15" customHeight="1" x14ac:dyDescent="0.25"/>
    <row r="4843" ht="15" customHeight="1" x14ac:dyDescent="0.25"/>
    <row r="4844" ht="15" customHeight="1" x14ac:dyDescent="0.25"/>
    <row r="4845" ht="15" customHeight="1" x14ac:dyDescent="0.25"/>
    <row r="4846" ht="15" customHeight="1" x14ac:dyDescent="0.25"/>
    <row r="4847" ht="15" customHeight="1" x14ac:dyDescent="0.25"/>
    <row r="4848" ht="15" customHeight="1" x14ac:dyDescent="0.25"/>
    <row r="4849" ht="15" customHeight="1" x14ac:dyDescent="0.25"/>
    <row r="4850" ht="15" customHeight="1" x14ac:dyDescent="0.25"/>
    <row r="4851" ht="15" customHeight="1" x14ac:dyDescent="0.25"/>
    <row r="4852" ht="15" customHeight="1" x14ac:dyDescent="0.25"/>
    <row r="4853" ht="15" customHeight="1" x14ac:dyDescent="0.25"/>
    <row r="4854" ht="15" customHeight="1" x14ac:dyDescent="0.25"/>
    <row r="4855" ht="15" customHeight="1" x14ac:dyDescent="0.25"/>
    <row r="4856" ht="15" customHeight="1" x14ac:dyDescent="0.25"/>
    <row r="4857" ht="15" customHeight="1" x14ac:dyDescent="0.25"/>
    <row r="4858" ht="15" customHeight="1" x14ac:dyDescent="0.25"/>
    <row r="4859" ht="15" customHeight="1" x14ac:dyDescent="0.25"/>
    <row r="4860" ht="15" customHeight="1" x14ac:dyDescent="0.25"/>
    <row r="4861" ht="15" customHeight="1" x14ac:dyDescent="0.25"/>
    <row r="4862" ht="15" customHeight="1" x14ac:dyDescent="0.25"/>
    <row r="4863" ht="15" customHeight="1" x14ac:dyDescent="0.25"/>
    <row r="4864" ht="15" customHeight="1" x14ac:dyDescent="0.25"/>
    <row r="4865" ht="15" customHeight="1" x14ac:dyDescent="0.25"/>
    <row r="4866" ht="15" customHeight="1" x14ac:dyDescent="0.25"/>
    <row r="4867" ht="15" customHeight="1" x14ac:dyDescent="0.25"/>
    <row r="4868" ht="15" customHeight="1" x14ac:dyDescent="0.25"/>
    <row r="4869" ht="15" customHeight="1" x14ac:dyDescent="0.25"/>
    <row r="4870" ht="15" customHeight="1" x14ac:dyDescent="0.25"/>
    <row r="4871" ht="15" customHeight="1" x14ac:dyDescent="0.25"/>
    <row r="4872" ht="15" customHeight="1" x14ac:dyDescent="0.25"/>
    <row r="4873" ht="15" customHeight="1" x14ac:dyDescent="0.25"/>
    <row r="4874" ht="15" customHeight="1" x14ac:dyDescent="0.25"/>
    <row r="4875" ht="15" customHeight="1" x14ac:dyDescent="0.25"/>
    <row r="4876" ht="15" customHeight="1" x14ac:dyDescent="0.25"/>
    <row r="4877" ht="15" customHeight="1" x14ac:dyDescent="0.25"/>
    <row r="4878" ht="15" customHeight="1" x14ac:dyDescent="0.25"/>
    <row r="4879" ht="15" customHeight="1" x14ac:dyDescent="0.25"/>
    <row r="4880" ht="15" customHeight="1" x14ac:dyDescent="0.25"/>
    <row r="4881" ht="15" customHeight="1" x14ac:dyDescent="0.25"/>
    <row r="4882" ht="15" customHeight="1" x14ac:dyDescent="0.25"/>
    <row r="4883" ht="15" customHeight="1" x14ac:dyDescent="0.25"/>
    <row r="4884" ht="15" customHeight="1" x14ac:dyDescent="0.25"/>
    <row r="4885" ht="15" customHeight="1" x14ac:dyDescent="0.25"/>
    <row r="4886" ht="15" customHeight="1" x14ac:dyDescent="0.25"/>
    <row r="4887" ht="15" customHeight="1" x14ac:dyDescent="0.25"/>
    <row r="4888" ht="15" customHeight="1" x14ac:dyDescent="0.25"/>
    <row r="4889" ht="15" customHeight="1" x14ac:dyDescent="0.25"/>
    <row r="4890" ht="15" customHeight="1" x14ac:dyDescent="0.25"/>
    <row r="4891" ht="15" customHeight="1" x14ac:dyDescent="0.25"/>
    <row r="4892" ht="15" customHeight="1" x14ac:dyDescent="0.25"/>
    <row r="4893" ht="15" customHeight="1" x14ac:dyDescent="0.25"/>
    <row r="4894" ht="15" customHeight="1" x14ac:dyDescent="0.25"/>
    <row r="4895" ht="15" customHeight="1" x14ac:dyDescent="0.25"/>
    <row r="4896" ht="15" customHeight="1" x14ac:dyDescent="0.25"/>
    <row r="4897" ht="15" customHeight="1" x14ac:dyDescent="0.25"/>
    <row r="4898" ht="15" customHeight="1" x14ac:dyDescent="0.25"/>
    <row r="4899" ht="15" customHeight="1" x14ac:dyDescent="0.25"/>
    <row r="4900" ht="15" customHeight="1" x14ac:dyDescent="0.25"/>
    <row r="4901" ht="15" customHeight="1" x14ac:dyDescent="0.25"/>
    <row r="4902" ht="15" customHeight="1" x14ac:dyDescent="0.25"/>
    <row r="4903" ht="15" customHeight="1" x14ac:dyDescent="0.25"/>
    <row r="4904" ht="15" customHeight="1" x14ac:dyDescent="0.25"/>
    <row r="4905" ht="15" customHeight="1" x14ac:dyDescent="0.25"/>
    <row r="4906" ht="15" customHeight="1" x14ac:dyDescent="0.25"/>
    <row r="4907" ht="15" customHeight="1" x14ac:dyDescent="0.25"/>
    <row r="4908" ht="15" customHeight="1" x14ac:dyDescent="0.25"/>
    <row r="4909" ht="15" customHeight="1" x14ac:dyDescent="0.25"/>
    <row r="4910" ht="15" customHeight="1" x14ac:dyDescent="0.25"/>
    <row r="4911" ht="15" customHeight="1" x14ac:dyDescent="0.25"/>
    <row r="4912" ht="15" customHeight="1" x14ac:dyDescent="0.25"/>
    <row r="4913" ht="15" customHeight="1" x14ac:dyDescent="0.25"/>
    <row r="4914" ht="15" customHeight="1" x14ac:dyDescent="0.25"/>
    <row r="4915" ht="15" customHeight="1" x14ac:dyDescent="0.25"/>
    <row r="4916" ht="15" customHeight="1" x14ac:dyDescent="0.25"/>
    <row r="4917" ht="15" customHeight="1" x14ac:dyDescent="0.25"/>
    <row r="4918" ht="15" customHeight="1" x14ac:dyDescent="0.25"/>
    <row r="4919" ht="15" customHeight="1" x14ac:dyDescent="0.25"/>
    <row r="4920" ht="15" customHeight="1" x14ac:dyDescent="0.25"/>
    <row r="4921" ht="15" customHeight="1" x14ac:dyDescent="0.25"/>
    <row r="4922" ht="15" customHeight="1" x14ac:dyDescent="0.25"/>
    <row r="4923" ht="15" customHeight="1" x14ac:dyDescent="0.25"/>
    <row r="4924" ht="15" customHeight="1" x14ac:dyDescent="0.25"/>
    <row r="4925" ht="15" customHeight="1" x14ac:dyDescent="0.25"/>
    <row r="4926" ht="15" customHeight="1" x14ac:dyDescent="0.25"/>
    <row r="4927" ht="15" customHeight="1" x14ac:dyDescent="0.25"/>
    <row r="4928" ht="15" customHeight="1" x14ac:dyDescent="0.25"/>
    <row r="4929" ht="15" customHeight="1" x14ac:dyDescent="0.25"/>
    <row r="4930" ht="15" customHeight="1" x14ac:dyDescent="0.25"/>
    <row r="4931" ht="15" customHeight="1" x14ac:dyDescent="0.25"/>
    <row r="4932" ht="15" customHeight="1" x14ac:dyDescent="0.25"/>
    <row r="4933" ht="15" customHeight="1" x14ac:dyDescent="0.25"/>
    <row r="4934" ht="15" customHeight="1" x14ac:dyDescent="0.25"/>
    <row r="4935" ht="15" customHeight="1" x14ac:dyDescent="0.25"/>
    <row r="4936" ht="15" customHeight="1" x14ac:dyDescent="0.25"/>
    <row r="4937" ht="15" customHeight="1" x14ac:dyDescent="0.25"/>
    <row r="4938" ht="15" customHeight="1" x14ac:dyDescent="0.25"/>
    <row r="4939" ht="15" customHeight="1" x14ac:dyDescent="0.25"/>
    <row r="4940" ht="15" customHeight="1" x14ac:dyDescent="0.25"/>
    <row r="4941" ht="15" customHeight="1" x14ac:dyDescent="0.25"/>
    <row r="4942" ht="15" customHeight="1" x14ac:dyDescent="0.25"/>
    <row r="4943" ht="15" customHeight="1" x14ac:dyDescent="0.25"/>
    <row r="4944" ht="15" customHeight="1" x14ac:dyDescent="0.25"/>
    <row r="4945" ht="15" customHeight="1" x14ac:dyDescent="0.25"/>
    <row r="4946" ht="15" customHeight="1" x14ac:dyDescent="0.25"/>
    <row r="4947" ht="15" customHeight="1" x14ac:dyDescent="0.25"/>
    <row r="4948" ht="15" customHeight="1" x14ac:dyDescent="0.25"/>
    <row r="4949" ht="15" customHeight="1" x14ac:dyDescent="0.25"/>
    <row r="4950" ht="15" customHeight="1" x14ac:dyDescent="0.25"/>
    <row r="4951" ht="15" customHeight="1" x14ac:dyDescent="0.25"/>
    <row r="4952" ht="15" customHeight="1" x14ac:dyDescent="0.25"/>
    <row r="4953" ht="15" customHeight="1" x14ac:dyDescent="0.25"/>
    <row r="4954" ht="15" customHeight="1" x14ac:dyDescent="0.25"/>
    <row r="4955" ht="15" customHeight="1" x14ac:dyDescent="0.25"/>
    <row r="4956" ht="15" customHeight="1" x14ac:dyDescent="0.25"/>
    <row r="4957" ht="15" customHeight="1" x14ac:dyDescent="0.25"/>
    <row r="4958" ht="15" customHeight="1" x14ac:dyDescent="0.25"/>
    <row r="4959" ht="15" customHeight="1" x14ac:dyDescent="0.25"/>
    <row r="4960" ht="15" customHeight="1" x14ac:dyDescent="0.25"/>
    <row r="4961" ht="15" customHeight="1" x14ac:dyDescent="0.25"/>
    <row r="4962" ht="15" customHeight="1" x14ac:dyDescent="0.25"/>
    <row r="4963" ht="15" customHeight="1" x14ac:dyDescent="0.25"/>
    <row r="4964" ht="15" customHeight="1" x14ac:dyDescent="0.25"/>
    <row r="4965" ht="15" customHeight="1" x14ac:dyDescent="0.25"/>
    <row r="4966" ht="15" customHeight="1" x14ac:dyDescent="0.25"/>
    <row r="4967" ht="15" customHeight="1" x14ac:dyDescent="0.25"/>
    <row r="4968" ht="15" customHeight="1" x14ac:dyDescent="0.25"/>
    <row r="4969" ht="15" customHeight="1" x14ac:dyDescent="0.25"/>
    <row r="4970" ht="15" customHeight="1" x14ac:dyDescent="0.25"/>
    <row r="4971" ht="15" customHeight="1" x14ac:dyDescent="0.25"/>
    <row r="4972" ht="15" customHeight="1" x14ac:dyDescent="0.25"/>
    <row r="4973" ht="15" customHeight="1" x14ac:dyDescent="0.25"/>
    <row r="4974" ht="15" customHeight="1" x14ac:dyDescent="0.25"/>
    <row r="4975" ht="15" customHeight="1" x14ac:dyDescent="0.25"/>
    <row r="4976" ht="15" customHeight="1" x14ac:dyDescent="0.25"/>
    <row r="4977" ht="15" customHeight="1" x14ac:dyDescent="0.25"/>
    <row r="4978" ht="15" customHeight="1" x14ac:dyDescent="0.25"/>
    <row r="4979" ht="15" customHeight="1" x14ac:dyDescent="0.25"/>
    <row r="4980" ht="15" customHeight="1" x14ac:dyDescent="0.25"/>
    <row r="4981" ht="15" customHeight="1" x14ac:dyDescent="0.25"/>
    <row r="4982" ht="15" customHeight="1" x14ac:dyDescent="0.25"/>
    <row r="4983" ht="15" customHeight="1" x14ac:dyDescent="0.25"/>
    <row r="4984" ht="15" customHeight="1" x14ac:dyDescent="0.25"/>
    <row r="4985" ht="15" customHeight="1" x14ac:dyDescent="0.25"/>
    <row r="4986" ht="15" customHeight="1" x14ac:dyDescent="0.25"/>
    <row r="4987" ht="15" customHeight="1" x14ac:dyDescent="0.25"/>
    <row r="4988" ht="15" customHeight="1" x14ac:dyDescent="0.25"/>
    <row r="4989" ht="15" customHeight="1" x14ac:dyDescent="0.25"/>
    <row r="4990" ht="15" customHeight="1" x14ac:dyDescent="0.25"/>
    <row r="4991" ht="15" customHeight="1" x14ac:dyDescent="0.25"/>
    <row r="4992" ht="15" customHeight="1" x14ac:dyDescent="0.25"/>
    <row r="4993" ht="15" customHeight="1" x14ac:dyDescent="0.25"/>
    <row r="4994" ht="15" customHeight="1" x14ac:dyDescent="0.25"/>
    <row r="4995" ht="15" customHeight="1" x14ac:dyDescent="0.25"/>
    <row r="4996" ht="15" customHeight="1" x14ac:dyDescent="0.25"/>
    <row r="4997" ht="15" customHeight="1" x14ac:dyDescent="0.25"/>
    <row r="4998" ht="15" customHeight="1" x14ac:dyDescent="0.25"/>
    <row r="4999" ht="15" customHeight="1" x14ac:dyDescent="0.25"/>
    <row r="5000" ht="15" customHeight="1" x14ac:dyDescent="0.25"/>
    <row r="5001" ht="15" customHeight="1" x14ac:dyDescent="0.25"/>
    <row r="5002" ht="15" customHeight="1" x14ac:dyDescent="0.25"/>
    <row r="5003" ht="15" customHeight="1" x14ac:dyDescent="0.25"/>
    <row r="5004" ht="15" customHeight="1" x14ac:dyDescent="0.25"/>
    <row r="5005" ht="15" customHeight="1" x14ac:dyDescent="0.25"/>
    <row r="5006" ht="15" customHeight="1" x14ac:dyDescent="0.25"/>
    <row r="5007" ht="15" customHeight="1" x14ac:dyDescent="0.25"/>
    <row r="5008" ht="15" customHeight="1" x14ac:dyDescent="0.25"/>
    <row r="5009" ht="15" customHeight="1" x14ac:dyDescent="0.25"/>
    <row r="5010" ht="15" customHeight="1" x14ac:dyDescent="0.25"/>
    <row r="5011" ht="15" customHeight="1" x14ac:dyDescent="0.25"/>
    <row r="5012" ht="15" customHeight="1" x14ac:dyDescent="0.25"/>
    <row r="5013" ht="15" customHeight="1" x14ac:dyDescent="0.25"/>
    <row r="5014" ht="15" customHeight="1" x14ac:dyDescent="0.25"/>
    <row r="5015" ht="15" customHeight="1" x14ac:dyDescent="0.25"/>
    <row r="5016" ht="15" customHeight="1" x14ac:dyDescent="0.25"/>
    <row r="5017" ht="15" customHeight="1" x14ac:dyDescent="0.25"/>
    <row r="5018" ht="15" customHeight="1" x14ac:dyDescent="0.25"/>
    <row r="5019" ht="15" customHeight="1" x14ac:dyDescent="0.25"/>
    <row r="5020" ht="15" customHeight="1" x14ac:dyDescent="0.25"/>
    <row r="5021" ht="15" customHeight="1" x14ac:dyDescent="0.25"/>
    <row r="5022" ht="15" customHeight="1" x14ac:dyDescent="0.25"/>
    <row r="5023" ht="15" customHeight="1" x14ac:dyDescent="0.25"/>
    <row r="5024" ht="15" customHeight="1" x14ac:dyDescent="0.25"/>
    <row r="5025" ht="15" customHeight="1" x14ac:dyDescent="0.25"/>
    <row r="5026" ht="15" customHeight="1" x14ac:dyDescent="0.25"/>
    <row r="5027" ht="15" customHeight="1" x14ac:dyDescent="0.25"/>
    <row r="5028" ht="15" customHeight="1" x14ac:dyDescent="0.25"/>
    <row r="5029" ht="15" customHeight="1" x14ac:dyDescent="0.25"/>
    <row r="5030" ht="15" customHeight="1" x14ac:dyDescent="0.25"/>
    <row r="5031" ht="15" customHeight="1" x14ac:dyDescent="0.25"/>
    <row r="5032" ht="15" customHeight="1" x14ac:dyDescent="0.25"/>
    <row r="5033" ht="15" customHeight="1" x14ac:dyDescent="0.25"/>
    <row r="5034" ht="15" customHeight="1" x14ac:dyDescent="0.25"/>
    <row r="5035" ht="15" customHeight="1" x14ac:dyDescent="0.25"/>
    <row r="5036" ht="15" customHeight="1" x14ac:dyDescent="0.25"/>
    <row r="5037" ht="15" customHeight="1" x14ac:dyDescent="0.25"/>
    <row r="5038" ht="15" customHeight="1" x14ac:dyDescent="0.25"/>
    <row r="5039" ht="15" customHeight="1" x14ac:dyDescent="0.25"/>
    <row r="5040" ht="15" customHeight="1" x14ac:dyDescent="0.25"/>
    <row r="5041" ht="15" customHeight="1" x14ac:dyDescent="0.25"/>
    <row r="5042" ht="15" customHeight="1" x14ac:dyDescent="0.25"/>
    <row r="5043" ht="15" customHeight="1" x14ac:dyDescent="0.25"/>
    <row r="5044" ht="15" customHeight="1" x14ac:dyDescent="0.25"/>
    <row r="5045" ht="15" customHeight="1" x14ac:dyDescent="0.25"/>
    <row r="5046" ht="15" customHeight="1" x14ac:dyDescent="0.25"/>
    <row r="5047" ht="15" customHeight="1" x14ac:dyDescent="0.25"/>
    <row r="5048" ht="15" customHeight="1" x14ac:dyDescent="0.25"/>
    <row r="5049" ht="15" customHeight="1" x14ac:dyDescent="0.25"/>
    <row r="5050" ht="15" customHeight="1" x14ac:dyDescent="0.25"/>
    <row r="5051" ht="15" customHeight="1" x14ac:dyDescent="0.25"/>
    <row r="5052" ht="15" customHeight="1" x14ac:dyDescent="0.25"/>
    <row r="5053" ht="15" customHeight="1" x14ac:dyDescent="0.25"/>
    <row r="5054" ht="15" customHeight="1" x14ac:dyDescent="0.25"/>
    <row r="5055" ht="15" customHeight="1" x14ac:dyDescent="0.25"/>
    <row r="5056" ht="15" customHeight="1" x14ac:dyDescent="0.25"/>
    <row r="5057" ht="15" customHeight="1" x14ac:dyDescent="0.25"/>
    <row r="5058" ht="15" customHeight="1" x14ac:dyDescent="0.25"/>
    <row r="5059" ht="15" customHeight="1" x14ac:dyDescent="0.25"/>
    <row r="5060" ht="15" customHeight="1" x14ac:dyDescent="0.25"/>
    <row r="5061" ht="15" customHeight="1" x14ac:dyDescent="0.25"/>
    <row r="5062" ht="15" customHeight="1" x14ac:dyDescent="0.25"/>
    <row r="5063" ht="15" customHeight="1" x14ac:dyDescent="0.25"/>
    <row r="5064" ht="15" customHeight="1" x14ac:dyDescent="0.25"/>
    <row r="5065" ht="15" customHeight="1" x14ac:dyDescent="0.25"/>
    <row r="5066" ht="15" customHeight="1" x14ac:dyDescent="0.25"/>
    <row r="5067" ht="15" customHeight="1" x14ac:dyDescent="0.25"/>
    <row r="5068" ht="15" customHeight="1" x14ac:dyDescent="0.25"/>
    <row r="5069" ht="15" customHeight="1" x14ac:dyDescent="0.25"/>
    <row r="5070" ht="15" customHeight="1" x14ac:dyDescent="0.25"/>
    <row r="5071" ht="15" customHeight="1" x14ac:dyDescent="0.25"/>
    <row r="5072" ht="15" customHeight="1" x14ac:dyDescent="0.25"/>
    <row r="5073" ht="15" customHeight="1" x14ac:dyDescent="0.25"/>
    <row r="5074" ht="15" customHeight="1" x14ac:dyDescent="0.25"/>
    <row r="5075" ht="15" customHeight="1" x14ac:dyDescent="0.25"/>
    <row r="5076" ht="15" customHeight="1" x14ac:dyDescent="0.25"/>
    <row r="5077" ht="15" customHeight="1" x14ac:dyDescent="0.25"/>
    <row r="5078" ht="15" customHeight="1" x14ac:dyDescent="0.25"/>
    <row r="5079" ht="15" customHeight="1" x14ac:dyDescent="0.25"/>
    <row r="5080" ht="15" customHeight="1" x14ac:dyDescent="0.25"/>
    <row r="5081" ht="15" customHeight="1" x14ac:dyDescent="0.25"/>
    <row r="5082" ht="15" customHeight="1" x14ac:dyDescent="0.25"/>
    <row r="5083" ht="15" customHeight="1" x14ac:dyDescent="0.25"/>
    <row r="5084" ht="15" customHeight="1" x14ac:dyDescent="0.25"/>
    <row r="5085" ht="15" customHeight="1" x14ac:dyDescent="0.25"/>
    <row r="5086" ht="15" customHeight="1" x14ac:dyDescent="0.25"/>
    <row r="5087" ht="15" customHeight="1" x14ac:dyDescent="0.25"/>
    <row r="5088" ht="15" customHeight="1" x14ac:dyDescent="0.25"/>
    <row r="5089" ht="15" customHeight="1" x14ac:dyDescent="0.25"/>
    <row r="5090" ht="15" customHeight="1" x14ac:dyDescent="0.25"/>
    <row r="5091" ht="15" customHeight="1" x14ac:dyDescent="0.25"/>
    <row r="5092" ht="15" customHeight="1" x14ac:dyDescent="0.25"/>
    <row r="5093" ht="15" customHeight="1" x14ac:dyDescent="0.25"/>
    <row r="5094" ht="15" customHeight="1" x14ac:dyDescent="0.25"/>
    <row r="5095" ht="15" customHeight="1" x14ac:dyDescent="0.25"/>
    <row r="5096" ht="15" customHeight="1" x14ac:dyDescent="0.25"/>
    <row r="5097" ht="15" customHeight="1" x14ac:dyDescent="0.25"/>
    <row r="5098" ht="15" customHeight="1" x14ac:dyDescent="0.25"/>
    <row r="5099" ht="15" customHeight="1" x14ac:dyDescent="0.25"/>
    <row r="5100" ht="15" customHeight="1" x14ac:dyDescent="0.25"/>
    <row r="5101" ht="15" customHeight="1" x14ac:dyDescent="0.25"/>
    <row r="5102" ht="15" customHeight="1" x14ac:dyDescent="0.25"/>
    <row r="5103" ht="15" customHeight="1" x14ac:dyDescent="0.25"/>
    <row r="5104" ht="15" customHeight="1" x14ac:dyDescent="0.25"/>
    <row r="5105" ht="15" customHeight="1" x14ac:dyDescent="0.25"/>
    <row r="5106" ht="15" customHeight="1" x14ac:dyDescent="0.25"/>
    <row r="5107" ht="15" customHeight="1" x14ac:dyDescent="0.25"/>
    <row r="5108" ht="15" customHeight="1" x14ac:dyDescent="0.25"/>
    <row r="5109" ht="15" customHeight="1" x14ac:dyDescent="0.25"/>
    <row r="5110" ht="15" customHeight="1" x14ac:dyDescent="0.25"/>
    <row r="5111" ht="15" customHeight="1" x14ac:dyDescent="0.25"/>
    <row r="5112" ht="15" customHeight="1" x14ac:dyDescent="0.25"/>
    <row r="5113" ht="15" customHeight="1" x14ac:dyDescent="0.25"/>
    <row r="5114" ht="15" customHeight="1" x14ac:dyDescent="0.25"/>
    <row r="5115" ht="15" customHeight="1" x14ac:dyDescent="0.25"/>
    <row r="5116" ht="15" customHeight="1" x14ac:dyDescent="0.25"/>
    <row r="5117" ht="15" customHeight="1" x14ac:dyDescent="0.25"/>
    <row r="5118" ht="15" customHeight="1" x14ac:dyDescent="0.25"/>
    <row r="5119" ht="15" customHeight="1" x14ac:dyDescent="0.25"/>
    <row r="5120" ht="15" customHeight="1" x14ac:dyDescent="0.25"/>
    <row r="5121" ht="15" customHeight="1" x14ac:dyDescent="0.25"/>
    <row r="5122" ht="15" customHeight="1" x14ac:dyDescent="0.25"/>
    <row r="5123" ht="15" customHeight="1" x14ac:dyDescent="0.25"/>
    <row r="5124" ht="15" customHeight="1" x14ac:dyDescent="0.25"/>
    <row r="5125" ht="15" customHeight="1" x14ac:dyDescent="0.25"/>
    <row r="5126" ht="15" customHeight="1" x14ac:dyDescent="0.25"/>
    <row r="5127" ht="15" customHeight="1" x14ac:dyDescent="0.25"/>
    <row r="5128" ht="15" customHeight="1" x14ac:dyDescent="0.25"/>
    <row r="5129" ht="15" customHeight="1" x14ac:dyDescent="0.25"/>
    <row r="5130" ht="15" customHeight="1" x14ac:dyDescent="0.25"/>
    <row r="5131" ht="15" customHeight="1" x14ac:dyDescent="0.25"/>
    <row r="5132" ht="15" customHeight="1" x14ac:dyDescent="0.25"/>
    <row r="5133" ht="15" customHeight="1" x14ac:dyDescent="0.25"/>
    <row r="5134" ht="15" customHeight="1" x14ac:dyDescent="0.25"/>
    <row r="5135" ht="15" customHeight="1" x14ac:dyDescent="0.25"/>
    <row r="5136" ht="15" customHeight="1" x14ac:dyDescent="0.25"/>
    <row r="5137" ht="15" customHeight="1" x14ac:dyDescent="0.25"/>
    <row r="5138" ht="15" customHeight="1" x14ac:dyDescent="0.25"/>
    <row r="5139" ht="15" customHeight="1" x14ac:dyDescent="0.25"/>
    <row r="5140" ht="15" customHeight="1" x14ac:dyDescent="0.25"/>
    <row r="5141" ht="15" customHeight="1" x14ac:dyDescent="0.25"/>
    <row r="5142" ht="15" customHeight="1" x14ac:dyDescent="0.25"/>
    <row r="5143" ht="15" customHeight="1" x14ac:dyDescent="0.25"/>
    <row r="5144" ht="15" customHeight="1" x14ac:dyDescent="0.25"/>
    <row r="5145" ht="15" customHeight="1" x14ac:dyDescent="0.25"/>
    <row r="5146" ht="15" customHeight="1" x14ac:dyDescent="0.25"/>
    <row r="5147" ht="15" customHeight="1" x14ac:dyDescent="0.25"/>
    <row r="5148" ht="15" customHeight="1" x14ac:dyDescent="0.25"/>
    <row r="5149" ht="15" customHeight="1" x14ac:dyDescent="0.25"/>
    <row r="5150" ht="15" customHeight="1" x14ac:dyDescent="0.25"/>
    <row r="5151" ht="15" customHeight="1" x14ac:dyDescent="0.25"/>
    <row r="5152" ht="15" customHeight="1" x14ac:dyDescent="0.25"/>
    <row r="5153" ht="15" customHeight="1" x14ac:dyDescent="0.25"/>
    <row r="5154" ht="15" customHeight="1" x14ac:dyDescent="0.25"/>
    <row r="5155" ht="15" customHeight="1" x14ac:dyDescent="0.25"/>
    <row r="5156" ht="15" customHeight="1" x14ac:dyDescent="0.25"/>
    <row r="5157" ht="15" customHeight="1" x14ac:dyDescent="0.25"/>
    <row r="5158" ht="15" customHeight="1" x14ac:dyDescent="0.25"/>
    <row r="5159" ht="15" customHeight="1" x14ac:dyDescent="0.25"/>
    <row r="5160" ht="15" customHeight="1" x14ac:dyDescent="0.25"/>
    <row r="5161" ht="15" customHeight="1" x14ac:dyDescent="0.25"/>
    <row r="5162" ht="15" customHeight="1" x14ac:dyDescent="0.25"/>
    <row r="5163" ht="15" customHeight="1" x14ac:dyDescent="0.25"/>
    <row r="5164" ht="15" customHeight="1" x14ac:dyDescent="0.25"/>
    <row r="5165" ht="15" customHeight="1" x14ac:dyDescent="0.25"/>
    <row r="5166" ht="15" customHeight="1" x14ac:dyDescent="0.25"/>
    <row r="5167" ht="15" customHeight="1" x14ac:dyDescent="0.25"/>
    <row r="5168" ht="15" customHeight="1" x14ac:dyDescent="0.25"/>
    <row r="5169" ht="15" customHeight="1" x14ac:dyDescent="0.25"/>
    <row r="5170" ht="15" customHeight="1" x14ac:dyDescent="0.25"/>
    <row r="5171" ht="15" customHeight="1" x14ac:dyDescent="0.25"/>
    <row r="5172" ht="15" customHeight="1" x14ac:dyDescent="0.25"/>
    <row r="5173" ht="15" customHeight="1" x14ac:dyDescent="0.25"/>
    <row r="5174" ht="15" customHeight="1" x14ac:dyDescent="0.25"/>
    <row r="5175" ht="15" customHeight="1" x14ac:dyDescent="0.25"/>
    <row r="5176" ht="15" customHeight="1" x14ac:dyDescent="0.25"/>
    <row r="5177" ht="15" customHeight="1" x14ac:dyDescent="0.25"/>
    <row r="5178" ht="15" customHeight="1" x14ac:dyDescent="0.25"/>
    <row r="5179" ht="15" customHeight="1" x14ac:dyDescent="0.25"/>
    <row r="5180" ht="15" customHeight="1" x14ac:dyDescent="0.25"/>
    <row r="5181" ht="15" customHeight="1" x14ac:dyDescent="0.25"/>
    <row r="5182" ht="15" customHeight="1" x14ac:dyDescent="0.25"/>
    <row r="5183" ht="15" customHeight="1" x14ac:dyDescent="0.25"/>
    <row r="5184" ht="15" customHeight="1" x14ac:dyDescent="0.25"/>
    <row r="5185" ht="15" customHeight="1" x14ac:dyDescent="0.25"/>
    <row r="5186" ht="15" customHeight="1" x14ac:dyDescent="0.25"/>
    <row r="5187" ht="15" customHeight="1" x14ac:dyDescent="0.25"/>
    <row r="5188" ht="15" customHeight="1" x14ac:dyDescent="0.25"/>
    <row r="5189" ht="15" customHeight="1" x14ac:dyDescent="0.25"/>
    <row r="5190" ht="15" customHeight="1" x14ac:dyDescent="0.25"/>
    <row r="5191" ht="15" customHeight="1" x14ac:dyDescent="0.25"/>
    <row r="5192" ht="15" customHeight="1" x14ac:dyDescent="0.25"/>
    <row r="5193" ht="15" customHeight="1" x14ac:dyDescent="0.25"/>
    <row r="5194" ht="15" customHeight="1" x14ac:dyDescent="0.25"/>
    <row r="5195" ht="15" customHeight="1" x14ac:dyDescent="0.25"/>
    <row r="5196" ht="15" customHeight="1" x14ac:dyDescent="0.25"/>
    <row r="5197" ht="15" customHeight="1" x14ac:dyDescent="0.25"/>
    <row r="5198" ht="15" customHeight="1" x14ac:dyDescent="0.25"/>
    <row r="5199" ht="15" customHeight="1" x14ac:dyDescent="0.25"/>
    <row r="5200" ht="15" customHeight="1" x14ac:dyDescent="0.25"/>
    <row r="5201" ht="15" customHeight="1" x14ac:dyDescent="0.25"/>
    <row r="5202" ht="15" customHeight="1" x14ac:dyDescent="0.25"/>
    <row r="5203" ht="15" customHeight="1" x14ac:dyDescent="0.25"/>
    <row r="5204" ht="15" customHeight="1" x14ac:dyDescent="0.25"/>
    <row r="5205" ht="15" customHeight="1" x14ac:dyDescent="0.25"/>
    <row r="5206" ht="15" customHeight="1" x14ac:dyDescent="0.25"/>
    <row r="5207" ht="15" customHeight="1" x14ac:dyDescent="0.25"/>
    <row r="5208" ht="15" customHeight="1" x14ac:dyDescent="0.25"/>
    <row r="5209" ht="15" customHeight="1" x14ac:dyDescent="0.25"/>
    <row r="5210" ht="15" customHeight="1" x14ac:dyDescent="0.25"/>
    <row r="5211" ht="15" customHeight="1" x14ac:dyDescent="0.25"/>
    <row r="5212" ht="15" customHeight="1" x14ac:dyDescent="0.25"/>
    <row r="5213" ht="15" customHeight="1" x14ac:dyDescent="0.25"/>
    <row r="5214" ht="15" customHeight="1" x14ac:dyDescent="0.25"/>
    <row r="5215" ht="15" customHeight="1" x14ac:dyDescent="0.25"/>
    <row r="5216" ht="15" customHeight="1" x14ac:dyDescent="0.25"/>
    <row r="5217" ht="15" customHeight="1" x14ac:dyDescent="0.25"/>
    <row r="5218" ht="15" customHeight="1" x14ac:dyDescent="0.25"/>
    <row r="5219" ht="15" customHeight="1" x14ac:dyDescent="0.25"/>
    <row r="5220" ht="15" customHeight="1" x14ac:dyDescent="0.25"/>
    <row r="5221" ht="15" customHeight="1" x14ac:dyDescent="0.25"/>
    <row r="5222" ht="15" customHeight="1" x14ac:dyDescent="0.25"/>
    <row r="5223" ht="15" customHeight="1" x14ac:dyDescent="0.25"/>
    <row r="5224" ht="15" customHeight="1" x14ac:dyDescent="0.25"/>
    <row r="5225" ht="15" customHeight="1" x14ac:dyDescent="0.25"/>
    <row r="5226" ht="15" customHeight="1" x14ac:dyDescent="0.25"/>
    <row r="5227" ht="15" customHeight="1" x14ac:dyDescent="0.25"/>
    <row r="5228" ht="15" customHeight="1" x14ac:dyDescent="0.25"/>
    <row r="5229" ht="15" customHeight="1" x14ac:dyDescent="0.25"/>
    <row r="5230" ht="15" customHeight="1" x14ac:dyDescent="0.25"/>
    <row r="5231" ht="15" customHeight="1" x14ac:dyDescent="0.25"/>
    <row r="5232" ht="15" customHeight="1" x14ac:dyDescent="0.25"/>
    <row r="5233" ht="15" customHeight="1" x14ac:dyDescent="0.25"/>
    <row r="5234" ht="15" customHeight="1" x14ac:dyDescent="0.25"/>
    <row r="5235" ht="15" customHeight="1" x14ac:dyDescent="0.25"/>
    <row r="5236" ht="15" customHeight="1" x14ac:dyDescent="0.25"/>
    <row r="5237" ht="15" customHeight="1" x14ac:dyDescent="0.25"/>
    <row r="5238" ht="15" customHeight="1" x14ac:dyDescent="0.25"/>
    <row r="5239" ht="15" customHeight="1" x14ac:dyDescent="0.25"/>
    <row r="5240" ht="15" customHeight="1" x14ac:dyDescent="0.25"/>
    <row r="5241" ht="15" customHeight="1" x14ac:dyDescent="0.25"/>
    <row r="5242" ht="15" customHeight="1" x14ac:dyDescent="0.25"/>
    <row r="5243" ht="15" customHeight="1" x14ac:dyDescent="0.25"/>
    <row r="5244" ht="15" customHeight="1" x14ac:dyDescent="0.25"/>
    <row r="5245" ht="15" customHeight="1" x14ac:dyDescent="0.25"/>
    <row r="5246" ht="15" customHeight="1" x14ac:dyDescent="0.25"/>
    <row r="5247" ht="15" customHeight="1" x14ac:dyDescent="0.25"/>
    <row r="5248" ht="15" customHeight="1" x14ac:dyDescent="0.25"/>
    <row r="5249" ht="15" customHeight="1" x14ac:dyDescent="0.25"/>
    <row r="5250" ht="15" customHeight="1" x14ac:dyDescent="0.25"/>
    <row r="5251" ht="15" customHeight="1" x14ac:dyDescent="0.25"/>
    <row r="5252" ht="15" customHeight="1" x14ac:dyDescent="0.25"/>
    <row r="5253" ht="15" customHeight="1" x14ac:dyDescent="0.25"/>
    <row r="5254" ht="15" customHeight="1" x14ac:dyDescent="0.25"/>
    <row r="5255" ht="15" customHeight="1" x14ac:dyDescent="0.25"/>
    <row r="5256" ht="15" customHeight="1" x14ac:dyDescent="0.25"/>
    <row r="5257" ht="15" customHeight="1" x14ac:dyDescent="0.25"/>
    <row r="5258" ht="15" customHeight="1" x14ac:dyDescent="0.25"/>
    <row r="5259" ht="15" customHeight="1" x14ac:dyDescent="0.25"/>
    <row r="5260" ht="15" customHeight="1" x14ac:dyDescent="0.25"/>
    <row r="5261" ht="15" customHeight="1" x14ac:dyDescent="0.25"/>
    <row r="5262" ht="15" customHeight="1" x14ac:dyDescent="0.25"/>
    <row r="5263" ht="15" customHeight="1" x14ac:dyDescent="0.25"/>
    <row r="5264" ht="15" customHeight="1" x14ac:dyDescent="0.25"/>
    <row r="5265" ht="15" customHeight="1" x14ac:dyDescent="0.25"/>
    <row r="5266" ht="15" customHeight="1" x14ac:dyDescent="0.25"/>
    <row r="5267" ht="15" customHeight="1" x14ac:dyDescent="0.25"/>
    <row r="5268" ht="15" customHeight="1" x14ac:dyDescent="0.25"/>
    <row r="5269" ht="15" customHeight="1" x14ac:dyDescent="0.25"/>
    <row r="5270" ht="15" customHeight="1" x14ac:dyDescent="0.25"/>
    <row r="5271" ht="15" customHeight="1" x14ac:dyDescent="0.25"/>
    <row r="5272" ht="15" customHeight="1" x14ac:dyDescent="0.25"/>
    <row r="5273" ht="15" customHeight="1" x14ac:dyDescent="0.25"/>
    <row r="5274" ht="15" customHeight="1" x14ac:dyDescent="0.25"/>
    <row r="5275" ht="15" customHeight="1" x14ac:dyDescent="0.25"/>
    <row r="5276" ht="15" customHeight="1" x14ac:dyDescent="0.25"/>
    <row r="5277" ht="15" customHeight="1" x14ac:dyDescent="0.25"/>
    <row r="5278" ht="15" customHeight="1" x14ac:dyDescent="0.25"/>
    <row r="5279" ht="15" customHeight="1" x14ac:dyDescent="0.25"/>
    <row r="5280" ht="15" customHeight="1" x14ac:dyDescent="0.25"/>
    <row r="5281" ht="15" customHeight="1" x14ac:dyDescent="0.25"/>
    <row r="5282" ht="15" customHeight="1" x14ac:dyDescent="0.25"/>
    <row r="5283" ht="15" customHeight="1" x14ac:dyDescent="0.25"/>
    <row r="5284" ht="15" customHeight="1" x14ac:dyDescent="0.25"/>
    <row r="5285" ht="15" customHeight="1" x14ac:dyDescent="0.25"/>
    <row r="5286" ht="15" customHeight="1" x14ac:dyDescent="0.25"/>
    <row r="5287" ht="15" customHeight="1" x14ac:dyDescent="0.25"/>
    <row r="5288" ht="15" customHeight="1" x14ac:dyDescent="0.25"/>
    <row r="5289" ht="15" customHeight="1" x14ac:dyDescent="0.25"/>
    <row r="5290" ht="15" customHeight="1" x14ac:dyDescent="0.25"/>
    <row r="5291" ht="15" customHeight="1" x14ac:dyDescent="0.25"/>
    <row r="5292" ht="15" customHeight="1" x14ac:dyDescent="0.25"/>
    <row r="5293" ht="15" customHeight="1" x14ac:dyDescent="0.25"/>
    <row r="5294" ht="15" customHeight="1" x14ac:dyDescent="0.25"/>
    <row r="5295" ht="15" customHeight="1" x14ac:dyDescent="0.25"/>
    <row r="5296" ht="15" customHeight="1" x14ac:dyDescent="0.25"/>
    <row r="5297" ht="15" customHeight="1" x14ac:dyDescent="0.25"/>
    <row r="5298" ht="15" customHeight="1" x14ac:dyDescent="0.25"/>
    <row r="5299" ht="15" customHeight="1" x14ac:dyDescent="0.25"/>
    <row r="5300" ht="15" customHeight="1" x14ac:dyDescent="0.25"/>
    <row r="5301" ht="15" customHeight="1" x14ac:dyDescent="0.25"/>
    <row r="5302" ht="15" customHeight="1" x14ac:dyDescent="0.25"/>
    <row r="5303" ht="15" customHeight="1" x14ac:dyDescent="0.25"/>
    <row r="5304" ht="15" customHeight="1" x14ac:dyDescent="0.25"/>
    <row r="5305" ht="15" customHeight="1" x14ac:dyDescent="0.25"/>
    <row r="5306" ht="15" customHeight="1" x14ac:dyDescent="0.25"/>
    <row r="5307" ht="15" customHeight="1" x14ac:dyDescent="0.25"/>
    <row r="5308" ht="15" customHeight="1" x14ac:dyDescent="0.25"/>
    <row r="5309" ht="15" customHeight="1" x14ac:dyDescent="0.25"/>
    <row r="5310" ht="15" customHeight="1" x14ac:dyDescent="0.25"/>
    <row r="5311" ht="15" customHeight="1" x14ac:dyDescent="0.25"/>
    <row r="5312" ht="15" customHeight="1" x14ac:dyDescent="0.25"/>
    <row r="5313" ht="15" customHeight="1" x14ac:dyDescent="0.25"/>
    <row r="5314" ht="15" customHeight="1" x14ac:dyDescent="0.25"/>
    <row r="5315" ht="15" customHeight="1" x14ac:dyDescent="0.25"/>
    <row r="5316" ht="15" customHeight="1" x14ac:dyDescent="0.25"/>
    <row r="5317" ht="15" customHeight="1" x14ac:dyDescent="0.25"/>
    <row r="5318" ht="15" customHeight="1" x14ac:dyDescent="0.25"/>
    <row r="5319" ht="15" customHeight="1" x14ac:dyDescent="0.25"/>
    <row r="5320" ht="15" customHeight="1" x14ac:dyDescent="0.25"/>
    <row r="5321" ht="15" customHeight="1" x14ac:dyDescent="0.25"/>
    <row r="5322" ht="15" customHeight="1" x14ac:dyDescent="0.25"/>
    <row r="5323" ht="15" customHeight="1" x14ac:dyDescent="0.25"/>
    <row r="5324" ht="15" customHeight="1" x14ac:dyDescent="0.25"/>
    <row r="5325" ht="15" customHeight="1" x14ac:dyDescent="0.25"/>
    <row r="5326" ht="15" customHeight="1" x14ac:dyDescent="0.25"/>
    <row r="5327" ht="15" customHeight="1" x14ac:dyDescent="0.25"/>
    <row r="5328" ht="15" customHeight="1" x14ac:dyDescent="0.25"/>
    <row r="5329" ht="15" customHeight="1" x14ac:dyDescent="0.25"/>
    <row r="5330" ht="15" customHeight="1" x14ac:dyDescent="0.25"/>
    <row r="5331" ht="15" customHeight="1" x14ac:dyDescent="0.25"/>
    <row r="5332" ht="15" customHeight="1" x14ac:dyDescent="0.25"/>
    <row r="5333" ht="15" customHeight="1" x14ac:dyDescent="0.25"/>
    <row r="5334" ht="15" customHeight="1" x14ac:dyDescent="0.25"/>
    <row r="5335" ht="15" customHeight="1" x14ac:dyDescent="0.25"/>
    <row r="5336" ht="15" customHeight="1" x14ac:dyDescent="0.25"/>
    <row r="5337" ht="15" customHeight="1" x14ac:dyDescent="0.25"/>
    <row r="5338" ht="15" customHeight="1" x14ac:dyDescent="0.25"/>
    <row r="5339" ht="15" customHeight="1" x14ac:dyDescent="0.25"/>
    <row r="5340" ht="15" customHeight="1" x14ac:dyDescent="0.25"/>
    <row r="5341" ht="15" customHeight="1" x14ac:dyDescent="0.25"/>
    <row r="5342" ht="15" customHeight="1" x14ac:dyDescent="0.25"/>
    <row r="5343" ht="15" customHeight="1" x14ac:dyDescent="0.25"/>
    <row r="5344" ht="15" customHeight="1" x14ac:dyDescent="0.25"/>
    <row r="5345" ht="15" customHeight="1" x14ac:dyDescent="0.25"/>
    <row r="5346" ht="15" customHeight="1" x14ac:dyDescent="0.25"/>
    <row r="5347" ht="15" customHeight="1" x14ac:dyDescent="0.25"/>
    <row r="5348" ht="15" customHeight="1" x14ac:dyDescent="0.25"/>
    <row r="5349" ht="15" customHeight="1" x14ac:dyDescent="0.25"/>
    <row r="5350" ht="15" customHeight="1" x14ac:dyDescent="0.25"/>
    <row r="5351" ht="15" customHeight="1" x14ac:dyDescent="0.25"/>
    <row r="5352" ht="15" customHeight="1" x14ac:dyDescent="0.25"/>
    <row r="5353" ht="15" customHeight="1" x14ac:dyDescent="0.25"/>
    <row r="5354" ht="15" customHeight="1" x14ac:dyDescent="0.25"/>
    <row r="5355" ht="15" customHeight="1" x14ac:dyDescent="0.25"/>
    <row r="5356" ht="15" customHeight="1" x14ac:dyDescent="0.25"/>
    <row r="5357" ht="15" customHeight="1" x14ac:dyDescent="0.25"/>
    <row r="5358" ht="15" customHeight="1" x14ac:dyDescent="0.25"/>
    <row r="5359" ht="15" customHeight="1" x14ac:dyDescent="0.25"/>
    <row r="5360" ht="15" customHeight="1" x14ac:dyDescent="0.25"/>
    <row r="5361" ht="15" customHeight="1" x14ac:dyDescent="0.25"/>
    <row r="5362" ht="15" customHeight="1" x14ac:dyDescent="0.25"/>
    <row r="5363" ht="15" customHeight="1" x14ac:dyDescent="0.25"/>
    <row r="5364" ht="15" customHeight="1" x14ac:dyDescent="0.25"/>
    <row r="5365" ht="15" customHeight="1" x14ac:dyDescent="0.25"/>
    <row r="5366" ht="15" customHeight="1" x14ac:dyDescent="0.25"/>
    <row r="5367" ht="15" customHeight="1" x14ac:dyDescent="0.25"/>
    <row r="5368" ht="15" customHeight="1" x14ac:dyDescent="0.25"/>
    <row r="5369" ht="15" customHeight="1" x14ac:dyDescent="0.25"/>
    <row r="5370" ht="15" customHeight="1" x14ac:dyDescent="0.25"/>
    <row r="5371" ht="15" customHeight="1" x14ac:dyDescent="0.25"/>
    <row r="5372" ht="15" customHeight="1" x14ac:dyDescent="0.25"/>
    <row r="5373" ht="15" customHeight="1" x14ac:dyDescent="0.25"/>
    <row r="5374" ht="15" customHeight="1" x14ac:dyDescent="0.25"/>
    <row r="5375" ht="15" customHeight="1" x14ac:dyDescent="0.25"/>
    <row r="5376" ht="15" customHeight="1" x14ac:dyDescent="0.25"/>
    <row r="5377" ht="15" customHeight="1" x14ac:dyDescent="0.25"/>
    <row r="5378" ht="15" customHeight="1" x14ac:dyDescent="0.25"/>
    <row r="5379" ht="15" customHeight="1" x14ac:dyDescent="0.25"/>
    <row r="5380" ht="15" customHeight="1" x14ac:dyDescent="0.25"/>
    <row r="5381" ht="15" customHeight="1" x14ac:dyDescent="0.25"/>
    <row r="5382" ht="15" customHeight="1" x14ac:dyDescent="0.25"/>
    <row r="5383" ht="15" customHeight="1" x14ac:dyDescent="0.25"/>
    <row r="5384" ht="15" customHeight="1" x14ac:dyDescent="0.25"/>
    <row r="5385" ht="15" customHeight="1" x14ac:dyDescent="0.25"/>
    <row r="5386" ht="15" customHeight="1" x14ac:dyDescent="0.25"/>
    <row r="5387" ht="15" customHeight="1" x14ac:dyDescent="0.25"/>
    <row r="5388" ht="15" customHeight="1" x14ac:dyDescent="0.25"/>
    <row r="5389" ht="15" customHeight="1" x14ac:dyDescent="0.25"/>
    <row r="5390" ht="15" customHeight="1" x14ac:dyDescent="0.25"/>
    <row r="5391" ht="15" customHeight="1" x14ac:dyDescent="0.25"/>
    <row r="5392" ht="15" customHeight="1" x14ac:dyDescent="0.25"/>
    <row r="5393" ht="15" customHeight="1" x14ac:dyDescent="0.25"/>
    <row r="5394" ht="15" customHeight="1" x14ac:dyDescent="0.25"/>
    <row r="5395" ht="15" customHeight="1" x14ac:dyDescent="0.25"/>
    <row r="5396" ht="15" customHeight="1" x14ac:dyDescent="0.25"/>
    <row r="5397" ht="15" customHeight="1" x14ac:dyDescent="0.25"/>
    <row r="5398" ht="15" customHeight="1" x14ac:dyDescent="0.25"/>
    <row r="5399" ht="15" customHeight="1" x14ac:dyDescent="0.25"/>
    <row r="5400" ht="15" customHeight="1" x14ac:dyDescent="0.25"/>
    <row r="5401" ht="15" customHeight="1" x14ac:dyDescent="0.25"/>
    <row r="5402" ht="15" customHeight="1" x14ac:dyDescent="0.25"/>
    <row r="5403" ht="15" customHeight="1" x14ac:dyDescent="0.25"/>
    <row r="5404" ht="15" customHeight="1" x14ac:dyDescent="0.25"/>
    <row r="5405" ht="15" customHeight="1" x14ac:dyDescent="0.25"/>
    <row r="5406" ht="15" customHeight="1" x14ac:dyDescent="0.25"/>
    <row r="5407" ht="15" customHeight="1" x14ac:dyDescent="0.25"/>
    <row r="5408" ht="15" customHeight="1" x14ac:dyDescent="0.25"/>
    <row r="5409" ht="15" customHeight="1" x14ac:dyDescent="0.25"/>
    <row r="5410" ht="15" customHeight="1" x14ac:dyDescent="0.25"/>
    <row r="5411" ht="15" customHeight="1" x14ac:dyDescent="0.25"/>
    <row r="5412" ht="15" customHeight="1" x14ac:dyDescent="0.25"/>
    <row r="5413" ht="15" customHeight="1" x14ac:dyDescent="0.25"/>
    <row r="5414" ht="15" customHeight="1" x14ac:dyDescent="0.25"/>
    <row r="5415" ht="15" customHeight="1" x14ac:dyDescent="0.25"/>
    <row r="5416" ht="15" customHeight="1" x14ac:dyDescent="0.25"/>
    <row r="5417" ht="15" customHeight="1" x14ac:dyDescent="0.25"/>
    <row r="5418" ht="15" customHeight="1" x14ac:dyDescent="0.25"/>
    <row r="5419" ht="15" customHeight="1" x14ac:dyDescent="0.25"/>
    <row r="5420" ht="15" customHeight="1" x14ac:dyDescent="0.25"/>
    <row r="5421" ht="15" customHeight="1" x14ac:dyDescent="0.25"/>
    <row r="5422" ht="15" customHeight="1" x14ac:dyDescent="0.25"/>
    <row r="5423" ht="15" customHeight="1" x14ac:dyDescent="0.25"/>
    <row r="5424" ht="15" customHeight="1" x14ac:dyDescent="0.25"/>
    <row r="5425" ht="15" customHeight="1" x14ac:dyDescent="0.25"/>
    <row r="5426" ht="15" customHeight="1" x14ac:dyDescent="0.25"/>
    <row r="5427" ht="15" customHeight="1" x14ac:dyDescent="0.25"/>
    <row r="5428" ht="15" customHeight="1" x14ac:dyDescent="0.25"/>
    <row r="5429" ht="15" customHeight="1" x14ac:dyDescent="0.25"/>
    <row r="5430" ht="15" customHeight="1" x14ac:dyDescent="0.25"/>
    <row r="5431" ht="15" customHeight="1" x14ac:dyDescent="0.25"/>
    <row r="5432" ht="15" customHeight="1" x14ac:dyDescent="0.25"/>
    <row r="5433" ht="15" customHeight="1" x14ac:dyDescent="0.25"/>
    <row r="5434" ht="15" customHeight="1" x14ac:dyDescent="0.25"/>
    <row r="5435" ht="15" customHeight="1" x14ac:dyDescent="0.25"/>
    <row r="5436" ht="15" customHeight="1" x14ac:dyDescent="0.25"/>
    <row r="5437" ht="15" customHeight="1" x14ac:dyDescent="0.25"/>
    <row r="5438" ht="15" customHeight="1" x14ac:dyDescent="0.25"/>
    <row r="5439" ht="15" customHeight="1" x14ac:dyDescent="0.25"/>
    <row r="5440" ht="15" customHeight="1" x14ac:dyDescent="0.25"/>
    <row r="5441" ht="15" customHeight="1" x14ac:dyDescent="0.25"/>
    <row r="5442" ht="15" customHeight="1" x14ac:dyDescent="0.25"/>
    <row r="5443" ht="15" customHeight="1" x14ac:dyDescent="0.25"/>
    <row r="5444" ht="15" customHeight="1" x14ac:dyDescent="0.25"/>
    <row r="5445" ht="15" customHeight="1" x14ac:dyDescent="0.25"/>
    <row r="5446" ht="15" customHeight="1" x14ac:dyDescent="0.25"/>
    <row r="5447" ht="15" customHeight="1" x14ac:dyDescent="0.25"/>
    <row r="5448" ht="15" customHeight="1" x14ac:dyDescent="0.25"/>
    <row r="5449" ht="15" customHeight="1" x14ac:dyDescent="0.25"/>
    <row r="5450" ht="15" customHeight="1" x14ac:dyDescent="0.25"/>
    <row r="5451" ht="15" customHeight="1" x14ac:dyDescent="0.25"/>
    <row r="5452" ht="15" customHeight="1" x14ac:dyDescent="0.25"/>
    <row r="5453" ht="15" customHeight="1" x14ac:dyDescent="0.25"/>
    <row r="5454" ht="15" customHeight="1" x14ac:dyDescent="0.25"/>
    <row r="5455" ht="15" customHeight="1" x14ac:dyDescent="0.25"/>
    <row r="5456" ht="15" customHeight="1" x14ac:dyDescent="0.25"/>
    <row r="5457" ht="15" customHeight="1" x14ac:dyDescent="0.25"/>
    <row r="5458" ht="15" customHeight="1" x14ac:dyDescent="0.25"/>
    <row r="5459" ht="15" customHeight="1" x14ac:dyDescent="0.25"/>
    <row r="5460" ht="15" customHeight="1" x14ac:dyDescent="0.25"/>
    <row r="5461" ht="15" customHeight="1" x14ac:dyDescent="0.25"/>
    <row r="5462" ht="15" customHeight="1" x14ac:dyDescent="0.25"/>
    <row r="5463" ht="15" customHeight="1" x14ac:dyDescent="0.25"/>
    <row r="5464" ht="15" customHeight="1" x14ac:dyDescent="0.25"/>
    <row r="5465" ht="15" customHeight="1" x14ac:dyDescent="0.25"/>
    <row r="5466" ht="15" customHeight="1" x14ac:dyDescent="0.25"/>
    <row r="5467" ht="15" customHeight="1" x14ac:dyDescent="0.25"/>
    <row r="5468" ht="15" customHeight="1" x14ac:dyDescent="0.25"/>
    <row r="5469" ht="15" customHeight="1" x14ac:dyDescent="0.25"/>
    <row r="5470" ht="15" customHeight="1" x14ac:dyDescent="0.25"/>
    <row r="5471" ht="15" customHeight="1" x14ac:dyDescent="0.25"/>
    <row r="5472" ht="15" customHeight="1" x14ac:dyDescent="0.25"/>
    <row r="5473" ht="15" customHeight="1" x14ac:dyDescent="0.25"/>
    <row r="5474" ht="15" customHeight="1" x14ac:dyDescent="0.25"/>
    <row r="5475" ht="15" customHeight="1" x14ac:dyDescent="0.25"/>
    <row r="5476" ht="15" customHeight="1" x14ac:dyDescent="0.25"/>
    <row r="5477" ht="15" customHeight="1" x14ac:dyDescent="0.25"/>
    <row r="5478" ht="15" customHeight="1" x14ac:dyDescent="0.25"/>
    <row r="5479" ht="15" customHeight="1" x14ac:dyDescent="0.25"/>
    <row r="5480" ht="15" customHeight="1" x14ac:dyDescent="0.25"/>
    <row r="5481" ht="15" customHeight="1" x14ac:dyDescent="0.25"/>
    <row r="5482" ht="15" customHeight="1" x14ac:dyDescent="0.25"/>
    <row r="5483" ht="15" customHeight="1" x14ac:dyDescent="0.25"/>
    <row r="5484" ht="15" customHeight="1" x14ac:dyDescent="0.25"/>
    <row r="5485" ht="15" customHeight="1" x14ac:dyDescent="0.25"/>
    <row r="5486" ht="15" customHeight="1" x14ac:dyDescent="0.25"/>
    <row r="5487" ht="15" customHeight="1" x14ac:dyDescent="0.25"/>
    <row r="5488" ht="15" customHeight="1" x14ac:dyDescent="0.25"/>
    <row r="5489" ht="15" customHeight="1" x14ac:dyDescent="0.25"/>
    <row r="5490" ht="15" customHeight="1" x14ac:dyDescent="0.25"/>
    <row r="5491" ht="15" customHeight="1" x14ac:dyDescent="0.25"/>
    <row r="5492" ht="15" customHeight="1" x14ac:dyDescent="0.25"/>
    <row r="5493" ht="15" customHeight="1" x14ac:dyDescent="0.25"/>
    <row r="5494" ht="15" customHeight="1" x14ac:dyDescent="0.25"/>
    <row r="5495" ht="15" customHeight="1" x14ac:dyDescent="0.25"/>
    <row r="5496" ht="15" customHeight="1" x14ac:dyDescent="0.25"/>
    <row r="5497" ht="15" customHeight="1" x14ac:dyDescent="0.25"/>
    <row r="5498" ht="15" customHeight="1" x14ac:dyDescent="0.25"/>
    <row r="5499" ht="15" customHeight="1" x14ac:dyDescent="0.25"/>
    <row r="5500" ht="15" customHeight="1" x14ac:dyDescent="0.25"/>
    <row r="5501" ht="15" customHeight="1" x14ac:dyDescent="0.25"/>
    <row r="5502" ht="15" customHeight="1" x14ac:dyDescent="0.25"/>
    <row r="5503" ht="15" customHeight="1" x14ac:dyDescent="0.25"/>
    <row r="5504" ht="15" customHeight="1" x14ac:dyDescent="0.25"/>
    <row r="5505" ht="15" customHeight="1" x14ac:dyDescent="0.25"/>
    <row r="5506" ht="15" customHeight="1" x14ac:dyDescent="0.25"/>
    <row r="5507" ht="15" customHeight="1" x14ac:dyDescent="0.25"/>
    <row r="5508" ht="15" customHeight="1" x14ac:dyDescent="0.25"/>
    <row r="5509" ht="15" customHeight="1" x14ac:dyDescent="0.25"/>
    <row r="5510" ht="15" customHeight="1" x14ac:dyDescent="0.25"/>
    <row r="5511" ht="15" customHeight="1" x14ac:dyDescent="0.25"/>
    <row r="5512" ht="15" customHeight="1" x14ac:dyDescent="0.25"/>
    <row r="5513" ht="15" customHeight="1" x14ac:dyDescent="0.25"/>
    <row r="5514" ht="15" customHeight="1" x14ac:dyDescent="0.25"/>
    <row r="5515" ht="15" customHeight="1" x14ac:dyDescent="0.25"/>
    <row r="5516" ht="15" customHeight="1" x14ac:dyDescent="0.25"/>
    <row r="5517" ht="15" customHeight="1" x14ac:dyDescent="0.25"/>
    <row r="5518" ht="15" customHeight="1" x14ac:dyDescent="0.25"/>
    <row r="5519" ht="15" customHeight="1" x14ac:dyDescent="0.25"/>
    <row r="5520" ht="15" customHeight="1" x14ac:dyDescent="0.25"/>
    <row r="5521" ht="15" customHeight="1" x14ac:dyDescent="0.25"/>
    <row r="5522" ht="15" customHeight="1" x14ac:dyDescent="0.25"/>
    <row r="5523" ht="15" customHeight="1" x14ac:dyDescent="0.25"/>
    <row r="5524" ht="15" customHeight="1" x14ac:dyDescent="0.25"/>
    <row r="5525" ht="15" customHeight="1" x14ac:dyDescent="0.25"/>
    <row r="5526" ht="15" customHeight="1" x14ac:dyDescent="0.25"/>
    <row r="5527" ht="15" customHeight="1" x14ac:dyDescent="0.25"/>
    <row r="5528" ht="15" customHeight="1" x14ac:dyDescent="0.25"/>
    <row r="5529" ht="15" customHeight="1" x14ac:dyDescent="0.25"/>
    <row r="5530" ht="15" customHeight="1" x14ac:dyDescent="0.25"/>
    <row r="5531" ht="15" customHeight="1" x14ac:dyDescent="0.25"/>
    <row r="5532" ht="15" customHeight="1" x14ac:dyDescent="0.25"/>
    <row r="5533" ht="15" customHeight="1" x14ac:dyDescent="0.25"/>
    <row r="5534" ht="15" customHeight="1" x14ac:dyDescent="0.25"/>
    <row r="5535" ht="15" customHeight="1" x14ac:dyDescent="0.25"/>
    <row r="5536" ht="15" customHeight="1" x14ac:dyDescent="0.25"/>
    <row r="5537" ht="15" customHeight="1" x14ac:dyDescent="0.25"/>
    <row r="5538" ht="15" customHeight="1" x14ac:dyDescent="0.25"/>
    <row r="5539" ht="15" customHeight="1" x14ac:dyDescent="0.25"/>
    <row r="5540" ht="15" customHeight="1" x14ac:dyDescent="0.25"/>
    <row r="5541" ht="15" customHeight="1" x14ac:dyDescent="0.25"/>
    <row r="5542" ht="15" customHeight="1" x14ac:dyDescent="0.25"/>
    <row r="5543" ht="15" customHeight="1" x14ac:dyDescent="0.25"/>
    <row r="5544" ht="15" customHeight="1" x14ac:dyDescent="0.25"/>
    <row r="5545" ht="15" customHeight="1" x14ac:dyDescent="0.25"/>
    <row r="5546" ht="15" customHeight="1" x14ac:dyDescent="0.25"/>
    <row r="5547" ht="15" customHeight="1" x14ac:dyDescent="0.25"/>
    <row r="5548" ht="15" customHeight="1" x14ac:dyDescent="0.25"/>
    <row r="5549" ht="15" customHeight="1" x14ac:dyDescent="0.25"/>
    <row r="5550" ht="15" customHeight="1" x14ac:dyDescent="0.25"/>
    <row r="5551" ht="15" customHeight="1" x14ac:dyDescent="0.25"/>
    <row r="5552" ht="15" customHeight="1" x14ac:dyDescent="0.25"/>
    <row r="5553" ht="15" customHeight="1" x14ac:dyDescent="0.25"/>
    <row r="5554" ht="15" customHeight="1" x14ac:dyDescent="0.25"/>
    <row r="5555" ht="15" customHeight="1" x14ac:dyDescent="0.25"/>
    <row r="5556" ht="15" customHeight="1" x14ac:dyDescent="0.25"/>
    <row r="5557" ht="15" customHeight="1" x14ac:dyDescent="0.25"/>
    <row r="5558" ht="15" customHeight="1" x14ac:dyDescent="0.25"/>
    <row r="5559" ht="15" customHeight="1" x14ac:dyDescent="0.25"/>
    <row r="5560" ht="15" customHeight="1" x14ac:dyDescent="0.25"/>
    <row r="5561" ht="15" customHeight="1" x14ac:dyDescent="0.25"/>
    <row r="5562" ht="15" customHeight="1" x14ac:dyDescent="0.25"/>
    <row r="5563" ht="15" customHeight="1" x14ac:dyDescent="0.25"/>
    <row r="5564" ht="15" customHeight="1" x14ac:dyDescent="0.25"/>
    <row r="5565" ht="15" customHeight="1" x14ac:dyDescent="0.25"/>
    <row r="5566" ht="15" customHeight="1" x14ac:dyDescent="0.25"/>
    <row r="5567" ht="15" customHeight="1" x14ac:dyDescent="0.25"/>
    <row r="5568" ht="15" customHeight="1" x14ac:dyDescent="0.25"/>
    <row r="5569" ht="15" customHeight="1" x14ac:dyDescent="0.25"/>
    <row r="5570" ht="15" customHeight="1" x14ac:dyDescent="0.25"/>
    <row r="5571" ht="15" customHeight="1" x14ac:dyDescent="0.25"/>
    <row r="5572" ht="15" customHeight="1" x14ac:dyDescent="0.25"/>
    <row r="5573" ht="15" customHeight="1" x14ac:dyDescent="0.25"/>
    <row r="5574" ht="15" customHeight="1" x14ac:dyDescent="0.25"/>
    <row r="5575" ht="15" customHeight="1" x14ac:dyDescent="0.25"/>
    <row r="5576" ht="15" customHeight="1" x14ac:dyDescent="0.25"/>
    <row r="5577" ht="15" customHeight="1" x14ac:dyDescent="0.25"/>
    <row r="5578" ht="15" customHeight="1" x14ac:dyDescent="0.25"/>
    <row r="5579" ht="15" customHeight="1" x14ac:dyDescent="0.25"/>
    <row r="5580" ht="15" customHeight="1" x14ac:dyDescent="0.25"/>
    <row r="5581" ht="15" customHeight="1" x14ac:dyDescent="0.25"/>
    <row r="5582" ht="15" customHeight="1" x14ac:dyDescent="0.25"/>
    <row r="5583" ht="15" customHeight="1" x14ac:dyDescent="0.25"/>
    <row r="5584" ht="15" customHeight="1" x14ac:dyDescent="0.25"/>
    <row r="5585" ht="15" customHeight="1" x14ac:dyDescent="0.25"/>
    <row r="5586" ht="15" customHeight="1" x14ac:dyDescent="0.25"/>
    <row r="5587" ht="15" customHeight="1" x14ac:dyDescent="0.25"/>
    <row r="5588" ht="15" customHeight="1" x14ac:dyDescent="0.25"/>
    <row r="5589" ht="15" customHeight="1" x14ac:dyDescent="0.25"/>
    <row r="5590" ht="15" customHeight="1" x14ac:dyDescent="0.25"/>
    <row r="5591" ht="15" customHeight="1" x14ac:dyDescent="0.25"/>
    <row r="5592" ht="15" customHeight="1" x14ac:dyDescent="0.25"/>
    <row r="5593" ht="15" customHeight="1" x14ac:dyDescent="0.25"/>
    <row r="5594" ht="15" customHeight="1" x14ac:dyDescent="0.25"/>
    <row r="5595" ht="15" customHeight="1" x14ac:dyDescent="0.25"/>
    <row r="5596" ht="15" customHeight="1" x14ac:dyDescent="0.25"/>
    <row r="5597" ht="15" customHeight="1" x14ac:dyDescent="0.25"/>
    <row r="5598" ht="15" customHeight="1" x14ac:dyDescent="0.25"/>
    <row r="5599" ht="15" customHeight="1" x14ac:dyDescent="0.25"/>
    <row r="5600" ht="15" customHeight="1" x14ac:dyDescent="0.25"/>
    <row r="5601" ht="15" customHeight="1" x14ac:dyDescent="0.25"/>
    <row r="5602" ht="15" customHeight="1" x14ac:dyDescent="0.25"/>
    <row r="5603" ht="15" customHeight="1" x14ac:dyDescent="0.25"/>
    <row r="5604" ht="15" customHeight="1" x14ac:dyDescent="0.25"/>
    <row r="5605" ht="15" customHeight="1" x14ac:dyDescent="0.25"/>
    <row r="5606" ht="15" customHeight="1" x14ac:dyDescent="0.25"/>
    <row r="5607" ht="15" customHeight="1" x14ac:dyDescent="0.25"/>
    <row r="5608" ht="15" customHeight="1" x14ac:dyDescent="0.25"/>
    <row r="5609" ht="15" customHeight="1" x14ac:dyDescent="0.25"/>
    <row r="5610" ht="15" customHeight="1" x14ac:dyDescent="0.25"/>
    <row r="5611" ht="15" customHeight="1" x14ac:dyDescent="0.25"/>
    <row r="5612" ht="15" customHeight="1" x14ac:dyDescent="0.25"/>
    <row r="5613" ht="15" customHeight="1" x14ac:dyDescent="0.25"/>
    <row r="5614" ht="15" customHeight="1" x14ac:dyDescent="0.25"/>
    <row r="5615" ht="15" customHeight="1" x14ac:dyDescent="0.25"/>
    <row r="5616" ht="15" customHeight="1" x14ac:dyDescent="0.25"/>
    <row r="5617" ht="15" customHeight="1" x14ac:dyDescent="0.25"/>
    <row r="5618" ht="15" customHeight="1" x14ac:dyDescent="0.25"/>
    <row r="5619" ht="15" customHeight="1" x14ac:dyDescent="0.25"/>
    <row r="5620" ht="15" customHeight="1" x14ac:dyDescent="0.25"/>
    <row r="5621" ht="15" customHeight="1" x14ac:dyDescent="0.25"/>
    <row r="5622" ht="15" customHeight="1" x14ac:dyDescent="0.25"/>
    <row r="5623" ht="15" customHeight="1" x14ac:dyDescent="0.25"/>
    <row r="5624" ht="15" customHeight="1" x14ac:dyDescent="0.25"/>
    <row r="5625" ht="15" customHeight="1" x14ac:dyDescent="0.25"/>
    <row r="5626" ht="15" customHeight="1" x14ac:dyDescent="0.25"/>
    <row r="5627" ht="15" customHeight="1" x14ac:dyDescent="0.25"/>
    <row r="5628" ht="15" customHeight="1" x14ac:dyDescent="0.25"/>
    <row r="5629" ht="15" customHeight="1" x14ac:dyDescent="0.25"/>
    <row r="5630" ht="15" customHeight="1" x14ac:dyDescent="0.25"/>
    <row r="5631" ht="15" customHeight="1" x14ac:dyDescent="0.25"/>
    <row r="5632" ht="15" customHeight="1" x14ac:dyDescent="0.25"/>
    <row r="5633" ht="15" customHeight="1" x14ac:dyDescent="0.25"/>
    <row r="5634" ht="15" customHeight="1" x14ac:dyDescent="0.25"/>
    <row r="5635" ht="15" customHeight="1" x14ac:dyDescent="0.25"/>
    <row r="5636" ht="15" customHeight="1" x14ac:dyDescent="0.25"/>
    <row r="5637" ht="15" customHeight="1" x14ac:dyDescent="0.25"/>
    <row r="5638" ht="15" customHeight="1" x14ac:dyDescent="0.25"/>
    <row r="5639" ht="15" customHeight="1" x14ac:dyDescent="0.25"/>
    <row r="5640" ht="15" customHeight="1" x14ac:dyDescent="0.25"/>
    <row r="5641" ht="15" customHeight="1" x14ac:dyDescent="0.25"/>
    <row r="5642" ht="15" customHeight="1" x14ac:dyDescent="0.25"/>
    <row r="5643" ht="15" customHeight="1" x14ac:dyDescent="0.25"/>
    <row r="5644" ht="15" customHeight="1" x14ac:dyDescent="0.25"/>
    <row r="5645" ht="15" customHeight="1" x14ac:dyDescent="0.25"/>
    <row r="5646" ht="15" customHeight="1" x14ac:dyDescent="0.25"/>
    <row r="5647" ht="15" customHeight="1" x14ac:dyDescent="0.25"/>
    <row r="5648" ht="15" customHeight="1" x14ac:dyDescent="0.25"/>
    <row r="5649" ht="15" customHeight="1" x14ac:dyDescent="0.25"/>
    <row r="5650" ht="15" customHeight="1" x14ac:dyDescent="0.25"/>
    <row r="5651" ht="15" customHeight="1" x14ac:dyDescent="0.25"/>
    <row r="5652" ht="15" customHeight="1" x14ac:dyDescent="0.25"/>
    <row r="5653" ht="15" customHeight="1" x14ac:dyDescent="0.25"/>
    <row r="5654" ht="15" customHeight="1" x14ac:dyDescent="0.25"/>
    <row r="5655" ht="15" customHeight="1" x14ac:dyDescent="0.25"/>
    <row r="5656" ht="15" customHeight="1" x14ac:dyDescent="0.25"/>
    <row r="5657" ht="15" customHeight="1" x14ac:dyDescent="0.25"/>
    <row r="5658" ht="15" customHeight="1" x14ac:dyDescent="0.25"/>
    <row r="5659" ht="15" customHeight="1" x14ac:dyDescent="0.25"/>
    <row r="5660" ht="15" customHeight="1" x14ac:dyDescent="0.25"/>
    <row r="5661" ht="15" customHeight="1" x14ac:dyDescent="0.25"/>
    <row r="5662" ht="15" customHeight="1" x14ac:dyDescent="0.25"/>
    <row r="5663" ht="15" customHeight="1" x14ac:dyDescent="0.25"/>
    <row r="5664" ht="15" customHeight="1" x14ac:dyDescent="0.25"/>
    <row r="5665" ht="15" customHeight="1" x14ac:dyDescent="0.25"/>
    <row r="5666" ht="15" customHeight="1" x14ac:dyDescent="0.25"/>
    <row r="5667" ht="15" customHeight="1" x14ac:dyDescent="0.25"/>
    <row r="5668" ht="15" customHeight="1" x14ac:dyDescent="0.25"/>
    <row r="5669" ht="15" customHeight="1" x14ac:dyDescent="0.25"/>
    <row r="5670" ht="15" customHeight="1" x14ac:dyDescent="0.25"/>
    <row r="5671" ht="15" customHeight="1" x14ac:dyDescent="0.25"/>
    <row r="5672" ht="15" customHeight="1" x14ac:dyDescent="0.25"/>
    <row r="5673" ht="15" customHeight="1" x14ac:dyDescent="0.25"/>
    <row r="5674" ht="15" customHeight="1" x14ac:dyDescent="0.25"/>
    <row r="5675" ht="15" customHeight="1" x14ac:dyDescent="0.25"/>
    <row r="5676" ht="15" customHeight="1" x14ac:dyDescent="0.25"/>
    <row r="5677" ht="15" customHeight="1" x14ac:dyDescent="0.25"/>
    <row r="5678" ht="15" customHeight="1" x14ac:dyDescent="0.25"/>
    <row r="5679" ht="15" customHeight="1" x14ac:dyDescent="0.25"/>
    <row r="5680" ht="15" customHeight="1" x14ac:dyDescent="0.25"/>
    <row r="5681" ht="15" customHeight="1" x14ac:dyDescent="0.25"/>
    <row r="5682" ht="15" customHeight="1" x14ac:dyDescent="0.25"/>
    <row r="5683" ht="15" customHeight="1" x14ac:dyDescent="0.25"/>
    <row r="5684" ht="15" customHeight="1" x14ac:dyDescent="0.25"/>
    <row r="5685" ht="15" customHeight="1" x14ac:dyDescent="0.25"/>
    <row r="5686" ht="15" customHeight="1" x14ac:dyDescent="0.25"/>
    <row r="5687" ht="15" customHeight="1" x14ac:dyDescent="0.25"/>
    <row r="5688" ht="15" customHeight="1" x14ac:dyDescent="0.25"/>
    <row r="5689" ht="15" customHeight="1" x14ac:dyDescent="0.25"/>
    <row r="5690" ht="15" customHeight="1" x14ac:dyDescent="0.25"/>
    <row r="5691" ht="15" customHeight="1" x14ac:dyDescent="0.25"/>
    <row r="5692" ht="15" customHeight="1" x14ac:dyDescent="0.25"/>
    <row r="5693" ht="15" customHeight="1" x14ac:dyDescent="0.25"/>
    <row r="5694" ht="15" customHeight="1" x14ac:dyDescent="0.25"/>
    <row r="5695" ht="15" customHeight="1" x14ac:dyDescent="0.25"/>
    <row r="5696" ht="15" customHeight="1" x14ac:dyDescent="0.25"/>
    <row r="5697" ht="15" customHeight="1" x14ac:dyDescent="0.25"/>
    <row r="5698" ht="15" customHeight="1" x14ac:dyDescent="0.25"/>
    <row r="5699" ht="15" customHeight="1" x14ac:dyDescent="0.25"/>
    <row r="5700" ht="15" customHeight="1" x14ac:dyDescent="0.25"/>
    <row r="5701" ht="15" customHeight="1" x14ac:dyDescent="0.25"/>
    <row r="5702" ht="15" customHeight="1" x14ac:dyDescent="0.25"/>
    <row r="5703" ht="15" customHeight="1" x14ac:dyDescent="0.25"/>
    <row r="5704" ht="15" customHeight="1" x14ac:dyDescent="0.25"/>
    <row r="5705" ht="15" customHeight="1" x14ac:dyDescent="0.25"/>
    <row r="5706" ht="15" customHeight="1" x14ac:dyDescent="0.25"/>
    <row r="5707" ht="15" customHeight="1" x14ac:dyDescent="0.25"/>
    <row r="5708" ht="15" customHeight="1" x14ac:dyDescent="0.25"/>
    <row r="5709" ht="15" customHeight="1" x14ac:dyDescent="0.25"/>
    <row r="5710" ht="15" customHeight="1" x14ac:dyDescent="0.25"/>
    <row r="5711" ht="15" customHeight="1" x14ac:dyDescent="0.25"/>
    <row r="5712" ht="15" customHeight="1" x14ac:dyDescent="0.25"/>
    <row r="5713" ht="15" customHeight="1" x14ac:dyDescent="0.25"/>
    <row r="5714" ht="15" customHeight="1" x14ac:dyDescent="0.25"/>
    <row r="5715" ht="15" customHeight="1" x14ac:dyDescent="0.25"/>
    <row r="5716" ht="15" customHeight="1" x14ac:dyDescent="0.25"/>
    <row r="5717" ht="15" customHeight="1" x14ac:dyDescent="0.25"/>
    <row r="5718" ht="15" customHeight="1" x14ac:dyDescent="0.25"/>
    <row r="5719" ht="15" customHeight="1" x14ac:dyDescent="0.25"/>
    <row r="5720" ht="15" customHeight="1" x14ac:dyDescent="0.25"/>
    <row r="5721" ht="15" customHeight="1" x14ac:dyDescent="0.25"/>
    <row r="5722" ht="15" customHeight="1" x14ac:dyDescent="0.25"/>
    <row r="5723" ht="15" customHeight="1" x14ac:dyDescent="0.25"/>
    <row r="5724" ht="15" customHeight="1" x14ac:dyDescent="0.25"/>
    <row r="5725" ht="15" customHeight="1" x14ac:dyDescent="0.25"/>
    <row r="5726" ht="15" customHeight="1" x14ac:dyDescent="0.25"/>
    <row r="5727" ht="15" customHeight="1" x14ac:dyDescent="0.25"/>
    <row r="5728" ht="15" customHeight="1" x14ac:dyDescent="0.25"/>
    <row r="5729" ht="15" customHeight="1" x14ac:dyDescent="0.25"/>
    <row r="5730" ht="15" customHeight="1" x14ac:dyDescent="0.25"/>
    <row r="5731" ht="15" customHeight="1" x14ac:dyDescent="0.25"/>
    <row r="5732" ht="15" customHeight="1" x14ac:dyDescent="0.25"/>
    <row r="5733" ht="15" customHeight="1" x14ac:dyDescent="0.25"/>
    <row r="5734" ht="15" customHeight="1" x14ac:dyDescent="0.25"/>
    <row r="5735" ht="15" customHeight="1" x14ac:dyDescent="0.25"/>
    <row r="5736" ht="15" customHeight="1" x14ac:dyDescent="0.25"/>
    <row r="5737" ht="15" customHeight="1" x14ac:dyDescent="0.25"/>
    <row r="5738" ht="15" customHeight="1" x14ac:dyDescent="0.25"/>
    <row r="5739" ht="15" customHeight="1" x14ac:dyDescent="0.25"/>
    <row r="5740" ht="15" customHeight="1" x14ac:dyDescent="0.25"/>
    <row r="5741" ht="15" customHeight="1" x14ac:dyDescent="0.25"/>
    <row r="5742" ht="15" customHeight="1" x14ac:dyDescent="0.25"/>
    <row r="5743" ht="15" customHeight="1" x14ac:dyDescent="0.25"/>
    <row r="5744" ht="15" customHeight="1" x14ac:dyDescent="0.25"/>
    <row r="5745" ht="15" customHeight="1" x14ac:dyDescent="0.25"/>
    <row r="5746" ht="15" customHeight="1" x14ac:dyDescent="0.25"/>
    <row r="5747" ht="15" customHeight="1" x14ac:dyDescent="0.25"/>
    <row r="5748" ht="15" customHeight="1" x14ac:dyDescent="0.25"/>
    <row r="5749" ht="15" customHeight="1" x14ac:dyDescent="0.25"/>
    <row r="5750" ht="15" customHeight="1" x14ac:dyDescent="0.25"/>
    <row r="5751" ht="15" customHeight="1" x14ac:dyDescent="0.25"/>
    <row r="5752" ht="15" customHeight="1" x14ac:dyDescent="0.25"/>
    <row r="5753" ht="15" customHeight="1" x14ac:dyDescent="0.25"/>
    <row r="5754" ht="15" customHeight="1" x14ac:dyDescent="0.25"/>
    <row r="5755" ht="15" customHeight="1" x14ac:dyDescent="0.25"/>
    <row r="5756" ht="15" customHeight="1" x14ac:dyDescent="0.25"/>
    <row r="5757" ht="15" customHeight="1" x14ac:dyDescent="0.25"/>
    <row r="5758" ht="15" customHeight="1" x14ac:dyDescent="0.25"/>
    <row r="5759" ht="15" customHeight="1" x14ac:dyDescent="0.25"/>
    <row r="5760" ht="15" customHeight="1" x14ac:dyDescent="0.25"/>
    <row r="5761" ht="15" customHeight="1" x14ac:dyDescent="0.25"/>
    <row r="5762" ht="15" customHeight="1" x14ac:dyDescent="0.25"/>
    <row r="5763" ht="15" customHeight="1" x14ac:dyDescent="0.25"/>
    <row r="5764" ht="15" customHeight="1" x14ac:dyDescent="0.25"/>
    <row r="5765" ht="15" customHeight="1" x14ac:dyDescent="0.25"/>
    <row r="5766" ht="15" customHeight="1" x14ac:dyDescent="0.25"/>
    <row r="5767" ht="15" customHeight="1" x14ac:dyDescent="0.25"/>
    <row r="5768" ht="15" customHeight="1" x14ac:dyDescent="0.25"/>
    <row r="5769" ht="15" customHeight="1" x14ac:dyDescent="0.25"/>
    <row r="5770" ht="15" customHeight="1" x14ac:dyDescent="0.25"/>
    <row r="5771" ht="15" customHeight="1" x14ac:dyDescent="0.25"/>
    <row r="5772" ht="15" customHeight="1" x14ac:dyDescent="0.25"/>
    <row r="5773" ht="15" customHeight="1" x14ac:dyDescent="0.25"/>
    <row r="5774" ht="15" customHeight="1" x14ac:dyDescent="0.25"/>
    <row r="5775" ht="15" customHeight="1" x14ac:dyDescent="0.25"/>
    <row r="5776" ht="15" customHeight="1" x14ac:dyDescent="0.25"/>
    <row r="5777" ht="15" customHeight="1" x14ac:dyDescent="0.25"/>
    <row r="5778" ht="15" customHeight="1" x14ac:dyDescent="0.25"/>
    <row r="5779" ht="15" customHeight="1" x14ac:dyDescent="0.25"/>
    <row r="5780" ht="15" customHeight="1" x14ac:dyDescent="0.25"/>
    <row r="5781" ht="15" customHeight="1" x14ac:dyDescent="0.25"/>
    <row r="5782" ht="15" customHeight="1" x14ac:dyDescent="0.25"/>
    <row r="5783" ht="15" customHeight="1" x14ac:dyDescent="0.25"/>
    <row r="5784" ht="15" customHeight="1" x14ac:dyDescent="0.25"/>
    <row r="5785" ht="15" customHeight="1" x14ac:dyDescent="0.25"/>
    <row r="5786" ht="15" customHeight="1" x14ac:dyDescent="0.25"/>
    <row r="5787" ht="15" customHeight="1" x14ac:dyDescent="0.25"/>
    <row r="5788" ht="15" customHeight="1" x14ac:dyDescent="0.25"/>
    <row r="5789" ht="15" customHeight="1" x14ac:dyDescent="0.25"/>
    <row r="5790" ht="15" customHeight="1" x14ac:dyDescent="0.25"/>
    <row r="5791" ht="15" customHeight="1" x14ac:dyDescent="0.25"/>
    <row r="5792" ht="15" customHeight="1" x14ac:dyDescent="0.25"/>
    <row r="5793" ht="15" customHeight="1" x14ac:dyDescent="0.25"/>
    <row r="5794" ht="15" customHeight="1" x14ac:dyDescent="0.25"/>
    <row r="5795" ht="15" customHeight="1" x14ac:dyDescent="0.25"/>
    <row r="5796" ht="15" customHeight="1" x14ac:dyDescent="0.25"/>
    <row r="5797" ht="15" customHeight="1" x14ac:dyDescent="0.25"/>
    <row r="5798" ht="15" customHeight="1" x14ac:dyDescent="0.25"/>
    <row r="5799" ht="15" customHeight="1" x14ac:dyDescent="0.25"/>
    <row r="5800" ht="15" customHeight="1" x14ac:dyDescent="0.25"/>
    <row r="5801" ht="15" customHeight="1" x14ac:dyDescent="0.25"/>
    <row r="5802" ht="15" customHeight="1" x14ac:dyDescent="0.25"/>
    <row r="5803" ht="15" customHeight="1" x14ac:dyDescent="0.25"/>
    <row r="5804" ht="15" customHeight="1" x14ac:dyDescent="0.25"/>
    <row r="5805" ht="15" customHeight="1" x14ac:dyDescent="0.25"/>
    <row r="5806" ht="15" customHeight="1" x14ac:dyDescent="0.25"/>
    <row r="5807" ht="15" customHeight="1" x14ac:dyDescent="0.25"/>
    <row r="5808" ht="15" customHeight="1" x14ac:dyDescent="0.25"/>
    <row r="5809" ht="15" customHeight="1" x14ac:dyDescent="0.25"/>
    <row r="5810" ht="15" customHeight="1" x14ac:dyDescent="0.25"/>
    <row r="5811" ht="15" customHeight="1" x14ac:dyDescent="0.25"/>
    <row r="5812" ht="15" customHeight="1" x14ac:dyDescent="0.25"/>
    <row r="5813" ht="15" customHeight="1" x14ac:dyDescent="0.25"/>
    <row r="5814" ht="15" customHeight="1" x14ac:dyDescent="0.25"/>
    <row r="5815" ht="15" customHeight="1" x14ac:dyDescent="0.25"/>
    <row r="5816" ht="15" customHeight="1" x14ac:dyDescent="0.25"/>
    <row r="5817" ht="15" customHeight="1" x14ac:dyDescent="0.25"/>
    <row r="5818" ht="15" customHeight="1" x14ac:dyDescent="0.25"/>
    <row r="5819" ht="15" customHeight="1" x14ac:dyDescent="0.25"/>
    <row r="5820" ht="15" customHeight="1" x14ac:dyDescent="0.25"/>
    <row r="5821" ht="15" customHeight="1" x14ac:dyDescent="0.25"/>
    <row r="5822" ht="15" customHeight="1" x14ac:dyDescent="0.25"/>
    <row r="5823" ht="15" customHeight="1" x14ac:dyDescent="0.25"/>
    <row r="5824" ht="15" customHeight="1" x14ac:dyDescent="0.25"/>
    <row r="5825" ht="15" customHeight="1" x14ac:dyDescent="0.25"/>
    <row r="5826" ht="15" customHeight="1" x14ac:dyDescent="0.25"/>
    <row r="5827" ht="15" customHeight="1" x14ac:dyDescent="0.25"/>
    <row r="5828" ht="15" customHeight="1" x14ac:dyDescent="0.25"/>
    <row r="5829" ht="15" customHeight="1" x14ac:dyDescent="0.25"/>
    <row r="5830" ht="15" customHeight="1" x14ac:dyDescent="0.25"/>
    <row r="5831" ht="15" customHeight="1" x14ac:dyDescent="0.25"/>
    <row r="5832" ht="15" customHeight="1" x14ac:dyDescent="0.25"/>
    <row r="5833" ht="15" customHeight="1" x14ac:dyDescent="0.25"/>
    <row r="5834" ht="15" customHeight="1" x14ac:dyDescent="0.25"/>
    <row r="5835" ht="15" customHeight="1" x14ac:dyDescent="0.25"/>
    <row r="5836" ht="15" customHeight="1" x14ac:dyDescent="0.25"/>
    <row r="5837" ht="15" customHeight="1" x14ac:dyDescent="0.25"/>
    <row r="5838" ht="15" customHeight="1" x14ac:dyDescent="0.25"/>
    <row r="5839" ht="15" customHeight="1" x14ac:dyDescent="0.25"/>
    <row r="5840" ht="15" customHeight="1" x14ac:dyDescent="0.25"/>
    <row r="5841" ht="15" customHeight="1" x14ac:dyDescent="0.25"/>
    <row r="5842" ht="15" customHeight="1" x14ac:dyDescent="0.25"/>
    <row r="5843" ht="15" customHeight="1" x14ac:dyDescent="0.25"/>
    <row r="5844" ht="15" customHeight="1" x14ac:dyDescent="0.25"/>
    <row r="5845" ht="15" customHeight="1" x14ac:dyDescent="0.25"/>
    <row r="5846" ht="15" customHeight="1" x14ac:dyDescent="0.25"/>
    <row r="5847" ht="15" customHeight="1" x14ac:dyDescent="0.25"/>
    <row r="5848" ht="15" customHeight="1" x14ac:dyDescent="0.25"/>
    <row r="5849" ht="15" customHeight="1" x14ac:dyDescent="0.25"/>
    <row r="5850" ht="15" customHeight="1" x14ac:dyDescent="0.25"/>
    <row r="5851" ht="15" customHeight="1" x14ac:dyDescent="0.25"/>
    <row r="5852" ht="15" customHeight="1" x14ac:dyDescent="0.25"/>
    <row r="5853" ht="15" customHeight="1" x14ac:dyDescent="0.25"/>
    <row r="5854" ht="15" customHeight="1" x14ac:dyDescent="0.25"/>
    <row r="5855" ht="15" customHeight="1" x14ac:dyDescent="0.25"/>
    <row r="5856" ht="15" customHeight="1" x14ac:dyDescent="0.25"/>
    <row r="5857" ht="15" customHeight="1" x14ac:dyDescent="0.25"/>
    <row r="5858" ht="15" customHeight="1" x14ac:dyDescent="0.25"/>
    <row r="5859" ht="15" customHeight="1" x14ac:dyDescent="0.25"/>
    <row r="5860" ht="15" customHeight="1" x14ac:dyDescent="0.25"/>
    <row r="5861" ht="15" customHeight="1" x14ac:dyDescent="0.25"/>
    <row r="5862" ht="15" customHeight="1" x14ac:dyDescent="0.25"/>
    <row r="5863" ht="15" customHeight="1" x14ac:dyDescent="0.25"/>
    <row r="5864" ht="15" customHeight="1" x14ac:dyDescent="0.25"/>
    <row r="5865" ht="15" customHeight="1" x14ac:dyDescent="0.25"/>
    <row r="5866" ht="15" customHeight="1" x14ac:dyDescent="0.25"/>
    <row r="5867" ht="15" customHeight="1" x14ac:dyDescent="0.25"/>
    <row r="5868" ht="15" customHeight="1" x14ac:dyDescent="0.25"/>
    <row r="5869" ht="15" customHeight="1" x14ac:dyDescent="0.25"/>
    <row r="5870" ht="15" customHeight="1" x14ac:dyDescent="0.25"/>
    <row r="5871" ht="15" customHeight="1" x14ac:dyDescent="0.25"/>
    <row r="5872" ht="15" customHeight="1" x14ac:dyDescent="0.25"/>
    <row r="5873" ht="15" customHeight="1" x14ac:dyDescent="0.25"/>
    <row r="5874" ht="15" customHeight="1" x14ac:dyDescent="0.25"/>
    <row r="5875" ht="15" customHeight="1" x14ac:dyDescent="0.25"/>
    <row r="5876" ht="15" customHeight="1" x14ac:dyDescent="0.25"/>
    <row r="5877" ht="15" customHeight="1" x14ac:dyDescent="0.25"/>
    <row r="5878" ht="15" customHeight="1" x14ac:dyDescent="0.25"/>
    <row r="5879" ht="15" customHeight="1" x14ac:dyDescent="0.25"/>
    <row r="5880" ht="15" customHeight="1" x14ac:dyDescent="0.25"/>
    <row r="5881" ht="15" customHeight="1" x14ac:dyDescent="0.25"/>
    <row r="5882" ht="15" customHeight="1" x14ac:dyDescent="0.25"/>
    <row r="5883" ht="15" customHeight="1" x14ac:dyDescent="0.25"/>
    <row r="5884" ht="15" customHeight="1" x14ac:dyDescent="0.25"/>
    <row r="5885" ht="15" customHeight="1" x14ac:dyDescent="0.25"/>
    <row r="5886" ht="15" customHeight="1" x14ac:dyDescent="0.25"/>
    <row r="5887" ht="15" customHeight="1" x14ac:dyDescent="0.25"/>
    <row r="5888" ht="15" customHeight="1" x14ac:dyDescent="0.25"/>
    <row r="5889" ht="15" customHeight="1" x14ac:dyDescent="0.25"/>
    <row r="5890" ht="15" customHeight="1" x14ac:dyDescent="0.25"/>
    <row r="5891" ht="15" customHeight="1" x14ac:dyDescent="0.25"/>
    <row r="5892" ht="15" customHeight="1" x14ac:dyDescent="0.25"/>
    <row r="5893" ht="15" customHeight="1" x14ac:dyDescent="0.25"/>
    <row r="5894" ht="15" customHeight="1" x14ac:dyDescent="0.25"/>
    <row r="5895" ht="15" customHeight="1" x14ac:dyDescent="0.25"/>
    <row r="5896" ht="15" customHeight="1" x14ac:dyDescent="0.25"/>
    <row r="5897" ht="15" customHeight="1" x14ac:dyDescent="0.25"/>
    <row r="5898" ht="15" customHeight="1" x14ac:dyDescent="0.25"/>
    <row r="5899" ht="15" customHeight="1" x14ac:dyDescent="0.25"/>
    <row r="5900" ht="15" customHeight="1" x14ac:dyDescent="0.25"/>
    <row r="5901" ht="15" customHeight="1" x14ac:dyDescent="0.25"/>
    <row r="5902" ht="15" customHeight="1" x14ac:dyDescent="0.25"/>
    <row r="5903" ht="15" customHeight="1" x14ac:dyDescent="0.25"/>
    <row r="5904" ht="15" customHeight="1" x14ac:dyDescent="0.25"/>
    <row r="5905" ht="15" customHeight="1" x14ac:dyDescent="0.25"/>
    <row r="5906" ht="15" customHeight="1" x14ac:dyDescent="0.25"/>
    <row r="5907" ht="15" customHeight="1" x14ac:dyDescent="0.25"/>
    <row r="5908" ht="15" customHeight="1" x14ac:dyDescent="0.25"/>
    <row r="5909" ht="15" customHeight="1" x14ac:dyDescent="0.25"/>
    <row r="5910" ht="15" customHeight="1" x14ac:dyDescent="0.25"/>
    <row r="5911" ht="15" customHeight="1" x14ac:dyDescent="0.25"/>
    <row r="5912" ht="15" customHeight="1" x14ac:dyDescent="0.25"/>
    <row r="5913" ht="15" customHeight="1" x14ac:dyDescent="0.25"/>
    <row r="5914" ht="15" customHeight="1" x14ac:dyDescent="0.25"/>
    <row r="5915" ht="15" customHeight="1" x14ac:dyDescent="0.25"/>
    <row r="5916" ht="15" customHeight="1" x14ac:dyDescent="0.25"/>
    <row r="5917" ht="15" customHeight="1" x14ac:dyDescent="0.25"/>
    <row r="5918" ht="15" customHeight="1" x14ac:dyDescent="0.25"/>
    <row r="5919" ht="15" customHeight="1" x14ac:dyDescent="0.25"/>
    <row r="5920" ht="15" customHeight="1" x14ac:dyDescent="0.25"/>
    <row r="5921" ht="15" customHeight="1" x14ac:dyDescent="0.25"/>
    <row r="5922" ht="15" customHeight="1" x14ac:dyDescent="0.25"/>
    <row r="5923" ht="15" customHeight="1" x14ac:dyDescent="0.25"/>
    <row r="5924" ht="15" customHeight="1" x14ac:dyDescent="0.25"/>
    <row r="5925" ht="15" customHeight="1" x14ac:dyDescent="0.25"/>
    <row r="5926" ht="15" customHeight="1" x14ac:dyDescent="0.25"/>
    <row r="5927" ht="15" customHeight="1" x14ac:dyDescent="0.25"/>
    <row r="5928" ht="15" customHeight="1" x14ac:dyDescent="0.25"/>
    <row r="5929" ht="15" customHeight="1" x14ac:dyDescent="0.25"/>
    <row r="5930" ht="15" customHeight="1" x14ac:dyDescent="0.25"/>
    <row r="5931" ht="15" customHeight="1" x14ac:dyDescent="0.25"/>
    <row r="5932" ht="15" customHeight="1" x14ac:dyDescent="0.25"/>
    <row r="5933" ht="15" customHeight="1" x14ac:dyDescent="0.25"/>
    <row r="5934" ht="15" customHeight="1" x14ac:dyDescent="0.25"/>
    <row r="5935" ht="15" customHeight="1" x14ac:dyDescent="0.25"/>
    <row r="5936" ht="15" customHeight="1" x14ac:dyDescent="0.25"/>
    <row r="5937" ht="15" customHeight="1" x14ac:dyDescent="0.25"/>
    <row r="5938" ht="15" customHeight="1" x14ac:dyDescent="0.25"/>
    <row r="5939" ht="15" customHeight="1" x14ac:dyDescent="0.25"/>
    <row r="5940" ht="15" customHeight="1" x14ac:dyDescent="0.25"/>
    <row r="5941" ht="15" customHeight="1" x14ac:dyDescent="0.25"/>
    <row r="5942" ht="15" customHeight="1" x14ac:dyDescent="0.25"/>
    <row r="5943" ht="15" customHeight="1" x14ac:dyDescent="0.25"/>
    <row r="5944" ht="15" customHeight="1" x14ac:dyDescent="0.25"/>
    <row r="5945" ht="15" customHeight="1" x14ac:dyDescent="0.25"/>
    <row r="5946" ht="15" customHeight="1" x14ac:dyDescent="0.25"/>
    <row r="5947" ht="15" customHeight="1" x14ac:dyDescent="0.25"/>
    <row r="5948" ht="15" customHeight="1" x14ac:dyDescent="0.25"/>
    <row r="5949" ht="15" customHeight="1" x14ac:dyDescent="0.25"/>
    <row r="5950" ht="15" customHeight="1" x14ac:dyDescent="0.25"/>
    <row r="5951" ht="15" customHeight="1" x14ac:dyDescent="0.25"/>
    <row r="5952" ht="15" customHeight="1" x14ac:dyDescent="0.25"/>
    <row r="5953" ht="15" customHeight="1" x14ac:dyDescent="0.25"/>
    <row r="5954" ht="15" customHeight="1" x14ac:dyDescent="0.25"/>
    <row r="5955" ht="15" customHeight="1" x14ac:dyDescent="0.25"/>
    <row r="5956" ht="15" customHeight="1" x14ac:dyDescent="0.25"/>
    <row r="5957" ht="15" customHeight="1" x14ac:dyDescent="0.25"/>
    <row r="5958" ht="15" customHeight="1" x14ac:dyDescent="0.25"/>
    <row r="5959" ht="15" customHeight="1" x14ac:dyDescent="0.25"/>
    <row r="5960" ht="15" customHeight="1" x14ac:dyDescent="0.25"/>
    <row r="5961" ht="15" customHeight="1" x14ac:dyDescent="0.25"/>
    <row r="5962" ht="15" customHeight="1" x14ac:dyDescent="0.25"/>
    <row r="5963" ht="15" customHeight="1" x14ac:dyDescent="0.25"/>
    <row r="5964" ht="15" customHeight="1" x14ac:dyDescent="0.25"/>
    <row r="5965" ht="15" customHeight="1" x14ac:dyDescent="0.25"/>
    <row r="5966" ht="15" customHeight="1" x14ac:dyDescent="0.25"/>
    <row r="5967" ht="15" customHeight="1" x14ac:dyDescent="0.25"/>
    <row r="5968" ht="15" customHeight="1" x14ac:dyDescent="0.25"/>
    <row r="5969" ht="15" customHeight="1" x14ac:dyDescent="0.25"/>
    <row r="5970" ht="15" customHeight="1" x14ac:dyDescent="0.25"/>
    <row r="5971" ht="15" customHeight="1" x14ac:dyDescent="0.25"/>
    <row r="5972" ht="15" customHeight="1" x14ac:dyDescent="0.25"/>
    <row r="5973" ht="15" customHeight="1" x14ac:dyDescent="0.25"/>
    <row r="5974" ht="15" customHeight="1" x14ac:dyDescent="0.25"/>
    <row r="5975" ht="15" customHeight="1" x14ac:dyDescent="0.25"/>
    <row r="5976" ht="15" customHeight="1" x14ac:dyDescent="0.25"/>
    <row r="5977" ht="15" customHeight="1" x14ac:dyDescent="0.25"/>
    <row r="5978" ht="15" customHeight="1" x14ac:dyDescent="0.25"/>
    <row r="5979" ht="15" customHeight="1" x14ac:dyDescent="0.25"/>
    <row r="5980" ht="15" customHeight="1" x14ac:dyDescent="0.25"/>
    <row r="5981" ht="15" customHeight="1" x14ac:dyDescent="0.25"/>
    <row r="5982" ht="15" customHeight="1" x14ac:dyDescent="0.25"/>
    <row r="5983" ht="15" customHeight="1" x14ac:dyDescent="0.25"/>
    <row r="5984" ht="15" customHeight="1" x14ac:dyDescent="0.25"/>
    <row r="5985" ht="15" customHeight="1" x14ac:dyDescent="0.25"/>
    <row r="5986" ht="15" customHeight="1" x14ac:dyDescent="0.25"/>
    <row r="5987" ht="15" customHeight="1" x14ac:dyDescent="0.25"/>
    <row r="5988" ht="15" customHeight="1" x14ac:dyDescent="0.25"/>
    <row r="5989" ht="15" customHeight="1" x14ac:dyDescent="0.25"/>
    <row r="5990" ht="15" customHeight="1" x14ac:dyDescent="0.25"/>
    <row r="5991" ht="15" customHeight="1" x14ac:dyDescent="0.25"/>
    <row r="5992" ht="15" customHeight="1" x14ac:dyDescent="0.25"/>
    <row r="5993" ht="15" customHeight="1" x14ac:dyDescent="0.25"/>
    <row r="5994" ht="15" customHeight="1" x14ac:dyDescent="0.25"/>
    <row r="5995" ht="15" customHeight="1" x14ac:dyDescent="0.25"/>
    <row r="5996" ht="15" customHeight="1" x14ac:dyDescent="0.25"/>
    <row r="5997" ht="15" customHeight="1" x14ac:dyDescent="0.25"/>
    <row r="5998" ht="15" customHeight="1" x14ac:dyDescent="0.25"/>
    <row r="5999" ht="15" customHeight="1" x14ac:dyDescent="0.25"/>
    <row r="6000" ht="15" customHeight="1" x14ac:dyDescent="0.25"/>
    <row r="6001" ht="15" customHeight="1" x14ac:dyDescent="0.25"/>
    <row r="6002" ht="15" customHeight="1" x14ac:dyDescent="0.25"/>
    <row r="6003" ht="15" customHeight="1" x14ac:dyDescent="0.25"/>
    <row r="6004" ht="15" customHeight="1" x14ac:dyDescent="0.25"/>
    <row r="6005" ht="15" customHeight="1" x14ac:dyDescent="0.25"/>
    <row r="6006" ht="15" customHeight="1" x14ac:dyDescent="0.25"/>
    <row r="6007" ht="15" customHeight="1" x14ac:dyDescent="0.25"/>
    <row r="6008" ht="15" customHeight="1" x14ac:dyDescent="0.25"/>
    <row r="6009" ht="15" customHeight="1" x14ac:dyDescent="0.25"/>
    <row r="6010" ht="15" customHeight="1" x14ac:dyDescent="0.25"/>
    <row r="6011" ht="15" customHeight="1" x14ac:dyDescent="0.25"/>
    <row r="6012" ht="15" customHeight="1" x14ac:dyDescent="0.25"/>
    <row r="6013" ht="15" customHeight="1" x14ac:dyDescent="0.25"/>
    <row r="6014" ht="15" customHeight="1" x14ac:dyDescent="0.25"/>
    <row r="6015" ht="15" customHeight="1" x14ac:dyDescent="0.25"/>
    <row r="6016" ht="15" customHeight="1" x14ac:dyDescent="0.25"/>
    <row r="6017" ht="15" customHeight="1" x14ac:dyDescent="0.25"/>
    <row r="6018" ht="15" customHeight="1" x14ac:dyDescent="0.25"/>
    <row r="6019" ht="15" customHeight="1" x14ac:dyDescent="0.25"/>
    <row r="6020" ht="15" customHeight="1" x14ac:dyDescent="0.25"/>
    <row r="6021" ht="15" customHeight="1" x14ac:dyDescent="0.25"/>
    <row r="6022" ht="15" customHeight="1" x14ac:dyDescent="0.25"/>
    <row r="6023" ht="15" customHeight="1" x14ac:dyDescent="0.25"/>
    <row r="6024" ht="15" customHeight="1" x14ac:dyDescent="0.25"/>
    <row r="6025" ht="15" customHeight="1" x14ac:dyDescent="0.25"/>
    <row r="6026" ht="15" customHeight="1" x14ac:dyDescent="0.25"/>
    <row r="6027" ht="15" customHeight="1" x14ac:dyDescent="0.25"/>
    <row r="6028" ht="15" customHeight="1" x14ac:dyDescent="0.25"/>
    <row r="6029" ht="15" customHeight="1" x14ac:dyDescent="0.25"/>
    <row r="6030" ht="15" customHeight="1" x14ac:dyDescent="0.25"/>
    <row r="6031" ht="15" customHeight="1" x14ac:dyDescent="0.25"/>
    <row r="6032" ht="15" customHeight="1" x14ac:dyDescent="0.25"/>
    <row r="6033" ht="15" customHeight="1" x14ac:dyDescent="0.25"/>
    <row r="6034" ht="15" customHeight="1" x14ac:dyDescent="0.25"/>
    <row r="6035" ht="15" customHeight="1" x14ac:dyDescent="0.25"/>
    <row r="6036" ht="15" customHeight="1" x14ac:dyDescent="0.25"/>
    <row r="6037" ht="15" customHeight="1" x14ac:dyDescent="0.25"/>
    <row r="6038" ht="15" customHeight="1" x14ac:dyDescent="0.25"/>
    <row r="6039" ht="15" customHeight="1" x14ac:dyDescent="0.25"/>
    <row r="6040" ht="15" customHeight="1" x14ac:dyDescent="0.25"/>
    <row r="6041" ht="15" customHeight="1" x14ac:dyDescent="0.25"/>
    <row r="6042" ht="15" customHeight="1" x14ac:dyDescent="0.25"/>
    <row r="6043" ht="15" customHeight="1" x14ac:dyDescent="0.25"/>
    <row r="6044" ht="15" customHeight="1" x14ac:dyDescent="0.25"/>
    <row r="6045" ht="15" customHeight="1" x14ac:dyDescent="0.25"/>
    <row r="6046" ht="15" customHeight="1" x14ac:dyDescent="0.25"/>
    <row r="6047" ht="15" customHeight="1" x14ac:dyDescent="0.25"/>
    <row r="6048" ht="15" customHeight="1" x14ac:dyDescent="0.25"/>
    <row r="6049" ht="15" customHeight="1" x14ac:dyDescent="0.25"/>
    <row r="6050" ht="15" customHeight="1" x14ac:dyDescent="0.25"/>
    <row r="6051" ht="15" customHeight="1" x14ac:dyDescent="0.25"/>
    <row r="6052" ht="15" customHeight="1" x14ac:dyDescent="0.25"/>
    <row r="6053" ht="15" customHeight="1" x14ac:dyDescent="0.25"/>
    <row r="6054" ht="15" customHeight="1" x14ac:dyDescent="0.25"/>
    <row r="6055" ht="15" customHeight="1" x14ac:dyDescent="0.25"/>
    <row r="6056" ht="15" customHeight="1" x14ac:dyDescent="0.25"/>
    <row r="6057" ht="15" customHeight="1" x14ac:dyDescent="0.25"/>
    <row r="6058" ht="15" customHeight="1" x14ac:dyDescent="0.25"/>
    <row r="6059" ht="15" customHeight="1" x14ac:dyDescent="0.25"/>
    <row r="6060" ht="15" customHeight="1" x14ac:dyDescent="0.25"/>
    <row r="6061" ht="15" customHeight="1" x14ac:dyDescent="0.25"/>
    <row r="6062" ht="15" customHeight="1" x14ac:dyDescent="0.25"/>
    <row r="6063" ht="15" customHeight="1" x14ac:dyDescent="0.25"/>
    <row r="6064" ht="15" customHeight="1" x14ac:dyDescent="0.25"/>
    <row r="6065" ht="15" customHeight="1" x14ac:dyDescent="0.25"/>
    <row r="6066" ht="15" customHeight="1" x14ac:dyDescent="0.25"/>
    <row r="6067" ht="15" customHeight="1" x14ac:dyDescent="0.25"/>
    <row r="6068" ht="15" customHeight="1" x14ac:dyDescent="0.25"/>
    <row r="6069" ht="15" customHeight="1" x14ac:dyDescent="0.25"/>
    <row r="6070" ht="15" customHeight="1" x14ac:dyDescent="0.25"/>
    <row r="6071" ht="15" customHeight="1" x14ac:dyDescent="0.25"/>
    <row r="6072" ht="15" customHeight="1" x14ac:dyDescent="0.25"/>
    <row r="6073" ht="15" customHeight="1" x14ac:dyDescent="0.25"/>
    <row r="6074" ht="15" customHeight="1" x14ac:dyDescent="0.25"/>
    <row r="6075" ht="15" customHeight="1" x14ac:dyDescent="0.25"/>
    <row r="6076" ht="15" customHeight="1" x14ac:dyDescent="0.25"/>
    <row r="6077" ht="15" customHeight="1" x14ac:dyDescent="0.25"/>
    <row r="6078" ht="15" customHeight="1" x14ac:dyDescent="0.25"/>
    <row r="6079" ht="15" customHeight="1" x14ac:dyDescent="0.25"/>
    <row r="6080" ht="15" customHeight="1" x14ac:dyDescent="0.25"/>
    <row r="6081" ht="15" customHeight="1" x14ac:dyDescent="0.25"/>
    <row r="6082" ht="15" customHeight="1" x14ac:dyDescent="0.25"/>
    <row r="6083" ht="15" customHeight="1" x14ac:dyDescent="0.25"/>
    <row r="6084" ht="15" customHeight="1" x14ac:dyDescent="0.25"/>
    <row r="6085" ht="15" customHeight="1" x14ac:dyDescent="0.25"/>
    <row r="6086" ht="15" customHeight="1" x14ac:dyDescent="0.25"/>
    <row r="6087" ht="15" customHeight="1" x14ac:dyDescent="0.25"/>
    <row r="6088" ht="15" customHeight="1" x14ac:dyDescent="0.25"/>
    <row r="6089" ht="15" customHeight="1" x14ac:dyDescent="0.25"/>
    <row r="6090" ht="15" customHeight="1" x14ac:dyDescent="0.25"/>
    <row r="6091" ht="15" customHeight="1" x14ac:dyDescent="0.25"/>
    <row r="6092" ht="15" customHeight="1" x14ac:dyDescent="0.25"/>
    <row r="6093" ht="15" customHeight="1" x14ac:dyDescent="0.25"/>
    <row r="6094" ht="15" customHeight="1" x14ac:dyDescent="0.25"/>
    <row r="6095" ht="15" customHeight="1" x14ac:dyDescent="0.25"/>
    <row r="6096" ht="15" customHeight="1" x14ac:dyDescent="0.25"/>
    <row r="6097" ht="15" customHeight="1" x14ac:dyDescent="0.25"/>
    <row r="6098" ht="15" customHeight="1" x14ac:dyDescent="0.25"/>
    <row r="6099" ht="15" customHeight="1" x14ac:dyDescent="0.25"/>
    <row r="6100" ht="15" customHeight="1" x14ac:dyDescent="0.25"/>
    <row r="6101" ht="15" customHeight="1" x14ac:dyDescent="0.25"/>
    <row r="6102" ht="15" customHeight="1" x14ac:dyDescent="0.25"/>
    <row r="6103" ht="15" customHeight="1" x14ac:dyDescent="0.25"/>
    <row r="6104" ht="15" customHeight="1" x14ac:dyDescent="0.25"/>
    <row r="6105" ht="15" customHeight="1" x14ac:dyDescent="0.25"/>
    <row r="6106" ht="15" customHeight="1" x14ac:dyDescent="0.25"/>
    <row r="6107" ht="15" customHeight="1" x14ac:dyDescent="0.25"/>
    <row r="6108" ht="15" customHeight="1" x14ac:dyDescent="0.25"/>
    <row r="6109" ht="15" customHeight="1" x14ac:dyDescent="0.25"/>
    <row r="6110" ht="15" customHeight="1" x14ac:dyDescent="0.25"/>
    <row r="6111" ht="15" customHeight="1" x14ac:dyDescent="0.25"/>
    <row r="6112" ht="15" customHeight="1" x14ac:dyDescent="0.25"/>
    <row r="6113" ht="15" customHeight="1" x14ac:dyDescent="0.25"/>
    <row r="6114" ht="15" customHeight="1" x14ac:dyDescent="0.25"/>
    <row r="6115" ht="15" customHeight="1" x14ac:dyDescent="0.25"/>
    <row r="6116" ht="15" customHeight="1" x14ac:dyDescent="0.25"/>
    <row r="6117" ht="15" customHeight="1" x14ac:dyDescent="0.25"/>
    <row r="6118" ht="15" customHeight="1" x14ac:dyDescent="0.25"/>
    <row r="6119" ht="15" customHeight="1" x14ac:dyDescent="0.25"/>
    <row r="6120" ht="15" customHeight="1" x14ac:dyDescent="0.25"/>
    <row r="6121" ht="15" customHeight="1" x14ac:dyDescent="0.25"/>
    <row r="6122" ht="15" customHeight="1" x14ac:dyDescent="0.25"/>
    <row r="6123" ht="15" customHeight="1" x14ac:dyDescent="0.25"/>
    <row r="6124" ht="15" customHeight="1" x14ac:dyDescent="0.25"/>
    <row r="6125" ht="15" customHeight="1" x14ac:dyDescent="0.25"/>
    <row r="6126" ht="15" customHeight="1" x14ac:dyDescent="0.25"/>
    <row r="6127" ht="15" customHeight="1" x14ac:dyDescent="0.25"/>
    <row r="6128" ht="15" customHeight="1" x14ac:dyDescent="0.25"/>
    <row r="6129" ht="15" customHeight="1" x14ac:dyDescent="0.25"/>
    <row r="6130" ht="15" customHeight="1" x14ac:dyDescent="0.25"/>
    <row r="6131" ht="15" customHeight="1" x14ac:dyDescent="0.25"/>
    <row r="6132" ht="15" customHeight="1" x14ac:dyDescent="0.25"/>
    <row r="6133" ht="15" customHeight="1" x14ac:dyDescent="0.25"/>
    <row r="6134" ht="15" customHeight="1" x14ac:dyDescent="0.25"/>
    <row r="6135" ht="15" customHeight="1" x14ac:dyDescent="0.25"/>
    <row r="6136" ht="15" customHeight="1" x14ac:dyDescent="0.25"/>
    <row r="6137" ht="15" customHeight="1" x14ac:dyDescent="0.25"/>
    <row r="6138" ht="15" customHeight="1" x14ac:dyDescent="0.25"/>
    <row r="6139" ht="15" customHeight="1" x14ac:dyDescent="0.25"/>
    <row r="6140" ht="15" customHeight="1" x14ac:dyDescent="0.25"/>
    <row r="6141" ht="15" customHeight="1" x14ac:dyDescent="0.25"/>
    <row r="6142" ht="15" customHeight="1" x14ac:dyDescent="0.25"/>
    <row r="6143" ht="15" customHeight="1" x14ac:dyDescent="0.25"/>
    <row r="6144" ht="15" customHeight="1" x14ac:dyDescent="0.25"/>
    <row r="6145" ht="15" customHeight="1" x14ac:dyDescent="0.25"/>
    <row r="6146" ht="15" customHeight="1" x14ac:dyDescent="0.25"/>
    <row r="6147" ht="15" customHeight="1" x14ac:dyDescent="0.25"/>
    <row r="6148" ht="15" customHeight="1" x14ac:dyDescent="0.25"/>
    <row r="6149" ht="15" customHeight="1" x14ac:dyDescent="0.25"/>
    <row r="6150" ht="15" customHeight="1" x14ac:dyDescent="0.25"/>
    <row r="6151" ht="15" customHeight="1" x14ac:dyDescent="0.25"/>
    <row r="6152" ht="15" customHeight="1" x14ac:dyDescent="0.25"/>
    <row r="6153" ht="15" customHeight="1" x14ac:dyDescent="0.25"/>
    <row r="6154" ht="15" customHeight="1" x14ac:dyDescent="0.25"/>
    <row r="6155" ht="15" customHeight="1" x14ac:dyDescent="0.25"/>
    <row r="6156" ht="15" customHeight="1" x14ac:dyDescent="0.25"/>
    <row r="6157" ht="15" customHeight="1" x14ac:dyDescent="0.25"/>
    <row r="6158" ht="15" customHeight="1" x14ac:dyDescent="0.25"/>
    <row r="6159" ht="15" customHeight="1" x14ac:dyDescent="0.25"/>
    <row r="6160" ht="15" customHeight="1" x14ac:dyDescent="0.25"/>
    <row r="6161" ht="15" customHeight="1" x14ac:dyDescent="0.25"/>
    <row r="6162" ht="15" customHeight="1" x14ac:dyDescent="0.25"/>
    <row r="6163" ht="15" customHeight="1" x14ac:dyDescent="0.25"/>
    <row r="6164" ht="15" customHeight="1" x14ac:dyDescent="0.25"/>
    <row r="6165" ht="15" customHeight="1" x14ac:dyDescent="0.25"/>
    <row r="6166" ht="15" customHeight="1" x14ac:dyDescent="0.25"/>
    <row r="6167" ht="15" customHeight="1" x14ac:dyDescent="0.25"/>
    <row r="6168" ht="15" customHeight="1" x14ac:dyDescent="0.25"/>
    <row r="6169" ht="15" customHeight="1" x14ac:dyDescent="0.25"/>
    <row r="6170" ht="15" customHeight="1" x14ac:dyDescent="0.25"/>
    <row r="6171" ht="15" customHeight="1" x14ac:dyDescent="0.25"/>
    <row r="6172" ht="15" customHeight="1" x14ac:dyDescent="0.25"/>
    <row r="6173" ht="15" customHeight="1" x14ac:dyDescent="0.25"/>
    <row r="6174" ht="15" customHeight="1" x14ac:dyDescent="0.25"/>
    <row r="6175" ht="15" customHeight="1" x14ac:dyDescent="0.25"/>
    <row r="6176" ht="15" customHeight="1" x14ac:dyDescent="0.25"/>
    <row r="6177" ht="15" customHeight="1" x14ac:dyDescent="0.25"/>
    <row r="6178" ht="15" customHeight="1" x14ac:dyDescent="0.25"/>
    <row r="6179" ht="15" customHeight="1" x14ac:dyDescent="0.25"/>
    <row r="6180" ht="15" customHeight="1" x14ac:dyDescent="0.25"/>
    <row r="6181" ht="15" customHeight="1" x14ac:dyDescent="0.25"/>
    <row r="6182" ht="15" customHeight="1" x14ac:dyDescent="0.25"/>
    <row r="6183" ht="15" customHeight="1" x14ac:dyDescent="0.25"/>
    <row r="6184" ht="15" customHeight="1" x14ac:dyDescent="0.25"/>
    <row r="6185" ht="15" customHeight="1" x14ac:dyDescent="0.25"/>
    <row r="6186" ht="15" customHeight="1" x14ac:dyDescent="0.25"/>
    <row r="6187" ht="15" customHeight="1" x14ac:dyDescent="0.25"/>
    <row r="6188" ht="15" customHeight="1" x14ac:dyDescent="0.25"/>
    <row r="6189" ht="15" customHeight="1" x14ac:dyDescent="0.25"/>
    <row r="6190" ht="15" customHeight="1" x14ac:dyDescent="0.25"/>
    <row r="6191" ht="15" customHeight="1" x14ac:dyDescent="0.25"/>
    <row r="6192" ht="15" customHeight="1" x14ac:dyDescent="0.25"/>
    <row r="6193" ht="15" customHeight="1" x14ac:dyDescent="0.25"/>
    <row r="6194" ht="15" customHeight="1" x14ac:dyDescent="0.25"/>
    <row r="6195" ht="15" customHeight="1" x14ac:dyDescent="0.25"/>
    <row r="6196" ht="15" customHeight="1" x14ac:dyDescent="0.25"/>
    <row r="6197" ht="15" customHeight="1" x14ac:dyDescent="0.25"/>
    <row r="6198" ht="15" customHeight="1" x14ac:dyDescent="0.25"/>
    <row r="6199" ht="15" customHeight="1" x14ac:dyDescent="0.25"/>
    <row r="6200" ht="15" customHeight="1" x14ac:dyDescent="0.25"/>
    <row r="6201" ht="15" customHeight="1" x14ac:dyDescent="0.25"/>
    <row r="6202" ht="15" customHeight="1" x14ac:dyDescent="0.25"/>
    <row r="6203" ht="15" customHeight="1" x14ac:dyDescent="0.25"/>
    <row r="6204" ht="15" customHeight="1" x14ac:dyDescent="0.25"/>
    <row r="6205" ht="15" customHeight="1" x14ac:dyDescent="0.25"/>
    <row r="6206" ht="15" customHeight="1" x14ac:dyDescent="0.25"/>
    <row r="6207" ht="15" customHeight="1" x14ac:dyDescent="0.25"/>
    <row r="6208" ht="15" customHeight="1" x14ac:dyDescent="0.25"/>
    <row r="6209" ht="15" customHeight="1" x14ac:dyDescent="0.25"/>
    <row r="6210" ht="15" customHeight="1" x14ac:dyDescent="0.25"/>
    <row r="6211" ht="15" customHeight="1" x14ac:dyDescent="0.25"/>
    <row r="6212" ht="15" customHeight="1" x14ac:dyDescent="0.25"/>
    <row r="6213" ht="15" customHeight="1" x14ac:dyDescent="0.25"/>
    <row r="6214" ht="15" customHeight="1" x14ac:dyDescent="0.25"/>
    <row r="6215" ht="15" customHeight="1" x14ac:dyDescent="0.25"/>
    <row r="6216" ht="15" customHeight="1" x14ac:dyDescent="0.25"/>
    <row r="6217" ht="15" customHeight="1" x14ac:dyDescent="0.25"/>
    <row r="6218" ht="15" customHeight="1" x14ac:dyDescent="0.25"/>
    <row r="6219" ht="15" customHeight="1" x14ac:dyDescent="0.25"/>
    <row r="6220" ht="15" customHeight="1" x14ac:dyDescent="0.25"/>
    <row r="6221" ht="15" customHeight="1" x14ac:dyDescent="0.25"/>
    <row r="6222" ht="15" customHeight="1" x14ac:dyDescent="0.25"/>
    <row r="6223" ht="15" customHeight="1" x14ac:dyDescent="0.25"/>
    <row r="6224" ht="15" customHeight="1" x14ac:dyDescent="0.25"/>
    <row r="6225" ht="15" customHeight="1" x14ac:dyDescent="0.25"/>
    <row r="6226" ht="15" customHeight="1" x14ac:dyDescent="0.25"/>
    <row r="6227" ht="15" customHeight="1" x14ac:dyDescent="0.25"/>
    <row r="6228" ht="15" customHeight="1" x14ac:dyDescent="0.25"/>
    <row r="6229" ht="15" customHeight="1" x14ac:dyDescent="0.25"/>
    <row r="6230" ht="15" customHeight="1" x14ac:dyDescent="0.25"/>
    <row r="6231" ht="15" customHeight="1" x14ac:dyDescent="0.25"/>
    <row r="6232" ht="15" customHeight="1" x14ac:dyDescent="0.25"/>
    <row r="6233" ht="15" customHeight="1" x14ac:dyDescent="0.25"/>
    <row r="6234" ht="15" customHeight="1" x14ac:dyDescent="0.25"/>
    <row r="6235" ht="15" customHeight="1" x14ac:dyDescent="0.25"/>
    <row r="6236" ht="15" customHeight="1" x14ac:dyDescent="0.25"/>
    <row r="6237" ht="15" customHeight="1" x14ac:dyDescent="0.25"/>
    <row r="6238" ht="15" customHeight="1" x14ac:dyDescent="0.25"/>
    <row r="6239" ht="15" customHeight="1" x14ac:dyDescent="0.25"/>
    <row r="6240" ht="15" customHeight="1" x14ac:dyDescent="0.25"/>
    <row r="6241" ht="15" customHeight="1" x14ac:dyDescent="0.25"/>
    <row r="6242" ht="15" customHeight="1" x14ac:dyDescent="0.25"/>
    <row r="6243" ht="15" customHeight="1" x14ac:dyDescent="0.25"/>
    <row r="6244" ht="15" customHeight="1" x14ac:dyDescent="0.25"/>
    <row r="6245" ht="15" customHeight="1" x14ac:dyDescent="0.25"/>
    <row r="6246" ht="15" customHeight="1" x14ac:dyDescent="0.25"/>
    <row r="6247" ht="15" customHeight="1" x14ac:dyDescent="0.25"/>
    <row r="6248" ht="15" customHeight="1" x14ac:dyDescent="0.25"/>
    <row r="6249" ht="15" customHeight="1" x14ac:dyDescent="0.25"/>
    <row r="6250" ht="15" customHeight="1" x14ac:dyDescent="0.25"/>
    <row r="6251" ht="15" customHeight="1" x14ac:dyDescent="0.25"/>
    <row r="6252" ht="15" customHeight="1" x14ac:dyDescent="0.25"/>
    <row r="6253" ht="15" customHeight="1" x14ac:dyDescent="0.25"/>
    <row r="6254" ht="15" customHeight="1" x14ac:dyDescent="0.25"/>
    <row r="6255" ht="15" customHeight="1" x14ac:dyDescent="0.25"/>
    <row r="6256" ht="15" customHeight="1" x14ac:dyDescent="0.25"/>
    <row r="6257" ht="15" customHeight="1" x14ac:dyDescent="0.25"/>
    <row r="6258" ht="15" customHeight="1" x14ac:dyDescent="0.25"/>
    <row r="6259" ht="15" customHeight="1" x14ac:dyDescent="0.25"/>
    <row r="6260" ht="15" customHeight="1" x14ac:dyDescent="0.25"/>
    <row r="6261" ht="15" customHeight="1" x14ac:dyDescent="0.25"/>
    <row r="6262" ht="15" customHeight="1" x14ac:dyDescent="0.25"/>
    <row r="6263" ht="15" customHeight="1" x14ac:dyDescent="0.25"/>
    <row r="6264" ht="15" customHeight="1" x14ac:dyDescent="0.25"/>
    <row r="6265" ht="15" customHeight="1" x14ac:dyDescent="0.25"/>
    <row r="6266" ht="15" customHeight="1" x14ac:dyDescent="0.25"/>
    <row r="6267" ht="15" customHeight="1" x14ac:dyDescent="0.25"/>
    <row r="6268" ht="15" customHeight="1" x14ac:dyDescent="0.25"/>
    <row r="6269" ht="15" customHeight="1" x14ac:dyDescent="0.25"/>
    <row r="6270" ht="15" customHeight="1" x14ac:dyDescent="0.25"/>
    <row r="6271" ht="15" customHeight="1" x14ac:dyDescent="0.25"/>
    <row r="6272" ht="15" customHeight="1" x14ac:dyDescent="0.25"/>
    <row r="6273" ht="15" customHeight="1" x14ac:dyDescent="0.25"/>
    <row r="6274" ht="15" customHeight="1" x14ac:dyDescent="0.25"/>
    <row r="6275" ht="15" customHeight="1" x14ac:dyDescent="0.25"/>
    <row r="6276" ht="15" customHeight="1" x14ac:dyDescent="0.25"/>
    <row r="6277" ht="15" customHeight="1" x14ac:dyDescent="0.25"/>
    <row r="6278" ht="15" customHeight="1" x14ac:dyDescent="0.25"/>
    <row r="6279" ht="15" customHeight="1" x14ac:dyDescent="0.25"/>
    <row r="6280" ht="15" customHeight="1" x14ac:dyDescent="0.25"/>
    <row r="6281" ht="15" customHeight="1" x14ac:dyDescent="0.25"/>
    <row r="6282" ht="15" customHeight="1" x14ac:dyDescent="0.25"/>
    <row r="6283" ht="15" customHeight="1" x14ac:dyDescent="0.25"/>
    <row r="6284" ht="15" customHeight="1" x14ac:dyDescent="0.25"/>
    <row r="6285" ht="15" customHeight="1" x14ac:dyDescent="0.25"/>
    <row r="6286" ht="15" customHeight="1" x14ac:dyDescent="0.25"/>
    <row r="6287" ht="15" customHeight="1" x14ac:dyDescent="0.25"/>
    <row r="6288" ht="15" customHeight="1" x14ac:dyDescent="0.25"/>
    <row r="6289" ht="15" customHeight="1" x14ac:dyDescent="0.25"/>
    <row r="6290" ht="15" customHeight="1" x14ac:dyDescent="0.25"/>
    <row r="6291" ht="15" customHeight="1" x14ac:dyDescent="0.25"/>
    <row r="6292" ht="15" customHeight="1" x14ac:dyDescent="0.25"/>
    <row r="6293" ht="15" customHeight="1" x14ac:dyDescent="0.25"/>
    <row r="6294" ht="15" customHeight="1" x14ac:dyDescent="0.25"/>
    <row r="6295" ht="15" customHeight="1" x14ac:dyDescent="0.25"/>
    <row r="6296" ht="15" customHeight="1" x14ac:dyDescent="0.25"/>
    <row r="6297" ht="15" customHeight="1" x14ac:dyDescent="0.25"/>
    <row r="6298" ht="15" customHeight="1" x14ac:dyDescent="0.25"/>
    <row r="6299" ht="15" customHeight="1" x14ac:dyDescent="0.25"/>
    <row r="6300" ht="15" customHeight="1" x14ac:dyDescent="0.25"/>
    <row r="6301" ht="15" customHeight="1" x14ac:dyDescent="0.25"/>
    <row r="6302" ht="15" customHeight="1" x14ac:dyDescent="0.25"/>
    <row r="6303" ht="15" customHeight="1" x14ac:dyDescent="0.25"/>
    <row r="6304" ht="15" customHeight="1" x14ac:dyDescent="0.25"/>
    <row r="6305" ht="15" customHeight="1" x14ac:dyDescent="0.25"/>
    <row r="6306" ht="15" customHeight="1" x14ac:dyDescent="0.25"/>
    <row r="6307" ht="15" customHeight="1" x14ac:dyDescent="0.25"/>
    <row r="6308" ht="15" customHeight="1" x14ac:dyDescent="0.25"/>
    <row r="6309" ht="15" customHeight="1" x14ac:dyDescent="0.25"/>
    <row r="6310" ht="15" customHeight="1" x14ac:dyDescent="0.25"/>
    <row r="6311" ht="15" customHeight="1" x14ac:dyDescent="0.25"/>
    <row r="6312" ht="15" customHeight="1" x14ac:dyDescent="0.25"/>
    <row r="6313" ht="15" customHeight="1" x14ac:dyDescent="0.25"/>
    <row r="6314" ht="15" customHeight="1" x14ac:dyDescent="0.25"/>
    <row r="6315" ht="15" customHeight="1" x14ac:dyDescent="0.25"/>
    <row r="6316" ht="15" customHeight="1" x14ac:dyDescent="0.25"/>
    <row r="6317" ht="15" customHeight="1" x14ac:dyDescent="0.25"/>
    <row r="6318" ht="15" customHeight="1" x14ac:dyDescent="0.25"/>
    <row r="6319" ht="15" customHeight="1" x14ac:dyDescent="0.25"/>
    <row r="6320" ht="15" customHeight="1" x14ac:dyDescent="0.25"/>
    <row r="6321" ht="15" customHeight="1" x14ac:dyDescent="0.25"/>
    <row r="6322" ht="15" customHeight="1" x14ac:dyDescent="0.25"/>
    <row r="6323" ht="15" customHeight="1" x14ac:dyDescent="0.25"/>
    <row r="6324" ht="15" customHeight="1" x14ac:dyDescent="0.25"/>
    <row r="6325" ht="15" customHeight="1" x14ac:dyDescent="0.25"/>
    <row r="6326" ht="15" customHeight="1" x14ac:dyDescent="0.25"/>
    <row r="6327" ht="15" customHeight="1" x14ac:dyDescent="0.25"/>
    <row r="6328" ht="15" customHeight="1" x14ac:dyDescent="0.25"/>
    <row r="6329" ht="15" customHeight="1" x14ac:dyDescent="0.25"/>
    <row r="6330" ht="15" customHeight="1" x14ac:dyDescent="0.25"/>
    <row r="6331" ht="15" customHeight="1" x14ac:dyDescent="0.25"/>
    <row r="6332" ht="15" customHeight="1" x14ac:dyDescent="0.25"/>
    <row r="6333" ht="15" customHeight="1" x14ac:dyDescent="0.25"/>
    <row r="6334" ht="15" customHeight="1" x14ac:dyDescent="0.25"/>
    <row r="6335" ht="15" customHeight="1" x14ac:dyDescent="0.25"/>
    <row r="6336" ht="15" customHeight="1" x14ac:dyDescent="0.25"/>
    <row r="6337" ht="15" customHeight="1" x14ac:dyDescent="0.25"/>
    <row r="6338" ht="15" customHeight="1" x14ac:dyDescent="0.25"/>
    <row r="6339" ht="15" customHeight="1" x14ac:dyDescent="0.25"/>
    <row r="6340" ht="15" customHeight="1" x14ac:dyDescent="0.25"/>
    <row r="6341" ht="15" customHeight="1" x14ac:dyDescent="0.25"/>
    <row r="6342" ht="15" customHeight="1" x14ac:dyDescent="0.25"/>
    <row r="6343" ht="15" customHeight="1" x14ac:dyDescent="0.25"/>
    <row r="6344" ht="15" customHeight="1" x14ac:dyDescent="0.25"/>
    <row r="6345" ht="15" customHeight="1" x14ac:dyDescent="0.25"/>
    <row r="6346" ht="15" customHeight="1" x14ac:dyDescent="0.25"/>
    <row r="6347" ht="15" customHeight="1" x14ac:dyDescent="0.25"/>
    <row r="6348" ht="15" customHeight="1" x14ac:dyDescent="0.25"/>
    <row r="6349" ht="15" customHeight="1" x14ac:dyDescent="0.25"/>
    <row r="6350" ht="15" customHeight="1" x14ac:dyDescent="0.25"/>
    <row r="6351" ht="15" customHeight="1" x14ac:dyDescent="0.25"/>
    <row r="6352" ht="15" customHeight="1" x14ac:dyDescent="0.25"/>
    <row r="6353" ht="15" customHeight="1" x14ac:dyDescent="0.25"/>
    <row r="6354" ht="15" customHeight="1" x14ac:dyDescent="0.25"/>
    <row r="6355" ht="15" customHeight="1" x14ac:dyDescent="0.25"/>
    <row r="6356" ht="15" customHeight="1" x14ac:dyDescent="0.25"/>
    <row r="6357" ht="15" customHeight="1" x14ac:dyDescent="0.25"/>
    <row r="6358" ht="15" customHeight="1" x14ac:dyDescent="0.25"/>
    <row r="6359" ht="15" customHeight="1" x14ac:dyDescent="0.25"/>
    <row r="6360" ht="15" customHeight="1" x14ac:dyDescent="0.25"/>
    <row r="6361" ht="15" customHeight="1" x14ac:dyDescent="0.25"/>
    <row r="6362" ht="15" customHeight="1" x14ac:dyDescent="0.25"/>
    <row r="6363" ht="15" customHeight="1" x14ac:dyDescent="0.25"/>
    <row r="6364" ht="15" customHeight="1" x14ac:dyDescent="0.25"/>
    <row r="6365" ht="15" customHeight="1" x14ac:dyDescent="0.25"/>
    <row r="6366" ht="15" customHeight="1" x14ac:dyDescent="0.25"/>
    <row r="6367" ht="15" customHeight="1" x14ac:dyDescent="0.25"/>
    <row r="6368" ht="15" customHeight="1" x14ac:dyDescent="0.25"/>
    <row r="6369" ht="15" customHeight="1" x14ac:dyDescent="0.25"/>
    <row r="6370" ht="15" customHeight="1" x14ac:dyDescent="0.25"/>
    <row r="6371" ht="15" customHeight="1" x14ac:dyDescent="0.25"/>
    <row r="6372" ht="15" customHeight="1" x14ac:dyDescent="0.25"/>
    <row r="6373" ht="15" customHeight="1" x14ac:dyDescent="0.25"/>
    <row r="6374" ht="15" customHeight="1" x14ac:dyDescent="0.25"/>
    <row r="6375" ht="15" customHeight="1" x14ac:dyDescent="0.25"/>
    <row r="6376" ht="15" customHeight="1" x14ac:dyDescent="0.25"/>
    <row r="6377" ht="15" customHeight="1" x14ac:dyDescent="0.25"/>
    <row r="6378" ht="15" customHeight="1" x14ac:dyDescent="0.25"/>
    <row r="6379" ht="15" customHeight="1" x14ac:dyDescent="0.25"/>
    <row r="6380" ht="15" customHeight="1" x14ac:dyDescent="0.25"/>
    <row r="6381" ht="15" customHeight="1" x14ac:dyDescent="0.25"/>
    <row r="6382" ht="15" customHeight="1" x14ac:dyDescent="0.25"/>
    <row r="6383" ht="15" customHeight="1" x14ac:dyDescent="0.25"/>
    <row r="6384" ht="15" customHeight="1" x14ac:dyDescent="0.25"/>
    <row r="6385" ht="15" customHeight="1" x14ac:dyDescent="0.25"/>
    <row r="6386" ht="15" customHeight="1" x14ac:dyDescent="0.25"/>
    <row r="6387" ht="15" customHeight="1" x14ac:dyDescent="0.25"/>
    <row r="6388" ht="15" customHeight="1" x14ac:dyDescent="0.25"/>
    <row r="6389" ht="15" customHeight="1" x14ac:dyDescent="0.25"/>
    <row r="6390" ht="15" customHeight="1" x14ac:dyDescent="0.25"/>
    <row r="6391" ht="15" customHeight="1" x14ac:dyDescent="0.25"/>
    <row r="6392" ht="15" customHeight="1" x14ac:dyDescent="0.25"/>
    <row r="6393" ht="15" customHeight="1" x14ac:dyDescent="0.25"/>
    <row r="6394" ht="15" customHeight="1" x14ac:dyDescent="0.25"/>
    <row r="6395" ht="15" customHeight="1" x14ac:dyDescent="0.25"/>
    <row r="6396" ht="15" customHeight="1" x14ac:dyDescent="0.25"/>
    <row r="6397" ht="15" customHeight="1" x14ac:dyDescent="0.25"/>
    <row r="6398" ht="15" customHeight="1" x14ac:dyDescent="0.25"/>
    <row r="6399" ht="15" customHeight="1" x14ac:dyDescent="0.25"/>
    <row r="6400" ht="15" customHeight="1" x14ac:dyDescent="0.25"/>
    <row r="6401" ht="15" customHeight="1" x14ac:dyDescent="0.25"/>
    <row r="6402" ht="15" customHeight="1" x14ac:dyDescent="0.25"/>
    <row r="6403" ht="15" customHeight="1" x14ac:dyDescent="0.25"/>
    <row r="6404" ht="15" customHeight="1" x14ac:dyDescent="0.25"/>
    <row r="6405" ht="15" customHeight="1" x14ac:dyDescent="0.25"/>
    <row r="6406" ht="15" customHeight="1" x14ac:dyDescent="0.25"/>
    <row r="6407" ht="15" customHeight="1" x14ac:dyDescent="0.25"/>
    <row r="6408" ht="15" customHeight="1" x14ac:dyDescent="0.25"/>
    <row r="6409" ht="15" customHeight="1" x14ac:dyDescent="0.25"/>
    <row r="6410" ht="15" customHeight="1" x14ac:dyDescent="0.25"/>
    <row r="6411" ht="15" customHeight="1" x14ac:dyDescent="0.25"/>
    <row r="6412" ht="15" customHeight="1" x14ac:dyDescent="0.25"/>
    <row r="6413" ht="15" customHeight="1" x14ac:dyDescent="0.25"/>
    <row r="6414" ht="15" customHeight="1" x14ac:dyDescent="0.25"/>
    <row r="6415" ht="15" customHeight="1" x14ac:dyDescent="0.25"/>
    <row r="6416" ht="15" customHeight="1" x14ac:dyDescent="0.25"/>
    <row r="6417" ht="15" customHeight="1" x14ac:dyDescent="0.25"/>
    <row r="6418" ht="15" customHeight="1" x14ac:dyDescent="0.25"/>
    <row r="6419" ht="15" customHeight="1" x14ac:dyDescent="0.25"/>
    <row r="6420" ht="15" customHeight="1" x14ac:dyDescent="0.25"/>
    <row r="6421" ht="15" customHeight="1" x14ac:dyDescent="0.25"/>
    <row r="6422" ht="15" customHeight="1" x14ac:dyDescent="0.25"/>
    <row r="6423" ht="15" customHeight="1" x14ac:dyDescent="0.25"/>
    <row r="6424" ht="15" customHeight="1" x14ac:dyDescent="0.25"/>
    <row r="6425" ht="15" customHeight="1" x14ac:dyDescent="0.25"/>
    <row r="6426" ht="15" customHeight="1" x14ac:dyDescent="0.25"/>
    <row r="6427" ht="15" customHeight="1" x14ac:dyDescent="0.25"/>
    <row r="6428" ht="15" customHeight="1" x14ac:dyDescent="0.25"/>
    <row r="6429" ht="15" customHeight="1" x14ac:dyDescent="0.25"/>
    <row r="6430" ht="15" customHeight="1" x14ac:dyDescent="0.25"/>
    <row r="6431" ht="15" customHeight="1" x14ac:dyDescent="0.25"/>
    <row r="6432" ht="15" customHeight="1" x14ac:dyDescent="0.25"/>
    <row r="6433" ht="15" customHeight="1" x14ac:dyDescent="0.25"/>
    <row r="6434" ht="15" customHeight="1" x14ac:dyDescent="0.25"/>
    <row r="6435" ht="15" customHeight="1" x14ac:dyDescent="0.25"/>
    <row r="6436" ht="15" customHeight="1" x14ac:dyDescent="0.25"/>
    <row r="6437" ht="15" customHeight="1" x14ac:dyDescent="0.25"/>
    <row r="6438" ht="15" customHeight="1" x14ac:dyDescent="0.25"/>
    <row r="6439" ht="15" customHeight="1" x14ac:dyDescent="0.25"/>
    <row r="6440" ht="15" customHeight="1" x14ac:dyDescent="0.25"/>
    <row r="6441" ht="15" customHeight="1" x14ac:dyDescent="0.25"/>
    <row r="6442" ht="15" customHeight="1" x14ac:dyDescent="0.25"/>
    <row r="6443" ht="15" customHeight="1" x14ac:dyDescent="0.25"/>
    <row r="6444" ht="15" customHeight="1" x14ac:dyDescent="0.25"/>
    <row r="6445" ht="15" customHeight="1" x14ac:dyDescent="0.25"/>
    <row r="6446" ht="15" customHeight="1" x14ac:dyDescent="0.25"/>
    <row r="6447" ht="15" customHeight="1" x14ac:dyDescent="0.25"/>
    <row r="6448" ht="15" customHeight="1" x14ac:dyDescent="0.25"/>
    <row r="6449" ht="15" customHeight="1" x14ac:dyDescent="0.25"/>
    <row r="6450" ht="15" customHeight="1" x14ac:dyDescent="0.25"/>
    <row r="6451" ht="15" customHeight="1" x14ac:dyDescent="0.25"/>
    <row r="6452" ht="15" customHeight="1" x14ac:dyDescent="0.25"/>
    <row r="6453" ht="15" customHeight="1" x14ac:dyDescent="0.25"/>
    <row r="6454" ht="15" customHeight="1" x14ac:dyDescent="0.25"/>
    <row r="6455" ht="15" customHeight="1" x14ac:dyDescent="0.25"/>
    <row r="6456" ht="15" customHeight="1" x14ac:dyDescent="0.25"/>
    <row r="6457" ht="15" customHeight="1" x14ac:dyDescent="0.25"/>
    <row r="6458" ht="15" customHeight="1" x14ac:dyDescent="0.25"/>
    <row r="6459" ht="15" customHeight="1" x14ac:dyDescent="0.25"/>
    <row r="6460" ht="15" customHeight="1" x14ac:dyDescent="0.25"/>
    <row r="6461" ht="15" customHeight="1" x14ac:dyDescent="0.25"/>
    <row r="6462" ht="15" customHeight="1" x14ac:dyDescent="0.25"/>
    <row r="6463" ht="15" customHeight="1" x14ac:dyDescent="0.25"/>
    <row r="6464" ht="15" customHeight="1" x14ac:dyDescent="0.25"/>
    <row r="6465" ht="15" customHeight="1" x14ac:dyDescent="0.25"/>
    <row r="6466" ht="15" customHeight="1" x14ac:dyDescent="0.25"/>
    <row r="6467" ht="15" customHeight="1" x14ac:dyDescent="0.25"/>
    <row r="6468" ht="15" customHeight="1" x14ac:dyDescent="0.25"/>
    <row r="6469" ht="15" customHeight="1" x14ac:dyDescent="0.25"/>
    <row r="6470" ht="15" customHeight="1" x14ac:dyDescent="0.25"/>
    <row r="6471" ht="15" customHeight="1" x14ac:dyDescent="0.25"/>
    <row r="6472" ht="15" customHeight="1" x14ac:dyDescent="0.25"/>
    <row r="6473" ht="15" customHeight="1" x14ac:dyDescent="0.25"/>
    <row r="6474" ht="15" customHeight="1" x14ac:dyDescent="0.25"/>
    <row r="6475" ht="15" customHeight="1" x14ac:dyDescent="0.25"/>
    <row r="6476" ht="15" customHeight="1" x14ac:dyDescent="0.25"/>
    <row r="6477" ht="15" customHeight="1" x14ac:dyDescent="0.25"/>
    <row r="6478" ht="15" customHeight="1" x14ac:dyDescent="0.25"/>
    <row r="6479" ht="15" customHeight="1" x14ac:dyDescent="0.25"/>
    <row r="6480" ht="15" customHeight="1" x14ac:dyDescent="0.25"/>
    <row r="6481" ht="15" customHeight="1" x14ac:dyDescent="0.25"/>
    <row r="6482" ht="15" customHeight="1" x14ac:dyDescent="0.25"/>
    <row r="6483" ht="15" customHeight="1" x14ac:dyDescent="0.25"/>
    <row r="6484" ht="15" customHeight="1" x14ac:dyDescent="0.25"/>
    <row r="6485" ht="15" customHeight="1" x14ac:dyDescent="0.25"/>
    <row r="6486" ht="15" customHeight="1" x14ac:dyDescent="0.25"/>
    <row r="6487" ht="15" customHeight="1" x14ac:dyDescent="0.25"/>
    <row r="6488" ht="15" customHeight="1" x14ac:dyDescent="0.25"/>
    <row r="6489" ht="15" customHeight="1" x14ac:dyDescent="0.25"/>
    <row r="6490" ht="15" customHeight="1" x14ac:dyDescent="0.25"/>
    <row r="6491" ht="15" customHeight="1" x14ac:dyDescent="0.25"/>
    <row r="6492" ht="15" customHeight="1" x14ac:dyDescent="0.25"/>
    <row r="6493" ht="15" customHeight="1" x14ac:dyDescent="0.25"/>
    <row r="6494" ht="15" customHeight="1" x14ac:dyDescent="0.25"/>
    <row r="6495" ht="15" customHeight="1" x14ac:dyDescent="0.25"/>
    <row r="6496" ht="15" customHeight="1" x14ac:dyDescent="0.25"/>
    <row r="6497" ht="15" customHeight="1" x14ac:dyDescent="0.25"/>
    <row r="6498" ht="15" customHeight="1" x14ac:dyDescent="0.25"/>
    <row r="6499" ht="15" customHeight="1" x14ac:dyDescent="0.25"/>
    <row r="6500" ht="15" customHeight="1" x14ac:dyDescent="0.25"/>
    <row r="6501" ht="15" customHeight="1" x14ac:dyDescent="0.25"/>
    <row r="6502" ht="15" customHeight="1" x14ac:dyDescent="0.25"/>
    <row r="6503" ht="15" customHeight="1" x14ac:dyDescent="0.25"/>
    <row r="6504" ht="15" customHeight="1" x14ac:dyDescent="0.25"/>
    <row r="6505" ht="15" customHeight="1" x14ac:dyDescent="0.25"/>
    <row r="6506" ht="15" customHeight="1" x14ac:dyDescent="0.25"/>
    <row r="6507" ht="15" customHeight="1" x14ac:dyDescent="0.25"/>
    <row r="6508" ht="15" customHeight="1" x14ac:dyDescent="0.25"/>
    <row r="6509" ht="15" customHeight="1" x14ac:dyDescent="0.25"/>
    <row r="6510" ht="15" customHeight="1" x14ac:dyDescent="0.25"/>
    <row r="6511" ht="15" customHeight="1" x14ac:dyDescent="0.25"/>
    <row r="6512" ht="15" customHeight="1" x14ac:dyDescent="0.25"/>
    <row r="6513" ht="15" customHeight="1" x14ac:dyDescent="0.25"/>
    <row r="6514" ht="15" customHeight="1" x14ac:dyDescent="0.25"/>
    <row r="6515" ht="15" customHeight="1" x14ac:dyDescent="0.25"/>
    <row r="6516" ht="15" customHeight="1" x14ac:dyDescent="0.25"/>
    <row r="6517" ht="15" customHeight="1" x14ac:dyDescent="0.25"/>
    <row r="6518" ht="15" customHeight="1" x14ac:dyDescent="0.25"/>
    <row r="6519" ht="15" customHeight="1" x14ac:dyDescent="0.25"/>
    <row r="6520" ht="15" customHeight="1" x14ac:dyDescent="0.25"/>
    <row r="6521" ht="15" customHeight="1" x14ac:dyDescent="0.25"/>
    <row r="6522" ht="15" customHeight="1" x14ac:dyDescent="0.25"/>
    <row r="6523" ht="15" customHeight="1" x14ac:dyDescent="0.25"/>
    <row r="6524" ht="15" customHeight="1" x14ac:dyDescent="0.25"/>
    <row r="6525" ht="15" customHeight="1" x14ac:dyDescent="0.25"/>
    <row r="6526" ht="15" customHeight="1" x14ac:dyDescent="0.25"/>
    <row r="6527" ht="15" customHeight="1" x14ac:dyDescent="0.25"/>
    <row r="6528" ht="15" customHeight="1" x14ac:dyDescent="0.25"/>
    <row r="6529" ht="15" customHeight="1" x14ac:dyDescent="0.25"/>
    <row r="6530" ht="15" customHeight="1" x14ac:dyDescent="0.25"/>
    <row r="6531" ht="15" customHeight="1" x14ac:dyDescent="0.25"/>
    <row r="6532" ht="15" customHeight="1" x14ac:dyDescent="0.25"/>
    <row r="6533" ht="15" customHeight="1" x14ac:dyDescent="0.25"/>
    <row r="6534" ht="15" customHeight="1" x14ac:dyDescent="0.25"/>
    <row r="6535" ht="15" customHeight="1" x14ac:dyDescent="0.25"/>
    <row r="6536" ht="15" customHeight="1" x14ac:dyDescent="0.25"/>
    <row r="6537" ht="15" customHeight="1" x14ac:dyDescent="0.25"/>
    <row r="6538" ht="15" customHeight="1" x14ac:dyDescent="0.25"/>
    <row r="6539" ht="15" customHeight="1" x14ac:dyDescent="0.25"/>
    <row r="6540" ht="15" customHeight="1" x14ac:dyDescent="0.25"/>
    <row r="6541" ht="15" customHeight="1" x14ac:dyDescent="0.25"/>
    <row r="6542" ht="15" customHeight="1" x14ac:dyDescent="0.25"/>
    <row r="6543" ht="15" customHeight="1" x14ac:dyDescent="0.25"/>
    <row r="6544" ht="15" customHeight="1" x14ac:dyDescent="0.25"/>
    <row r="6545" ht="15" customHeight="1" x14ac:dyDescent="0.25"/>
    <row r="6546" ht="15" customHeight="1" x14ac:dyDescent="0.25"/>
    <row r="6547" ht="15" customHeight="1" x14ac:dyDescent="0.25"/>
    <row r="6548" ht="15" customHeight="1" x14ac:dyDescent="0.25"/>
    <row r="6549" ht="15" customHeight="1" x14ac:dyDescent="0.25"/>
    <row r="6550" ht="15" customHeight="1" x14ac:dyDescent="0.25"/>
    <row r="6551" ht="15" customHeight="1" x14ac:dyDescent="0.25"/>
    <row r="6552" ht="15" customHeight="1" x14ac:dyDescent="0.25"/>
    <row r="6553" ht="15" customHeight="1" x14ac:dyDescent="0.25"/>
    <row r="6554" ht="15" customHeight="1" x14ac:dyDescent="0.25"/>
    <row r="6555" ht="15" customHeight="1" x14ac:dyDescent="0.25"/>
    <row r="6556" ht="15" customHeight="1" x14ac:dyDescent="0.25"/>
    <row r="6557" ht="15" customHeight="1" x14ac:dyDescent="0.25"/>
    <row r="6558" ht="15" customHeight="1" x14ac:dyDescent="0.25"/>
    <row r="6559" ht="15" customHeight="1" x14ac:dyDescent="0.25"/>
    <row r="6560" ht="15" customHeight="1" x14ac:dyDescent="0.25"/>
    <row r="6561" ht="15" customHeight="1" x14ac:dyDescent="0.25"/>
    <row r="6562" ht="15" customHeight="1" x14ac:dyDescent="0.25"/>
    <row r="6563" ht="15" customHeight="1" x14ac:dyDescent="0.25"/>
    <row r="6564" ht="15" customHeight="1" x14ac:dyDescent="0.25"/>
    <row r="6565" ht="15" customHeight="1" x14ac:dyDescent="0.25"/>
    <row r="6566" ht="15" customHeight="1" x14ac:dyDescent="0.25"/>
    <row r="6567" ht="15" customHeight="1" x14ac:dyDescent="0.25"/>
    <row r="6568" ht="15" customHeight="1" x14ac:dyDescent="0.25"/>
    <row r="6569" ht="15" customHeight="1" x14ac:dyDescent="0.25"/>
    <row r="6570" ht="15" customHeight="1" x14ac:dyDescent="0.25"/>
    <row r="6571" ht="15" customHeight="1" x14ac:dyDescent="0.25"/>
    <row r="6572" ht="15" customHeight="1" x14ac:dyDescent="0.25"/>
    <row r="6573" ht="15" customHeight="1" x14ac:dyDescent="0.25"/>
    <row r="6574" ht="15" customHeight="1" x14ac:dyDescent="0.25"/>
    <row r="6575" ht="15" customHeight="1" x14ac:dyDescent="0.25"/>
    <row r="6576" ht="15" customHeight="1" x14ac:dyDescent="0.25"/>
    <row r="6577" ht="15" customHeight="1" x14ac:dyDescent="0.25"/>
    <row r="6578" ht="15" customHeight="1" x14ac:dyDescent="0.25"/>
    <row r="6579" ht="15" customHeight="1" x14ac:dyDescent="0.25"/>
    <row r="6580" ht="15" customHeight="1" x14ac:dyDescent="0.25"/>
    <row r="6581" ht="15" customHeight="1" x14ac:dyDescent="0.25"/>
    <row r="6582" ht="15" customHeight="1" x14ac:dyDescent="0.25"/>
    <row r="6583" ht="15" customHeight="1" x14ac:dyDescent="0.25"/>
    <row r="6584" ht="15" customHeight="1" x14ac:dyDescent="0.25"/>
    <row r="6585" ht="15" customHeight="1" x14ac:dyDescent="0.25"/>
    <row r="6586" ht="15" customHeight="1" x14ac:dyDescent="0.25"/>
    <row r="6587" ht="15" customHeight="1" x14ac:dyDescent="0.25"/>
    <row r="6588" ht="15" customHeight="1" x14ac:dyDescent="0.25"/>
    <row r="6589" ht="15" customHeight="1" x14ac:dyDescent="0.25"/>
    <row r="6590" ht="15" customHeight="1" x14ac:dyDescent="0.25"/>
    <row r="6591" ht="15" customHeight="1" x14ac:dyDescent="0.25"/>
    <row r="6592" ht="15" customHeight="1" x14ac:dyDescent="0.25"/>
    <row r="6593" ht="15" customHeight="1" x14ac:dyDescent="0.25"/>
    <row r="6594" ht="15" customHeight="1" x14ac:dyDescent="0.25"/>
    <row r="6595" ht="15" customHeight="1" x14ac:dyDescent="0.25"/>
    <row r="6596" ht="15" customHeight="1" x14ac:dyDescent="0.25"/>
    <row r="6597" ht="15" customHeight="1" x14ac:dyDescent="0.25"/>
    <row r="6598" ht="15" customHeight="1" x14ac:dyDescent="0.25"/>
    <row r="6599" ht="15" customHeight="1" x14ac:dyDescent="0.25"/>
    <row r="6600" ht="15" customHeight="1" x14ac:dyDescent="0.25"/>
    <row r="6601" ht="15" customHeight="1" x14ac:dyDescent="0.25"/>
    <row r="6602" ht="15" customHeight="1" x14ac:dyDescent="0.25"/>
    <row r="6603" ht="15" customHeight="1" x14ac:dyDescent="0.25"/>
    <row r="6604" ht="15" customHeight="1" x14ac:dyDescent="0.25"/>
    <row r="6605" ht="15" customHeight="1" x14ac:dyDescent="0.25"/>
    <row r="6606" ht="15" customHeight="1" x14ac:dyDescent="0.25"/>
    <row r="6607" ht="15" customHeight="1" x14ac:dyDescent="0.25"/>
    <row r="6608" ht="15" customHeight="1" x14ac:dyDescent="0.25"/>
    <row r="6609" ht="15" customHeight="1" x14ac:dyDescent="0.25"/>
    <row r="6610" ht="15" customHeight="1" x14ac:dyDescent="0.25"/>
    <row r="6611" ht="15" customHeight="1" x14ac:dyDescent="0.25"/>
    <row r="6612" ht="15" customHeight="1" x14ac:dyDescent="0.25"/>
    <row r="6613" ht="15" customHeight="1" x14ac:dyDescent="0.25"/>
    <row r="6614" ht="15" customHeight="1" x14ac:dyDescent="0.25"/>
    <row r="6615" ht="15" customHeight="1" x14ac:dyDescent="0.25"/>
    <row r="6616" ht="15" customHeight="1" x14ac:dyDescent="0.25"/>
    <row r="6617" ht="15" customHeight="1" x14ac:dyDescent="0.25"/>
    <row r="6618" ht="15" customHeight="1" x14ac:dyDescent="0.25"/>
    <row r="6619" ht="15" customHeight="1" x14ac:dyDescent="0.25"/>
    <row r="6620" ht="15" customHeight="1" x14ac:dyDescent="0.25"/>
    <row r="6621" ht="15" customHeight="1" x14ac:dyDescent="0.25"/>
    <row r="6622" ht="15" customHeight="1" x14ac:dyDescent="0.25"/>
    <row r="6623" ht="15" customHeight="1" x14ac:dyDescent="0.25"/>
    <row r="6624" ht="15" customHeight="1" x14ac:dyDescent="0.25"/>
    <row r="6625" ht="15" customHeight="1" x14ac:dyDescent="0.25"/>
    <row r="6626" ht="15" customHeight="1" x14ac:dyDescent="0.25"/>
    <row r="6627" ht="15" customHeight="1" x14ac:dyDescent="0.25"/>
    <row r="6628" ht="15" customHeight="1" x14ac:dyDescent="0.25"/>
    <row r="6629" ht="15" customHeight="1" x14ac:dyDescent="0.25"/>
    <row r="6630" ht="15" customHeight="1" x14ac:dyDescent="0.25"/>
    <row r="6631" ht="15" customHeight="1" x14ac:dyDescent="0.25"/>
    <row r="6632" ht="15" customHeight="1" x14ac:dyDescent="0.25"/>
    <row r="6633" ht="15" customHeight="1" x14ac:dyDescent="0.25"/>
    <row r="6634" ht="15" customHeight="1" x14ac:dyDescent="0.25"/>
    <row r="6635" ht="15" customHeight="1" x14ac:dyDescent="0.25"/>
    <row r="6636" ht="15" customHeight="1" x14ac:dyDescent="0.25"/>
    <row r="6637" ht="15" customHeight="1" x14ac:dyDescent="0.25"/>
    <row r="6638" ht="15" customHeight="1" x14ac:dyDescent="0.25"/>
    <row r="6639" ht="15" customHeight="1" x14ac:dyDescent="0.25"/>
    <row r="6640" ht="15" customHeight="1" x14ac:dyDescent="0.25"/>
    <row r="6641" ht="15" customHeight="1" x14ac:dyDescent="0.25"/>
    <row r="6642" ht="15" customHeight="1" x14ac:dyDescent="0.25"/>
    <row r="6643" ht="15" customHeight="1" x14ac:dyDescent="0.25"/>
    <row r="6644" ht="15" customHeight="1" x14ac:dyDescent="0.25"/>
    <row r="6645" ht="15" customHeight="1" x14ac:dyDescent="0.25"/>
    <row r="6646" ht="15" customHeight="1" x14ac:dyDescent="0.25"/>
    <row r="6647" ht="15" customHeight="1" x14ac:dyDescent="0.25"/>
    <row r="6648" ht="15" customHeight="1" x14ac:dyDescent="0.25"/>
    <row r="6649" ht="15" customHeight="1" x14ac:dyDescent="0.25"/>
    <row r="6650" ht="15" customHeight="1" x14ac:dyDescent="0.25"/>
    <row r="6651" ht="15" customHeight="1" x14ac:dyDescent="0.25"/>
    <row r="6652" ht="15" customHeight="1" x14ac:dyDescent="0.25"/>
    <row r="6653" ht="15" customHeight="1" x14ac:dyDescent="0.25"/>
    <row r="6654" ht="15" customHeight="1" x14ac:dyDescent="0.25"/>
    <row r="6655" ht="15" customHeight="1" x14ac:dyDescent="0.25"/>
    <row r="6656" ht="15" customHeight="1" x14ac:dyDescent="0.25"/>
    <row r="6657" ht="15" customHeight="1" x14ac:dyDescent="0.25"/>
    <row r="6658" ht="15" customHeight="1" x14ac:dyDescent="0.25"/>
    <row r="6659" ht="15" customHeight="1" x14ac:dyDescent="0.25"/>
    <row r="6660" ht="15" customHeight="1" x14ac:dyDescent="0.25"/>
    <row r="6661" ht="15" customHeight="1" x14ac:dyDescent="0.25"/>
    <row r="6662" ht="15" customHeight="1" x14ac:dyDescent="0.25"/>
    <row r="6663" ht="15" customHeight="1" x14ac:dyDescent="0.25"/>
    <row r="6664" ht="15" customHeight="1" x14ac:dyDescent="0.25"/>
    <row r="6665" ht="15" customHeight="1" x14ac:dyDescent="0.25"/>
    <row r="6666" ht="15" customHeight="1" x14ac:dyDescent="0.25"/>
    <row r="6667" ht="15" customHeight="1" x14ac:dyDescent="0.25"/>
    <row r="6668" ht="15" customHeight="1" x14ac:dyDescent="0.25"/>
    <row r="6669" ht="15" customHeight="1" x14ac:dyDescent="0.25"/>
    <row r="6670" ht="15" customHeight="1" x14ac:dyDescent="0.25"/>
    <row r="6671" ht="15" customHeight="1" x14ac:dyDescent="0.25"/>
    <row r="6672" ht="15" customHeight="1" x14ac:dyDescent="0.25"/>
    <row r="6673" ht="15" customHeight="1" x14ac:dyDescent="0.25"/>
    <row r="6674" ht="15" customHeight="1" x14ac:dyDescent="0.25"/>
    <row r="6675" ht="15" customHeight="1" x14ac:dyDescent="0.25"/>
    <row r="6676" ht="15" customHeight="1" x14ac:dyDescent="0.25"/>
    <row r="6677" ht="15" customHeight="1" x14ac:dyDescent="0.25"/>
    <row r="6678" ht="15" customHeight="1" x14ac:dyDescent="0.25"/>
    <row r="6679" ht="15" customHeight="1" x14ac:dyDescent="0.25"/>
    <row r="6680" ht="15" customHeight="1" x14ac:dyDescent="0.25"/>
    <row r="6681" ht="15" customHeight="1" x14ac:dyDescent="0.25"/>
    <row r="6682" ht="15" customHeight="1" x14ac:dyDescent="0.25"/>
    <row r="6683" ht="15" customHeight="1" x14ac:dyDescent="0.25"/>
    <row r="6684" ht="15" customHeight="1" x14ac:dyDescent="0.25"/>
    <row r="6685" ht="15" customHeight="1" x14ac:dyDescent="0.25"/>
    <row r="6686" ht="15" customHeight="1" x14ac:dyDescent="0.25"/>
    <row r="6687" ht="15" customHeight="1" x14ac:dyDescent="0.25"/>
    <row r="6688" ht="15" customHeight="1" x14ac:dyDescent="0.25"/>
    <row r="6689" ht="15" customHeight="1" x14ac:dyDescent="0.25"/>
    <row r="6690" ht="15" customHeight="1" x14ac:dyDescent="0.25"/>
    <row r="6691" ht="15" customHeight="1" x14ac:dyDescent="0.25"/>
    <row r="6692" ht="15" customHeight="1" x14ac:dyDescent="0.25"/>
    <row r="6693" ht="15" customHeight="1" x14ac:dyDescent="0.25"/>
    <row r="6694" ht="15" customHeight="1" x14ac:dyDescent="0.25"/>
    <row r="6695" ht="15" customHeight="1" x14ac:dyDescent="0.25"/>
    <row r="6696" ht="15" customHeight="1" x14ac:dyDescent="0.25"/>
    <row r="6697" ht="15" customHeight="1" x14ac:dyDescent="0.25"/>
    <row r="6698" ht="15" customHeight="1" x14ac:dyDescent="0.25"/>
    <row r="6699" ht="15" customHeight="1" x14ac:dyDescent="0.25"/>
    <row r="6700" ht="15" customHeight="1" x14ac:dyDescent="0.25"/>
    <row r="6701" ht="15" customHeight="1" x14ac:dyDescent="0.25"/>
    <row r="6702" ht="15" customHeight="1" x14ac:dyDescent="0.25"/>
    <row r="6703" ht="15" customHeight="1" x14ac:dyDescent="0.25"/>
    <row r="6704" ht="15" customHeight="1" x14ac:dyDescent="0.25"/>
    <row r="6705" ht="15" customHeight="1" x14ac:dyDescent="0.25"/>
    <row r="6706" ht="15" customHeight="1" x14ac:dyDescent="0.25"/>
    <row r="6707" ht="15" customHeight="1" x14ac:dyDescent="0.25"/>
    <row r="6708" ht="15" customHeight="1" x14ac:dyDescent="0.25"/>
    <row r="6709" ht="15" customHeight="1" x14ac:dyDescent="0.25"/>
    <row r="6710" ht="15" customHeight="1" x14ac:dyDescent="0.25"/>
    <row r="6711" ht="15" customHeight="1" x14ac:dyDescent="0.25"/>
    <row r="6712" ht="15" customHeight="1" x14ac:dyDescent="0.25"/>
    <row r="6713" ht="15" customHeight="1" x14ac:dyDescent="0.25"/>
    <row r="6714" ht="15" customHeight="1" x14ac:dyDescent="0.25"/>
    <row r="6715" ht="15" customHeight="1" x14ac:dyDescent="0.25"/>
    <row r="6716" ht="15" customHeight="1" x14ac:dyDescent="0.25"/>
    <row r="6717" ht="15" customHeight="1" x14ac:dyDescent="0.25"/>
    <row r="6718" ht="15" customHeight="1" x14ac:dyDescent="0.25"/>
    <row r="6719" ht="15" customHeight="1" x14ac:dyDescent="0.25"/>
    <row r="6720" ht="15" customHeight="1" x14ac:dyDescent="0.25"/>
    <row r="6721" ht="15" customHeight="1" x14ac:dyDescent="0.25"/>
    <row r="6722" ht="15" customHeight="1" x14ac:dyDescent="0.25"/>
    <row r="6723" ht="15" customHeight="1" x14ac:dyDescent="0.25"/>
    <row r="6724" ht="15" customHeight="1" x14ac:dyDescent="0.25"/>
    <row r="6725" ht="15" customHeight="1" x14ac:dyDescent="0.25"/>
    <row r="6726" ht="15" customHeight="1" x14ac:dyDescent="0.25"/>
    <row r="6727" ht="15" customHeight="1" x14ac:dyDescent="0.25"/>
    <row r="6728" ht="15" customHeight="1" x14ac:dyDescent="0.25"/>
    <row r="6729" ht="15" customHeight="1" x14ac:dyDescent="0.25"/>
    <row r="6730" ht="15" customHeight="1" x14ac:dyDescent="0.25"/>
    <row r="6731" ht="15" customHeight="1" x14ac:dyDescent="0.25"/>
    <row r="6732" ht="15" customHeight="1" x14ac:dyDescent="0.25"/>
    <row r="6733" ht="15" customHeight="1" x14ac:dyDescent="0.25"/>
    <row r="6734" ht="15" customHeight="1" x14ac:dyDescent="0.25"/>
    <row r="6735" ht="15" customHeight="1" x14ac:dyDescent="0.25"/>
    <row r="6736" ht="15" customHeight="1" x14ac:dyDescent="0.25"/>
    <row r="6737" ht="15" customHeight="1" x14ac:dyDescent="0.25"/>
    <row r="6738" ht="15" customHeight="1" x14ac:dyDescent="0.25"/>
    <row r="6739" ht="15" customHeight="1" x14ac:dyDescent="0.25"/>
    <row r="6740" ht="15" customHeight="1" x14ac:dyDescent="0.25"/>
    <row r="6741" ht="15" customHeight="1" x14ac:dyDescent="0.25"/>
    <row r="6742" ht="15" customHeight="1" x14ac:dyDescent="0.25"/>
    <row r="6743" ht="15" customHeight="1" x14ac:dyDescent="0.25"/>
    <row r="6744" ht="15" customHeight="1" x14ac:dyDescent="0.25"/>
    <row r="6745" ht="15" customHeight="1" x14ac:dyDescent="0.25"/>
    <row r="6746" ht="15" customHeight="1" x14ac:dyDescent="0.25"/>
    <row r="6747" ht="15" customHeight="1" x14ac:dyDescent="0.25"/>
    <row r="6748" ht="15" customHeight="1" x14ac:dyDescent="0.25"/>
    <row r="6749" ht="15" customHeight="1" x14ac:dyDescent="0.25"/>
    <row r="6750" ht="15" customHeight="1" x14ac:dyDescent="0.25"/>
    <row r="6751" ht="15" customHeight="1" x14ac:dyDescent="0.25"/>
    <row r="6752" ht="15" customHeight="1" x14ac:dyDescent="0.25"/>
    <row r="6753" ht="15" customHeight="1" x14ac:dyDescent="0.25"/>
    <row r="6754" ht="15" customHeight="1" x14ac:dyDescent="0.25"/>
    <row r="6755" ht="15" customHeight="1" x14ac:dyDescent="0.25"/>
    <row r="6756" ht="15" customHeight="1" x14ac:dyDescent="0.25"/>
    <row r="6757" ht="15" customHeight="1" x14ac:dyDescent="0.25"/>
    <row r="6758" ht="15" customHeight="1" x14ac:dyDescent="0.25"/>
    <row r="6759" ht="15" customHeight="1" x14ac:dyDescent="0.25"/>
    <row r="6760" ht="15" customHeight="1" x14ac:dyDescent="0.25"/>
    <row r="6761" ht="15" customHeight="1" x14ac:dyDescent="0.25"/>
    <row r="6762" ht="15" customHeight="1" x14ac:dyDescent="0.25"/>
    <row r="6763" ht="15" customHeight="1" x14ac:dyDescent="0.25"/>
    <row r="6764" ht="15" customHeight="1" x14ac:dyDescent="0.25"/>
    <row r="6765" ht="15" customHeight="1" x14ac:dyDescent="0.25"/>
    <row r="6766" ht="15" customHeight="1" x14ac:dyDescent="0.25"/>
    <row r="6767" ht="15" customHeight="1" x14ac:dyDescent="0.25"/>
    <row r="6768" ht="15" customHeight="1" x14ac:dyDescent="0.25"/>
    <row r="6769" ht="15" customHeight="1" x14ac:dyDescent="0.25"/>
    <row r="6770" ht="15" customHeight="1" x14ac:dyDescent="0.25"/>
    <row r="6771" ht="15" customHeight="1" x14ac:dyDescent="0.25"/>
    <row r="6772" ht="15" customHeight="1" x14ac:dyDescent="0.25"/>
    <row r="6773" ht="15" customHeight="1" x14ac:dyDescent="0.25"/>
    <row r="6774" ht="15" customHeight="1" x14ac:dyDescent="0.25"/>
    <row r="6775" ht="15" customHeight="1" x14ac:dyDescent="0.25"/>
    <row r="6776" ht="15" customHeight="1" x14ac:dyDescent="0.25"/>
    <row r="6777" ht="15" customHeight="1" x14ac:dyDescent="0.25"/>
    <row r="6778" ht="15" customHeight="1" x14ac:dyDescent="0.25"/>
    <row r="6779" ht="15" customHeight="1" x14ac:dyDescent="0.25"/>
    <row r="6780" ht="15" customHeight="1" x14ac:dyDescent="0.25"/>
    <row r="6781" ht="15" customHeight="1" x14ac:dyDescent="0.25"/>
    <row r="6782" ht="15" customHeight="1" x14ac:dyDescent="0.25"/>
    <row r="6783" ht="15" customHeight="1" x14ac:dyDescent="0.25"/>
    <row r="6784" ht="15" customHeight="1" x14ac:dyDescent="0.25"/>
    <row r="6785" ht="15" customHeight="1" x14ac:dyDescent="0.25"/>
    <row r="6786" ht="15" customHeight="1" x14ac:dyDescent="0.25"/>
    <row r="6787" ht="15" customHeight="1" x14ac:dyDescent="0.25"/>
    <row r="6788" ht="15" customHeight="1" x14ac:dyDescent="0.25"/>
    <row r="6789" ht="15" customHeight="1" x14ac:dyDescent="0.25"/>
    <row r="6790" ht="15" customHeight="1" x14ac:dyDescent="0.25"/>
    <row r="6791" ht="15" customHeight="1" x14ac:dyDescent="0.25"/>
    <row r="6792" ht="15" customHeight="1" x14ac:dyDescent="0.25"/>
    <row r="6793" ht="15" customHeight="1" x14ac:dyDescent="0.25"/>
    <row r="6794" ht="15" customHeight="1" x14ac:dyDescent="0.25"/>
    <row r="6795" ht="15" customHeight="1" x14ac:dyDescent="0.25"/>
    <row r="6796" ht="15" customHeight="1" x14ac:dyDescent="0.25"/>
    <row r="6797" ht="15" customHeight="1" x14ac:dyDescent="0.25"/>
    <row r="6798" ht="15" customHeight="1" x14ac:dyDescent="0.25"/>
    <row r="6799" ht="15" customHeight="1" x14ac:dyDescent="0.25"/>
    <row r="6800" ht="15" customHeight="1" x14ac:dyDescent="0.25"/>
    <row r="6801" ht="15" customHeight="1" x14ac:dyDescent="0.25"/>
    <row r="6802" ht="15" customHeight="1" x14ac:dyDescent="0.25"/>
    <row r="6803" ht="15" customHeight="1" x14ac:dyDescent="0.25"/>
    <row r="6804" ht="15" customHeight="1" x14ac:dyDescent="0.25"/>
    <row r="6805" ht="15" customHeight="1" x14ac:dyDescent="0.25"/>
    <row r="6806" ht="15" customHeight="1" x14ac:dyDescent="0.25"/>
    <row r="6807" ht="15" customHeight="1" x14ac:dyDescent="0.25"/>
    <row r="6808" ht="15" customHeight="1" x14ac:dyDescent="0.25"/>
    <row r="6809" ht="15" customHeight="1" x14ac:dyDescent="0.25"/>
    <row r="6810" ht="15" customHeight="1" x14ac:dyDescent="0.25"/>
    <row r="6811" ht="15" customHeight="1" x14ac:dyDescent="0.25"/>
    <row r="6812" ht="15" customHeight="1" x14ac:dyDescent="0.25"/>
    <row r="6813" ht="15" customHeight="1" x14ac:dyDescent="0.25"/>
    <row r="6814" ht="15" customHeight="1" x14ac:dyDescent="0.25"/>
    <row r="6815" ht="15" customHeight="1" x14ac:dyDescent="0.25"/>
    <row r="6816" ht="15" customHeight="1" x14ac:dyDescent="0.25"/>
    <row r="6817" ht="15" customHeight="1" x14ac:dyDescent="0.25"/>
    <row r="6818" ht="15" customHeight="1" x14ac:dyDescent="0.25"/>
    <row r="6819" ht="15" customHeight="1" x14ac:dyDescent="0.25"/>
    <row r="6820" ht="15" customHeight="1" x14ac:dyDescent="0.25"/>
    <row r="6821" ht="15" customHeight="1" x14ac:dyDescent="0.25"/>
    <row r="6822" ht="15" customHeight="1" x14ac:dyDescent="0.25"/>
    <row r="6823" ht="15" customHeight="1" x14ac:dyDescent="0.25"/>
    <row r="6824" ht="15" customHeight="1" x14ac:dyDescent="0.25"/>
    <row r="6825" ht="15" customHeight="1" x14ac:dyDescent="0.25"/>
    <row r="6826" ht="15" customHeight="1" x14ac:dyDescent="0.25"/>
    <row r="6827" ht="15" customHeight="1" x14ac:dyDescent="0.25"/>
    <row r="6828" ht="15" customHeight="1" x14ac:dyDescent="0.25"/>
    <row r="6829" ht="15" customHeight="1" x14ac:dyDescent="0.25"/>
    <row r="6830" ht="15" customHeight="1" x14ac:dyDescent="0.25"/>
    <row r="6831" ht="15" customHeight="1" x14ac:dyDescent="0.25"/>
    <row r="6832" ht="15" customHeight="1" x14ac:dyDescent="0.25"/>
    <row r="6833" ht="15" customHeight="1" x14ac:dyDescent="0.25"/>
    <row r="6834" ht="15" customHeight="1" x14ac:dyDescent="0.25"/>
    <row r="6835" ht="15" customHeight="1" x14ac:dyDescent="0.25"/>
    <row r="6836" ht="15" customHeight="1" x14ac:dyDescent="0.25"/>
    <row r="6837" ht="15" customHeight="1" x14ac:dyDescent="0.25"/>
    <row r="6838" ht="15" customHeight="1" x14ac:dyDescent="0.25"/>
    <row r="6839" ht="15" customHeight="1" x14ac:dyDescent="0.25"/>
    <row r="6840" ht="15" customHeight="1" x14ac:dyDescent="0.25"/>
    <row r="6841" ht="15" customHeight="1" x14ac:dyDescent="0.25"/>
    <row r="6842" ht="15" customHeight="1" x14ac:dyDescent="0.25"/>
    <row r="6843" ht="15" customHeight="1" x14ac:dyDescent="0.25"/>
    <row r="6844" ht="15" customHeight="1" x14ac:dyDescent="0.25"/>
    <row r="6845" ht="15" customHeight="1" x14ac:dyDescent="0.25"/>
    <row r="6846" ht="15" customHeight="1" x14ac:dyDescent="0.25"/>
    <row r="6847" ht="15" customHeight="1" x14ac:dyDescent="0.25"/>
    <row r="6848" ht="15" customHeight="1" x14ac:dyDescent="0.25"/>
    <row r="6849" ht="15" customHeight="1" x14ac:dyDescent="0.25"/>
    <row r="6850" ht="15" customHeight="1" x14ac:dyDescent="0.25"/>
    <row r="6851" ht="15" customHeight="1" x14ac:dyDescent="0.25"/>
    <row r="6852" ht="15" customHeight="1" x14ac:dyDescent="0.25"/>
    <row r="6853" ht="15" customHeight="1" x14ac:dyDescent="0.25"/>
    <row r="6854" ht="15" customHeight="1" x14ac:dyDescent="0.25"/>
    <row r="6855" ht="15" customHeight="1" x14ac:dyDescent="0.25"/>
    <row r="6856" ht="15" customHeight="1" x14ac:dyDescent="0.25"/>
    <row r="6857" ht="15" customHeight="1" x14ac:dyDescent="0.25"/>
    <row r="6858" ht="15" customHeight="1" x14ac:dyDescent="0.25"/>
    <row r="6859" ht="15" customHeight="1" x14ac:dyDescent="0.25"/>
    <row r="6860" ht="15" customHeight="1" x14ac:dyDescent="0.25"/>
    <row r="6861" ht="15" customHeight="1" x14ac:dyDescent="0.25"/>
    <row r="6862" ht="15" customHeight="1" x14ac:dyDescent="0.25"/>
    <row r="6863" ht="15" customHeight="1" x14ac:dyDescent="0.25"/>
    <row r="6864" ht="15" customHeight="1" x14ac:dyDescent="0.25"/>
    <row r="6865" ht="15" customHeight="1" x14ac:dyDescent="0.25"/>
    <row r="6866" ht="15" customHeight="1" x14ac:dyDescent="0.25"/>
    <row r="6867" ht="15" customHeight="1" x14ac:dyDescent="0.25"/>
    <row r="6868" ht="15" customHeight="1" x14ac:dyDescent="0.25"/>
    <row r="6869" ht="15" customHeight="1" x14ac:dyDescent="0.25"/>
    <row r="6870" ht="15" customHeight="1" x14ac:dyDescent="0.25"/>
    <row r="6871" ht="15" customHeight="1" x14ac:dyDescent="0.25"/>
    <row r="6872" ht="15" customHeight="1" x14ac:dyDescent="0.25"/>
    <row r="6873" ht="15" customHeight="1" x14ac:dyDescent="0.25"/>
    <row r="6874" ht="15" customHeight="1" x14ac:dyDescent="0.25"/>
    <row r="6875" ht="15" customHeight="1" x14ac:dyDescent="0.25"/>
    <row r="6876" ht="15" customHeight="1" x14ac:dyDescent="0.25"/>
    <row r="6877" ht="15" customHeight="1" x14ac:dyDescent="0.25"/>
    <row r="6878" ht="15" customHeight="1" x14ac:dyDescent="0.25"/>
    <row r="6879" ht="15" customHeight="1" x14ac:dyDescent="0.25"/>
    <row r="6880" ht="15" customHeight="1" x14ac:dyDescent="0.25"/>
    <row r="6881" ht="15" customHeight="1" x14ac:dyDescent="0.25"/>
    <row r="6882" ht="15" customHeight="1" x14ac:dyDescent="0.25"/>
    <row r="6883" ht="15" customHeight="1" x14ac:dyDescent="0.25"/>
    <row r="6884" ht="15" customHeight="1" x14ac:dyDescent="0.25"/>
    <row r="6885" ht="15" customHeight="1" x14ac:dyDescent="0.25"/>
    <row r="6886" ht="15" customHeight="1" x14ac:dyDescent="0.25"/>
    <row r="6887" ht="15" customHeight="1" x14ac:dyDescent="0.25"/>
    <row r="6888" ht="15" customHeight="1" x14ac:dyDescent="0.25"/>
    <row r="6889" ht="15" customHeight="1" x14ac:dyDescent="0.25"/>
    <row r="6890" ht="15" customHeight="1" x14ac:dyDescent="0.25"/>
    <row r="6891" ht="15" customHeight="1" x14ac:dyDescent="0.25"/>
    <row r="6892" ht="15" customHeight="1" x14ac:dyDescent="0.25"/>
    <row r="6893" ht="15" customHeight="1" x14ac:dyDescent="0.25"/>
    <row r="6894" ht="15" customHeight="1" x14ac:dyDescent="0.25"/>
    <row r="6895" ht="15" customHeight="1" x14ac:dyDescent="0.25"/>
    <row r="6896" ht="15" customHeight="1" x14ac:dyDescent="0.25"/>
    <row r="6897" ht="15" customHeight="1" x14ac:dyDescent="0.25"/>
    <row r="6898" ht="15" customHeight="1" x14ac:dyDescent="0.25"/>
    <row r="6899" ht="15" customHeight="1" x14ac:dyDescent="0.25"/>
    <row r="6900" ht="15" customHeight="1" x14ac:dyDescent="0.25"/>
    <row r="6901" ht="15" customHeight="1" x14ac:dyDescent="0.25"/>
    <row r="6902" ht="15" customHeight="1" x14ac:dyDescent="0.25"/>
    <row r="6903" ht="15" customHeight="1" x14ac:dyDescent="0.25"/>
    <row r="6904" ht="15" customHeight="1" x14ac:dyDescent="0.25"/>
    <row r="6905" ht="15" customHeight="1" x14ac:dyDescent="0.25"/>
    <row r="6906" ht="15" customHeight="1" x14ac:dyDescent="0.25"/>
    <row r="6907" ht="15" customHeight="1" x14ac:dyDescent="0.25"/>
    <row r="6908" ht="15" customHeight="1" x14ac:dyDescent="0.25"/>
    <row r="6909" ht="15" customHeight="1" x14ac:dyDescent="0.25"/>
    <row r="6910" ht="15" customHeight="1" x14ac:dyDescent="0.25"/>
    <row r="6911" ht="15" customHeight="1" x14ac:dyDescent="0.25"/>
    <row r="6912" ht="15" customHeight="1" x14ac:dyDescent="0.25"/>
    <row r="6913" ht="15" customHeight="1" x14ac:dyDescent="0.25"/>
    <row r="6914" ht="15" customHeight="1" x14ac:dyDescent="0.25"/>
    <row r="6915" ht="15" customHeight="1" x14ac:dyDescent="0.25"/>
    <row r="6916" ht="15" customHeight="1" x14ac:dyDescent="0.25"/>
    <row r="6917" ht="15" customHeight="1" x14ac:dyDescent="0.25"/>
    <row r="6918" ht="15" customHeight="1" x14ac:dyDescent="0.25"/>
    <row r="6919" ht="15" customHeight="1" x14ac:dyDescent="0.25"/>
    <row r="6920" ht="15" customHeight="1" x14ac:dyDescent="0.25"/>
    <row r="6921" ht="15" customHeight="1" x14ac:dyDescent="0.25"/>
    <row r="6922" ht="15" customHeight="1" x14ac:dyDescent="0.25"/>
    <row r="6923" ht="15" customHeight="1" x14ac:dyDescent="0.25"/>
    <row r="6924" ht="15" customHeight="1" x14ac:dyDescent="0.25"/>
    <row r="6925" ht="15" customHeight="1" x14ac:dyDescent="0.25"/>
    <row r="6926" ht="15" customHeight="1" x14ac:dyDescent="0.25"/>
    <row r="6927" ht="15" customHeight="1" x14ac:dyDescent="0.25"/>
    <row r="6928" ht="15" customHeight="1" x14ac:dyDescent="0.25"/>
    <row r="6929" ht="15" customHeight="1" x14ac:dyDescent="0.25"/>
    <row r="6930" ht="15" customHeight="1" x14ac:dyDescent="0.25"/>
    <row r="6931" ht="15" customHeight="1" x14ac:dyDescent="0.25"/>
    <row r="6932" ht="15" customHeight="1" x14ac:dyDescent="0.25"/>
    <row r="6933" ht="15" customHeight="1" x14ac:dyDescent="0.25"/>
    <row r="6934" ht="15" customHeight="1" x14ac:dyDescent="0.25"/>
    <row r="6935" ht="15" customHeight="1" x14ac:dyDescent="0.25"/>
    <row r="6936" ht="15" customHeight="1" x14ac:dyDescent="0.25"/>
    <row r="6937" ht="15" customHeight="1" x14ac:dyDescent="0.25"/>
    <row r="6938" ht="15" customHeight="1" x14ac:dyDescent="0.25"/>
    <row r="6939" ht="15" customHeight="1" x14ac:dyDescent="0.25"/>
    <row r="6940" ht="15" customHeight="1" x14ac:dyDescent="0.25"/>
    <row r="6941" ht="15" customHeight="1" x14ac:dyDescent="0.25"/>
    <row r="6942" ht="15" customHeight="1" x14ac:dyDescent="0.25"/>
    <row r="6943" ht="15" customHeight="1" x14ac:dyDescent="0.25"/>
    <row r="6944" ht="15" customHeight="1" x14ac:dyDescent="0.25"/>
    <row r="6945" ht="15" customHeight="1" x14ac:dyDescent="0.25"/>
    <row r="6946" ht="15" customHeight="1" x14ac:dyDescent="0.25"/>
    <row r="6947" ht="15" customHeight="1" x14ac:dyDescent="0.25"/>
    <row r="6948" ht="15" customHeight="1" x14ac:dyDescent="0.25"/>
    <row r="6949" ht="15" customHeight="1" x14ac:dyDescent="0.25"/>
    <row r="6950" ht="15" customHeight="1" x14ac:dyDescent="0.25"/>
    <row r="6951" ht="15" customHeight="1" x14ac:dyDescent="0.25"/>
    <row r="6952" ht="15" customHeight="1" x14ac:dyDescent="0.25"/>
    <row r="6953" ht="15" customHeight="1" x14ac:dyDescent="0.25"/>
    <row r="6954" ht="15" customHeight="1" x14ac:dyDescent="0.25"/>
    <row r="6955" ht="15" customHeight="1" x14ac:dyDescent="0.25"/>
    <row r="6956" ht="15" customHeight="1" x14ac:dyDescent="0.25"/>
    <row r="6957" ht="15" customHeight="1" x14ac:dyDescent="0.25"/>
    <row r="6958" ht="15" customHeight="1" x14ac:dyDescent="0.25"/>
    <row r="6959" ht="15" customHeight="1" x14ac:dyDescent="0.25"/>
    <row r="6960" ht="15" customHeight="1" x14ac:dyDescent="0.25"/>
    <row r="6961" ht="15" customHeight="1" x14ac:dyDescent="0.25"/>
    <row r="6962" ht="15" customHeight="1" x14ac:dyDescent="0.25"/>
    <row r="6963" ht="15" customHeight="1" x14ac:dyDescent="0.25"/>
    <row r="6964" ht="15" customHeight="1" x14ac:dyDescent="0.25"/>
    <row r="6965" ht="15" customHeight="1" x14ac:dyDescent="0.25"/>
    <row r="6966" ht="15" customHeight="1" x14ac:dyDescent="0.25"/>
    <row r="6967" ht="15" customHeight="1" x14ac:dyDescent="0.25"/>
    <row r="6968" ht="15" customHeight="1" x14ac:dyDescent="0.25"/>
    <row r="6969" ht="15" customHeight="1" x14ac:dyDescent="0.25"/>
    <row r="6970" ht="15" customHeight="1" x14ac:dyDescent="0.25"/>
    <row r="6971" ht="15" customHeight="1" x14ac:dyDescent="0.25"/>
    <row r="6972" ht="15" customHeight="1" x14ac:dyDescent="0.25"/>
    <row r="6973" ht="15" customHeight="1" x14ac:dyDescent="0.25"/>
    <row r="6974" ht="15" customHeight="1" x14ac:dyDescent="0.25"/>
    <row r="6975" ht="15" customHeight="1" x14ac:dyDescent="0.25"/>
    <row r="6976" ht="15" customHeight="1" x14ac:dyDescent="0.25"/>
    <row r="6977" ht="15" customHeight="1" x14ac:dyDescent="0.25"/>
    <row r="6978" ht="15" customHeight="1" x14ac:dyDescent="0.25"/>
    <row r="6979" ht="15" customHeight="1" x14ac:dyDescent="0.25"/>
    <row r="6980" ht="15" customHeight="1" x14ac:dyDescent="0.25"/>
    <row r="6981" ht="15" customHeight="1" x14ac:dyDescent="0.25"/>
    <row r="6982" ht="15" customHeight="1" x14ac:dyDescent="0.25"/>
    <row r="6983" ht="15" customHeight="1" x14ac:dyDescent="0.25"/>
    <row r="6984" ht="15" customHeight="1" x14ac:dyDescent="0.25"/>
    <row r="6985" ht="15" customHeight="1" x14ac:dyDescent="0.25"/>
    <row r="6986" ht="15" customHeight="1" x14ac:dyDescent="0.25"/>
    <row r="6987" ht="15" customHeight="1" x14ac:dyDescent="0.25"/>
    <row r="6988" ht="15" customHeight="1" x14ac:dyDescent="0.25"/>
    <row r="6989" ht="15" customHeight="1" x14ac:dyDescent="0.25"/>
    <row r="6990" ht="15" customHeight="1" x14ac:dyDescent="0.25"/>
    <row r="6991" ht="15" customHeight="1" x14ac:dyDescent="0.25"/>
    <row r="6992" ht="15" customHeight="1" x14ac:dyDescent="0.25"/>
    <row r="6993" ht="15" customHeight="1" x14ac:dyDescent="0.25"/>
    <row r="6994" ht="15" customHeight="1" x14ac:dyDescent="0.25"/>
    <row r="6995" ht="15" customHeight="1" x14ac:dyDescent="0.25"/>
    <row r="6996" ht="15" customHeight="1" x14ac:dyDescent="0.25"/>
    <row r="6997" ht="15" customHeight="1" x14ac:dyDescent="0.25"/>
    <row r="6998" ht="15" customHeight="1" x14ac:dyDescent="0.25"/>
    <row r="6999" ht="15" customHeight="1" x14ac:dyDescent="0.25"/>
    <row r="7000" ht="15" customHeight="1" x14ac:dyDescent="0.25"/>
    <row r="7001" ht="15" customHeight="1" x14ac:dyDescent="0.25"/>
    <row r="7002" ht="15" customHeight="1" x14ac:dyDescent="0.25"/>
    <row r="7003" ht="15" customHeight="1" x14ac:dyDescent="0.25"/>
    <row r="7004" ht="15" customHeight="1" x14ac:dyDescent="0.25"/>
    <row r="7005" ht="15" customHeight="1" x14ac:dyDescent="0.25"/>
    <row r="7006" ht="15" customHeight="1" x14ac:dyDescent="0.25"/>
    <row r="7007" ht="15" customHeight="1" x14ac:dyDescent="0.25"/>
    <row r="7008" ht="15" customHeight="1" x14ac:dyDescent="0.25"/>
    <row r="7009" ht="15" customHeight="1" x14ac:dyDescent="0.25"/>
    <row r="7010" ht="15" customHeight="1" x14ac:dyDescent="0.25"/>
    <row r="7011" ht="15" customHeight="1" x14ac:dyDescent="0.25"/>
    <row r="7012" ht="15" customHeight="1" x14ac:dyDescent="0.25"/>
    <row r="7013" ht="15" customHeight="1" x14ac:dyDescent="0.25"/>
    <row r="7014" ht="15" customHeight="1" x14ac:dyDescent="0.25"/>
    <row r="7015" ht="15" customHeight="1" x14ac:dyDescent="0.25"/>
    <row r="7016" ht="15" customHeight="1" x14ac:dyDescent="0.25"/>
    <row r="7017" ht="15" customHeight="1" x14ac:dyDescent="0.25"/>
    <row r="7018" ht="15" customHeight="1" x14ac:dyDescent="0.25"/>
    <row r="7019" ht="15" customHeight="1" x14ac:dyDescent="0.25"/>
    <row r="7020" ht="15" customHeight="1" x14ac:dyDescent="0.25"/>
    <row r="7021" ht="15" customHeight="1" x14ac:dyDescent="0.25"/>
    <row r="7022" ht="15" customHeight="1" x14ac:dyDescent="0.25"/>
    <row r="7023" ht="15" customHeight="1" x14ac:dyDescent="0.25"/>
    <row r="7024" ht="15" customHeight="1" x14ac:dyDescent="0.25"/>
    <row r="7025" ht="15" customHeight="1" x14ac:dyDescent="0.25"/>
    <row r="7026" ht="15" customHeight="1" x14ac:dyDescent="0.25"/>
    <row r="7027" ht="15" customHeight="1" x14ac:dyDescent="0.25"/>
    <row r="7028" ht="15" customHeight="1" x14ac:dyDescent="0.25"/>
    <row r="7029" ht="15" customHeight="1" x14ac:dyDescent="0.25"/>
    <row r="7030" ht="15" customHeight="1" x14ac:dyDescent="0.25"/>
    <row r="7031" ht="15" customHeight="1" x14ac:dyDescent="0.25"/>
    <row r="7032" ht="15" customHeight="1" x14ac:dyDescent="0.25"/>
    <row r="7033" ht="15" customHeight="1" x14ac:dyDescent="0.25"/>
    <row r="7034" ht="15" customHeight="1" x14ac:dyDescent="0.25"/>
    <row r="7035" ht="15" customHeight="1" x14ac:dyDescent="0.25"/>
    <row r="7036" ht="15" customHeight="1" x14ac:dyDescent="0.25"/>
    <row r="7037" ht="15" customHeight="1" x14ac:dyDescent="0.25"/>
    <row r="7038" ht="15" customHeight="1" x14ac:dyDescent="0.25"/>
    <row r="7039" ht="15" customHeight="1" x14ac:dyDescent="0.25"/>
    <row r="7040" ht="15" customHeight="1" x14ac:dyDescent="0.25"/>
    <row r="7041" ht="15" customHeight="1" x14ac:dyDescent="0.25"/>
    <row r="7042" ht="15" customHeight="1" x14ac:dyDescent="0.25"/>
    <row r="7043" ht="15" customHeight="1" x14ac:dyDescent="0.25"/>
    <row r="7044" ht="15" customHeight="1" x14ac:dyDescent="0.25"/>
    <row r="7045" ht="15" customHeight="1" x14ac:dyDescent="0.25"/>
    <row r="7046" ht="15" customHeight="1" x14ac:dyDescent="0.25"/>
    <row r="7047" ht="15" customHeight="1" x14ac:dyDescent="0.25"/>
    <row r="7048" ht="15" customHeight="1" x14ac:dyDescent="0.25"/>
    <row r="7049" ht="15" customHeight="1" x14ac:dyDescent="0.25"/>
    <row r="7050" ht="15" customHeight="1" x14ac:dyDescent="0.25"/>
    <row r="7051" ht="15" customHeight="1" x14ac:dyDescent="0.25"/>
    <row r="7052" ht="15" customHeight="1" x14ac:dyDescent="0.25"/>
    <row r="7053" ht="15" customHeight="1" x14ac:dyDescent="0.25"/>
    <row r="7054" ht="15" customHeight="1" x14ac:dyDescent="0.25"/>
    <row r="7055" ht="15" customHeight="1" x14ac:dyDescent="0.25"/>
    <row r="7056" ht="15" customHeight="1" x14ac:dyDescent="0.25"/>
    <row r="7057" ht="15" customHeight="1" x14ac:dyDescent="0.25"/>
    <row r="7058" ht="15" customHeight="1" x14ac:dyDescent="0.25"/>
    <row r="7059" ht="15" customHeight="1" x14ac:dyDescent="0.25"/>
    <row r="7060" ht="15" customHeight="1" x14ac:dyDescent="0.25"/>
    <row r="7061" ht="15" customHeight="1" x14ac:dyDescent="0.25"/>
    <row r="7062" ht="15" customHeight="1" x14ac:dyDescent="0.25"/>
    <row r="7063" ht="15" customHeight="1" x14ac:dyDescent="0.25"/>
    <row r="7064" ht="15" customHeight="1" x14ac:dyDescent="0.25"/>
    <row r="7065" ht="15" customHeight="1" x14ac:dyDescent="0.25"/>
    <row r="7066" ht="15" customHeight="1" x14ac:dyDescent="0.25"/>
    <row r="7067" ht="15" customHeight="1" x14ac:dyDescent="0.25"/>
    <row r="7068" ht="15" customHeight="1" x14ac:dyDescent="0.25"/>
    <row r="7069" ht="15" customHeight="1" x14ac:dyDescent="0.25"/>
    <row r="7070" ht="15" customHeight="1" x14ac:dyDescent="0.25"/>
    <row r="7071" ht="15" customHeight="1" x14ac:dyDescent="0.25"/>
    <row r="7072" ht="15" customHeight="1" x14ac:dyDescent="0.25"/>
    <row r="7073" ht="15" customHeight="1" x14ac:dyDescent="0.25"/>
    <row r="7074" ht="15" customHeight="1" x14ac:dyDescent="0.25"/>
    <row r="7075" ht="15" customHeight="1" x14ac:dyDescent="0.25"/>
    <row r="7076" ht="15" customHeight="1" x14ac:dyDescent="0.25"/>
    <row r="7077" ht="15" customHeight="1" x14ac:dyDescent="0.25"/>
    <row r="7078" ht="15" customHeight="1" x14ac:dyDescent="0.25"/>
    <row r="7079" ht="15" customHeight="1" x14ac:dyDescent="0.25"/>
    <row r="7080" ht="15" customHeight="1" x14ac:dyDescent="0.25"/>
    <row r="7081" ht="15" customHeight="1" x14ac:dyDescent="0.25"/>
    <row r="7082" ht="15" customHeight="1" x14ac:dyDescent="0.25"/>
    <row r="7083" ht="15" customHeight="1" x14ac:dyDescent="0.25"/>
    <row r="7084" ht="15" customHeight="1" x14ac:dyDescent="0.25"/>
    <row r="7085" ht="15" customHeight="1" x14ac:dyDescent="0.25"/>
    <row r="7086" ht="15" customHeight="1" x14ac:dyDescent="0.25"/>
    <row r="7087" ht="15" customHeight="1" x14ac:dyDescent="0.25"/>
    <row r="7088" ht="15" customHeight="1" x14ac:dyDescent="0.25"/>
    <row r="7089" ht="15" customHeight="1" x14ac:dyDescent="0.25"/>
    <row r="7090" ht="15" customHeight="1" x14ac:dyDescent="0.25"/>
    <row r="7091" ht="15" customHeight="1" x14ac:dyDescent="0.25"/>
    <row r="7092" ht="15" customHeight="1" x14ac:dyDescent="0.25"/>
    <row r="7093" ht="15" customHeight="1" x14ac:dyDescent="0.25"/>
    <row r="7094" ht="15" customHeight="1" x14ac:dyDescent="0.25"/>
    <row r="7095" ht="15" customHeight="1" x14ac:dyDescent="0.25"/>
    <row r="7096" ht="15" customHeight="1" x14ac:dyDescent="0.25"/>
    <row r="7097" ht="15" customHeight="1" x14ac:dyDescent="0.25"/>
    <row r="7098" ht="15" customHeight="1" x14ac:dyDescent="0.25"/>
    <row r="7099" ht="15" customHeight="1" x14ac:dyDescent="0.25"/>
    <row r="7100" ht="15" customHeight="1" x14ac:dyDescent="0.25"/>
    <row r="7101" ht="15" customHeight="1" x14ac:dyDescent="0.25"/>
    <row r="7102" ht="15" customHeight="1" x14ac:dyDescent="0.25"/>
    <row r="7103" ht="15" customHeight="1" x14ac:dyDescent="0.25"/>
    <row r="7104" ht="15" customHeight="1" x14ac:dyDescent="0.25"/>
    <row r="7105" ht="15" customHeight="1" x14ac:dyDescent="0.25"/>
    <row r="7106" ht="15" customHeight="1" x14ac:dyDescent="0.25"/>
    <row r="7107" ht="15" customHeight="1" x14ac:dyDescent="0.25"/>
    <row r="7108" ht="15" customHeight="1" x14ac:dyDescent="0.25"/>
    <row r="7109" ht="15" customHeight="1" x14ac:dyDescent="0.25"/>
    <row r="7110" ht="15" customHeight="1" x14ac:dyDescent="0.25"/>
    <row r="7111" ht="15" customHeight="1" x14ac:dyDescent="0.25"/>
    <row r="7112" ht="15" customHeight="1" x14ac:dyDescent="0.25"/>
    <row r="7113" ht="15" customHeight="1" x14ac:dyDescent="0.25"/>
    <row r="7114" ht="15" customHeight="1" x14ac:dyDescent="0.25"/>
    <row r="7115" ht="15" customHeight="1" x14ac:dyDescent="0.25"/>
    <row r="7116" ht="15" customHeight="1" x14ac:dyDescent="0.25"/>
  </sheetData>
  <mergeCells count="4">
    <mergeCell ref="A9:C10"/>
    <mergeCell ref="B4:D4"/>
    <mergeCell ref="B5:D5"/>
    <mergeCell ref="B6:D6"/>
  </mergeCells>
  <phoneticPr fontId="7" type="noConversion"/>
  <dataValidations count="1">
    <dataValidation type="list" allowBlank="1" showInputMessage="1" showErrorMessage="1" sqref="B5:D5">
      <formula1>LISTEFIL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'POURCENTAGE PROFIT'!$A$3:$A$52</xm:f>
          </x14:formula1>
          <xm:sqref>B26 L6:L7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4:A5"/>
  <sheetViews>
    <sheetView workbookViewId="0">
      <selection activeCell="A5" sqref="A5"/>
    </sheetView>
  </sheetViews>
  <sheetFormatPr defaultColWidth="11.42578125" defaultRowHeight="15" x14ac:dyDescent="0.25"/>
  <cols>
    <col min="1" max="1" width="43.42578125" customWidth="1"/>
  </cols>
  <sheetData>
    <row r="4" spans="1:1" x14ac:dyDescent="0.25">
      <c r="A4" t="s">
        <v>211</v>
      </c>
    </row>
    <row r="5" spans="1:1" x14ac:dyDescent="0.25">
      <c r="A5" t="s">
        <v>212</v>
      </c>
    </row>
  </sheetData>
  <dataValidations count="1">
    <dataValidation type="list" allowBlank="1" showInputMessage="1" showErrorMessage="1" sqref="A5">
      <formula1>LISTETRANSFO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99FF"/>
  </sheetPr>
  <dimension ref="A3:N37"/>
  <sheetViews>
    <sheetView tabSelected="1" zoomScale="85" zoomScaleNormal="85" workbookViewId="0">
      <selection activeCell="F14" sqref="F14"/>
    </sheetView>
  </sheetViews>
  <sheetFormatPr defaultColWidth="11.42578125" defaultRowHeight="15" x14ac:dyDescent="0.25"/>
  <cols>
    <col min="1" max="1" width="14.42578125" customWidth="1"/>
    <col min="2" max="2" width="18" customWidth="1"/>
    <col min="3" max="3" width="14.5703125" customWidth="1"/>
    <col min="4" max="4" width="15" customWidth="1"/>
    <col min="5" max="5" width="18.5703125" customWidth="1"/>
    <col min="6" max="6" width="17.5703125" customWidth="1"/>
    <col min="7" max="7" width="14" customWidth="1"/>
    <col min="9" max="9" width="11.42578125" customWidth="1"/>
    <col min="10" max="10" width="12.42578125" customWidth="1"/>
    <col min="11" max="11" width="14.140625" customWidth="1"/>
    <col min="12" max="12" width="14.28515625" customWidth="1"/>
    <col min="13" max="13" width="11.42578125" style="89"/>
    <col min="14" max="14" width="56" customWidth="1"/>
  </cols>
  <sheetData>
    <row r="3" spans="1:14" ht="15.75" thickBot="1" x14ac:dyDescent="0.3"/>
    <row r="4" spans="1:14" ht="15" customHeight="1" x14ac:dyDescent="0.25">
      <c r="A4" s="654" t="s">
        <v>199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6"/>
    </row>
    <row r="5" spans="1:14" ht="15.75" customHeight="1" thickBot="1" x14ac:dyDescent="0.3">
      <c r="A5" s="657"/>
      <c r="B5" s="658"/>
      <c r="C5" s="658"/>
      <c r="D5" s="658"/>
      <c r="E5" s="658"/>
      <c r="F5" s="658"/>
      <c r="G5" s="658"/>
      <c r="H5" s="658"/>
      <c r="I5" s="658"/>
      <c r="J5" s="658"/>
      <c r="K5" s="658"/>
      <c r="L5" s="658"/>
      <c r="M5" s="658"/>
      <c r="N5" s="659"/>
    </row>
    <row r="6" spans="1:14" ht="22.5" customHeight="1" x14ac:dyDescent="0.25">
      <c r="A6" s="660" t="s">
        <v>187</v>
      </c>
      <c r="B6" s="661"/>
      <c r="C6" s="661" t="s">
        <v>188</v>
      </c>
      <c r="D6" s="661"/>
      <c r="E6" s="661"/>
      <c r="F6" s="661"/>
      <c r="G6" s="580" t="s">
        <v>67</v>
      </c>
      <c r="H6" s="580" t="s">
        <v>3</v>
      </c>
      <c r="I6" s="580" t="s">
        <v>189</v>
      </c>
      <c r="J6" s="580" t="s">
        <v>190</v>
      </c>
      <c r="K6" s="580" t="s">
        <v>191</v>
      </c>
      <c r="L6" s="580" t="s">
        <v>192</v>
      </c>
      <c r="M6" s="581" t="s">
        <v>196</v>
      </c>
      <c r="N6" s="582" t="s">
        <v>198</v>
      </c>
    </row>
    <row r="7" spans="1:14" s="633" customFormat="1" ht="15" customHeight="1" x14ac:dyDescent="0.25">
      <c r="A7" s="662"/>
      <c r="B7" s="663"/>
      <c r="C7" s="664"/>
      <c r="D7" s="665"/>
      <c r="E7" s="665"/>
      <c r="F7" s="663"/>
      <c r="G7" s="622"/>
      <c r="H7" s="622"/>
      <c r="I7" s="622"/>
      <c r="J7" s="553">
        <f t="shared" ref="J7" si="0">H7*I7</f>
        <v>0</v>
      </c>
      <c r="K7" s="163">
        <f>I7/IF(M7="","",VLOOKUP(M7,'POURCENTAGE PROFIT'!A4:B53,2,0))</f>
        <v>0</v>
      </c>
      <c r="L7" s="163">
        <f t="shared" ref="L7" si="1">H7*K7</f>
        <v>0</v>
      </c>
      <c r="M7" s="619">
        <v>19</v>
      </c>
      <c r="N7" s="623"/>
    </row>
    <row r="8" spans="1:14" ht="15" customHeight="1" x14ac:dyDescent="0.25">
      <c r="A8" s="662"/>
      <c r="B8" s="663"/>
      <c r="C8" s="664"/>
      <c r="D8" s="665"/>
      <c r="E8" s="665"/>
      <c r="F8" s="663"/>
      <c r="G8" s="622"/>
      <c r="H8" s="622"/>
      <c r="I8" s="622"/>
      <c r="J8" s="553">
        <f t="shared" ref="J8:J12" si="2">H8*I8</f>
        <v>0</v>
      </c>
      <c r="K8" s="163">
        <f>I8/IF(M8="","",VLOOKUP(M8,'POURCENTAGE PROFIT'!A5:B54,2,0))</f>
        <v>0</v>
      </c>
      <c r="L8" s="163">
        <f t="shared" ref="L8:L12" si="3">H8*K8</f>
        <v>0</v>
      </c>
      <c r="M8" s="619">
        <v>20</v>
      </c>
      <c r="N8" s="623"/>
    </row>
    <row r="9" spans="1:14" ht="15" customHeight="1" x14ac:dyDescent="0.25">
      <c r="A9" s="666"/>
      <c r="B9" s="667"/>
      <c r="C9" s="668"/>
      <c r="D9" s="669"/>
      <c r="E9" s="669"/>
      <c r="F9" s="667"/>
      <c r="G9" s="622"/>
      <c r="H9" s="622"/>
      <c r="I9" s="622"/>
      <c r="J9" s="553">
        <f t="shared" si="2"/>
        <v>0</v>
      </c>
      <c r="K9" s="163">
        <f>I9/IF(M9="","",VLOOKUP(M9,'POURCENTAGE PROFIT'!A6:B55,2,0))</f>
        <v>0</v>
      </c>
      <c r="L9" s="163">
        <f t="shared" si="3"/>
        <v>0</v>
      </c>
      <c r="M9" s="619">
        <v>20</v>
      </c>
      <c r="N9" s="623"/>
    </row>
    <row r="10" spans="1:14" s="633" customFormat="1" ht="15" customHeight="1" x14ac:dyDescent="0.25">
      <c r="A10" s="666"/>
      <c r="B10" s="667"/>
      <c r="C10" s="668"/>
      <c r="D10" s="669"/>
      <c r="E10" s="669"/>
      <c r="F10" s="667"/>
      <c r="G10" s="622"/>
      <c r="H10" s="622"/>
      <c r="I10" s="622"/>
      <c r="J10" s="553">
        <f t="shared" ref="J10" si="4">H10*I10</f>
        <v>0</v>
      </c>
      <c r="K10" s="163">
        <f>I10/IF(M10="","",VLOOKUP(M10,'POURCENTAGE PROFIT'!A7:B56,2,0))</f>
        <v>0</v>
      </c>
      <c r="L10" s="163">
        <f t="shared" ref="L10" si="5">H10*K10</f>
        <v>0</v>
      </c>
      <c r="M10" s="619">
        <v>21</v>
      </c>
      <c r="N10" s="623"/>
    </row>
    <row r="11" spans="1:14" s="633" customFormat="1" ht="15" customHeight="1" x14ac:dyDescent="0.25">
      <c r="A11" s="666"/>
      <c r="B11" s="667"/>
      <c r="C11" s="668"/>
      <c r="D11" s="669"/>
      <c r="E11" s="669"/>
      <c r="F11" s="667"/>
      <c r="G11" s="622"/>
      <c r="H11" s="622"/>
      <c r="I11" s="622"/>
      <c r="J11" s="553">
        <f t="shared" ref="J11" si="6">H11*I11</f>
        <v>0</v>
      </c>
      <c r="K11" s="163">
        <f>I11/IF(M11="","",VLOOKUP(M11,'POURCENTAGE PROFIT'!A8:B57,2,0))</f>
        <v>0</v>
      </c>
      <c r="L11" s="163">
        <f t="shared" ref="L11" si="7">H11*K11</f>
        <v>0</v>
      </c>
      <c r="M11" s="619">
        <v>22</v>
      </c>
      <c r="N11" s="623"/>
    </row>
    <row r="12" spans="1:14" ht="15.75" thickBot="1" x14ac:dyDescent="0.3">
      <c r="A12" s="687"/>
      <c r="B12" s="688"/>
      <c r="C12" s="688"/>
      <c r="D12" s="688"/>
      <c r="E12" s="688"/>
      <c r="F12" s="688"/>
      <c r="G12" s="165"/>
      <c r="H12" s="165"/>
      <c r="I12" s="165"/>
      <c r="J12" s="570">
        <f t="shared" si="2"/>
        <v>0</v>
      </c>
      <c r="K12" s="571">
        <f>I12/IF(M12="","",VLOOKUP(M12,'POURCENTAGE PROFIT'!A5:B54,2,0))</f>
        <v>0</v>
      </c>
      <c r="L12" s="571">
        <f t="shared" si="3"/>
        <v>0</v>
      </c>
      <c r="M12" s="620">
        <v>20</v>
      </c>
      <c r="N12" s="621"/>
    </row>
    <row r="13" spans="1:14" ht="15" customHeight="1" x14ac:dyDescent="0.25">
      <c r="A13" s="583"/>
      <c r="B13" s="583"/>
      <c r="C13" s="583"/>
      <c r="D13" s="583"/>
      <c r="E13" s="583"/>
      <c r="F13" s="583"/>
      <c r="G13" s="583"/>
      <c r="H13" s="583"/>
      <c r="I13" s="583"/>
      <c r="J13" s="89"/>
      <c r="K13" s="160"/>
      <c r="L13" s="160"/>
      <c r="M13" s="585"/>
      <c r="N13" s="584"/>
    </row>
    <row r="14" spans="1:14" ht="15" customHeight="1" x14ac:dyDescent="0.25">
      <c r="A14" s="583"/>
      <c r="B14" s="583"/>
      <c r="C14" s="583"/>
      <c r="D14" s="583"/>
      <c r="E14" s="583"/>
      <c r="F14" s="583"/>
      <c r="G14" s="583"/>
      <c r="H14" s="583"/>
      <c r="I14" s="583"/>
      <c r="J14" s="89"/>
      <c r="K14" s="160"/>
      <c r="L14" s="160"/>
      <c r="M14" s="585"/>
      <c r="N14" s="584"/>
    </row>
    <row r="15" spans="1:14" x14ac:dyDescent="0.25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</row>
    <row r="16" spans="1:14" ht="15.75" thickBot="1" x14ac:dyDescent="0.3">
      <c r="A16" s="683"/>
      <c r="B16" s="683"/>
      <c r="C16" s="683"/>
      <c r="D16" s="89"/>
      <c r="E16" s="89"/>
      <c r="F16" s="89"/>
      <c r="G16" s="630"/>
      <c r="H16" s="630"/>
      <c r="I16" s="630"/>
      <c r="J16" s="630"/>
      <c r="K16" s="630"/>
      <c r="L16" s="89"/>
    </row>
    <row r="17" spans="1:13" x14ac:dyDescent="0.25">
      <c r="A17" s="654" t="s">
        <v>200</v>
      </c>
      <c r="B17" s="655"/>
      <c r="C17" s="655"/>
      <c r="D17" s="655"/>
      <c r="E17" s="655"/>
      <c r="F17" s="655"/>
      <c r="G17" s="655"/>
      <c r="H17" s="655"/>
      <c r="I17" s="656"/>
      <c r="J17" s="626" t="s">
        <v>62</v>
      </c>
      <c r="K17" s="624" t="s">
        <v>63</v>
      </c>
      <c r="M17"/>
    </row>
    <row r="18" spans="1:13" ht="15.75" thickBot="1" x14ac:dyDescent="0.3">
      <c r="A18" s="657"/>
      <c r="B18" s="658"/>
      <c r="C18" s="658"/>
      <c r="D18" s="658"/>
      <c r="E18" s="658"/>
      <c r="F18" s="658"/>
      <c r="G18" s="658"/>
      <c r="H18" s="658"/>
      <c r="I18" s="659"/>
      <c r="J18" s="627">
        <f>'TAUX HORAIRE'!B2</f>
        <v>64</v>
      </c>
      <c r="K18" s="628">
        <f>'TAUX HORAIRE'!C2</f>
        <v>84</v>
      </c>
      <c r="M18"/>
    </row>
    <row r="19" spans="1:13" x14ac:dyDescent="0.25">
      <c r="A19" s="676" t="s">
        <v>197</v>
      </c>
      <c r="B19" s="677"/>
      <c r="C19" s="678"/>
      <c r="D19" s="580" t="s">
        <v>193</v>
      </c>
      <c r="E19" s="625" t="s">
        <v>62</v>
      </c>
      <c r="F19" s="625" t="s">
        <v>63</v>
      </c>
      <c r="G19" s="679" t="s">
        <v>198</v>
      </c>
      <c r="H19" s="679"/>
      <c r="I19" s="679"/>
      <c r="J19" s="679"/>
      <c r="K19" s="680"/>
      <c r="M19"/>
    </row>
    <row r="20" spans="1:13" s="633" customFormat="1" x14ac:dyDescent="0.25">
      <c r="A20" s="662"/>
      <c r="B20" s="665"/>
      <c r="C20" s="663"/>
      <c r="D20" s="553"/>
      <c r="E20" s="163">
        <f>D20*$J$18</f>
        <v>0</v>
      </c>
      <c r="F20" s="163">
        <f>D20*$K$18</f>
        <v>0</v>
      </c>
      <c r="G20" s="664"/>
      <c r="H20" s="665"/>
      <c r="I20" s="665"/>
      <c r="J20" s="665"/>
      <c r="K20" s="682"/>
    </row>
    <row r="21" spans="1:13" x14ac:dyDescent="0.25">
      <c r="A21" s="662"/>
      <c r="B21" s="665"/>
      <c r="C21" s="663"/>
      <c r="D21" s="553"/>
      <c r="E21" s="163">
        <f>D21*$J$18</f>
        <v>0</v>
      </c>
      <c r="F21" s="163">
        <f>D21*$K$18</f>
        <v>0</v>
      </c>
      <c r="G21" s="664"/>
      <c r="H21" s="665"/>
      <c r="I21" s="665"/>
      <c r="J21" s="665"/>
      <c r="K21" s="682"/>
    </row>
    <row r="22" spans="1:13" s="633" customFormat="1" x14ac:dyDescent="0.25">
      <c r="A22" s="666"/>
      <c r="B22" s="669"/>
      <c r="C22" s="667"/>
      <c r="D22" s="629"/>
      <c r="E22" s="163">
        <f t="shared" ref="E22:E29" si="8">D22*$J$18</f>
        <v>0</v>
      </c>
      <c r="F22" s="163">
        <f t="shared" ref="F22:F29" si="9">D22*$K$18</f>
        <v>0</v>
      </c>
      <c r="G22" s="668"/>
      <c r="H22" s="669"/>
      <c r="I22" s="669"/>
      <c r="J22" s="669"/>
      <c r="K22" s="681"/>
      <c r="M22" s="634"/>
    </row>
    <row r="23" spans="1:13" x14ac:dyDescent="0.25">
      <c r="A23" s="666"/>
      <c r="B23" s="669"/>
      <c r="C23" s="667"/>
      <c r="D23" s="629"/>
      <c r="E23" s="163">
        <f t="shared" si="8"/>
        <v>0</v>
      </c>
      <c r="F23" s="163">
        <f t="shared" si="9"/>
        <v>0</v>
      </c>
      <c r="G23" s="668"/>
      <c r="H23" s="669"/>
      <c r="I23" s="669"/>
      <c r="J23" s="669"/>
      <c r="K23" s="681"/>
    </row>
    <row r="24" spans="1:13" s="633" customFormat="1" x14ac:dyDescent="0.25">
      <c r="A24" s="666"/>
      <c r="B24" s="669"/>
      <c r="C24" s="667"/>
      <c r="D24" s="629"/>
      <c r="E24" s="163">
        <f t="shared" si="8"/>
        <v>0</v>
      </c>
      <c r="F24" s="163">
        <f t="shared" si="9"/>
        <v>0</v>
      </c>
      <c r="G24" s="668"/>
      <c r="H24" s="669"/>
      <c r="I24" s="669"/>
      <c r="J24" s="669"/>
      <c r="K24" s="681"/>
      <c r="M24" s="634"/>
    </row>
    <row r="25" spans="1:13" s="633" customFormat="1" x14ac:dyDescent="0.25">
      <c r="A25" s="666"/>
      <c r="B25" s="669"/>
      <c r="C25" s="667"/>
      <c r="D25" s="629"/>
      <c r="E25" s="163">
        <f t="shared" si="8"/>
        <v>0</v>
      </c>
      <c r="F25" s="163">
        <f t="shared" si="9"/>
        <v>0</v>
      </c>
      <c r="G25" s="668"/>
      <c r="H25" s="669"/>
      <c r="I25" s="669"/>
      <c r="J25" s="669"/>
      <c r="K25" s="681"/>
      <c r="M25" s="634"/>
    </row>
    <row r="26" spans="1:13" s="633" customFormat="1" x14ac:dyDescent="0.25">
      <c r="A26" s="666"/>
      <c r="B26" s="669"/>
      <c r="C26" s="667"/>
      <c r="D26" s="629"/>
      <c r="E26" s="163">
        <f t="shared" si="8"/>
        <v>0</v>
      </c>
      <c r="F26" s="163">
        <f t="shared" si="9"/>
        <v>0</v>
      </c>
      <c r="G26" s="668"/>
      <c r="H26" s="669"/>
      <c r="I26" s="669"/>
      <c r="J26" s="669"/>
      <c r="K26" s="681"/>
      <c r="M26" s="634"/>
    </row>
    <row r="27" spans="1:13" s="633" customFormat="1" x14ac:dyDescent="0.25">
      <c r="A27" s="666"/>
      <c r="B27" s="669"/>
      <c r="C27" s="667"/>
      <c r="D27" s="629"/>
      <c r="E27" s="163">
        <f t="shared" si="8"/>
        <v>0</v>
      </c>
      <c r="F27" s="163">
        <f t="shared" si="9"/>
        <v>0</v>
      </c>
      <c r="G27" s="668"/>
      <c r="H27" s="669"/>
      <c r="I27" s="669"/>
      <c r="J27" s="669"/>
      <c r="K27" s="681"/>
      <c r="M27" s="634"/>
    </row>
    <row r="28" spans="1:13" s="633" customFormat="1" x14ac:dyDescent="0.25">
      <c r="A28" s="666"/>
      <c r="B28" s="669"/>
      <c r="C28" s="667"/>
      <c r="D28" s="629"/>
      <c r="E28" s="163">
        <f t="shared" si="8"/>
        <v>0</v>
      </c>
      <c r="F28" s="163">
        <f t="shared" si="9"/>
        <v>0</v>
      </c>
      <c r="G28" s="668"/>
      <c r="H28" s="669"/>
      <c r="I28" s="669"/>
      <c r="J28" s="669"/>
      <c r="K28" s="681"/>
      <c r="M28" s="634"/>
    </row>
    <row r="29" spans="1:13" ht="15.75" thickBot="1" x14ac:dyDescent="0.3">
      <c r="A29" s="847"/>
      <c r="B29" s="848"/>
      <c r="C29" s="849"/>
      <c r="D29" s="570"/>
      <c r="E29" s="571">
        <f t="shared" si="8"/>
        <v>0</v>
      </c>
      <c r="F29" s="571">
        <f t="shared" si="9"/>
        <v>0</v>
      </c>
      <c r="G29" s="684"/>
      <c r="H29" s="685"/>
      <c r="I29" s="685"/>
      <c r="J29" s="685"/>
      <c r="K29" s="686"/>
    </row>
    <row r="30" spans="1:13" ht="23.25" x14ac:dyDescent="0.25">
      <c r="A30" s="631"/>
      <c r="B30" s="632"/>
      <c r="C30" s="632"/>
      <c r="D30" s="563"/>
      <c r="G30" s="563"/>
    </row>
    <row r="31" spans="1:13" ht="15.75" thickBot="1" x14ac:dyDescent="0.3">
      <c r="D31" s="561"/>
      <c r="K31" s="89"/>
    </row>
    <row r="32" spans="1:13" ht="15" customHeight="1" x14ac:dyDescent="0.25">
      <c r="A32" s="670" t="s">
        <v>0</v>
      </c>
      <c r="B32" s="671"/>
      <c r="C32" s="672"/>
      <c r="D32" s="160"/>
      <c r="K32" s="89"/>
    </row>
    <row r="33" spans="1:11" ht="15.75" customHeight="1" thickBot="1" x14ac:dyDescent="0.3">
      <c r="A33" s="673"/>
      <c r="B33" s="674"/>
      <c r="C33" s="675"/>
      <c r="D33" s="160"/>
      <c r="K33" s="89"/>
    </row>
    <row r="34" spans="1:11" ht="23.25" x14ac:dyDescent="0.25">
      <c r="A34" s="573"/>
      <c r="B34" s="568" t="s">
        <v>62</v>
      </c>
      <c r="C34" s="569" t="s">
        <v>63</v>
      </c>
      <c r="D34" s="562"/>
      <c r="K34" s="89"/>
    </row>
    <row r="35" spans="1:11" x14ac:dyDescent="0.25">
      <c r="A35" s="574" t="s">
        <v>60</v>
      </c>
      <c r="B35" s="163">
        <f>SUM(J8:J12)</f>
        <v>0</v>
      </c>
      <c r="C35" s="353">
        <f>SUM(L8:L12)</f>
        <v>0</v>
      </c>
    </row>
    <row r="36" spans="1:11" x14ac:dyDescent="0.25">
      <c r="A36" s="575" t="s">
        <v>194</v>
      </c>
      <c r="B36" s="554">
        <f>SUM(E21:E29)</f>
        <v>0</v>
      </c>
      <c r="C36" s="576">
        <f>SUM(F21:F29)</f>
        <v>0</v>
      </c>
    </row>
    <row r="37" spans="1:11" ht="15.75" thickBot="1" x14ac:dyDescent="0.3">
      <c r="A37" s="577" t="s">
        <v>195</v>
      </c>
      <c r="B37" s="578">
        <f>B35+B36</f>
        <v>0</v>
      </c>
      <c r="C37" s="579">
        <f>C35+C36</f>
        <v>0</v>
      </c>
    </row>
  </sheetData>
  <mergeCells count="40">
    <mergeCell ref="G20:K20"/>
    <mergeCell ref="A7:B7"/>
    <mergeCell ref="C7:F7"/>
    <mergeCell ref="A10:B10"/>
    <mergeCell ref="C10:F10"/>
    <mergeCell ref="A11:B11"/>
    <mergeCell ref="C11:F11"/>
    <mergeCell ref="A28:C28"/>
    <mergeCell ref="A20:C20"/>
    <mergeCell ref="A22:C22"/>
    <mergeCell ref="G22:K22"/>
    <mergeCell ref="A32:C33"/>
    <mergeCell ref="G24:K24"/>
    <mergeCell ref="A25:C25"/>
    <mergeCell ref="G25:K25"/>
    <mergeCell ref="A26:C26"/>
    <mergeCell ref="G26:K26"/>
    <mergeCell ref="A27:C27"/>
    <mergeCell ref="G27:K27"/>
    <mergeCell ref="G28:K28"/>
    <mergeCell ref="A9:B9"/>
    <mergeCell ref="C9:F9"/>
    <mergeCell ref="A19:C19"/>
    <mergeCell ref="G19:K19"/>
    <mergeCell ref="A29:C29"/>
    <mergeCell ref="A23:C23"/>
    <mergeCell ref="G23:K23"/>
    <mergeCell ref="A21:C21"/>
    <mergeCell ref="G21:K21"/>
    <mergeCell ref="A16:C16"/>
    <mergeCell ref="A17:I18"/>
    <mergeCell ref="A24:C24"/>
    <mergeCell ref="G29:K29"/>
    <mergeCell ref="A12:B12"/>
    <mergeCell ref="C12:F12"/>
    <mergeCell ref="A4:N5"/>
    <mergeCell ref="A6:B6"/>
    <mergeCell ref="C6:F6"/>
    <mergeCell ref="A8:B8"/>
    <mergeCell ref="C8:F8"/>
  </mergeCells>
  <pageMargins left="0.7" right="0.7" top="0.75" bottom="0.75" header="0.3" footer="0.3"/>
  <pageSetup paperSize="141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'POURCENTAGE PROFIT'!$A$3:$A$52</xm:f>
          </x14:formula1>
          <xm:sqref>M7:M14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X1041"/>
  <sheetViews>
    <sheetView topLeftCell="A71" zoomScale="90" zoomScaleNormal="90" workbookViewId="0">
      <selection activeCell="G84" sqref="G84"/>
    </sheetView>
  </sheetViews>
  <sheetFormatPr defaultColWidth="11.42578125" defaultRowHeight="15" x14ac:dyDescent="0.25"/>
  <cols>
    <col min="1" max="1" width="42.85546875" style="2" customWidth="1"/>
    <col min="2" max="2" width="14" style="2" customWidth="1"/>
    <col min="3" max="3" width="18.140625" style="2" customWidth="1"/>
    <col min="4" max="4" width="17.42578125" style="2" customWidth="1"/>
    <col min="5" max="5" width="23.42578125" style="2" customWidth="1"/>
    <col min="6" max="6" width="20" style="2" customWidth="1"/>
    <col min="7" max="7" width="16.85546875" style="2" customWidth="1"/>
    <col min="8" max="8" width="17.85546875" style="2" customWidth="1"/>
    <col min="9" max="9" width="39.85546875" style="2" customWidth="1"/>
    <col min="10" max="10" width="20.42578125" style="2" customWidth="1"/>
    <col min="11" max="11" width="21" style="2" customWidth="1"/>
    <col min="12" max="12" width="19.7109375" style="2" customWidth="1"/>
    <col min="13" max="13" width="19" style="2" customWidth="1"/>
    <col min="14" max="14" width="17.42578125" style="2" customWidth="1"/>
    <col min="15" max="15" width="22.140625" style="2" customWidth="1"/>
    <col min="16" max="16" width="16.42578125" style="2" customWidth="1"/>
    <col min="17" max="17" width="23.42578125" style="2" customWidth="1"/>
    <col min="18" max="18" width="15.140625" style="2" customWidth="1"/>
    <col min="19" max="19" width="11.42578125" style="2"/>
    <col min="20" max="16384" width="11.42578125" style="3"/>
  </cols>
  <sheetData>
    <row r="1" spans="1:23" ht="19.5" customHeight="1" thickBot="1" x14ac:dyDescent="0.3">
      <c r="A1" s="725" t="s">
        <v>5</v>
      </c>
      <c r="B1" s="690"/>
      <c r="C1" s="690"/>
      <c r="D1" s="690"/>
      <c r="E1" s="690"/>
      <c r="F1" s="690"/>
      <c r="G1" s="690"/>
      <c r="H1" s="690"/>
      <c r="I1" s="690"/>
      <c r="J1" s="690"/>
      <c r="K1" s="713"/>
      <c r="L1" s="188"/>
      <c r="T1" s="2"/>
      <c r="U1" s="2"/>
      <c r="V1" s="2"/>
      <c r="W1" s="2"/>
    </row>
    <row r="2" spans="1:23" ht="19.5" customHeight="1" thickBot="1" x14ac:dyDescent="0.3">
      <c r="A2" s="701" t="s">
        <v>1</v>
      </c>
      <c r="B2" s="729"/>
      <c r="C2" s="729"/>
      <c r="D2" s="729"/>
      <c r="E2" s="729"/>
      <c r="F2" s="729"/>
      <c r="G2" s="729"/>
      <c r="H2" s="729"/>
      <c r="I2" s="729"/>
      <c r="J2" s="729"/>
      <c r="K2" s="730"/>
      <c r="L2" s="188"/>
      <c r="P2" s="3"/>
      <c r="Q2" s="3"/>
      <c r="R2" s="3"/>
      <c r="S2" s="3"/>
    </row>
    <row r="3" spans="1:23" ht="19.5" customHeight="1" x14ac:dyDescent="0.25">
      <c r="A3" s="119"/>
      <c r="B3" s="723" t="s">
        <v>16</v>
      </c>
      <c r="C3" s="724"/>
      <c r="D3" s="724"/>
      <c r="E3" s="170" t="s">
        <v>16</v>
      </c>
      <c r="F3" s="171"/>
      <c r="G3" s="195"/>
      <c r="H3" s="196"/>
      <c r="I3" s="172" t="s">
        <v>16</v>
      </c>
      <c r="J3" s="193"/>
      <c r="K3" s="206"/>
      <c r="O3" s="3"/>
      <c r="P3" s="3"/>
      <c r="Q3" s="3"/>
      <c r="R3" s="3"/>
      <c r="S3" s="3"/>
    </row>
    <row r="4" spans="1:23" ht="19.5" customHeight="1" thickBot="1" x14ac:dyDescent="0.3">
      <c r="A4" s="227" t="s">
        <v>4</v>
      </c>
      <c r="B4" s="241" t="s">
        <v>11</v>
      </c>
      <c r="C4" s="53" t="s">
        <v>10</v>
      </c>
      <c r="D4" s="242" t="s">
        <v>19</v>
      </c>
      <c r="E4" s="243" t="s">
        <v>11</v>
      </c>
      <c r="F4" s="54" t="s">
        <v>10</v>
      </c>
      <c r="G4" s="244" t="s">
        <v>19</v>
      </c>
      <c r="H4" s="245" t="s">
        <v>11</v>
      </c>
      <c r="I4" s="246" t="s">
        <v>10</v>
      </c>
      <c r="J4" s="55" t="s">
        <v>19</v>
      </c>
      <c r="K4" s="212" t="s">
        <v>20</v>
      </c>
      <c r="O4" s="3"/>
      <c r="P4" s="3"/>
      <c r="Q4" s="3"/>
      <c r="R4" s="3"/>
      <c r="S4" s="3"/>
    </row>
    <row r="5" spans="1:23" ht="19.5" customHeight="1" thickBot="1" x14ac:dyDescent="0.3">
      <c r="A5" s="275"/>
      <c r="B5" s="9"/>
      <c r="C5" s="21"/>
      <c r="D5" s="20"/>
      <c r="E5" s="11"/>
      <c r="F5" s="22"/>
      <c r="G5" s="23"/>
      <c r="H5" s="199"/>
      <c r="I5" s="194"/>
      <c r="J5" s="143"/>
      <c r="K5" s="240">
        <f>B5+E5+H5</f>
        <v>0</v>
      </c>
      <c r="O5" s="3"/>
      <c r="P5" s="3"/>
      <c r="Q5" s="3"/>
      <c r="R5" s="3"/>
      <c r="S5" s="3"/>
    </row>
    <row r="6" spans="1:23" ht="19.5" customHeight="1" thickBot="1" x14ac:dyDescent="0.3">
      <c r="A6" s="275"/>
      <c r="B6" s="9"/>
      <c r="C6" s="21"/>
      <c r="D6" s="20"/>
      <c r="E6" s="11"/>
      <c r="F6" s="22"/>
      <c r="G6" s="23"/>
      <c r="H6" s="199"/>
      <c r="I6" s="194"/>
      <c r="J6" s="143"/>
      <c r="K6" s="240">
        <f t="shared" ref="K6:K14" si="0">B6+E6+H6</f>
        <v>0</v>
      </c>
      <c r="O6" s="3"/>
      <c r="P6" s="3"/>
      <c r="Q6" s="3"/>
      <c r="R6" s="3"/>
      <c r="S6" s="3"/>
    </row>
    <row r="7" spans="1:23" ht="19.5" customHeight="1" thickBot="1" x14ac:dyDescent="0.3">
      <c r="A7" s="275"/>
      <c r="B7" s="9"/>
      <c r="C7" s="21"/>
      <c r="D7" s="20"/>
      <c r="E7" s="11"/>
      <c r="F7" s="22"/>
      <c r="G7" s="23"/>
      <c r="H7" s="199"/>
      <c r="I7" s="194"/>
      <c r="J7" s="143"/>
      <c r="K7" s="240">
        <f t="shared" si="0"/>
        <v>0</v>
      </c>
      <c r="O7" s="3"/>
      <c r="P7" s="3"/>
      <c r="Q7" s="3"/>
      <c r="R7" s="3"/>
      <c r="S7" s="3"/>
    </row>
    <row r="8" spans="1:23" ht="19.5" customHeight="1" thickBot="1" x14ac:dyDescent="0.3">
      <c r="A8" s="275"/>
      <c r="B8" s="9"/>
      <c r="C8" s="21"/>
      <c r="D8" s="20"/>
      <c r="E8" s="11"/>
      <c r="F8" s="22"/>
      <c r="G8" s="23"/>
      <c r="H8" s="199"/>
      <c r="I8" s="194"/>
      <c r="J8" s="143"/>
      <c r="K8" s="240">
        <f t="shared" si="0"/>
        <v>0</v>
      </c>
      <c r="S8" s="3"/>
    </row>
    <row r="9" spans="1:23" ht="19.5" customHeight="1" thickBot="1" x14ac:dyDescent="0.3">
      <c r="A9" s="275"/>
      <c r="B9" s="9"/>
      <c r="C9" s="21"/>
      <c r="D9" s="20"/>
      <c r="E9" s="11"/>
      <c r="F9" s="22"/>
      <c r="G9" s="23"/>
      <c r="H9" s="199"/>
      <c r="I9" s="194"/>
      <c r="J9" s="143"/>
      <c r="K9" s="240">
        <f t="shared" si="0"/>
        <v>0</v>
      </c>
      <c r="S9" s="3"/>
    </row>
    <row r="10" spans="1:23" ht="19.5" customHeight="1" thickBot="1" x14ac:dyDescent="0.3">
      <c r="A10" s="275"/>
      <c r="B10" s="9"/>
      <c r="C10" s="21"/>
      <c r="D10" s="20"/>
      <c r="E10" s="11"/>
      <c r="F10" s="22"/>
      <c r="G10" s="23"/>
      <c r="H10" s="199"/>
      <c r="I10" s="194"/>
      <c r="J10" s="143"/>
      <c r="K10" s="240">
        <f t="shared" si="0"/>
        <v>0</v>
      </c>
      <c r="S10" s="3"/>
    </row>
    <row r="11" spans="1:23" ht="19.5" customHeight="1" thickBot="1" x14ac:dyDescent="0.3">
      <c r="A11" s="275"/>
      <c r="B11" s="9"/>
      <c r="C11" s="21"/>
      <c r="D11" s="20"/>
      <c r="E11" s="11"/>
      <c r="F11" s="22"/>
      <c r="G11" s="23"/>
      <c r="H11" s="199"/>
      <c r="I11" s="194"/>
      <c r="J11" s="143"/>
      <c r="K11" s="240">
        <f t="shared" si="0"/>
        <v>0</v>
      </c>
      <c r="S11" s="3"/>
    </row>
    <row r="12" spans="1:23" ht="19.5" customHeight="1" thickBot="1" x14ac:dyDescent="0.3">
      <c r="A12" s="275"/>
      <c r="B12" s="9"/>
      <c r="C12" s="21"/>
      <c r="D12" s="20"/>
      <c r="E12" s="11"/>
      <c r="F12" s="22"/>
      <c r="G12" s="23"/>
      <c r="H12" s="199"/>
      <c r="I12" s="194"/>
      <c r="J12" s="143"/>
      <c r="K12" s="240">
        <f t="shared" si="0"/>
        <v>0</v>
      </c>
      <c r="T12" s="2"/>
      <c r="U12" s="2"/>
      <c r="V12" s="2"/>
    </row>
    <row r="13" spans="1:23" ht="19.5" customHeight="1" thickBot="1" x14ac:dyDescent="0.3">
      <c r="A13" s="275"/>
      <c r="B13" s="9"/>
      <c r="C13" s="21"/>
      <c r="D13" s="20"/>
      <c r="E13" s="11"/>
      <c r="F13" s="22"/>
      <c r="G13" s="23"/>
      <c r="H13" s="199"/>
      <c r="I13" s="194"/>
      <c r="J13" s="143"/>
      <c r="K13" s="240">
        <f t="shared" si="0"/>
        <v>0</v>
      </c>
      <c r="T13" s="2"/>
      <c r="U13" s="2"/>
      <c r="V13" s="2"/>
    </row>
    <row r="14" spans="1:23" ht="19.5" customHeight="1" thickBot="1" x14ac:dyDescent="0.3">
      <c r="A14" s="276"/>
      <c r="B14" s="16"/>
      <c r="C14" s="65"/>
      <c r="D14" s="66"/>
      <c r="E14" s="17"/>
      <c r="F14" s="67"/>
      <c r="G14" s="174"/>
      <c r="H14" s="200"/>
      <c r="I14" s="219"/>
      <c r="J14" s="198"/>
      <c r="K14" s="240">
        <f t="shared" si="0"/>
        <v>0</v>
      </c>
      <c r="T14" s="2"/>
      <c r="U14" s="2"/>
      <c r="V14" s="2"/>
    </row>
    <row r="15" spans="1:23" ht="19.5" customHeight="1" thickBot="1" x14ac:dyDescent="0.3">
      <c r="A15" s="701" t="s">
        <v>18</v>
      </c>
      <c r="B15" s="690"/>
      <c r="C15" s="690"/>
      <c r="D15" s="690"/>
      <c r="E15" s="690"/>
      <c r="F15" s="690"/>
      <c r="G15" s="690"/>
      <c r="H15" s="690"/>
      <c r="I15" s="690"/>
      <c r="J15" s="690"/>
      <c r="K15" s="713"/>
      <c r="L15" s="204"/>
      <c r="T15" s="2"/>
      <c r="U15" s="2"/>
      <c r="V15" s="2"/>
    </row>
    <row r="16" spans="1:23" ht="19.5" customHeight="1" thickBot="1" x14ac:dyDescent="0.3">
      <c r="A16" s="277"/>
      <c r="B16" s="63"/>
      <c r="C16" s="133"/>
      <c r="D16" s="135"/>
      <c r="E16" s="64"/>
      <c r="F16" s="140"/>
      <c r="G16" s="201"/>
      <c r="H16" s="215"/>
      <c r="I16" s="207"/>
      <c r="J16" s="211"/>
      <c r="K16" s="240">
        <f>B16+E16+H16</f>
        <v>0</v>
      </c>
      <c r="T16" s="2"/>
      <c r="U16" s="2"/>
      <c r="V16" s="2"/>
    </row>
    <row r="17" spans="1:24" ht="19.5" customHeight="1" thickBot="1" x14ac:dyDescent="0.3">
      <c r="A17" s="275"/>
      <c r="B17" s="9"/>
      <c r="C17" s="21"/>
      <c r="D17" s="20"/>
      <c r="E17" s="11"/>
      <c r="F17" s="22"/>
      <c r="G17" s="23"/>
      <c r="H17" s="216"/>
      <c r="I17" s="24"/>
      <c r="J17" s="143"/>
      <c r="K17" s="240">
        <f t="shared" ref="K17:K42" si="1">B17+E17+H17</f>
        <v>0</v>
      </c>
      <c r="T17" s="2"/>
      <c r="U17" s="2"/>
      <c r="V17" s="2"/>
    </row>
    <row r="18" spans="1:24" ht="19.5" customHeight="1" thickBot="1" x14ac:dyDescent="0.3">
      <c r="A18" s="275"/>
      <c r="B18" s="9"/>
      <c r="C18" s="21"/>
      <c r="D18" s="20"/>
      <c r="E18" s="11"/>
      <c r="F18" s="22"/>
      <c r="G18" s="23"/>
      <c r="H18" s="216"/>
      <c r="I18" s="24"/>
      <c r="J18" s="143"/>
      <c r="K18" s="240">
        <f t="shared" si="1"/>
        <v>0</v>
      </c>
      <c r="T18" s="2"/>
      <c r="U18" s="2"/>
      <c r="V18" s="2"/>
    </row>
    <row r="19" spans="1:24" ht="19.5" customHeight="1" thickBot="1" x14ac:dyDescent="0.3">
      <c r="A19" s="275"/>
      <c r="B19" s="9"/>
      <c r="C19" s="21"/>
      <c r="D19" s="20"/>
      <c r="E19" s="11"/>
      <c r="F19" s="22"/>
      <c r="G19" s="23"/>
      <c r="H19" s="216"/>
      <c r="I19" s="24"/>
      <c r="J19" s="143"/>
      <c r="K19" s="240">
        <f t="shared" si="1"/>
        <v>0</v>
      </c>
      <c r="T19" s="2"/>
      <c r="U19" s="2"/>
      <c r="V19" s="2"/>
    </row>
    <row r="20" spans="1:24" ht="19.5" customHeight="1" thickBot="1" x14ac:dyDescent="0.3">
      <c r="A20" s="275"/>
      <c r="B20" s="9"/>
      <c r="C20" s="21"/>
      <c r="D20" s="20"/>
      <c r="E20" s="11"/>
      <c r="F20" s="22"/>
      <c r="G20" s="23"/>
      <c r="H20" s="216"/>
      <c r="I20" s="24"/>
      <c r="J20" s="143"/>
      <c r="K20" s="240">
        <f t="shared" si="1"/>
        <v>0</v>
      </c>
      <c r="T20" s="2"/>
      <c r="U20" s="2"/>
      <c r="V20" s="2"/>
    </row>
    <row r="21" spans="1:24" ht="19.5" customHeight="1" thickBot="1" x14ac:dyDescent="0.3">
      <c r="A21" s="275"/>
      <c r="B21" s="9"/>
      <c r="C21" s="21"/>
      <c r="D21" s="20"/>
      <c r="E21" s="11"/>
      <c r="F21" s="22"/>
      <c r="G21" s="23"/>
      <c r="H21" s="216"/>
      <c r="I21" s="24"/>
      <c r="J21" s="143"/>
      <c r="K21" s="240">
        <f t="shared" si="1"/>
        <v>0</v>
      </c>
      <c r="T21" s="2"/>
      <c r="U21" s="2"/>
      <c r="V21" s="2"/>
    </row>
    <row r="22" spans="1:24" ht="19.5" customHeight="1" thickBot="1" x14ac:dyDescent="0.3">
      <c r="A22" s="275"/>
      <c r="B22" s="9"/>
      <c r="C22" s="21"/>
      <c r="D22" s="20"/>
      <c r="E22" s="11"/>
      <c r="F22" s="22"/>
      <c r="G22" s="23"/>
      <c r="H22" s="216"/>
      <c r="I22" s="24"/>
      <c r="J22" s="143"/>
      <c r="K22" s="240">
        <f t="shared" si="1"/>
        <v>0</v>
      </c>
      <c r="T22" s="2"/>
      <c r="U22" s="2"/>
      <c r="V22" s="2"/>
    </row>
    <row r="23" spans="1:24" ht="19.5" customHeight="1" thickBot="1" x14ac:dyDescent="0.3">
      <c r="A23" s="275"/>
      <c r="B23" s="9"/>
      <c r="C23" s="21"/>
      <c r="D23" s="20"/>
      <c r="E23" s="11"/>
      <c r="F23" s="22"/>
      <c r="G23" s="23"/>
      <c r="H23" s="216"/>
      <c r="I23" s="24"/>
      <c r="J23" s="143"/>
      <c r="K23" s="240">
        <f t="shared" si="1"/>
        <v>0</v>
      </c>
      <c r="T23" s="2"/>
      <c r="U23" s="2"/>
      <c r="V23" s="2"/>
    </row>
    <row r="24" spans="1:24" ht="19.5" customHeight="1" thickBot="1" x14ac:dyDescent="0.3">
      <c r="A24" s="275"/>
      <c r="B24" s="9"/>
      <c r="C24" s="21"/>
      <c r="D24" s="20"/>
      <c r="E24" s="11"/>
      <c r="F24" s="22"/>
      <c r="G24" s="23"/>
      <c r="H24" s="216"/>
      <c r="I24" s="24"/>
      <c r="J24" s="143"/>
      <c r="K24" s="240">
        <f t="shared" si="1"/>
        <v>0</v>
      </c>
      <c r="T24" s="2"/>
      <c r="U24" s="2"/>
      <c r="V24" s="2"/>
    </row>
    <row r="25" spans="1:24" ht="19.5" customHeight="1" thickBot="1" x14ac:dyDescent="0.3">
      <c r="A25" s="276"/>
      <c r="B25" s="16"/>
      <c r="C25" s="65"/>
      <c r="D25" s="66"/>
      <c r="E25" s="15"/>
      <c r="F25" s="141"/>
      <c r="G25" s="174"/>
      <c r="H25" s="217"/>
      <c r="I25" s="145"/>
      <c r="J25" s="144"/>
      <c r="K25" s="240">
        <f t="shared" si="1"/>
        <v>0</v>
      </c>
      <c r="T25" s="2"/>
      <c r="U25" s="2"/>
      <c r="V25" s="2"/>
    </row>
    <row r="26" spans="1:24" ht="19.5" customHeight="1" thickBot="1" x14ac:dyDescent="0.3">
      <c r="A26" s="701" t="s">
        <v>21</v>
      </c>
      <c r="B26" s="690"/>
      <c r="C26" s="690"/>
      <c r="D26" s="690"/>
      <c r="E26" s="690"/>
      <c r="F26" s="690"/>
      <c r="G26" s="690"/>
      <c r="H26" s="690"/>
      <c r="I26" s="690"/>
      <c r="J26" s="690"/>
      <c r="K26" s="713"/>
      <c r="L26" s="204"/>
      <c r="T26" s="2"/>
      <c r="U26" s="2"/>
      <c r="V26" s="2"/>
      <c r="W26" s="2"/>
      <c r="X26" s="2"/>
    </row>
    <row r="27" spans="1:24" ht="19.5" customHeight="1" thickBot="1" x14ac:dyDescent="0.3">
      <c r="A27" s="277"/>
      <c r="B27" s="63"/>
      <c r="C27" s="133"/>
      <c r="D27" s="136"/>
      <c r="E27" s="64"/>
      <c r="F27" s="140"/>
      <c r="G27" s="173"/>
      <c r="H27" s="215"/>
      <c r="I27" s="207"/>
      <c r="J27" s="207"/>
      <c r="K27" s="256">
        <f t="shared" si="1"/>
        <v>0</v>
      </c>
      <c r="L27" s="205"/>
      <c r="T27" s="2"/>
      <c r="U27" s="2"/>
      <c r="V27" s="2"/>
      <c r="W27" s="2"/>
      <c r="X27" s="2"/>
    </row>
    <row r="28" spans="1:24" ht="19.5" customHeight="1" thickBot="1" x14ac:dyDescent="0.3">
      <c r="A28" s="276"/>
      <c r="B28" s="16"/>
      <c r="C28" s="65"/>
      <c r="D28" s="137"/>
      <c r="E28" s="17"/>
      <c r="F28" s="67"/>
      <c r="G28" s="68"/>
      <c r="H28" s="217"/>
      <c r="I28" s="145"/>
      <c r="J28" s="69"/>
      <c r="K28" s="256">
        <f t="shared" si="1"/>
        <v>0</v>
      </c>
      <c r="L28" s="205"/>
      <c r="T28" s="2"/>
      <c r="U28" s="2"/>
      <c r="V28" s="2"/>
      <c r="W28" s="2"/>
      <c r="X28" s="2"/>
    </row>
    <row r="29" spans="1:24" ht="19.5" customHeight="1" thickBot="1" x14ac:dyDescent="0.3">
      <c r="A29" s="701" t="s">
        <v>22</v>
      </c>
      <c r="B29" s="690"/>
      <c r="C29" s="690"/>
      <c r="D29" s="690"/>
      <c r="E29" s="690"/>
      <c r="F29" s="690"/>
      <c r="G29" s="690"/>
      <c r="H29" s="690"/>
      <c r="I29" s="690"/>
      <c r="J29" s="690"/>
      <c r="K29" s="713"/>
      <c r="L29" s="204"/>
      <c r="T29" s="2"/>
      <c r="U29" s="2"/>
      <c r="V29" s="2"/>
      <c r="W29" s="2"/>
      <c r="X29" s="2"/>
    </row>
    <row r="30" spans="1:24" ht="19.5" customHeight="1" thickBot="1" x14ac:dyDescent="0.3">
      <c r="A30" s="120"/>
      <c r="B30" s="63"/>
      <c r="C30" s="133"/>
      <c r="D30" s="136"/>
      <c r="E30" s="64"/>
      <c r="F30" s="140"/>
      <c r="G30" s="173"/>
      <c r="H30" s="215"/>
      <c r="I30" s="207"/>
      <c r="J30" s="142"/>
      <c r="K30" s="256">
        <f>B30+E30+H30</f>
        <v>0</v>
      </c>
      <c r="L30" s="205"/>
      <c r="T30" s="2"/>
      <c r="U30" s="2"/>
      <c r="V30" s="2"/>
      <c r="W30" s="2"/>
      <c r="X30" s="2"/>
    </row>
    <row r="31" spans="1:24" ht="19.5" customHeight="1" thickBot="1" x14ac:dyDescent="0.3">
      <c r="A31" s="121"/>
      <c r="B31" s="9"/>
      <c r="C31" s="21"/>
      <c r="D31" s="138"/>
      <c r="E31" s="11"/>
      <c r="F31" s="22"/>
      <c r="G31" s="23"/>
      <c r="H31" s="216"/>
      <c r="I31" s="24"/>
      <c r="J31" s="24"/>
      <c r="K31" s="256">
        <f t="shared" si="1"/>
        <v>0</v>
      </c>
      <c r="L31" s="205"/>
      <c r="T31" s="2"/>
      <c r="U31" s="2"/>
      <c r="V31" s="2"/>
      <c r="W31" s="2"/>
      <c r="X31" s="2"/>
    </row>
    <row r="32" spans="1:24" ht="19.5" customHeight="1" thickBot="1" x14ac:dyDescent="0.3">
      <c r="A32" s="121"/>
      <c r="B32" s="9"/>
      <c r="C32" s="21"/>
      <c r="D32" s="138"/>
      <c r="E32" s="11"/>
      <c r="F32" s="22"/>
      <c r="G32" s="23"/>
      <c r="H32" s="216"/>
      <c r="I32" s="24"/>
      <c r="J32" s="24"/>
      <c r="K32" s="256">
        <f t="shared" si="1"/>
        <v>0</v>
      </c>
      <c r="L32" s="205"/>
      <c r="T32" s="2"/>
      <c r="U32" s="2"/>
      <c r="V32" s="2"/>
      <c r="W32" s="2"/>
      <c r="X32" s="2"/>
    </row>
    <row r="33" spans="1:24" ht="19.5" customHeight="1" thickBot="1" x14ac:dyDescent="0.3">
      <c r="A33" s="121"/>
      <c r="B33" s="9"/>
      <c r="C33" s="21"/>
      <c r="D33" s="138"/>
      <c r="E33" s="11"/>
      <c r="F33" s="22"/>
      <c r="G33" s="23"/>
      <c r="H33" s="216"/>
      <c r="I33" s="24"/>
      <c r="J33" s="24"/>
      <c r="K33" s="256">
        <f t="shared" si="1"/>
        <v>0</v>
      </c>
      <c r="L33" s="205"/>
      <c r="T33" s="2"/>
      <c r="U33" s="2"/>
      <c r="V33" s="2"/>
      <c r="W33" s="2"/>
      <c r="X33" s="2"/>
    </row>
    <row r="34" spans="1:24" ht="19.5" customHeight="1" thickBot="1" x14ac:dyDescent="0.3">
      <c r="A34" s="121"/>
      <c r="B34" s="9"/>
      <c r="C34" s="21"/>
      <c r="D34" s="138"/>
      <c r="E34" s="11"/>
      <c r="F34" s="22"/>
      <c r="G34" s="23"/>
      <c r="H34" s="216"/>
      <c r="I34" s="24"/>
      <c r="J34" s="24"/>
      <c r="K34" s="256">
        <f t="shared" si="1"/>
        <v>0</v>
      </c>
      <c r="L34" s="205"/>
      <c r="T34" s="2"/>
      <c r="U34" s="2"/>
      <c r="V34" s="2"/>
      <c r="W34" s="2"/>
      <c r="X34" s="2"/>
    </row>
    <row r="35" spans="1:24" ht="19.5" customHeight="1" thickBot="1" x14ac:dyDescent="0.3">
      <c r="A35" s="278"/>
      <c r="B35" s="16"/>
      <c r="C35" s="65"/>
      <c r="D35" s="137"/>
      <c r="E35" s="17"/>
      <c r="F35" s="67"/>
      <c r="G35" s="68"/>
      <c r="H35" s="217"/>
      <c r="I35" s="145"/>
      <c r="J35" s="145"/>
      <c r="K35" s="256">
        <f t="shared" si="1"/>
        <v>0</v>
      </c>
      <c r="L35" s="205"/>
      <c r="T35" s="2"/>
      <c r="U35" s="2"/>
      <c r="V35" s="2"/>
      <c r="W35" s="2"/>
      <c r="X35" s="2"/>
    </row>
    <row r="36" spans="1:24" ht="19.5" customHeight="1" thickBot="1" x14ac:dyDescent="0.3">
      <c r="A36" s="701"/>
      <c r="B36" s="690"/>
      <c r="C36" s="690"/>
      <c r="D36" s="690"/>
      <c r="E36" s="690"/>
      <c r="F36" s="690"/>
      <c r="G36" s="690"/>
      <c r="H36" s="690"/>
      <c r="I36" s="690"/>
      <c r="J36" s="690"/>
      <c r="K36" s="713"/>
      <c r="L36" s="204"/>
      <c r="T36" s="2"/>
      <c r="U36" s="2"/>
      <c r="V36" s="2"/>
      <c r="W36" s="2"/>
      <c r="X36" s="2"/>
    </row>
    <row r="37" spans="1:24" ht="19.5" customHeight="1" thickBot="1" x14ac:dyDescent="0.3">
      <c r="A37" s="120"/>
      <c r="B37" s="63"/>
      <c r="C37" s="133"/>
      <c r="D37" s="136"/>
      <c r="E37" s="64"/>
      <c r="F37" s="140"/>
      <c r="G37" s="173"/>
      <c r="H37" s="215"/>
      <c r="I37" s="207"/>
      <c r="J37" s="207"/>
      <c r="K37" s="256">
        <f t="shared" si="1"/>
        <v>0</v>
      </c>
      <c r="L37" s="205"/>
      <c r="T37" s="2"/>
      <c r="U37" s="2"/>
      <c r="V37" s="2"/>
      <c r="W37" s="2"/>
      <c r="X37" s="2"/>
    </row>
    <row r="38" spans="1:24" ht="19.5" customHeight="1" thickBot="1" x14ac:dyDescent="0.3">
      <c r="A38" s="121"/>
      <c r="B38" s="9"/>
      <c r="C38" s="21"/>
      <c r="D38" s="138"/>
      <c r="E38" s="11"/>
      <c r="F38" s="22"/>
      <c r="G38" s="23"/>
      <c r="H38" s="216"/>
      <c r="I38" s="24"/>
      <c r="J38" s="24"/>
      <c r="K38" s="256">
        <f t="shared" si="1"/>
        <v>0</v>
      </c>
      <c r="L38" s="205"/>
      <c r="T38" s="2"/>
      <c r="U38" s="2"/>
      <c r="V38" s="2"/>
      <c r="W38" s="2"/>
      <c r="X38" s="2"/>
    </row>
    <row r="39" spans="1:24" ht="19.5" customHeight="1" thickBot="1" x14ac:dyDescent="0.3">
      <c r="A39" s="121"/>
      <c r="B39" s="9"/>
      <c r="C39" s="21"/>
      <c r="D39" s="138"/>
      <c r="E39" s="11"/>
      <c r="F39" s="22"/>
      <c r="G39" s="23"/>
      <c r="H39" s="216"/>
      <c r="I39" s="24"/>
      <c r="J39" s="24"/>
      <c r="K39" s="256">
        <f t="shared" si="1"/>
        <v>0</v>
      </c>
      <c r="L39" s="205"/>
      <c r="T39" s="2"/>
      <c r="U39" s="2"/>
      <c r="V39" s="2"/>
      <c r="W39" s="2"/>
      <c r="X39" s="2"/>
    </row>
    <row r="40" spans="1:24" ht="19.5" customHeight="1" thickBot="1" x14ac:dyDescent="0.3">
      <c r="A40" s="121"/>
      <c r="B40" s="9"/>
      <c r="C40" s="21"/>
      <c r="D40" s="138"/>
      <c r="E40" s="11"/>
      <c r="F40" s="22"/>
      <c r="G40" s="23"/>
      <c r="H40" s="216"/>
      <c r="I40" s="24"/>
      <c r="J40" s="24"/>
      <c r="K40" s="256">
        <f t="shared" si="1"/>
        <v>0</v>
      </c>
      <c r="L40" s="205"/>
      <c r="T40" s="2"/>
      <c r="U40" s="2"/>
      <c r="V40" s="2"/>
      <c r="W40" s="2"/>
      <c r="X40" s="2"/>
    </row>
    <row r="41" spans="1:24" ht="19.5" customHeight="1" thickBot="1" x14ac:dyDescent="0.3">
      <c r="A41" s="121"/>
      <c r="B41" s="9"/>
      <c r="C41" s="21"/>
      <c r="D41" s="138"/>
      <c r="E41" s="11"/>
      <c r="F41" s="22"/>
      <c r="G41" s="23"/>
      <c r="H41" s="216"/>
      <c r="I41" s="24"/>
      <c r="J41" s="24"/>
      <c r="K41" s="256">
        <f t="shared" si="1"/>
        <v>0</v>
      </c>
      <c r="L41" s="205"/>
      <c r="T41" s="2"/>
      <c r="U41" s="2"/>
      <c r="V41" s="2"/>
      <c r="W41" s="2"/>
      <c r="X41" s="2"/>
    </row>
    <row r="42" spans="1:24" ht="19.5" customHeight="1" thickBot="1" x14ac:dyDescent="0.3">
      <c r="A42" s="279"/>
      <c r="B42" s="14"/>
      <c r="C42" s="134"/>
      <c r="D42" s="139"/>
      <c r="E42" s="15"/>
      <c r="F42" s="141"/>
      <c r="G42" s="174"/>
      <c r="H42" s="217"/>
      <c r="I42" s="145"/>
      <c r="J42" s="145"/>
      <c r="K42" s="256">
        <f t="shared" si="1"/>
        <v>0</v>
      </c>
      <c r="L42" s="205"/>
      <c r="T42" s="2"/>
      <c r="U42" s="2"/>
      <c r="V42" s="2"/>
      <c r="W42" s="2"/>
      <c r="X42" s="2"/>
    </row>
    <row r="43" spans="1:24" ht="19.5" customHeight="1" thickBot="1" x14ac:dyDescent="0.3">
      <c r="A43" s="122" t="s">
        <v>24</v>
      </c>
      <c r="B43" s="726">
        <f>(B5*C5)+(B6*C6)+(B7*C7)+(B8*C8)+(B9*C9)+(B10*C10)+(B11*C11)+(B12*C12)+(B13*C13)+(B14*C14)+(B16*C16)+(B17*C17)+(B18*C18)+(B19*C19)+(B20*C20)+(B21*C21)+(B22*C22)+(B23*C23)+(B24*C24)+(B25*C25)+(B27*C27)+(B28*C28)+(B30*C30)+(B31*C31)+(B32*C32)+(B33*C33)+(B34*C34)+(B35*C35)+(B37*C37)+(B38*C38)+(B39*C39)+(B40*C40)+(B41*C41)+(B42*C42)</f>
        <v>0</v>
      </c>
      <c r="C43" s="727"/>
      <c r="D43" s="728"/>
      <c r="E43" s="692">
        <f>(E5*F5)+(E6*F6)+(E7*F7)+(E8*F8)+(E9*F9)+(E10*F10)+(E11*F11)+(E12*F12)+(E13*F13)+(E14*F14)+(E16*F16)+(E17*F17)+(E18*F18)+(E19*F19)+(E20*F20)+(E21*F21)+(E22*F22)+(E23*F23)+(E24*F24)+(E25*F25)+(E27*F27)+(E28*F28)+(E30*F30)+(E31*F31)+(E32*F32)+(E33*F33)+(E34*F34)+(E35*F35)+(E37*F37)+(E38*F38)+(E39*F39)+(E40*F40)+(E41*F41)+(E42*F42)</f>
        <v>0</v>
      </c>
      <c r="F43" s="693"/>
      <c r="G43" s="693"/>
      <c r="H43" s="692">
        <f>(H5*I5)+(H6*I6)+(H7*I7)+(H8*I8)+(H9*I9)+(H10*I10)+(H11*I11)+(H12*I12)+(H13*I13)+(H14*I14)+(H16*I16)+(H17*I17)+(H18*I18)+(H19*I19)+(H20*I20)+(H21*I21)+(H22*I22)+(H23*I23)+(H24*I24)+(H25*I25)+(H27*I27)+(H28*I28)+(H30*I30)+(H31*I31)+(H32*I32)+(H33*I33)+(H34*I34)+(H35*I35)+(H37*I37)+(H38*I38)+(H39*I39)+(H40*I40)+(H41*I41)+(H42*I42)</f>
        <v>0</v>
      </c>
      <c r="I43" s="693"/>
      <c r="J43" s="693"/>
      <c r="K43" s="209"/>
      <c r="T43" s="2"/>
      <c r="U43" s="2"/>
      <c r="V43" s="2"/>
      <c r="W43" s="2"/>
      <c r="X43" s="2"/>
    </row>
    <row r="44" spans="1:24" ht="19.5" customHeight="1" thickBot="1" x14ac:dyDescent="0.3">
      <c r="A44" s="122" t="s">
        <v>25</v>
      </c>
      <c r="B44" s="694">
        <f>(B5*D5)+(B6*D6)+(B7*D7)+(B8*D8)+(B9*D9)+(B10*D10)+(B11*D11)+(B12*D12)+(B13*D13)+(B14*D14)+(B16*D16)+(B17*D17)+(B18*D18)+(B19*D19)+(B20*D20)+(B21*D21)+(B22*D22)+(B23*D23)+(B24*D24)+(B25*D25)+(B27*D27)+(B28*D28)+(B30*D30)+(B31*D31)+(B32*D32)+(B33*D33)+(B34*D34)+(B35*D35)+(B37*D37)+(B38*D38)+(B39*D39)+(B40*D40)+(B41*D41)+(B42*D42)</f>
        <v>0</v>
      </c>
      <c r="C44" s="695"/>
      <c r="D44" s="696"/>
      <c r="E44" s="694">
        <f t="shared" ref="E44" si="2">(E5*G5)+(E6*G6)+(E7*G7)+(E8*G8)+(E9*G9)+(E10*G10)+(E11*G11)+(E12*G12)+(E13*G13)+(E14*G14)+(E16*G16)+(E17*G17)+(E18*G18)+(E19*G19)+(E20*G20)+(E21*G21)+(E22*G22)+(E23*G23)+(E24*G24)+(E25*G25)+(E27*G27)+(E28*G28)+(E30*G30)+(E31*G31)+(E32*G32)+(E33*G33)+(E34*G34)+(E35*G35)+(E37*G37)+(E38*G38)+(E39*G39)+(E40*G40)+(E41*G41)+(E42*G42)</f>
        <v>0</v>
      </c>
      <c r="F44" s="695"/>
      <c r="G44" s="696"/>
      <c r="H44" s="694">
        <f t="shared" ref="H44" si="3">(H5*J5)+(H6*J6)+(H7*J7)+(H8*J8)+(H9*J9)+(H10*J10)+(H11*J11)+(H12*J12)+(H13*J13)+(H14*J14)+(H16*J16)+(H17*J17)+(H18*J18)+(H19*J19)+(H20*J20)+(H21*J21)+(H22*J22)+(H23*J23)+(H24*J24)+(H25*J25)+(H27*J27)+(H28*J28)+(H30*J30)+(H31*J31)+(H32*J32)+(H33*J33)+(H34*J34)+(H35*J35)+(H37*J37)+(H38*J38)+(H39*J39)+(H40*J40)+(H41*J41)+(H42*J42)</f>
        <v>0</v>
      </c>
      <c r="I44" s="695"/>
      <c r="J44" s="696"/>
      <c r="K44" s="210"/>
      <c r="T44" s="2"/>
      <c r="U44" s="2"/>
      <c r="V44" s="2"/>
      <c r="W44" s="2"/>
      <c r="X44" s="2"/>
    </row>
    <row r="45" spans="1:24" ht="19.5" customHeight="1" thickBot="1" x14ac:dyDescent="0.3">
      <c r="A45" s="697" t="s">
        <v>23</v>
      </c>
      <c r="B45" s="690"/>
      <c r="C45" s="690"/>
      <c r="D45" s="690"/>
      <c r="E45" s="690"/>
      <c r="F45" s="690"/>
      <c r="G45" s="690"/>
      <c r="H45" s="690"/>
      <c r="I45" s="690"/>
      <c r="J45" s="698"/>
      <c r="K45" s="213">
        <f>B44+E44+H44</f>
        <v>0</v>
      </c>
      <c r="L45" s="103"/>
      <c r="T45" s="2"/>
      <c r="U45" s="2"/>
      <c r="V45" s="2"/>
      <c r="W45" s="2"/>
      <c r="X45" s="2"/>
    </row>
    <row r="46" spans="1:24" ht="19.5" customHeight="1" thickBot="1" x14ac:dyDescent="0.3">
      <c r="A46" s="697" t="s">
        <v>26</v>
      </c>
      <c r="B46" s="690"/>
      <c r="C46" s="690"/>
      <c r="D46" s="690"/>
      <c r="E46" s="690"/>
      <c r="F46" s="690"/>
      <c r="G46" s="690"/>
      <c r="H46" s="690"/>
      <c r="I46" s="690"/>
      <c r="J46" s="698"/>
      <c r="K46" s="213">
        <f>B43+E43+H43</f>
        <v>0</v>
      </c>
      <c r="L46" s="103"/>
    </row>
    <row r="47" spans="1:24" ht="19.5" customHeight="1" thickBot="1" x14ac:dyDescent="0.3">
      <c r="A47" s="699" t="s">
        <v>17</v>
      </c>
      <c r="B47" s="690"/>
      <c r="C47" s="690"/>
      <c r="D47" s="690"/>
      <c r="E47" s="690"/>
      <c r="F47" s="690"/>
      <c r="G47" s="690"/>
      <c r="H47" s="690"/>
      <c r="I47" s="690"/>
      <c r="J47" s="698"/>
      <c r="K47" s="214">
        <f>K45+K46</f>
        <v>0</v>
      </c>
      <c r="L47" s="103"/>
      <c r="N47" s="159"/>
    </row>
    <row r="48" spans="1:24" ht="19.5" customHeight="1" thickBot="1" x14ac:dyDescent="0.3"/>
    <row r="49" spans="1:12" ht="19.5" customHeight="1" thickBot="1" x14ac:dyDescent="0.3">
      <c r="A49" s="700" t="s">
        <v>27</v>
      </c>
      <c r="B49" s="690"/>
      <c r="C49" s="690"/>
      <c r="D49" s="690"/>
      <c r="E49" s="690"/>
      <c r="F49" s="690"/>
      <c r="G49" s="690"/>
      <c r="H49" s="690"/>
      <c r="I49" s="690"/>
      <c r="J49" s="690"/>
      <c r="K49" s="698"/>
      <c r="L49" s="188"/>
    </row>
    <row r="50" spans="1:12" ht="19.5" customHeight="1" thickBot="1" x14ac:dyDescent="0.3">
      <c r="A50" s="701" t="s">
        <v>27</v>
      </c>
      <c r="B50" s="690"/>
      <c r="C50" s="690"/>
      <c r="D50" s="690"/>
      <c r="E50" s="690"/>
      <c r="F50" s="690"/>
      <c r="G50" s="690"/>
      <c r="H50" s="690"/>
      <c r="I50" s="690"/>
      <c r="J50" s="690"/>
      <c r="K50" s="698"/>
      <c r="L50" s="188"/>
    </row>
    <row r="51" spans="1:12" ht="19.5" customHeight="1" x14ac:dyDescent="0.25">
      <c r="A51" s="230"/>
      <c r="B51" s="732" t="s">
        <v>16</v>
      </c>
      <c r="C51" s="733"/>
      <c r="D51" s="733"/>
      <c r="E51" s="247" t="s">
        <v>16</v>
      </c>
      <c r="F51" s="248"/>
      <c r="G51" s="249"/>
      <c r="H51" s="250"/>
      <c r="I51" s="251" t="s">
        <v>16</v>
      </c>
      <c r="J51" s="252"/>
      <c r="K51" s="218"/>
    </row>
    <row r="52" spans="1:12" ht="19.5" customHeight="1" thickBot="1" x14ac:dyDescent="0.3">
      <c r="A52" s="227" t="s">
        <v>2</v>
      </c>
      <c r="B52" s="241" t="s">
        <v>11</v>
      </c>
      <c r="C52" s="53" t="s">
        <v>10</v>
      </c>
      <c r="D52" s="242" t="s">
        <v>19</v>
      </c>
      <c r="E52" s="243" t="s">
        <v>11</v>
      </c>
      <c r="F52" s="54" t="s">
        <v>10</v>
      </c>
      <c r="G52" s="253" t="s">
        <v>19</v>
      </c>
      <c r="H52" s="254" t="s">
        <v>11</v>
      </c>
      <c r="I52" s="245" t="s">
        <v>10</v>
      </c>
      <c r="J52" s="255" t="s">
        <v>19</v>
      </c>
      <c r="K52" s="224" t="s">
        <v>20</v>
      </c>
    </row>
    <row r="53" spans="1:12" ht="19.5" customHeight="1" thickBot="1" x14ac:dyDescent="0.3">
      <c r="A53" s="275"/>
      <c r="B53" s="9"/>
      <c r="C53" s="21"/>
      <c r="D53" s="20"/>
      <c r="E53" s="11"/>
      <c r="F53" s="22"/>
      <c r="G53" s="23"/>
      <c r="H53" s="220"/>
      <c r="I53" s="197"/>
      <c r="J53" s="143"/>
      <c r="K53" s="257">
        <f>B53+E53+H53</f>
        <v>0</v>
      </c>
    </row>
    <row r="54" spans="1:12" ht="19.5" customHeight="1" thickBot="1" x14ac:dyDescent="0.3">
      <c r="A54" s="275"/>
      <c r="B54" s="9"/>
      <c r="C54" s="21"/>
      <c r="D54" s="20"/>
      <c r="E54" s="11"/>
      <c r="F54" s="22"/>
      <c r="G54" s="23"/>
      <c r="H54" s="220"/>
      <c r="I54" s="197"/>
      <c r="J54" s="143"/>
      <c r="K54" s="257">
        <f t="shared" ref="K54:K72" si="4">B54+E54+H54</f>
        <v>0</v>
      </c>
    </row>
    <row r="55" spans="1:12" ht="19.5" customHeight="1" thickBot="1" x14ac:dyDescent="0.3">
      <c r="A55" s="275"/>
      <c r="B55" s="9"/>
      <c r="C55" s="21"/>
      <c r="D55" s="20"/>
      <c r="E55" s="11"/>
      <c r="F55" s="22"/>
      <c r="G55" s="23"/>
      <c r="H55" s="220"/>
      <c r="I55" s="197"/>
      <c r="J55" s="143"/>
      <c r="K55" s="257">
        <f t="shared" si="4"/>
        <v>0</v>
      </c>
    </row>
    <row r="56" spans="1:12" ht="19.5" customHeight="1" thickBot="1" x14ac:dyDescent="0.3">
      <c r="A56" s="275"/>
      <c r="B56" s="9"/>
      <c r="C56" s="21"/>
      <c r="D56" s="20"/>
      <c r="E56" s="11"/>
      <c r="F56" s="22"/>
      <c r="G56" s="23"/>
      <c r="H56" s="220"/>
      <c r="I56" s="197"/>
      <c r="J56" s="143"/>
      <c r="K56" s="257">
        <f t="shared" si="4"/>
        <v>0</v>
      </c>
    </row>
    <row r="57" spans="1:12" ht="19.5" customHeight="1" thickBot="1" x14ac:dyDescent="0.3">
      <c r="A57" s="275"/>
      <c r="B57" s="9"/>
      <c r="C57" s="21"/>
      <c r="D57" s="20"/>
      <c r="E57" s="11"/>
      <c r="F57" s="22"/>
      <c r="G57" s="23"/>
      <c r="H57" s="220"/>
      <c r="I57" s="197"/>
      <c r="J57" s="143"/>
      <c r="K57" s="257">
        <f t="shared" si="4"/>
        <v>0</v>
      </c>
    </row>
    <row r="58" spans="1:12" ht="19.5" customHeight="1" thickBot="1" x14ac:dyDescent="0.3">
      <c r="A58" s="275"/>
      <c r="B58" s="9"/>
      <c r="C58" s="21"/>
      <c r="D58" s="20"/>
      <c r="E58" s="11"/>
      <c r="F58" s="22"/>
      <c r="G58" s="23"/>
      <c r="H58" s="220"/>
      <c r="I58" s="197"/>
      <c r="J58" s="143"/>
      <c r="K58" s="257">
        <f t="shared" si="4"/>
        <v>0</v>
      </c>
    </row>
    <row r="59" spans="1:12" ht="19.5" customHeight="1" thickBot="1" x14ac:dyDescent="0.3">
      <c r="A59" s="275"/>
      <c r="B59" s="9"/>
      <c r="C59" s="21"/>
      <c r="D59" s="20"/>
      <c r="E59" s="11"/>
      <c r="F59" s="22"/>
      <c r="G59" s="23"/>
      <c r="H59" s="220"/>
      <c r="I59" s="197"/>
      <c r="J59" s="143"/>
      <c r="K59" s="257">
        <f t="shared" si="4"/>
        <v>0</v>
      </c>
    </row>
    <row r="60" spans="1:12" ht="19.5" customHeight="1" thickBot="1" x14ac:dyDescent="0.3">
      <c r="A60" s="275"/>
      <c r="B60" s="9"/>
      <c r="C60" s="21"/>
      <c r="D60" s="20"/>
      <c r="E60" s="11"/>
      <c r="F60" s="22"/>
      <c r="G60" s="23"/>
      <c r="H60" s="220"/>
      <c r="I60" s="197"/>
      <c r="J60" s="143"/>
      <c r="K60" s="257">
        <f t="shared" si="4"/>
        <v>0</v>
      </c>
    </row>
    <row r="61" spans="1:12" ht="19.5" customHeight="1" thickBot="1" x14ac:dyDescent="0.3">
      <c r="A61" s="275"/>
      <c r="B61" s="9"/>
      <c r="C61" s="21"/>
      <c r="D61" s="20"/>
      <c r="E61" s="11"/>
      <c r="F61" s="22"/>
      <c r="G61" s="23"/>
      <c r="H61" s="220"/>
      <c r="I61" s="197"/>
      <c r="J61" s="143"/>
      <c r="K61" s="257">
        <f t="shared" si="4"/>
        <v>0</v>
      </c>
    </row>
    <row r="62" spans="1:12" ht="19.5" customHeight="1" thickBot="1" x14ac:dyDescent="0.3">
      <c r="A62" s="275"/>
      <c r="B62" s="9"/>
      <c r="C62" s="21"/>
      <c r="D62" s="20"/>
      <c r="E62" s="11"/>
      <c r="F62" s="22"/>
      <c r="G62" s="23"/>
      <c r="H62" s="220"/>
      <c r="I62" s="197"/>
      <c r="J62" s="143"/>
      <c r="K62" s="257">
        <f t="shared" si="4"/>
        <v>0</v>
      </c>
    </row>
    <row r="63" spans="1:12" ht="19.5" customHeight="1" thickBot="1" x14ac:dyDescent="0.3">
      <c r="A63" s="275"/>
      <c r="B63" s="9"/>
      <c r="C63" s="21"/>
      <c r="D63" s="20"/>
      <c r="E63" s="11"/>
      <c r="F63" s="22"/>
      <c r="G63" s="23"/>
      <c r="H63" s="220"/>
      <c r="I63" s="197"/>
      <c r="J63" s="143"/>
      <c r="K63" s="257">
        <f t="shared" si="4"/>
        <v>0</v>
      </c>
    </row>
    <row r="64" spans="1:12" ht="19.5" customHeight="1" thickBot="1" x14ac:dyDescent="0.3">
      <c r="A64" s="275"/>
      <c r="B64" s="9"/>
      <c r="C64" s="21"/>
      <c r="D64" s="20"/>
      <c r="E64" s="11"/>
      <c r="F64" s="22"/>
      <c r="G64" s="23"/>
      <c r="H64" s="220"/>
      <c r="I64" s="197"/>
      <c r="J64" s="143"/>
      <c r="K64" s="257">
        <f t="shared" si="4"/>
        <v>0</v>
      </c>
    </row>
    <row r="65" spans="1:19" ht="19.5" customHeight="1" thickBot="1" x14ac:dyDescent="0.3">
      <c r="A65" s="275"/>
      <c r="B65" s="9"/>
      <c r="C65" s="21"/>
      <c r="D65" s="20"/>
      <c r="E65" s="11"/>
      <c r="F65" s="22"/>
      <c r="G65" s="23"/>
      <c r="H65" s="220"/>
      <c r="I65" s="197"/>
      <c r="J65" s="143"/>
      <c r="K65" s="257">
        <f t="shared" si="4"/>
        <v>0</v>
      </c>
    </row>
    <row r="66" spans="1:19" ht="19.5" customHeight="1" thickBot="1" x14ac:dyDescent="0.3">
      <c r="A66" s="275"/>
      <c r="B66" s="9"/>
      <c r="C66" s="21"/>
      <c r="D66" s="20"/>
      <c r="E66" s="11"/>
      <c r="F66" s="22"/>
      <c r="G66" s="23"/>
      <c r="H66" s="220"/>
      <c r="I66" s="197"/>
      <c r="J66" s="143"/>
      <c r="K66" s="257">
        <f t="shared" si="4"/>
        <v>0</v>
      </c>
    </row>
    <row r="67" spans="1:19" ht="19.5" customHeight="1" thickBot="1" x14ac:dyDescent="0.3">
      <c r="A67" s="228"/>
      <c r="B67" s="9"/>
      <c r="C67" s="21"/>
      <c r="D67" s="20"/>
      <c r="E67" s="11"/>
      <c r="F67" s="22"/>
      <c r="G67" s="23"/>
      <c r="H67" s="220"/>
      <c r="I67" s="197"/>
      <c r="J67" s="143"/>
      <c r="K67" s="257">
        <f t="shared" si="4"/>
        <v>0</v>
      </c>
    </row>
    <row r="68" spans="1:19" ht="19.5" customHeight="1" thickBot="1" x14ac:dyDescent="0.3">
      <c r="A68" s="228"/>
      <c r="B68" s="9"/>
      <c r="C68" s="21"/>
      <c r="D68" s="20"/>
      <c r="E68" s="11"/>
      <c r="F68" s="22"/>
      <c r="G68" s="23"/>
      <c r="H68" s="220"/>
      <c r="I68" s="197"/>
      <c r="J68" s="143"/>
      <c r="K68" s="257">
        <f t="shared" si="4"/>
        <v>0</v>
      </c>
    </row>
    <row r="69" spans="1:19" ht="19.5" customHeight="1" thickBot="1" x14ac:dyDescent="0.3">
      <c r="A69" s="228"/>
      <c r="B69" s="9"/>
      <c r="C69" s="21"/>
      <c r="D69" s="20"/>
      <c r="E69" s="11"/>
      <c r="F69" s="22"/>
      <c r="G69" s="23"/>
      <c r="H69" s="220"/>
      <c r="I69" s="197"/>
      <c r="J69" s="143"/>
      <c r="K69" s="257">
        <f t="shared" si="4"/>
        <v>0</v>
      </c>
    </row>
    <row r="70" spans="1:19" ht="19.5" customHeight="1" thickBot="1" x14ac:dyDescent="0.3">
      <c r="A70" s="228"/>
      <c r="B70" s="9"/>
      <c r="C70" s="21"/>
      <c r="D70" s="20"/>
      <c r="E70" s="11"/>
      <c r="F70" s="22"/>
      <c r="G70" s="23"/>
      <c r="H70" s="220"/>
      <c r="I70" s="197"/>
      <c r="J70" s="143"/>
      <c r="K70" s="257">
        <f t="shared" si="4"/>
        <v>0</v>
      </c>
    </row>
    <row r="71" spans="1:19" ht="19.5" customHeight="1" thickBot="1" x14ac:dyDescent="0.3">
      <c r="A71" s="228"/>
      <c r="B71" s="9"/>
      <c r="C71" s="21"/>
      <c r="D71" s="20"/>
      <c r="E71" s="11"/>
      <c r="F71" s="22"/>
      <c r="G71" s="202"/>
      <c r="H71" s="221"/>
      <c r="I71" s="197"/>
      <c r="J71" s="143"/>
      <c r="K71" s="257">
        <f t="shared" si="4"/>
        <v>0</v>
      </c>
    </row>
    <row r="72" spans="1:19" ht="19.5" customHeight="1" thickBot="1" x14ac:dyDescent="0.3">
      <c r="A72" s="229"/>
      <c r="B72" s="16"/>
      <c r="C72" s="65"/>
      <c r="D72" s="66"/>
      <c r="E72" s="17"/>
      <c r="F72" s="67"/>
      <c r="G72" s="203"/>
      <c r="H72" s="222"/>
      <c r="I72" s="223"/>
      <c r="J72" s="144"/>
      <c r="K72" s="257">
        <f t="shared" si="4"/>
        <v>0</v>
      </c>
    </row>
    <row r="73" spans="1:19" ht="19.5" customHeight="1" thickBot="1" x14ac:dyDescent="0.3">
      <c r="A73" s="123" t="s">
        <v>24</v>
      </c>
      <c r="B73" s="694">
        <f>(B53*C53)+(B54*C54)+(B55*C55)+(B56*C56)+(B57*C57)+(B58*C58)+(B59*C59)+(B60*C60)+(B61*C61)+(B62*C62)+(B63*C63)+(B64*C64)+(B65*C65)+(B66*C66)+(B67*C67)+(B68*C68)+(B69*C69)+(B70*C70)+(B71*C71)+(B72*C72)</f>
        <v>0</v>
      </c>
      <c r="C73" s="695"/>
      <c r="D73" s="696"/>
      <c r="E73" s="692">
        <f t="shared" ref="E73" si="5">(E53*F53)+(E54*F54)+(E55*F55)+(E56*F56)+(E57*F57)+(E58*F58)+(E59*F59)+(E60*F60)+(E61*F61)+(E62*F62)+(E63*F63)+(E64*F64)+(E65*F65)+(E66*F66)+(E67*F67)+(E68*F68)+(E69*F69)+(E70*F70)+(E71*F71)+(E72*F72)</f>
        <v>0</v>
      </c>
      <c r="F73" s="693"/>
      <c r="G73" s="693"/>
      <c r="H73" s="692">
        <f>(I53*J53)+(I54*J54)+(I55*J55)+(I56*J56)+(I57*J57)+(I58*J58)+(I59*J59)+(I60*J60)+(I61*J61)+(I62*J62)+(I63*J63)+(I64*J64)+(I65*J65)+(I66*J66)+(I67*J67)+(I68*J68)+(I69*J69)+(I70*J70)+(I71*J71)+(I72*J72)</f>
        <v>0</v>
      </c>
      <c r="I73" s="693"/>
      <c r="J73" s="693"/>
      <c r="K73" s="208"/>
    </row>
    <row r="74" spans="1:19" ht="19.5" customHeight="1" thickBot="1" x14ac:dyDescent="0.3">
      <c r="A74" s="123" t="s">
        <v>25</v>
      </c>
      <c r="B74" s="694">
        <f>(B53*D53)+(B54*D54)+(B55*D55)+(B56*D56)+(B57*D57)+(B58*D58)+(B59*D59)+(B60*D60)+(B61*D61)+(B62*D62)+(B63*D63)+(B64*D64)+(B65*D65)+(B66*D66)+(B67*D67)+(B68*D68)+(B69*D69)+(B70*D70)+(B71*D71)+(B72*D72)</f>
        <v>0</v>
      </c>
      <c r="C74" s="695"/>
      <c r="D74" s="696"/>
      <c r="E74" s="694">
        <f t="shared" ref="E74" si="6">(E53*G53)+(E54*G54)+(E55*G55)+(E56*G56)+(E57*G57)+(E58*G58)+(E59*G59)+(E60*G60)+(E61*G61)+(E62*G62)+(E63*G63)+(E64*G64)+(E65*G65)+(E66*G66)+(E67*G67)+(E68*G68)+(E69*G69)+(E70*G70)+(E71*G71)+(E72*G72)</f>
        <v>0</v>
      </c>
      <c r="F74" s="695"/>
      <c r="G74" s="696"/>
      <c r="H74" s="694">
        <f t="shared" ref="H74" si="7">(H53*J53)+(H54*J54)+(H55*J55)+(H56*J56)+(H57*J57)+(H58*J58)+(H59*J59)+(H60*J60)+(H61*J61)+(H62*J62)+(H63*J63)+(H64*J64)+(H65*J65)+(H66*J66)+(H67*J67)+(H68*J68)+(H69*J69)+(H70*J70)+(H71*J71)+(H72*J72)</f>
        <v>0</v>
      </c>
      <c r="I74" s="695"/>
      <c r="J74" s="696"/>
      <c r="K74" s="208"/>
    </row>
    <row r="75" spans="1:19" ht="19.5" customHeight="1" thickBot="1" x14ac:dyDescent="0.3">
      <c r="A75" s="734" t="s">
        <v>23</v>
      </c>
      <c r="B75" s="690"/>
      <c r="C75" s="690"/>
      <c r="D75" s="690"/>
      <c r="E75" s="690"/>
      <c r="F75" s="690"/>
      <c r="G75" s="690"/>
      <c r="H75" s="690"/>
      <c r="I75" s="690"/>
      <c r="J75" s="698"/>
      <c r="K75" s="225">
        <f>B74+E74+H74</f>
        <v>0</v>
      </c>
      <c r="L75" s="103"/>
    </row>
    <row r="76" spans="1:19" ht="19.5" customHeight="1" thickBot="1" x14ac:dyDescent="0.3">
      <c r="A76" s="734" t="s">
        <v>26</v>
      </c>
      <c r="B76" s="690"/>
      <c r="C76" s="690"/>
      <c r="D76" s="690"/>
      <c r="E76" s="690"/>
      <c r="F76" s="690"/>
      <c r="G76" s="690"/>
      <c r="H76" s="690"/>
      <c r="I76" s="690"/>
      <c r="J76" s="698"/>
      <c r="K76" s="225">
        <f>B73+E73+H73</f>
        <v>0</v>
      </c>
      <c r="L76" s="103"/>
    </row>
    <row r="77" spans="1:19" ht="19.5" customHeight="1" thickBot="1" x14ac:dyDescent="0.3">
      <c r="A77" s="735" t="s">
        <v>17</v>
      </c>
      <c r="B77" s="690"/>
      <c r="C77" s="690"/>
      <c r="D77" s="690"/>
      <c r="E77" s="690"/>
      <c r="F77" s="690"/>
      <c r="G77" s="690"/>
      <c r="H77" s="690"/>
      <c r="I77" s="690"/>
      <c r="J77" s="698"/>
      <c r="K77" s="226">
        <f>K75+K76</f>
        <v>0</v>
      </c>
      <c r="L77" s="103"/>
      <c r="N77" s="159"/>
      <c r="O77" s="158"/>
      <c r="P77" s="158"/>
      <c r="Q77" s="158"/>
    </row>
    <row r="78" spans="1:19" ht="19.5" customHeight="1" x14ac:dyDescent="0.25"/>
    <row r="79" spans="1:19" ht="19.5" customHeight="1" thickBot="1" x14ac:dyDescent="0.3"/>
    <row r="80" spans="1:19" ht="19.5" customHeight="1" thickBot="1" x14ac:dyDescent="0.3">
      <c r="A80" s="716" t="s">
        <v>31</v>
      </c>
      <c r="B80" s="717"/>
      <c r="C80" s="717"/>
      <c r="D80" s="717"/>
      <c r="E80" s="717"/>
      <c r="F80" s="717"/>
      <c r="G80" s="717"/>
      <c r="H80" s="280"/>
      <c r="I80" s="280"/>
      <c r="J80" s="280"/>
      <c r="K80" s="280"/>
      <c r="L80" s="280"/>
      <c r="M80" s="280"/>
      <c r="N80" s="281"/>
      <c r="S80" s="3"/>
    </row>
    <row r="81" spans="1:20" ht="19.5" customHeight="1" thickBot="1" x14ac:dyDescent="0.3">
      <c r="A81" s="710" t="s">
        <v>13</v>
      </c>
      <c r="B81" s="711"/>
      <c r="C81" s="711"/>
      <c r="D81" s="711"/>
      <c r="E81" s="711"/>
      <c r="F81" s="711"/>
      <c r="G81" s="712"/>
      <c r="H81" s="710" t="s">
        <v>8</v>
      </c>
      <c r="I81" s="711"/>
      <c r="J81" s="711"/>
      <c r="K81" s="711"/>
      <c r="L81" s="711"/>
      <c r="M81" s="711"/>
      <c r="N81" s="719"/>
      <c r="S81" s="3"/>
    </row>
    <row r="82" spans="1:20" ht="19.5" customHeight="1" thickBot="1" x14ac:dyDescent="0.3">
      <c r="A82" s="19" t="s">
        <v>30</v>
      </c>
      <c r="B82" s="25" t="s">
        <v>32</v>
      </c>
      <c r="C82" s="25" t="s">
        <v>32</v>
      </c>
      <c r="D82" s="25" t="s">
        <v>32</v>
      </c>
      <c r="E82" s="72"/>
      <c r="F82" s="72"/>
      <c r="G82" s="73"/>
      <c r="H82" s="18" t="s">
        <v>30</v>
      </c>
      <c r="I82" s="31" t="s">
        <v>32</v>
      </c>
      <c r="J82" s="31" t="s">
        <v>32</v>
      </c>
      <c r="K82" s="31" t="s">
        <v>32</v>
      </c>
      <c r="L82" s="70"/>
      <c r="M82" s="70"/>
      <c r="N82" s="71"/>
      <c r="S82" s="3"/>
    </row>
    <row r="83" spans="1:20" ht="19.5" customHeight="1" thickBot="1" x14ac:dyDescent="0.3">
      <c r="A83" s="118" t="s">
        <v>9</v>
      </c>
      <c r="B83" s="27" t="s">
        <v>11</v>
      </c>
      <c r="C83" s="27" t="s">
        <v>11</v>
      </c>
      <c r="D83" s="27" t="s">
        <v>11</v>
      </c>
      <c r="E83" s="27" t="s">
        <v>10</v>
      </c>
      <c r="F83" s="27" t="s">
        <v>82</v>
      </c>
      <c r="G83" s="27" t="s">
        <v>0</v>
      </c>
      <c r="H83" s="124" t="s">
        <v>7</v>
      </c>
      <c r="I83" s="28" t="s">
        <v>11</v>
      </c>
      <c r="J83" s="29" t="s">
        <v>11</v>
      </c>
      <c r="K83" s="30" t="s">
        <v>11</v>
      </c>
      <c r="L83" s="27" t="s">
        <v>15</v>
      </c>
      <c r="M83" s="32" t="s">
        <v>10</v>
      </c>
      <c r="N83" s="27" t="s">
        <v>20</v>
      </c>
      <c r="O83" s="4"/>
      <c r="P83" s="4"/>
      <c r="Q83" s="4"/>
      <c r="R83" s="4"/>
      <c r="S83" s="5"/>
    </row>
    <row r="84" spans="1:20" ht="19.5" customHeight="1" x14ac:dyDescent="0.25">
      <c r="A84" s="115"/>
      <c r="B84" s="74"/>
      <c r="C84" s="74"/>
      <c r="D84" s="74"/>
      <c r="E84" s="44"/>
      <c r="F84" s="74"/>
      <c r="G84" s="258">
        <v>0</v>
      </c>
      <c r="H84" s="116"/>
      <c r="I84" s="41"/>
      <c r="J84" s="42"/>
      <c r="K84" s="43"/>
      <c r="L84" s="104"/>
      <c r="M84" s="105"/>
      <c r="N84" s="260">
        <f>I84+J84+K84</f>
        <v>0</v>
      </c>
      <c r="S84" s="6"/>
    </row>
    <row r="85" spans="1:20" ht="19.5" customHeight="1" x14ac:dyDescent="0.25">
      <c r="A85" s="115"/>
      <c r="B85" s="75"/>
      <c r="C85" s="75"/>
      <c r="D85" s="75"/>
      <c r="E85" s="46"/>
      <c r="F85" s="75"/>
      <c r="G85" s="258">
        <v>0</v>
      </c>
      <c r="H85" s="116"/>
      <c r="I85" s="10"/>
      <c r="J85" s="12"/>
      <c r="K85" s="13"/>
      <c r="L85" s="106"/>
      <c r="M85" s="107"/>
      <c r="N85" s="260">
        <f t="shared" ref="N85:N95" si="8">I85+J85+K85</f>
        <v>0</v>
      </c>
      <c r="S85" s="6"/>
      <c r="T85" s="6"/>
    </row>
    <row r="86" spans="1:20" ht="19.5" customHeight="1" x14ac:dyDescent="0.25">
      <c r="A86" s="115"/>
      <c r="B86" s="75"/>
      <c r="C86" s="75"/>
      <c r="D86" s="75"/>
      <c r="E86" s="46"/>
      <c r="F86" s="75"/>
      <c r="G86" s="258">
        <v>0</v>
      </c>
      <c r="H86" s="116"/>
      <c r="I86" s="10"/>
      <c r="J86" s="12"/>
      <c r="K86" s="13"/>
      <c r="L86" s="106"/>
      <c r="M86" s="107"/>
      <c r="N86" s="260">
        <f t="shared" si="8"/>
        <v>0</v>
      </c>
      <c r="S86" s="6"/>
      <c r="T86" s="6"/>
    </row>
    <row r="87" spans="1:20" ht="19.5" customHeight="1" x14ac:dyDescent="0.25">
      <c r="A87" s="115"/>
      <c r="B87" s="75"/>
      <c r="C87" s="75"/>
      <c r="D87" s="75"/>
      <c r="E87" s="46"/>
      <c r="F87" s="75"/>
      <c r="G87" s="258">
        <v>0</v>
      </c>
      <c r="H87" s="116"/>
      <c r="I87" s="10"/>
      <c r="J87" s="12"/>
      <c r="K87" s="13"/>
      <c r="L87" s="106"/>
      <c r="M87" s="107"/>
      <c r="N87" s="260">
        <f t="shared" si="8"/>
        <v>0</v>
      </c>
      <c r="S87" s="6"/>
      <c r="T87" s="6"/>
    </row>
    <row r="88" spans="1:20" ht="19.5" customHeight="1" x14ac:dyDescent="0.25">
      <c r="A88" s="115"/>
      <c r="B88" s="75"/>
      <c r="C88" s="75"/>
      <c r="D88" s="75"/>
      <c r="E88" s="46"/>
      <c r="F88" s="75"/>
      <c r="G88" s="258">
        <v>0</v>
      </c>
      <c r="H88" s="116"/>
      <c r="I88" s="10"/>
      <c r="J88" s="12"/>
      <c r="K88" s="13"/>
      <c r="L88" s="106"/>
      <c r="M88" s="107"/>
      <c r="N88" s="260">
        <f t="shared" si="8"/>
        <v>0</v>
      </c>
      <c r="S88" s="6"/>
      <c r="T88" s="6"/>
    </row>
    <row r="89" spans="1:20" ht="19.5" customHeight="1" x14ac:dyDescent="0.25">
      <c r="A89" s="115"/>
      <c r="B89" s="75"/>
      <c r="C89" s="75"/>
      <c r="D89" s="75"/>
      <c r="E89" s="46"/>
      <c r="F89" s="75"/>
      <c r="G89" s="258">
        <v>0</v>
      </c>
      <c r="H89" s="116"/>
      <c r="I89" s="10"/>
      <c r="J89" s="12"/>
      <c r="K89" s="13"/>
      <c r="L89" s="106"/>
      <c r="M89" s="107"/>
      <c r="N89" s="260">
        <f t="shared" si="8"/>
        <v>0</v>
      </c>
      <c r="S89" s="6"/>
      <c r="T89" s="6"/>
    </row>
    <row r="90" spans="1:20" ht="19.5" customHeight="1" x14ac:dyDescent="0.25">
      <c r="A90" s="115"/>
      <c r="B90" s="75"/>
      <c r="C90" s="75"/>
      <c r="D90" s="75"/>
      <c r="E90" s="46"/>
      <c r="F90" s="75"/>
      <c r="G90" s="258">
        <v>0</v>
      </c>
      <c r="H90" s="116"/>
      <c r="I90" s="10"/>
      <c r="J90" s="12"/>
      <c r="K90" s="13"/>
      <c r="L90" s="106"/>
      <c r="M90" s="107"/>
      <c r="N90" s="260">
        <f t="shared" si="8"/>
        <v>0</v>
      </c>
      <c r="S90" s="6"/>
      <c r="T90" s="6"/>
    </row>
    <row r="91" spans="1:20" ht="19.5" customHeight="1" x14ac:dyDescent="0.25">
      <c r="A91" s="115"/>
      <c r="B91" s="75"/>
      <c r="C91" s="75"/>
      <c r="D91" s="75"/>
      <c r="E91" s="46"/>
      <c r="F91" s="75"/>
      <c r="G91" s="258">
        <v>0</v>
      </c>
      <c r="H91" s="116"/>
      <c r="I91" s="10"/>
      <c r="J91" s="12"/>
      <c r="K91" s="13"/>
      <c r="L91" s="106"/>
      <c r="M91" s="107"/>
      <c r="N91" s="260">
        <f t="shared" si="8"/>
        <v>0</v>
      </c>
      <c r="S91" s="6"/>
      <c r="T91" s="6"/>
    </row>
    <row r="92" spans="1:20" ht="19.5" customHeight="1" x14ac:dyDescent="0.25">
      <c r="A92" s="115"/>
      <c r="B92" s="75"/>
      <c r="C92" s="75"/>
      <c r="D92" s="75"/>
      <c r="E92" s="46"/>
      <c r="F92" s="75"/>
      <c r="G92" s="258">
        <v>0</v>
      </c>
      <c r="H92" s="125"/>
      <c r="I92" s="10"/>
      <c r="J92" s="12"/>
      <c r="K92" s="13"/>
      <c r="L92" s="106"/>
      <c r="M92" s="107"/>
      <c r="N92" s="260">
        <f t="shared" si="8"/>
        <v>0</v>
      </c>
      <c r="S92" s="6"/>
      <c r="T92" s="6"/>
    </row>
    <row r="93" spans="1:20" ht="19.5" customHeight="1" x14ac:dyDescent="0.25">
      <c r="A93" s="115"/>
      <c r="B93" s="75"/>
      <c r="C93" s="75"/>
      <c r="D93" s="75"/>
      <c r="E93" s="46"/>
      <c r="F93" s="75"/>
      <c r="G93" s="258">
        <v>0</v>
      </c>
      <c r="H93" s="116"/>
      <c r="I93" s="48"/>
      <c r="J93" s="49"/>
      <c r="K93" s="50"/>
      <c r="L93" s="108"/>
      <c r="M93" s="109"/>
      <c r="N93" s="260">
        <f t="shared" si="8"/>
        <v>0</v>
      </c>
      <c r="S93" s="6"/>
      <c r="T93" s="6"/>
    </row>
    <row r="94" spans="1:20" ht="19.5" customHeight="1" x14ac:dyDescent="0.25">
      <c r="A94" s="115"/>
      <c r="B94" s="75"/>
      <c r="C94" s="75"/>
      <c r="D94" s="75"/>
      <c r="E94" s="46"/>
      <c r="F94" s="75"/>
      <c r="G94" s="258">
        <v>0</v>
      </c>
      <c r="H94" s="126"/>
      <c r="I94" s="53"/>
      <c r="J94" s="54"/>
      <c r="K94" s="55"/>
      <c r="L94" s="110"/>
      <c r="M94" s="111"/>
      <c r="N94" s="260">
        <f t="shared" si="8"/>
        <v>0</v>
      </c>
      <c r="S94" s="6"/>
      <c r="T94" s="6"/>
    </row>
    <row r="95" spans="1:20" ht="19.5" customHeight="1" thickBot="1" x14ac:dyDescent="0.3">
      <c r="A95" s="115"/>
      <c r="B95" s="75"/>
      <c r="C95" s="75"/>
      <c r="D95" s="75"/>
      <c r="E95" s="46"/>
      <c r="F95" s="75"/>
      <c r="G95" s="258">
        <v>0</v>
      </c>
      <c r="H95" s="127"/>
      <c r="I95" s="58"/>
      <c r="J95" s="59"/>
      <c r="K95" s="60"/>
      <c r="L95" s="112"/>
      <c r="M95" s="113"/>
      <c r="N95" s="260">
        <f t="shared" si="8"/>
        <v>0</v>
      </c>
      <c r="S95" s="6"/>
      <c r="T95" s="6"/>
    </row>
    <row r="96" spans="1:20" ht="19.5" customHeight="1" thickBot="1" x14ac:dyDescent="0.3">
      <c r="A96" s="231"/>
      <c r="B96" s="75"/>
      <c r="C96" s="75"/>
      <c r="D96" s="75"/>
      <c r="E96" s="46"/>
      <c r="F96" s="75"/>
      <c r="G96" s="258">
        <v>0</v>
      </c>
      <c r="H96" s="128" t="s">
        <v>24</v>
      </c>
      <c r="I96" s="130">
        <f>(I84*M84)+(I85*M85)+(I86*M86)+(I87*M87)+(I88*M88)+(I89*M89)+(I90*M90)+(I91*M91)+(I92*M92)+(I93*M93)+(I94*M94)+(I95*M95)</f>
        <v>0</v>
      </c>
      <c r="J96" s="130">
        <f>(J84*M84)+(J85*M85)+(J86*M86)+(J87*M87)+(J88*M88)+(J89*M89)+(J90*M90)+(J91*M91)+(J92*M92)+(J93*M93)+(J94*M94)+(J95*M95)</f>
        <v>0</v>
      </c>
      <c r="K96" s="130">
        <f>(K84*M84)+(K85*M85)+(K86*M86)+(K87*M87)+(K88*M88)+(K89*M89)+(K90*M90)+(K91*M91)+(K92*M92)+(K93*M93)+(K94*M94)+(K95*M95)</f>
        <v>0</v>
      </c>
      <c r="L96" s="33"/>
      <c r="M96" s="34"/>
      <c r="N96" s="35"/>
      <c r="S96" s="6"/>
      <c r="T96" s="6"/>
    </row>
    <row r="97" spans="1:20" ht="19.5" customHeight="1" thickBot="1" x14ac:dyDescent="0.3">
      <c r="A97" s="231"/>
      <c r="B97" s="75"/>
      <c r="C97" s="75"/>
      <c r="D97" s="75"/>
      <c r="E97" s="46"/>
      <c r="F97" s="75"/>
      <c r="G97" s="258">
        <v>0</v>
      </c>
      <c r="H97" s="129" t="s">
        <v>25</v>
      </c>
      <c r="I97" s="131">
        <f>(I84*L84)+(I85*L85)+(I86*L86)+(I87*L87)+(I88*L88)+(I89*L89)+(I90*L90)+(I91*L91)+(I92*L92)+(I93*L93)+(I94*L94)+(I95*L95)</f>
        <v>0</v>
      </c>
      <c r="J97" s="131">
        <f>(J84*L84)+(J85*L85)+(J86*L86)+(J87*L87)+(J88*L88)+(J89*L89)+(J90*L90)+(J91*L91)+(J92*L92)+(J93*L93)+(J94*L94)+(J95*L95)</f>
        <v>0</v>
      </c>
      <c r="K97" s="131">
        <f>(K84*L84)+(K85*L85)+(K86*L86)+(K87*L87)+(K88*L88)+(K89*L89)+(K90*L90)+(K91*L91)+(K92*L92)+(K93*L93)+(K94*L94)+(K95*L95)</f>
        <v>0</v>
      </c>
      <c r="L97" s="36"/>
      <c r="M97" s="37"/>
      <c r="N97" s="38"/>
      <c r="S97" s="6"/>
      <c r="T97" s="6"/>
    </row>
    <row r="98" spans="1:20" ht="19.5" customHeight="1" thickBot="1" x14ac:dyDescent="0.3">
      <c r="A98" s="235"/>
      <c r="B98" s="75"/>
      <c r="C98" s="75"/>
      <c r="D98" s="75"/>
      <c r="E98" s="46"/>
      <c r="F98" s="75"/>
      <c r="G98" s="258">
        <v>0</v>
      </c>
      <c r="H98" s="710"/>
      <c r="I98" s="711"/>
      <c r="J98" s="711"/>
      <c r="K98" s="711"/>
      <c r="L98" s="711"/>
      <c r="M98" s="712"/>
      <c r="N98" s="78"/>
      <c r="S98" s="6"/>
      <c r="T98" s="6"/>
    </row>
    <row r="99" spans="1:20" ht="19.5" customHeight="1" thickBot="1" x14ac:dyDescent="0.3">
      <c r="A99" s="235"/>
      <c r="B99" s="75"/>
      <c r="C99" s="75"/>
      <c r="D99" s="75"/>
      <c r="E99" s="46"/>
      <c r="F99" s="75"/>
      <c r="G99" s="258">
        <v>0</v>
      </c>
      <c r="H99" s="710" t="s">
        <v>23</v>
      </c>
      <c r="I99" s="711"/>
      <c r="J99" s="711"/>
      <c r="K99" s="711"/>
      <c r="L99" s="711"/>
      <c r="M99" s="712"/>
      <c r="N99" s="7">
        <f>I97+J97+K97</f>
        <v>0</v>
      </c>
      <c r="S99" s="6"/>
      <c r="T99" s="6"/>
    </row>
    <row r="100" spans="1:20" ht="19.5" customHeight="1" thickBot="1" x14ac:dyDescent="0.3">
      <c r="A100" s="235"/>
      <c r="B100" s="75"/>
      <c r="C100" s="75"/>
      <c r="D100" s="75"/>
      <c r="E100" s="46"/>
      <c r="F100" s="75"/>
      <c r="G100" s="258">
        <v>0</v>
      </c>
      <c r="H100" s="710" t="s">
        <v>29</v>
      </c>
      <c r="I100" s="711"/>
      <c r="J100" s="711"/>
      <c r="K100" s="711"/>
      <c r="L100" s="711"/>
      <c r="M100" s="712"/>
      <c r="N100" s="7">
        <f>I96+J96+K96</f>
        <v>0</v>
      </c>
      <c r="S100" s="6"/>
      <c r="T100" s="6"/>
    </row>
    <row r="101" spans="1:20" ht="19.5" customHeight="1" thickBot="1" x14ac:dyDescent="0.3">
      <c r="A101" s="235"/>
      <c r="B101" s="75"/>
      <c r="C101" s="75"/>
      <c r="D101" s="75"/>
      <c r="E101" s="46"/>
      <c r="F101" s="75"/>
      <c r="G101" s="258">
        <v>0</v>
      </c>
      <c r="H101" s="716" t="s">
        <v>28</v>
      </c>
      <c r="I101" s="717"/>
      <c r="J101" s="717"/>
      <c r="K101" s="717"/>
      <c r="L101" s="717"/>
      <c r="M101" s="718"/>
      <c r="N101" s="8">
        <f>N99+N100</f>
        <v>0</v>
      </c>
      <c r="S101" s="6"/>
      <c r="T101" s="6"/>
    </row>
    <row r="102" spans="1:20" ht="19.5" customHeight="1" thickBot="1" x14ac:dyDescent="0.3">
      <c r="A102" s="235"/>
      <c r="B102" s="75"/>
      <c r="C102" s="75"/>
      <c r="D102" s="75"/>
      <c r="E102" s="46"/>
      <c r="F102" s="75"/>
      <c r="G102" s="258">
        <v>0</v>
      </c>
      <c r="H102" s="710" t="s">
        <v>75</v>
      </c>
      <c r="I102" s="711"/>
      <c r="J102" s="711"/>
      <c r="K102" s="711"/>
      <c r="L102" s="711"/>
      <c r="M102" s="711"/>
      <c r="N102" s="719"/>
      <c r="S102" s="6"/>
      <c r="T102" s="6"/>
    </row>
    <row r="103" spans="1:20" ht="19.5" customHeight="1" thickBot="1" x14ac:dyDescent="0.3">
      <c r="A103" s="235"/>
      <c r="B103" s="75"/>
      <c r="C103" s="75"/>
      <c r="D103" s="75"/>
      <c r="E103" s="46"/>
      <c r="F103" s="75"/>
      <c r="G103" s="258">
        <v>0</v>
      </c>
      <c r="H103" s="18" t="s">
        <v>30</v>
      </c>
      <c r="I103" s="31" t="s">
        <v>32</v>
      </c>
      <c r="J103" s="31" t="s">
        <v>32</v>
      </c>
      <c r="K103" s="31" t="s">
        <v>32</v>
      </c>
      <c r="L103" s="70"/>
      <c r="M103" s="70"/>
      <c r="N103" s="71"/>
      <c r="S103" s="6"/>
      <c r="T103" s="6"/>
    </row>
    <row r="104" spans="1:20" ht="19.5" customHeight="1" thickBot="1" x14ac:dyDescent="0.3">
      <c r="A104" s="235"/>
      <c r="B104" s="75"/>
      <c r="C104" s="75"/>
      <c r="D104" s="75"/>
      <c r="E104" s="46"/>
      <c r="F104" s="75"/>
      <c r="G104" s="258">
        <v>0</v>
      </c>
      <c r="H104" s="153" t="s">
        <v>7</v>
      </c>
      <c r="I104" s="147" t="s">
        <v>11</v>
      </c>
      <c r="J104" s="29" t="s">
        <v>11</v>
      </c>
      <c r="K104" s="30" t="s">
        <v>11</v>
      </c>
      <c r="L104" s="27" t="s">
        <v>15</v>
      </c>
      <c r="M104" s="32" t="s">
        <v>10</v>
      </c>
      <c r="N104" s="27" t="s">
        <v>20</v>
      </c>
      <c r="S104" s="6"/>
      <c r="T104" s="6"/>
    </row>
    <row r="105" spans="1:20" ht="19.5" customHeight="1" x14ac:dyDescent="0.25">
      <c r="A105" s="235"/>
      <c r="B105" s="75"/>
      <c r="C105" s="75"/>
      <c r="D105" s="75"/>
      <c r="E105" s="46"/>
      <c r="F105" s="75"/>
      <c r="G105" s="258">
        <v>0</v>
      </c>
      <c r="H105" s="120"/>
      <c r="I105" s="148"/>
      <c r="J105" s="42"/>
      <c r="K105" s="43"/>
      <c r="L105" s="104"/>
      <c r="M105" s="105"/>
      <c r="N105" s="260">
        <f>I105+J105+K105</f>
        <v>0</v>
      </c>
      <c r="S105" s="6"/>
      <c r="T105" s="6"/>
    </row>
    <row r="106" spans="1:20" ht="19.5" customHeight="1" x14ac:dyDescent="0.25">
      <c r="A106" s="235"/>
      <c r="B106" s="75"/>
      <c r="C106" s="75"/>
      <c r="D106" s="75"/>
      <c r="E106" s="46"/>
      <c r="F106" s="75"/>
      <c r="G106" s="258">
        <v>0</v>
      </c>
      <c r="H106" s="121"/>
      <c r="I106" s="149"/>
      <c r="J106" s="12"/>
      <c r="K106" s="13"/>
      <c r="L106" s="106"/>
      <c r="M106" s="107"/>
      <c r="N106" s="260">
        <f t="shared" ref="N106:N116" si="9">I106+J106+K106</f>
        <v>0</v>
      </c>
      <c r="S106" s="6"/>
      <c r="T106" s="6"/>
    </row>
    <row r="107" spans="1:20" ht="19.5" customHeight="1" x14ac:dyDescent="0.25">
      <c r="A107" s="235"/>
      <c r="B107" s="75"/>
      <c r="C107" s="75"/>
      <c r="D107" s="75"/>
      <c r="E107" s="46"/>
      <c r="F107" s="75"/>
      <c r="G107" s="258">
        <v>0</v>
      </c>
      <c r="H107" s="121"/>
      <c r="I107" s="149"/>
      <c r="J107" s="12"/>
      <c r="K107" s="13"/>
      <c r="L107" s="106"/>
      <c r="M107" s="107"/>
      <c r="N107" s="260">
        <f t="shared" si="9"/>
        <v>0</v>
      </c>
      <c r="S107" s="6"/>
      <c r="T107" s="6"/>
    </row>
    <row r="108" spans="1:20" ht="19.5" customHeight="1" x14ac:dyDescent="0.25">
      <c r="A108" s="235"/>
      <c r="B108" s="75"/>
      <c r="C108" s="75"/>
      <c r="D108" s="75"/>
      <c r="E108" s="46"/>
      <c r="F108" s="75"/>
      <c r="G108" s="258">
        <v>0</v>
      </c>
      <c r="H108" s="121"/>
      <c r="I108" s="149"/>
      <c r="J108" s="12"/>
      <c r="K108" s="13"/>
      <c r="L108" s="106"/>
      <c r="M108" s="107"/>
      <c r="N108" s="260">
        <f t="shared" si="9"/>
        <v>0</v>
      </c>
      <c r="S108" s="6"/>
      <c r="T108" s="6"/>
    </row>
    <row r="109" spans="1:20" ht="19.5" customHeight="1" x14ac:dyDescent="0.25">
      <c r="A109" s="235"/>
      <c r="B109" s="75"/>
      <c r="C109" s="75"/>
      <c r="D109" s="75"/>
      <c r="E109" s="46"/>
      <c r="F109" s="75"/>
      <c r="G109" s="258">
        <v>0</v>
      </c>
      <c r="H109" s="121"/>
      <c r="I109" s="149"/>
      <c r="J109" s="12"/>
      <c r="K109" s="13"/>
      <c r="L109" s="106"/>
      <c r="M109" s="107"/>
      <c r="N109" s="260">
        <f t="shared" si="9"/>
        <v>0</v>
      </c>
      <c r="S109" s="6"/>
      <c r="T109" s="6"/>
    </row>
    <row r="110" spans="1:20" ht="19.5" customHeight="1" x14ac:dyDescent="0.25">
      <c r="A110" s="235"/>
      <c r="B110" s="75"/>
      <c r="C110" s="75"/>
      <c r="D110" s="75"/>
      <c r="E110" s="46"/>
      <c r="F110" s="75"/>
      <c r="G110" s="258">
        <v>0</v>
      </c>
      <c r="H110" s="121"/>
      <c r="I110" s="149"/>
      <c r="J110" s="12"/>
      <c r="K110" s="13"/>
      <c r="L110" s="106"/>
      <c r="M110" s="107"/>
      <c r="N110" s="260">
        <f t="shared" si="9"/>
        <v>0</v>
      </c>
      <c r="S110" s="6"/>
      <c r="T110" s="6"/>
    </row>
    <row r="111" spans="1:20" ht="19.5" customHeight="1" x14ac:dyDescent="0.25">
      <c r="A111" s="235"/>
      <c r="B111" s="75"/>
      <c r="C111" s="75"/>
      <c r="D111" s="75"/>
      <c r="E111" s="46"/>
      <c r="F111" s="75"/>
      <c r="G111" s="258">
        <v>0</v>
      </c>
      <c r="H111" s="121"/>
      <c r="I111" s="149"/>
      <c r="J111" s="12"/>
      <c r="K111" s="13"/>
      <c r="L111" s="106"/>
      <c r="M111" s="107"/>
      <c r="N111" s="260">
        <f t="shared" si="9"/>
        <v>0</v>
      </c>
      <c r="S111" s="6"/>
      <c r="T111" s="6"/>
    </row>
    <row r="112" spans="1:20" ht="19.5" customHeight="1" x14ac:dyDescent="0.25">
      <c r="A112" s="236"/>
      <c r="B112" s="84"/>
      <c r="C112" s="84"/>
      <c r="D112" s="84"/>
      <c r="E112" s="85"/>
      <c r="F112" s="84"/>
      <c r="G112" s="258">
        <v>0</v>
      </c>
      <c r="H112" s="121"/>
      <c r="I112" s="149"/>
      <c r="J112" s="12"/>
      <c r="K112" s="13"/>
      <c r="L112" s="106"/>
      <c r="M112" s="107"/>
      <c r="N112" s="260">
        <f t="shared" si="9"/>
        <v>0</v>
      </c>
      <c r="S112" s="6"/>
      <c r="T112" s="6"/>
    </row>
    <row r="113" spans="1:19" ht="19.5" customHeight="1" x14ac:dyDescent="0.25">
      <c r="A113" s="236"/>
      <c r="B113" s="84"/>
      <c r="C113" s="84"/>
      <c r="D113" s="84"/>
      <c r="E113" s="85"/>
      <c r="F113" s="84"/>
      <c r="G113" s="258">
        <v>0</v>
      </c>
      <c r="H113" s="121"/>
      <c r="I113" s="149"/>
      <c r="J113" s="12"/>
      <c r="K113" s="13"/>
      <c r="L113" s="106"/>
      <c r="M113" s="107"/>
      <c r="N113" s="260">
        <f t="shared" si="9"/>
        <v>0</v>
      </c>
      <c r="S113" s="6"/>
    </row>
    <row r="114" spans="1:19" ht="19.5" customHeight="1" x14ac:dyDescent="0.25">
      <c r="A114" s="236"/>
      <c r="B114" s="84"/>
      <c r="C114" s="84"/>
      <c r="D114" s="84"/>
      <c r="E114" s="85"/>
      <c r="F114" s="84"/>
      <c r="G114" s="258">
        <v>0</v>
      </c>
      <c r="H114" s="121"/>
      <c r="I114" s="150"/>
      <c r="J114" s="49"/>
      <c r="K114" s="50"/>
      <c r="L114" s="108"/>
      <c r="M114" s="109"/>
      <c r="N114" s="260">
        <f t="shared" si="9"/>
        <v>0</v>
      </c>
      <c r="S114" s="6"/>
    </row>
    <row r="115" spans="1:19" ht="19.5" customHeight="1" x14ac:dyDescent="0.25">
      <c r="A115" s="236"/>
      <c r="B115" s="84"/>
      <c r="C115" s="84"/>
      <c r="D115" s="84"/>
      <c r="E115" s="85"/>
      <c r="F115" s="84"/>
      <c r="G115" s="258">
        <v>0</v>
      </c>
      <c r="H115" s="121"/>
      <c r="I115" s="151"/>
      <c r="J115" s="54"/>
      <c r="K115" s="55"/>
      <c r="L115" s="110"/>
      <c r="M115" s="111"/>
      <c r="N115" s="260">
        <f t="shared" si="9"/>
        <v>0</v>
      </c>
      <c r="S115" s="6"/>
    </row>
    <row r="116" spans="1:19" ht="19.5" customHeight="1" thickBot="1" x14ac:dyDescent="0.3">
      <c r="A116" s="236"/>
      <c r="B116" s="84"/>
      <c r="C116" s="84"/>
      <c r="D116" s="84"/>
      <c r="E116" s="85"/>
      <c r="F116" s="84"/>
      <c r="G116" s="258">
        <v>0</v>
      </c>
      <c r="H116" s="154"/>
      <c r="I116" s="152"/>
      <c r="J116" s="59"/>
      <c r="K116" s="60"/>
      <c r="L116" s="112"/>
      <c r="M116" s="113"/>
      <c r="N116" s="260">
        <f t="shared" si="9"/>
        <v>0</v>
      </c>
      <c r="S116" s="3"/>
    </row>
    <row r="117" spans="1:19" ht="19.5" customHeight="1" thickBot="1" x14ac:dyDescent="0.3">
      <c r="A117" s="236"/>
      <c r="B117" s="84"/>
      <c r="C117" s="84"/>
      <c r="D117" s="84"/>
      <c r="E117" s="85"/>
      <c r="F117" s="84"/>
      <c r="G117" s="258">
        <v>0</v>
      </c>
      <c r="H117" s="128" t="s">
        <v>24</v>
      </c>
      <c r="I117" s="130">
        <f>(I105*M105)+(I106*M106)+(I107*M107)+(I108*M108)+(I109*M109)+(I110*M110)+(I111*M111)+(I112*M112)+(I113*M113)+(I114*M114)+(I115*M115)+(I116*M116)</f>
        <v>0</v>
      </c>
      <c r="J117" s="130">
        <f>(J105*M105)+(J106*M106)+(J107*M107)+(J108*M108)+(J109*M109)+(J110*M110)+(J111*M111)+(J112*M112)+(J113*M113)+(J114*M114)+(J115*M115)+(J116*M116)</f>
        <v>0</v>
      </c>
      <c r="K117" s="130">
        <f>(K105*M105)+(K106*M106)+(K107*M107)+(K108*M108)+(K109*M109)+(K110*M110)+(K111*M111)+(K112*M112)+(K113*M113)+(K114*M114)+(K115*M115)+(K116*M116)</f>
        <v>0</v>
      </c>
      <c r="L117" s="33"/>
      <c r="M117" s="34"/>
      <c r="N117" s="35"/>
      <c r="S117" s="3"/>
    </row>
    <row r="118" spans="1:19" ht="19.5" customHeight="1" thickBot="1" x14ac:dyDescent="0.3">
      <c r="A118" s="236"/>
      <c r="B118" s="84"/>
      <c r="C118" s="84"/>
      <c r="D118" s="84"/>
      <c r="E118" s="85"/>
      <c r="F118" s="84"/>
      <c r="G118" s="258">
        <v>0</v>
      </c>
      <c r="H118" s="129" t="s">
        <v>25</v>
      </c>
      <c r="I118" s="131">
        <f>(I105*L105)+(I106*L106)+(I107*L107)+(I108*L108)+(I109*L109)+(I110*L110)+(I111*L111)+(I112*L112)+(I113*L113)+(I114*L114)+(I115*L115)+(I116*L116)</f>
        <v>0</v>
      </c>
      <c r="J118" s="131">
        <f>(J105*L105)+(J106*L106)+(J107*L107)+(J108*L108)+(J109*L109)+(J110*L110)+(J111*L111)+(J112*L112)+(J113*L113)+(J114*L114)+(J115*L115)+(J116*L116)</f>
        <v>0</v>
      </c>
      <c r="K118" s="131">
        <f>(K105*L105)+(K106*L106)+(K107*L107)+(K108*L108)+(K109*L109)+(K110*L110)+(K111*L111)+(K112*L112)+(K113*L113)+(K114*L114)+(K115*L115)+(K116*L116)</f>
        <v>0</v>
      </c>
      <c r="L118" s="36"/>
      <c r="M118" s="37"/>
      <c r="N118" s="38"/>
      <c r="P118" s="720" t="s">
        <v>78</v>
      </c>
      <c r="S118" s="3"/>
    </row>
    <row r="119" spans="1:19" ht="19.5" customHeight="1" thickBot="1" x14ac:dyDescent="0.3">
      <c r="A119" s="236"/>
      <c r="B119" s="84"/>
      <c r="C119" s="84"/>
      <c r="D119" s="84"/>
      <c r="E119" s="85"/>
      <c r="F119" s="84"/>
      <c r="G119" s="258">
        <v>0</v>
      </c>
      <c r="H119" s="710"/>
      <c r="I119" s="711"/>
      <c r="J119" s="711"/>
      <c r="K119" s="711"/>
      <c r="L119" s="711"/>
      <c r="M119" s="712"/>
      <c r="N119" s="78"/>
      <c r="P119" s="721"/>
      <c r="S119" s="3"/>
    </row>
    <row r="120" spans="1:19" ht="19.5" customHeight="1" thickBot="1" x14ac:dyDescent="0.3">
      <c r="A120" s="236"/>
      <c r="B120" s="84"/>
      <c r="C120" s="84"/>
      <c r="D120" s="84"/>
      <c r="E120" s="85"/>
      <c r="F120" s="84"/>
      <c r="G120" s="258">
        <v>0</v>
      </c>
      <c r="H120" s="710" t="s">
        <v>23</v>
      </c>
      <c r="I120" s="711"/>
      <c r="J120" s="711"/>
      <c r="K120" s="711"/>
      <c r="L120" s="711"/>
      <c r="M120" s="712"/>
      <c r="N120" s="7">
        <f>I118+J118+K118</f>
        <v>0</v>
      </c>
      <c r="P120" s="722"/>
      <c r="S120" s="3"/>
    </row>
    <row r="121" spans="1:19" ht="19.5" customHeight="1" thickBot="1" x14ac:dyDescent="0.3">
      <c r="A121" s="237"/>
      <c r="B121" s="76"/>
      <c r="C121" s="76"/>
      <c r="D121" s="76"/>
      <c r="E121" s="77"/>
      <c r="F121" s="76"/>
      <c r="G121" s="258">
        <v>0</v>
      </c>
      <c r="H121" s="710" t="s">
        <v>29</v>
      </c>
      <c r="I121" s="711"/>
      <c r="J121" s="711"/>
      <c r="K121" s="711"/>
      <c r="L121" s="711"/>
      <c r="M121" s="712"/>
      <c r="N121" s="7">
        <f>I117+J117+K117</f>
        <v>0</v>
      </c>
      <c r="O121" s="157"/>
      <c r="P121" s="714">
        <f>G122+N101+N122</f>
        <v>0</v>
      </c>
      <c r="S121" s="3"/>
    </row>
    <row r="122" spans="1:19" ht="19.5" customHeight="1" thickBot="1" x14ac:dyDescent="0.3">
      <c r="A122" s="716" t="s">
        <v>14</v>
      </c>
      <c r="B122" s="717"/>
      <c r="C122" s="717"/>
      <c r="D122" s="717"/>
      <c r="E122" s="717"/>
      <c r="F122" s="718"/>
      <c r="G122" s="259">
        <f>SUM(G84:G121)</f>
        <v>0</v>
      </c>
      <c r="H122" s="716" t="s">
        <v>79</v>
      </c>
      <c r="I122" s="717"/>
      <c r="J122" s="717"/>
      <c r="K122" s="717"/>
      <c r="L122" s="717"/>
      <c r="M122" s="718"/>
      <c r="N122" s="8">
        <f>N120+N121</f>
        <v>0</v>
      </c>
      <c r="O122" s="157"/>
      <c r="P122" s="715"/>
      <c r="S122" s="3"/>
    </row>
    <row r="123" spans="1:19" ht="19.5" customHeight="1" x14ac:dyDescent="0.25"/>
    <row r="124" spans="1:19" ht="19.5" customHeight="1" x14ac:dyDescent="0.25"/>
    <row r="125" spans="1:19" ht="19.5" customHeight="1" thickBot="1" x14ac:dyDescent="0.3">
      <c r="P125" s="156"/>
    </row>
    <row r="126" spans="1:19" ht="19.5" customHeight="1" thickBot="1" x14ac:dyDescent="0.3">
      <c r="A126" s="705" t="s">
        <v>6</v>
      </c>
      <c r="B126" s="708"/>
      <c r="C126" s="708"/>
      <c r="D126" s="708"/>
      <c r="E126" s="708"/>
      <c r="F126" s="708"/>
      <c r="G126" s="709"/>
      <c r="H126" s="4"/>
    </row>
    <row r="127" spans="1:19" ht="19.5" customHeight="1" thickBot="1" x14ac:dyDescent="0.3">
      <c r="A127" s="39" t="s">
        <v>30</v>
      </c>
      <c r="B127" s="40"/>
      <c r="C127" s="40"/>
      <c r="D127" s="40"/>
      <c r="E127" s="39"/>
      <c r="F127" s="39"/>
      <c r="G127" s="176"/>
      <c r="H127" s="4"/>
      <c r="P127" s="155"/>
    </row>
    <row r="128" spans="1:19" ht="19.5" customHeight="1" thickBot="1" x14ac:dyDescent="0.3">
      <c r="A128" s="124" t="s">
        <v>7</v>
      </c>
      <c r="B128" s="28" t="s">
        <v>11</v>
      </c>
      <c r="C128" s="29" t="s">
        <v>11</v>
      </c>
      <c r="D128" s="30" t="s">
        <v>11</v>
      </c>
      <c r="E128" s="27" t="s">
        <v>15</v>
      </c>
      <c r="F128" s="32" t="s">
        <v>10</v>
      </c>
      <c r="G128" s="177" t="s">
        <v>20</v>
      </c>
      <c r="H128" s="4"/>
    </row>
    <row r="129" spans="1:21" ht="19.5" customHeight="1" x14ac:dyDescent="0.25">
      <c r="A129" s="116"/>
      <c r="B129" s="41"/>
      <c r="C129" s="42"/>
      <c r="D129" s="43"/>
      <c r="E129" s="44"/>
      <c r="F129" s="45"/>
      <c r="G129" s="232">
        <f>B129+C129+D129</f>
        <v>0</v>
      </c>
    </row>
    <row r="130" spans="1:21" ht="19.5" customHeight="1" x14ac:dyDescent="0.25">
      <c r="A130" s="116"/>
      <c r="B130" s="10"/>
      <c r="C130" s="12"/>
      <c r="D130" s="13"/>
      <c r="E130" s="46"/>
      <c r="F130" s="47"/>
      <c r="G130" s="232">
        <f t="shared" ref="G130:G140" si="10">B130+C130+D130</f>
        <v>0</v>
      </c>
    </row>
    <row r="131" spans="1:21" ht="19.5" customHeight="1" x14ac:dyDescent="0.25">
      <c r="A131" s="116"/>
      <c r="B131" s="10"/>
      <c r="C131" s="12"/>
      <c r="D131" s="13"/>
      <c r="E131" s="46"/>
      <c r="F131" s="47"/>
      <c r="G131" s="232">
        <f t="shared" si="10"/>
        <v>0</v>
      </c>
    </row>
    <row r="132" spans="1:21" ht="19.5" customHeight="1" x14ac:dyDescent="0.25">
      <c r="A132" s="116"/>
      <c r="B132" s="10"/>
      <c r="C132" s="12"/>
      <c r="D132" s="13"/>
      <c r="E132" s="46"/>
      <c r="F132" s="47"/>
      <c r="G132" s="232">
        <f t="shared" si="10"/>
        <v>0</v>
      </c>
    </row>
    <row r="133" spans="1:21" ht="19.5" customHeight="1" x14ac:dyDescent="0.25">
      <c r="A133" s="116"/>
      <c r="B133" s="10"/>
      <c r="C133" s="12"/>
      <c r="D133" s="13"/>
      <c r="E133" s="46"/>
      <c r="F133" s="47"/>
      <c r="G133" s="232">
        <f t="shared" si="10"/>
        <v>0</v>
      </c>
    </row>
    <row r="134" spans="1:21" ht="19.5" customHeight="1" x14ac:dyDescent="0.25">
      <c r="A134" s="116"/>
      <c r="B134" s="10"/>
      <c r="C134" s="12"/>
      <c r="D134" s="13"/>
      <c r="E134" s="46"/>
      <c r="F134" s="47"/>
      <c r="G134" s="232">
        <f t="shared" si="10"/>
        <v>0</v>
      </c>
    </row>
    <row r="135" spans="1:21" ht="19.5" customHeight="1" x14ac:dyDescent="0.25">
      <c r="A135" s="116"/>
      <c r="B135" s="10"/>
      <c r="C135" s="12"/>
      <c r="D135" s="13"/>
      <c r="E135" s="46"/>
      <c r="F135" s="47"/>
      <c r="G135" s="232">
        <f t="shared" si="10"/>
        <v>0</v>
      </c>
    </row>
    <row r="136" spans="1:21" ht="19.5" customHeight="1" x14ac:dyDescent="0.25">
      <c r="A136" s="116"/>
      <c r="B136" s="10"/>
      <c r="C136" s="12"/>
      <c r="D136" s="13"/>
      <c r="E136" s="46"/>
      <c r="F136" s="47"/>
      <c r="G136" s="232">
        <f t="shared" si="10"/>
        <v>0</v>
      </c>
    </row>
    <row r="137" spans="1:21" ht="19.5" customHeight="1" x14ac:dyDescent="0.25">
      <c r="A137" s="125"/>
      <c r="B137" s="10"/>
      <c r="C137" s="12"/>
      <c r="D137" s="13"/>
      <c r="E137" s="46"/>
      <c r="F137" s="47"/>
      <c r="G137" s="232">
        <f t="shared" si="10"/>
        <v>0</v>
      </c>
    </row>
    <row r="138" spans="1:21" ht="19.5" customHeight="1" x14ac:dyDescent="0.25">
      <c r="A138" s="116"/>
      <c r="B138" s="48"/>
      <c r="C138" s="49"/>
      <c r="D138" s="50"/>
      <c r="E138" s="51"/>
      <c r="F138" s="52"/>
      <c r="G138" s="232">
        <f t="shared" si="10"/>
        <v>0</v>
      </c>
    </row>
    <row r="139" spans="1:21" ht="19.5" customHeight="1" x14ac:dyDescent="0.25">
      <c r="A139" s="126"/>
      <c r="B139" s="53"/>
      <c r="C139" s="54"/>
      <c r="D139" s="55"/>
      <c r="E139" s="56"/>
      <c r="F139" s="57"/>
      <c r="G139" s="232">
        <f t="shared" si="10"/>
        <v>0</v>
      </c>
    </row>
    <row r="140" spans="1:21" ht="19.5" customHeight="1" thickBot="1" x14ac:dyDescent="0.3">
      <c r="A140" s="127"/>
      <c r="B140" s="58"/>
      <c r="C140" s="59"/>
      <c r="D140" s="60"/>
      <c r="E140" s="61"/>
      <c r="F140" s="62"/>
      <c r="G140" s="232">
        <f t="shared" si="10"/>
        <v>0</v>
      </c>
      <c r="I140" s="4"/>
      <c r="J140" s="4"/>
    </row>
    <row r="141" spans="1:21" ht="19.5" customHeight="1" thickBot="1" x14ac:dyDescent="0.3">
      <c r="A141" s="128" t="s">
        <v>24</v>
      </c>
      <c r="B141" s="130">
        <f>(B129*F129)+(B130*F130)+(B131*F131)+(B132*F132)+(B133*F133)+(B134*F134)+(B135*F135)+(B136*F136)+(B137*F137)+(B138*F138)+(B139*F139)+(B140*F140)</f>
        <v>0</v>
      </c>
      <c r="C141" s="130">
        <f>(C129*F129)+(C130*F130)+(C131*F131)+(C132*F132)+(C133*F133)+(C134*F134)+(C135*F135)+(C136*F136)+(C137*F137)+(C138*F138)+(C139*F139)+(C140*F140)</f>
        <v>0</v>
      </c>
      <c r="D141" s="130">
        <f>(D129*F129)+(D130*F130)+(D131*F131)+(D132*F132)+(D133*F133)+(D134*F134)+(D135*F135)+(D136*F136)+(D137*F137)+(D138*F138)+(D139*F139)+(D140*F140)</f>
        <v>0</v>
      </c>
      <c r="E141" s="33"/>
      <c r="F141" s="34"/>
      <c r="G141" s="178"/>
      <c r="H141" s="103"/>
      <c r="I141" s="4"/>
      <c r="J141" s="4"/>
      <c r="T141" s="2"/>
      <c r="U141" s="2"/>
    </row>
    <row r="142" spans="1:21" ht="19.5" customHeight="1" thickBot="1" x14ac:dyDescent="0.3">
      <c r="A142" s="129" t="s">
        <v>25</v>
      </c>
      <c r="B142" s="131">
        <f>(B129*E129)+(B130*E130)+(B131*E131)+(B132*E132)+(B133*E133)+(B134*E134)+(B135*E135)+(B136*E136)+(B137*E137)+(B138*E138)+(B139*E139)+(B140*E140)</f>
        <v>0</v>
      </c>
      <c r="C142" s="131">
        <f>(C129*E129)+(C130*E130)+(C131*E131)+(C132*E132)+(C133*E133)+(C134*E134)+(C135*E135)+(C136*E136)+(C137*E137)+(C138*E138)+(C139*E139)+(C140*E140)</f>
        <v>0</v>
      </c>
      <c r="D142" s="131">
        <f>(D129*E129)+(D130*E130)+(D131*E131)+(D132*E132)+(D133*E133)+(D134*E134)+(D135*E135)+(D136*E136)+(D137*E137)+(D138*E138)+(D139*E139)+(D140*E140)</f>
        <v>0</v>
      </c>
      <c r="E142" s="36"/>
      <c r="F142" s="37"/>
      <c r="G142" s="179"/>
      <c r="H142" s="103"/>
      <c r="I142" s="4"/>
      <c r="J142" s="4"/>
      <c r="T142" s="2"/>
      <c r="U142" s="2"/>
    </row>
    <row r="143" spans="1:21" ht="19.5" customHeight="1" thickBot="1" x14ac:dyDescent="0.3">
      <c r="A143" s="702" t="s">
        <v>23</v>
      </c>
      <c r="B143" s="703"/>
      <c r="C143" s="703"/>
      <c r="D143" s="703"/>
      <c r="E143" s="703"/>
      <c r="F143" s="704"/>
      <c r="G143" s="180">
        <f>B142+C142+D142</f>
        <v>0</v>
      </c>
      <c r="H143" s="175"/>
      <c r="I143" s="102"/>
      <c r="T143" s="2"/>
      <c r="U143" s="2"/>
    </row>
    <row r="144" spans="1:21" ht="19.5" customHeight="1" thickBot="1" x14ac:dyDescent="0.3">
      <c r="A144" s="702" t="s">
        <v>29</v>
      </c>
      <c r="B144" s="703"/>
      <c r="C144" s="703"/>
      <c r="D144" s="703"/>
      <c r="E144" s="703"/>
      <c r="F144" s="704"/>
      <c r="G144" s="181">
        <f>B141+C141+D141</f>
        <v>0</v>
      </c>
      <c r="H144" s="175"/>
      <c r="I144" s="102"/>
      <c r="T144" s="2"/>
      <c r="U144" s="2"/>
    </row>
    <row r="145" spans="1:21" ht="19.5" customHeight="1" thickBot="1" x14ac:dyDescent="0.3">
      <c r="A145" s="705" t="s">
        <v>28</v>
      </c>
      <c r="B145" s="706"/>
      <c r="C145" s="706"/>
      <c r="D145" s="706"/>
      <c r="E145" s="706"/>
      <c r="F145" s="707"/>
      <c r="G145" s="182">
        <f>+G143+G144</f>
        <v>0</v>
      </c>
      <c r="H145" s="175"/>
      <c r="I145" s="102"/>
      <c r="J145" s="159"/>
      <c r="T145" s="2"/>
      <c r="U145" s="2"/>
    </row>
    <row r="146" spans="1:21" ht="19.5" customHeight="1" x14ac:dyDescent="0.25">
      <c r="I146" s="102"/>
      <c r="T146" s="2"/>
      <c r="U146" s="2"/>
    </row>
    <row r="147" spans="1:21" ht="19.5" customHeight="1" thickBot="1" x14ac:dyDescent="0.3">
      <c r="I147" s="102"/>
      <c r="T147" s="2"/>
      <c r="U147" s="2"/>
    </row>
    <row r="148" spans="1:21" ht="19.5" customHeight="1" thickBot="1" x14ac:dyDescent="0.3">
      <c r="A148" s="691" t="s">
        <v>39</v>
      </c>
      <c r="B148" s="690"/>
      <c r="C148" s="690"/>
      <c r="D148" s="690"/>
      <c r="E148" s="690"/>
      <c r="F148" s="690"/>
      <c r="G148" s="690"/>
      <c r="H148" s="690"/>
      <c r="I148" s="713"/>
      <c r="J148" s="4"/>
      <c r="T148" s="2"/>
      <c r="U148" s="2"/>
    </row>
    <row r="149" spans="1:21" ht="19.5" customHeight="1" thickBot="1" x14ac:dyDescent="0.3">
      <c r="A149" s="79" t="s">
        <v>30</v>
      </c>
      <c r="B149" s="81" t="s">
        <v>12</v>
      </c>
      <c r="C149" s="82" t="s">
        <v>32</v>
      </c>
      <c r="D149" s="82" t="s">
        <v>32</v>
      </c>
      <c r="E149" s="83" t="s">
        <v>32</v>
      </c>
      <c r="F149" s="83" t="s">
        <v>32</v>
      </c>
      <c r="G149" s="83" t="s">
        <v>32</v>
      </c>
      <c r="H149" s="83" t="s">
        <v>32</v>
      </c>
      <c r="I149" s="183"/>
      <c r="J149" s="4"/>
      <c r="T149" s="2"/>
      <c r="U149" s="2"/>
    </row>
    <row r="150" spans="1:21" ht="19.5" customHeight="1" thickBot="1" x14ac:dyDescent="0.3">
      <c r="A150" s="26" t="s">
        <v>9</v>
      </c>
      <c r="B150" s="27" t="s">
        <v>12</v>
      </c>
      <c r="C150" s="27" t="s">
        <v>11</v>
      </c>
      <c r="D150" s="27" t="s">
        <v>11</v>
      </c>
      <c r="E150" s="27" t="s">
        <v>11</v>
      </c>
      <c r="F150" s="27" t="s">
        <v>11</v>
      </c>
      <c r="G150" s="27" t="s">
        <v>11</v>
      </c>
      <c r="H150" s="27" t="s">
        <v>11</v>
      </c>
      <c r="I150" s="184" t="s">
        <v>40</v>
      </c>
      <c r="J150" s="4"/>
      <c r="T150" s="2"/>
      <c r="U150" s="2"/>
    </row>
    <row r="151" spans="1:21" ht="19.5" customHeight="1" x14ac:dyDescent="0.25">
      <c r="A151" s="231" t="s">
        <v>33</v>
      </c>
      <c r="B151" s="238">
        <v>2</v>
      </c>
      <c r="C151" s="75"/>
      <c r="D151" s="74"/>
      <c r="E151" s="74"/>
      <c r="F151" s="74"/>
      <c r="G151" s="74"/>
      <c r="H151" s="74"/>
      <c r="I151" s="232">
        <f>C151+D151+E151+F151+G151+H151</f>
        <v>0</v>
      </c>
      <c r="T151" s="2"/>
      <c r="U151" s="2"/>
    </row>
    <row r="152" spans="1:21" ht="19.5" customHeight="1" x14ac:dyDescent="0.25">
      <c r="A152" s="231" t="s">
        <v>34</v>
      </c>
      <c r="B152" s="238">
        <v>19</v>
      </c>
      <c r="C152" s="75"/>
      <c r="D152" s="74"/>
      <c r="E152" s="75"/>
      <c r="F152" s="75"/>
      <c r="G152" s="75"/>
      <c r="H152" s="75"/>
      <c r="I152" s="232">
        <f t="shared" ref="I152:I156" si="11">C152+D152+E152+F152+G152+H152</f>
        <v>0</v>
      </c>
      <c r="T152" s="2"/>
      <c r="U152" s="2"/>
    </row>
    <row r="153" spans="1:21" ht="19.5" customHeight="1" x14ac:dyDescent="0.25">
      <c r="A153" s="231" t="s">
        <v>35</v>
      </c>
      <c r="B153" s="239">
        <v>27</v>
      </c>
      <c r="C153" s="75"/>
      <c r="D153" s="74"/>
      <c r="E153" s="75"/>
      <c r="F153" s="75"/>
      <c r="G153" s="75"/>
      <c r="H153" s="75"/>
      <c r="I153" s="232">
        <f t="shared" si="11"/>
        <v>0</v>
      </c>
      <c r="T153" s="2"/>
      <c r="U153" s="2"/>
    </row>
    <row r="154" spans="1:21" ht="19.5" customHeight="1" x14ac:dyDescent="0.25">
      <c r="A154" s="231" t="s">
        <v>36</v>
      </c>
      <c r="B154" s="239">
        <v>41</v>
      </c>
      <c r="C154" s="75"/>
      <c r="D154" s="74"/>
      <c r="E154" s="75"/>
      <c r="F154" s="75"/>
      <c r="G154" s="75"/>
      <c r="H154" s="75"/>
      <c r="I154" s="232">
        <f t="shared" si="11"/>
        <v>0</v>
      </c>
      <c r="T154" s="2"/>
      <c r="U154" s="2"/>
    </row>
    <row r="155" spans="1:21" ht="19.5" customHeight="1" x14ac:dyDescent="0.25">
      <c r="A155" s="231" t="s">
        <v>37</v>
      </c>
      <c r="B155" s="239">
        <v>0</v>
      </c>
      <c r="C155" s="75"/>
      <c r="D155" s="74"/>
      <c r="E155" s="75"/>
      <c r="F155" s="75"/>
      <c r="G155" s="75"/>
      <c r="H155" s="75"/>
      <c r="I155" s="232">
        <f t="shared" si="11"/>
        <v>0</v>
      </c>
      <c r="T155" s="2"/>
      <c r="U155" s="2"/>
    </row>
    <row r="156" spans="1:21" ht="19.5" customHeight="1" x14ac:dyDescent="0.25">
      <c r="A156" s="231" t="s">
        <v>38</v>
      </c>
      <c r="B156" s="239">
        <v>80</v>
      </c>
      <c r="C156" s="75"/>
      <c r="D156" s="74"/>
      <c r="E156" s="75"/>
      <c r="F156" s="75"/>
      <c r="G156" s="75"/>
      <c r="H156" s="75"/>
      <c r="I156" s="232">
        <f t="shared" si="11"/>
        <v>0</v>
      </c>
      <c r="T156" s="2"/>
      <c r="U156" s="2"/>
    </row>
    <row r="157" spans="1:21" ht="19.5" customHeight="1" x14ac:dyDescent="0.25">
      <c r="A157" s="231" t="s">
        <v>48</v>
      </c>
      <c r="B157" s="146"/>
      <c r="C157" s="234">
        <f>($B151*C151)+($B152*C152)+($B153*C153)+($B154*C154)+($B155*C155)+($B156*C156)</f>
        <v>0</v>
      </c>
      <c r="D157" s="234">
        <f>($B151*D151)+($B152*D152)+($B153*D153)+($B154*D154)+($B155*D155)+($B156*D156)</f>
        <v>0</v>
      </c>
      <c r="E157" s="234">
        <f>($B151*E151)+($B152*E152)+($B153*E153)+($B154*E154)+($B155*E155)+($B156*E156)</f>
        <v>0</v>
      </c>
      <c r="F157" s="234">
        <f>($B151*F151)+(B152*F152)+($B153*F153)+($B154*F154)+($B155*F155)+($B156*F156)</f>
        <v>0</v>
      </c>
      <c r="G157" s="234">
        <f>($B151*G151)+(C152*G152)+($B153*G153)+($B154*G154)+($B155*G155)+($B156*G156)</f>
        <v>0</v>
      </c>
      <c r="H157" s="234">
        <f>($B151*H151)+(D152*H152)+($B153*H153)+($B154*H154)+($B155*H155)+($B156*H156)</f>
        <v>0</v>
      </c>
      <c r="I157" s="146"/>
      <c r="T157" s="2"/>
      <c r="U157" s="2"/>
    </row>
    <row r="158" spans="1:21" ht="19.5" customHeight="1" x14ac:dyDescent="0.25">
      <c r="A158" s="231" t="s">
        <v>43</v>
      </c>
      <c r="B158" s="239">
        <v>2</v>
      </c>
      <c r="C158" s="75"/>
      <c r="D158" s="74"/>
      <c r="E158" s="75"/>
      <c r="F158" s="75"/>
      <c r="G158" s="75"/>
      <c r="H158" s="75"/>
      <c r="I158" s="233">
        <f>C158+D158+E158+F158+G158+H158</f>
        <v>0</v>
      </c>
      <c r="T158" s="2"/>
      <c r="U158" s="2"/>
    </row>
    <row r="159" spans="1:21" ht="19.5" customHeight="1" x14ac:dyDescent="0.25">
      <c r="A159" s="231" t="s">
        <v>44</v>
      </c>
      <c r="B159" s="239">
        <v>0</v>
      </c>
      <c r="C159" s="75"/>
      <c r="D159" s="74"/>
      <c r="E159" s="75"/>
      <c r="F159" s="75"/>
      <c r="G159" s="75"/>
      <c r="H159" s="75"/>
      <c r="I159" s="233">
        <f t="shared" ref="I159:I166" si="12">C159+D159+E159+F159+G159+H159</f>
        <v>0</v>
      </c>
      <c r="T159" s="2"/>
      <c r="U159" s="2"/>
    </row>
    <row r="160" spans="1:21" ht="19.5" customHeight="1" x14ac:dyDescent="0.25">
      <c r="A160" s="231" t="s">
        <v>45</v>
      </c>
      <c r="B160" s="239">
        <v>0</v>
      </c>
      <c r="C160" s="75"/>
      <c r="D160" s="74"/>
      <c r="E160" s="75"/>
      <c r="F160" s="75"/>
      <c r="G160" s="75"/>
      <c r="H160" s="75"/>
      <c r="I160" s="233">
        <f t="shared" si="12"/>
        <v>0</v>
      </c>
      <c r="T160" s="2"/>
      <c r="U160" s="2"/>
    </row>
    <row r="161" spans="1:22" ht="19.5" customHeight="1" x14ac:dyDescent="0.25">
      <c r="A161" s="231" t="s">
        <v>46</v>
      </c>
      <c r="B161" s="239">
        <v>0</v>
      </c>
      <c r="C161" s="75"/>
      <c r="D161" s="74"/>
      <c r="E161" s="75"/>
      <c r="F161" s="75"/>
      <c r="G161" s="75"/>
      <c r="H161" s="75"/>
      <c r="I161" s="233">
        <f t="shared" si="12"/>
        <v>0</v>
      </c>
      <c r="T161" s="2"/>
      <c r="U161" s="2"/>
    </row>
    <row r="162" spans="1:22" ht="19.5" customHeight="1" x14ac:dyDescent="0.25">
      <c r="A162" s="231" t="s">
        <v>47</v>
      </c>
      <c r="B162" s="239">
        <v>0</v>
      </c>
      <c r="C162" s="75"/>
      <c r="D162" s="74"/>
      <c r="E162" s="75"/>
      <c r="F162" s="75"/>
      <c r="G162" s="75"/>
      <c r="H162" s="75"/>
      <c r="I162" s="233">
        <f t="shared" si="12"/>
        <v>0</v>
      </c>
      <c r="T162" s="2"/>
      <c r="U162" s="2"/>
    </row>
    <row r="163" spans="1:22" ht="19.5" customHeight="1" x14ac:dyDescent="0.25">
      <c r="A163" s="231"/>
      <c r="B163" s="239">
        <v>0</v>
      </c>
      <c r="C163" s="75"/>
      <c r="D163" s="74"/>
      <c r="E163" s="75"/>
      <c r="F163" s="75"/>
      <c r="G163" s="75"/>
      <c r="H163" s="75"/>
      <c r="I163" s="233">
        <f t="shared" si="12"/>
        <v>0</v>
      </c>
      <c r="T163" s="2"/>
      <c r="U163" s="2"/>
    </row>
    <row r="164" spans="1:22" ht="19.5" customHeight="1" x14ac:dyDescent="0.25">
      <c r="A164" s="231"/>
      <c r="B164" s="239">
        <v>0</v>
      </c>
      <c r="C164" s="75"/>
      <c r="D164" s="74"/>
      <c r="E164" s="75"/>
      <c r="F164" s="75"/>
      <c r="G164" s="75"/>
      <c r="H164" s="75"/>
      <c r="I164" s="233">
        <f t="shared" si="12"/>
        <v>0</v>
      </c>
      <c r="T164" s="2"/>
      <c r="U164" s="2"/>
    </row>
    <row r="165" spans="1:22" ht="19.5" customHeight="1" x14ac:dyDescent="0.25">
      <c r="A165" s="231"/>
      <c r="B165" s="239">
        <v>0</v>
      </c>
      <c r="C165" s="75"/>
      <c r="D165" s="74"/>
      <c r="E165" s="75"/>
      <c r="F165" s="75"/>
      <c r="G165" s="114"/>
      <c r="H165" s="114"/>
      <c r="I165" s="233">
        <f t="shared" si="12"/>
        <v>0</v>
      </c>
      <c r="K165" s="4"/>
      <c r="T165" s="2"/>
      <c r="U165" s="2"/>
    </row>
    <row r="166" spans="1:22" ht="19.5" customHeight="1" x14ac:dyDescent="0.25">
      <c r="A166" s="235"/>
      <c r="B166" s="239">
        <v>0</v>
      </c>
      <c r="C166" s="75"/>
      <c r="D166" s="75"/>
      <c r="E166" s="75"/>
      <c r="F166" s="75"/>
      <c r="G166" s="114"/>
      <c r="H166" s="114"/>
      <c r="I166" s="233">
        <f t="shared" si="12"/>
        <v>0</v>
      </c>
      <c r="K166" s="4"/>
      <c r="T166" s="2"/>
      <c r="U166" s="2"/>
      <c r="V166" s="2"/>
    </row>
    <row r="167" spans="1:22" ht="19.5" customHeight="1" thickBot="1" x14ac:dyDescent="0.3">
      <c r="A167" s="116" t="s">
        <v>48</v>
      </c>
      <c r="B167" s="80"/>
      <c r="C167" s="234">
        <f>($B158*C158)+($B159*C159)+($B160*C160)+($B161*C161)+($B162*C162)+(B163*C163)+(B164*C164)+(B165*C165)+(B166+C166)</f>
        <v>0</v>
      </c>
      <c r="D167" s="234">
        <f t="shared" ref="D167:H167" si="13">($B158*D158)+($B159*D159)+($B160*D160)+($B161*D161)+($B162*D162)+(C163*D163)+(C164*D164)+(C165*D165)+(C166+D166)</f>
        <v>0</v>
      </c>
      <c r="E167" s="234">
        <f t="shared" si="13"/>
        <v>0</v>
      </c>
      <c r="F167" s="234">
        <f t="shared" si="13"/>
        <v>0</v>
      </c>
      <c r="G167" s="234">
        <f t="shared" si="13"/>
        <v>0</v>
      </c>
      <c r="H167" s="234">
        <f t="shared" si="13"/>
        <v>0</v>
      </c>
      <c r="I167" s="146"/>
      <c r="J167" s="103"/>
      <c r="K167" s="103"/>
      <c r="T167" s="2"/>
      <c r="U167" s="2"/>
      <c r="V167" s="2"/>
    </row>
    <row r="168" spans="1:22" ht="19.5" customHeight="1" thickBot="1" x14ac:dyDescent="0.3">
      <c r="A168" s="689" t="s">
        <v>41</v>
      </c>
      <c r="B168" s="690"/>
      <c r="C168" s="690"/>
      <c r="D168" s="690"/>
      <c r="E168" s="690"/>
      <c r="F168" s="690"/>
      <c r="G168" s="690"/>
      <c r="H168" s="690"/>
      <c r="I168" s="185">
        <f>C157+D157+E157+F157+G157+H157</f>
        <v>0</v>
      </c>
      <c r="J168" s="103"/>
      <c r="K168" s="103"/>
      <c r="T168" s="2"/>
      <c r="U168" s="2"/>
      <c r="V168" s="2"/>
    </row>
    <row r="169" spans="1:22" ht="19.5" customHeight="1" thickBot="1" x14ac:dyDescent="0.3">
      <c r="A169" s="689" t="s">
        <v>42</v>
      </c>
      <c r="B169" s="690"/>
      <c r="C169" s="690"/>
      <c r="D169" s="690"/>
      <c r="E169" s="690"/>
      <c r="F169" s="690"/>
      <c r="G169" s="690"/>
      <c r="H169" s="690"/>
      <c r="I169" s="185">
        <f>C167+D167+E167+F167+G167+H167</f>
        <v>0</v>
      </c>
      <c r="J169" s="102"/>
      <c r="K169" s="103"/>
      <c r="T169" s="2"/>
      <c r="U169" s="2"/>
      <c r="V169" s="2"/>
    </row>
    <row r="170" spans="1:22" ht="19.5" customHeight="1" thickBot="1" x14ac:dyDescent="0.3">
      <c r="A170" s="691" t="s">
        <v>59</v>
      </c>
      <c r="B170" s="690"/>
      <c r="C170" s="690"/>
      <c r="D170" s="690"/>
      <c r="E170" s="690"/>
      <c r="F170" s="690"/>
      <c r="G170" s="690"/>
      <c r="H170" s="690"/>
      <c r="I170" s="186">
        <f>I168+I169</f>
        <v>0</v>
      </c>
      <c r="J170" s="175"/>
      <c r="K170" s="103"/>
      <c r="T170" s="2"/>
      <c r="U170" s="2"/>
      <c r="V170" s="2"/>
    </row>
    <row r="171" spans="1:22" ht="19.5" customHeight="1" x14ac:dyDescent="0.25">
      <c r="I171" s="102"/>
      <c r="J171" s="102"/>
      <c r="K171" s="103"/>
      <c r="T171" s="2"/>
    </row>
    <row r="172" spans="1:22" ht="19.5" customHeight="1" x14ac:dyDescent="0.25">
      <c r="I172" s="102"/>
      <c r="J172" s="102"/>
      <c r="K172" s="103"/>
      <c r="T172" s="2"/>
    </row>
    <row r="173" spans="1:22" ht="19.5" customHeight="1" thickBot="1" x14ac:dyDescent="0.3">
      <c r="I173" s="102"/>
      <c r="J173" s="102"/>
      <c r="K173" s="103"/>
      <c r="T173" s="2"/>
    </row>
    <row r="174" spans="1:22" ht="19.5" customHeight="1" thickBot="1" x14ac:dyDescent="0.3">
      <c r="A174" s="731" t="s">
        <v>76</v>
      </c>
      <c r="B174" s="690"/>
      <c r="C174" s="690"/>
      <c r="D174" s="690"/>
      <c r="E174" s="690"/>
      <c r="F174" s="690"/>
      <c r="G174" s="690"/>
      <c r="H174" s="690"/>
      <c r="I174" s="698"/>
      <c r="J174" s="4"/>
      <c r="K174" s="4"/>
      <c r="T174" s="2"/>
    </row>
    <row r="175" spans="1:22" ht="19.5" customHeight="1" thickBot="1" x14ac:dyDescent="0.3">
      <c r="A175" s="87" t="s">
        <v>49</v>
      </c>
      <c r="B175" s="88" t="s">
        <v>51</v>
      </c>
      <c r="C175" s="88" t="s">
        <v>52</v>
      </c>
      <c r="D175" s="88" t="s">
        <v>50</v>
      </c>
      <c r="E175" s="88" t="s">
        <v>56</v>
      </c>
      <c r="F175" s="88" t="s">
        <v>53</v>
      </c>
      <c r="G175" s="88" t="s">
        <v>54</v>
      </c>
      <c r="H175" s="187" t="s">
        <v>55</v>
      </c>
      <c r="I175" s="192" t="s">
        <v>57</v>
      </c>
      <c r="J175" s="4"/>
    </row>
    <row r="176" spans="1:22" ht="19.5" customHeight="1" x14ac:dyDescent="0.25">
      <c r="A176" s="115"/>
      <c r="B176" s="74"/>
      <c r="C176" s="101"/>
      <c r="D176" s="74"/>
      <c r="E176" s="44"/>
      <c r="F176" s="44"/>
      <c r="G176" s="44"/>
      <c r="H176" s="45"/>
      <c r="I176" s="191">
        <v>0</v>
      </c>
      <c r="J176" s="103"/>
    </row>
    <row r="177" spans="1:19" ht="19.5" customHeight="1" x14ac:dyDescent="0.25">
      <c r="A177" s="115"/>
      <c r="B177" s="75"/>
      <c r="C177" s="75"/>
      <c r="D177" s="75"/>
      <c r="E177" s="46"/>
      <c r="F177" s="46"/>
      <c r="G177" s="46"/>
      <c r="H177" s="47"/>
      <c r="I177" s="191">
        <v>0</v>
      </c>
      <c r="J177" s="103"/>
    </row>
    <row r="178" spans="1:19" ht="19.5" customHeight="1" x14ac:dyDescent="0.25">
      <c r="A178" s="115"/>
      <c r="B178" s="75"/>
      <c r="C178" s="75"/>
      <c r="D178" s="75"/>
      <c r="E178" s="46"/>
      <c r="F178" s="46"/>
      <c r="G178" s="46"/>
      <c r="H178" s="47"/>
      <c r="I178" s="191">
        <v>0</v>
      </c>
      <c r="J178" s="103"/>
    </row>
    <row r="179" spans="1:19" ht="19.5" customHeight="1" x14ac:dyDescent="0.25">
      <c r="A179" s="115"/>
      <c r="B179" s="75"/>
      <c r="C179" s="75"/>
      <c r="D179" s="75"/>
      <c r="E179" s="46"/>
      <c r="F179" s="46"/>
      <c r="G179" s="46"/>
      <c r="H179" s="47"/>
      <c r="I179" s="191">
        <v>0</v>
      </c>
      <c r="J179" s="103"/>
    </row>
    <row r="180" spans="1:19" ht="19.5" customHeight="1" x14ac:dyDescent="0.25">
      <c r="A180" s="115"/>
      <c r="B180" s="75"/>
      <c r="C180" s="75"/>
      <c r="D180" s="75"/>
      <c r="E180" s="46"/>
      <c r="F180" s="46"/>
      <c r="G180" s="46"/>
      <c r="H180" s="47"/>
      <c r="I180" s="191">
        <v>0</v>
      </c>
      <c r="J180" s="103"/>
    </row>
    <row r="181" spans="1:19" ht="19.5" customHeight="1" x14ac:dyDescent="0.25">
      <c r="A181" s="115"/>
      <c r="B181" s="75"/>
      <c r="C181" s="75"/>
      <c r="D181" s="75"/>
      <c r="E181" s="46"/>
      <c r="F181" s="46"/>
      <c r="G181" s="46"/>
      <c r="H181" s="47"/>
      <c r="I181" s="191">
        <v>0</v>
      </c>
      <c r="J181" s="103"/>
    </row>
    <row r="182" spans="1:19" ht="19.5" customHeight="1" x14ac:dyDescent="0.25">
      <c r="A182" s="115"/>
      <c r="B182" s="75"/>
      <c r="C182" s="75"/>
      <c r="D182" s="75"/>
      <c r="E182" s="46"/>
      <c r="F182" s="46"/>
      <c r="G182" s="46"/>
      <c r="H182" s="47"/>
      <c r="I182" s="191">
        <v>0</v>
      </c>
      <c r="J182" s="103"/>
    </row>
    <row r="183" spans="1:19" ht="19.5" customHeight="1" x14ac:dyDescent="0.25">
      <c r="A183" s="115"/>
      <c r="B183" s="75"/>
      <c r="C183" s="75"/>
      <c r="D183" s="75"/>
      <c r="E183" s="46"/>
      <c r="F183" s="46"/>
      <c r="G183" s="46"/>
      <c r="H183" s="47"/>
      <c r="I183" s="191">
        <v>0</v>
      </c>
      <c r="J183" s="103"/>
    </row>
    <row r="184" spans="1:19" ht="19.5" customHeight="1" x14ac:dyDescent="0.25">
      <c r="A184" s="115"/>
      <c r="B184" s="75"/>
      <c r="C184" s="75"/>
      <c r="D184" s="75"/>
      <c r="E184" s="46"/>
      <c r="F184" s="46"/>
      <c r="G184" s="46"/>
      <c r="H184" s="47"/>
      <c r="I184" s="191">
        <v>0</v>
      </c>
      <c r="J184" s="103"/>
      <c r="S184" s="3"/>
    </row>
    <row r="185" spans="1:19" ht="19.5" customHeight="1" x14ac:dyDescent="0.25">
      <c r="A185" s="115"/>
      <c r="B185" s="75"/>
      <c r="C185" s="75"/>
      <c r="D185" s="75"/>
      <c r="E185" s="46"/>
      <c r="F185" s="46"/>
      <c r="G185" s="46"/>
      <c r="H185" s="47"/>
      <c r="I185" s="191">
        <v>0</v>
      </c>
      <c r="J185" s="103"/>
      <c r="S185" s="3"/>
    </row>
    <row r="186" spans="1:19" ht="19.5" customHeight="1" x14ac:dyDescent="0.25">
      <c r="A186" s="115"/>
      <c r="B186" s="75"/>
      <c r="C186" s="75"/>
      <c r="D186" s="75"/>
      <c r="E186" s="46"/>
      <c r="F186" s="46"/>
      <c r="G186" s="46"/>
      <c r="H186" s="47"/>
      <c r="I186" s="191">
        <v>0</v>
      </c>
      <c r="J186" s="103"/>
      <c r="S186" s="3"/>
    </row>
    <row r="187" spans="1:19" ht="19.5" customHeight="1" x14ac:dyDescent="0.25">
      <c r="A187" s="115"/>
      <c r="B187" s="75"/>
      <c r="C187" s="75"/>
      <c r="D187" s="75"/>
      <c r="E187" s="46"/>
      <c r="F187" s="46"/>
      <c r="G187" s="46"/>
      <c r="H187" s="47"/>
      <c r="I187" s="191">
        <v>0</v>
      </c>
      <c r="J187" s="103"/>
      <c r="S187" s="3"/>
    </row>
    <row r="188" spans="1:19" ht="19.5" customHeight="1" x14ac:dyDescent="0.25">
      <c r="A188" s="115"/>
      <c r="B188" s="75"/>
      <c r="C188" s="75"/>
      <c r="D188" s="75"/>
      <c r="E188" s="46"/>
      <c r="F188" s="46"/>
      <c r="G188" s="46"/>
      <c r="H188" s="47"/>
      <c r="I188" s="191">
        <v>0</v>
      </c>
      <c r="J188" s="103"/>
      <c r="S188" s="3"/>
    </row>
    <row r="189" spans="1:19" ht="19.5" customHeight="1" x14ac:dyDescent="0.25">
      <c r="A189" s="115"/>
      <c r="B189" s="75"/>
      <c r="C189" s="75"/>
      <c r="D189" s="75"/>
      <c r="E189" s="46"/>
      <c r="F189" s="46"/>
      <c r="G189" s="46"/>
      <c r="H189" s="47"/>
      <c r="I189" s="191">
        <v>0</v>
      </c>
      <c r="J189" s="103"/>
      <c r="S189" s="3"/>
    </row>
    <row r="190" spans="1:19" ht="19.5" customHeight="1" x14ac:dyDescent="0.25">
      <c r="A190" s="116"/>
      <c r="B190" s="75"/>
      <c r="C190" s="75"/>
      <c r="D190" s="75"/>
      <c r="E190" s="46"/>
      <c r="F190" s="46"/>
      <c r="G190" s="46"/>
      <c r="H190" s="47"/>
      <c r="I190" s="191">
        <v>0</v>
      </c>
      <c r="J190" s="103"/>
      <c r="S190" s="3"/>
    </row>
    <row r="191" spans="1:19" ht="19.5" customHeight="1" thickBot="1" x14ac:dyDescent="0.3">
      <c r="A191" s="117"/>
      <c r="B191" s="84"/>
      <c r="C191" s="85"/>
      <c r="D191" s="85"/>
      <c r="E191" s="85"/>
      <c r="F191" s="85"/>
      <c r="G191" s="85"/>
      <c r="H191" s="189"/>
      <c r="I191" s="191">
        <v>0</v>
      </c>
      <c r="J191" s="103"/>
      <c r="S191" s="3"/>
    </row>
    <row r="192" spans="1:19" ht="19.5" customHeight="1" thickBot="1" x14ac:dyDescent="0.3">
      <c r="A192" s="168" t="s">
        <v>58</v>
      </c>
      <c r="B192" s="169"/>
      <c r="C192" s="169"/>
      <c r="D192" s="169"/>
      <c r="E192" s="169"/>
      <c r="F192" s="169"/>
      <c r="G192" s="169"/>
      <c r="H192" s="169"/>
      <c r="I192" s="190">
        <f>SUM(I176:I191)</f>
        <v>0</v>
      </c>
      <c r="J192" s="188"/>
      <c r="K192" s="103"/>
    </row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  <row r="413" ht="19.5" customHeight="1" x14ac:dyDescent="0.25"/>
    <row r="414" ht="19.5" customHeight="1" x14ac:dyDescent="0.25"/>
    <row r="415" ht="19.5" customHeight="1" x14ac:dyDescent="0.25"/>
    <row r="416" ht="19.5" customHeight="1" x14ac:dyDescent="0.25"/>
    <row r="417" ht="19.5" customHeight="1" x14ac:dyDescent="0.25"/>
    <row r="418" ht="19.5" customHeight="1" x14ac:dyDescent="0.25"/>
    <row r="419" ht="19.5" customHeight="1" x14ac:dyDescent="0.25"/>
    <row r="420" ht="19.5" customHeight="1" x14ac:dyDescent="0.25"/>
    <row r="421" ht="19.5" customHeight="1" x14ac:dyDescent="0.25"/>
    <row r="422" ht="19.5" customHeight="1" x14ac:dyDescent="0.25"/>
    <row r="423" ht="19.5" customHeight="1" x14ac:dyDescent="0.25"/>
    <row r="424" ht="19.5" customHeight="1" x14ac:dyDescent="0.25"/>
    <row r="425" ht="19.5" customHeight="1" x14ac:dyDescent="0.25"/>
    <row r="426" ht="19.5" customHeight="1" x14ac:dyDescent="0.25"/>
    <row r="427" ht="19.5" customHeight="1" x14ac:dyDescent="0.25"/>
    <row r="428" ht="19.5" customHeight="1" x14ac:dyDescent="0.25"/>
    <row r="429" ht="19.5" customHeight="1" x14ac:dyDescent="0.25"/>
    <row r="430" ht="19.5" customHeight="1" x14ac:dyDescent="0.25"/>
    <row r="431" ht="19.5" customHeight="1" x14ac:dyDescent="0.25"/>
    <row r="432" ht="19.5" customHeight="1" x14ac:dyDescent="0.25"/>
    <row r="433" ht="19.5" customHeight="1" x14ac:dyDescent="0.25"/>
    <row r="434" ht="19.5" customHeight="1" x14ac:dyDescent="0.25"/>
    <row r="435" ht="19.5" customHeight="1" x14ac:dyDescent="0.25"/>
    <row r="436" ht="19.5" customHeight="1" x14ac:dyDescent="0.25"/>
    <row r="437" ht="19.5" customHeight="1" x14ac:dyDescent="0.25"/>
    <row r="438" ht="19.5" customHeight="1" x14ac:dyDescent="0.25"/>
    <row r="439" ht="19.5" customHeight="1" x14ac:dyDescent="0.25"/>
    <row r="440" ht="19.5" customHeight="1" x14ac:dyDescent="0.25"/>
    <row r="441" ht="19.5" customHeight="1" x14ac:dyDescent="0.25"/>
    <row r="442" ht="19.5" customHeight="1" x14ac:dyDescent="0.25"/>
    <row r="443" ht="19.5" customHeight="1" x14ac:dyDescent="0.25"/>
    <row r="444" ht="19.5" customHeight="1" x14ac:dyDescent="0.25"/>
    <row r="445" ht="19.5" customHeight="1" x14ac:dyDescent="0.25"/>
    <row r="446" ht="19.5" customHeight="1" x14ac:dyDescent="0.25"/>
    <row r="447" ht="19.5" customHeight="1" x14ac:dyDescent="0.25"/>
    <row r="448" ht="19.5" customHeight="1" x14ac:dyDescent="0.25"/>
    <row r="449" ht="19.5" customHeight="1" x14ac:dyDescent="0.25"/>
    <row r="450" ht="19.5" customHeight="1" x14ac:dyDescent="0.25"/>
    <row r="451" ht="19.5" customHeight="1" x14ac:dyDescent="0.25"/>
    <row r="452" ht="19.5" customHeight="1" x14ac:dyDescent="0.25"/>
    <row r="453" ht="19.5" customHeight="1" x14ac:dyDescent="0.25"/>
    <row r="454" ht="19.5" customHeight="1" x14ac:dyDescent="0.25"/>
    <row r="455" ht="19.5" customHeight="1" x14ac:dyDescent="0.25"/>
    <row r="456" ht="19.5" customHeight="1" x14ac:dyDescent="0.25"/>
    <row r="457" ht="19.5" customHeight="1" x14ac:dyDescent="0.25"/>
    <row r="458" ht="19.5" customHeight="1" x14ac:dyDescent="0.25"/>
    <row r="459" ht="19.5" customHeight="1" x14ac:dyDescent="0.25"/>
    <row r="460" ht="19.5" customHeight="1" x14ac:dyDescent="0.25"/>
    <row r="461" ht="19.5" customHeight="1" x14ac:dyDescent="0.25"/>
    <row r="462" ht="19.5" customHeight="1" x14ac:dyDescent="0.25"/>
    <row r="463" ht="19.5" customHeight="1" x14ac:dyDescent="0.25"/>
    <row r="464" ht="19.5" customHeight="1" x14ac:dyDescent="0.25"/>
    <row r="465" ht="19.5" customHeight="1" x14ac:dyDescent="0.25"/>
    <row r="466" ht="19.5" customHeight="1" x14ac:dyDescent="0.25"/>
    <row r="467" ht="19.5" customHeight="1" x14ac:dyDescent="0.25"/>
    <row r="468" ht="19.5" customHeight="1" x14ac:dyDescent="0.25"/>
    <row r="469" ht="19.5" customHeight="1" x14ac:dyDescent="0.25"/>
    <row r="470" ht="19.5" customHeight="1" x14ac:dyDescent="0.25"/>
    <row r="471" ht="19.5" customHeight="1" x14ac:dyDescent="0.25"/>
    <row r="472" ht="19.5" customHeight="1" x14ac:dyDescent="0.25"/>
    <row r="473" ht="19.5" customHeight="1" x14ac:dyDescent="0.25"/>
    <row r="474" ht="19.5" customHeight="1" x14ac:dyDescent="0.25"/>
    <row r="475" ht="19.5" customHeight="1" x14ac:dyDescent="0.25"/>
    <row r="476" ht="19.5" customHeight="1" x14ac:dyDescent="0.25"/>
    <row r="477" ht="19.5" customHeight="1" x14ac:dyDescent="0.25"/>
    <row r="478" ht="19.5" customHeight="1" x14ac:dyDescent="0.25"/>
    <row r="479" ht="19.5" customHeight="1" x14ac:dyDescent="0.25"/>
    <row r="480" ht="19.5" customHeight="1" x14ac:dyDescent="0.25"/>
    <row r="481" ht="19.5" customHeight="1" x14ac:dyDescent="0.25"/>
    <row r="482" ht="19.5" customHeight="1" x14ac:dyDescent="0.25"/>
    <row r="483" ht="19.5" customHeight="1" x14ac:dyDescent="0.25"/>
    <row r="484" ht="19.5" customHeight="1" x14ac:dyDescent="0.25"/>
    <row r="485" ht="19.5" customHeight="1" x14ac:dyDescent="0.25"/>
    <row r="486" ht="19.5" customHeight="1" x14ac:dyDescent="0.25"/>
    <row r="487" ht="19.5" customHeight="1" x14ac:dyDescent="0.25"/>
    <row r="488" ht="19.5" customHeight="1" x14ac:dyDescent="0.25"/>
    <row r="489" ht="19.5" customHeight="1" x14ac:dyDescent="0.25"/>
    <row r="490" ht="19.5" customHeight="1" x14ac:dyDescent="0.25"/>
    <row r="491" ht="19.5" customHeight="1" x14ac:dyDescent="0.25"/>
    <row r="492" ht="19.5" customHeight="1" x14ac:dyDescent="0.25"/>
    <row r="493" ht="19.5" customHeight="1" x14ac:dyDescent="0.25"/>
    <row r="494" ht="19.5" customHeight="1" x14ac:dyDescent="0.25"/>
    <row r="495" ht="19.5" customHeight="1" x14ac:dyDescent="0.25"/>
    <row r="496" ht="19.5" customHeight="1" x14ac:dyDescent="0.25"/>
    <row r="497" ht="19.5" customHeight="1" x14ac:dyDescent="0.25"/>
    <row r="498" ht="19.5" customHeight="1" x14ac:dyDescent="0.25"/>
    <row r="499" ht="19.5" customHeight="1" x14ac:dyDescent="0.25"/>
    <row r="500" ht="19.5" customHeight="1" x14ac:dyDescent="0.25"/>
    <row r="501" ht="19.5" customHeight="1" x14ac:dyDescent="0.25"/>
    <row r="502" ht="19.5" customHeight="1" x14ac:dyDescent="0.25"/>
    <row r="503" ht="19.5" customHeight="1" x14ac:dyDescent="0.25"/>
    <row r="504" ht="19.5" customHeight="1" x14ac:dyDescent="0.25"/>
    <row r="505" ht="19.5" customHeight="1" x14ac:dyDescent="0.25"/>
    <row r="506" ht="19.5" customHeight="1" x14ac:dyDescent="0.25"/>
    <row r="507" ht="19.5" customHeight="1" x14ac:dyDescent="0.25"/>
    <row r="508" ht="19.5" customHeight="1" x14ac:dyDescent="0.25"/>
    <row r="509" ht="19.5" customHeight="1" x14ac:dyDescent="0.25"/>
    <row r="510" ht="19.5" customHeight="1" x14ac:dyDescent="0.25"/>
    <row r="511" ht="19.5" customHeight="1" x14ac:dyDescent="0.25"/>
    <row r="512" ht="19.5" customHeight="1" x14ac:dyDescent="0.25"/>
    <row r="513" ht="19.5" customHeight="1" x14ac:dyDescent="0.25"/>
    <row r="514" ht="19.5" customHeight="1" x14ac:dyDescent="0.25"/>
    <row r="515" ht="19.5" customHeight="1" x14ac:dyDescent="0.25"/>
    <row r="516" ht="19.5" customHeight="1" x14ac:dyDescent="0.25"/>
    <row r="517" ht="19.5" customHeight="1" x14ac:dyDescent="0.25"/>
    <row r="518" ht="19.5" customHeight="1" x14ac:dyDescent="0.25"/>
    <row r="519" ht="19.5" customHeight="1" x14ac:dyDescent="0.25"/>
    <row r="520" ht="19.5" customHeight="1" x14ac:dyDescent="0.25"/>
    <row r="521" ht="19.5" customHeight="1" x14ac:dyDescent="0.25"/>
    <row r="522" ht="19.5" customHeight="1" x14ac:dyDescent="0.25"/>
    <row r="523" ht="19.5" customHeight="1" x14ac:dyDescent="0.25"/>
    <row r="524" ht="19.5" customHeight="1" x14ac:dyDescent="0.25"/>
    <row r="525" ht="19.5" customHeight="1" x14ac:dyDescent="0.25"/>
    <row r="526" ht="19.5" customHeight="1" x14ac:dyDescent="0.25"/>
    <row r="527" ht="19.5" customHeight="1" x14ac:dyDescent="0.25"/>
    <row r="528" ht="19.5" customHeight="1" x14ac:dyDescent="0.25"/>
    <row r="529" ht="19.5" customHeight="1" x14ac:dyDescent="0.25"/>
    <row r="530" ht="19.5" customHeight="1" x14ac:dyDescent="0.25"/>
    <row r="531" ht="19.5" customHeight="1" x14ac:dyDescent="0.25"/>
    <row r="532" ht="19.5" customHeight="1" x14ac:dyDescent="0.25"/>
    <row r="533" ht="19.5" customHeight="1" x14ac:dyDescent="0.25"/>
    <row r="534" ht="19.5" customHeight="1" x14ac:dyDescent="0.25"/>
    <row r="535" ht="19.5" customHeight="1" x14ac:dyDescent="0.25"/>
    <row r="536" ht="19.5" customHeight="1" x14ac:dyDescent="0.25"/>
    <row r="537" ht="19.5" customHeight="1" x14ac:dyDescent="0.25"/>
    <row r="538" ht="19.5" customHeight="1" x14ac:dyDescent="0.25"/>
    <row r="539" ht="19.5" customHeight="1" x14ac:dyDescent="0.25"/>
    <row r="540" ht="19.5" customHeight="1" x14ac:dyDescent="0.25"/>
    <row r="541" ht="19.5" customHeight="1" x14ac:dyDescent="0.25"/>
    <row r="542" ht="19.5" customHeight="1" x14ac:dyDescent="0.25"/>
    <row r="543" ht="19.5" customHeight="1" x14ac:dyDescent="0.25"/>
    <row r="544" ht="19.5" customHeight="1" x14ac:dyDescent="0.25"/>
    <row r="545" ht="19.5" customHeight="1" x14ac:dyDescent="0.25"/>
    <row r="546" ht="19.5" customHeight="1" x14ac:dyDescent="0.25"/>
    <row r="547" ht="19.5" customHeight="1" x14ac:dyDescent="0.25"/>
    <row r="548" ht="19.5" customHeight="1" x14ac:dyDescent="0.25"/>
    <row r="549" ht="19.5" customHeight="1" x14ac:dyDescent="0.25"/>
    <row r="550" ht="19.5" customHeight="1" x14ac:dyDescent="0.25"/>
    <row r="551" ht="19.5" customHeight="1" x14ac:dyDescent="0.25"/>
    <row r="552" ht="19.5" customHeight="1" x14ac:dyDescent="0.25"/>
    <row r="553" ht="19.5" customHeight="1" x14ac:dyDescent="0.25"/>
    <row r="554" ht="19.5" customHeight="1" x14ac:dyDescent="0.25"/>
    <row r="555" ht="19.5" customHeight="1" x14ac:dyDescent="0.25"/>
    <row r="556" ht="19.5" customHeight="1" x14ac:dyDescent="0.25"/>
    <row r="557" ht="19.5" customHeight="1" x14ac:dyDescent="0.25"/>
    <row r="558" ht="19.5" customHeight="1" x14ac:dyDescent="0.25"/>
    <row r="559" ht="19.5" customHeight="1" x14ac:dyDescent="0.25"/>
    <row r="560" ht="19.5" customHeight="1" x14ac:dyDescent="0.25"/>
    <row r="561" ht="19.5" customHeight="1" x14ac:dyDescent="0.25"/>
    <row r="562" ht="19.5" customHeight="1" x14ac:dyDescent="0.25"/>
    <row r="563" ht="19.5" customHeight="1" x14ac:dyDescent="0.25"/>
    <row r="564" ht="19.5" customHeight="1" x14ac:dyDescent="0.25"/>
    <row r="565" ht="19.5" customHeight="1" x14ac:dyDescent="0.25"/>
    <row r="566" ht="19.5" customHeight="1" x14ac:dyDescent="0.25"/>
    <row r="567" ht="19.5" customHeight="1" x14ac:dyDescent="0.25"/>
    <row r="568" ht="19.5" customHeight="1" x14ac:dyDescent="0.25"/>
    <row r="569" ht="19.5" customHeight="1" x14ac:dyDescent="0.25"/>
    <row r="570" ht="19.5" customHeight="1" x14ac:dyDescent="0.25"/>
    <row r="571" ht="19.5" customHeight="1" x14ac:dyDescent="0.25"/>
    <row r="572" ht="19.5" customHeight="1" x14ac:dyDescent="0.25"/>
    <row r="573" ht="19.5" customHeight="1" x14ac:dyDescent="0.25"/>
    <row r="574" ht="19.5" customHeight="1" x14ac:dyDescent="0.25"/>
    <row r="575" ht="19.5" customHeight="1" x14ac:dyDescent="0.25"/>
    <row r="576" ht="19.5" customHeight="1" x14ac:dyDescent="0.25"/>
    <row r="577" ht="19.5" customHeight="1" x14ac:dyDescent="0.25"/>
    <row r="578" ht="19.5" customHeight="1" x14ac:dyDescent="0.25"/>
    <row r="579" ht="19.5" customHeight="1" x14ac:dyDescent="0.25"/>
    <row r="580" ht="19.5" customHeight="1" x14ac:dyDescent="0.25"/>
    <row r="581" ht="19.5" customHeight="1" x14ac:dyDescent="0.25"/>
    <row r="582" ht="19.5" customHeight="1" x14ac:dyDescent="0.25"/>
    <row r="583" ht="19.5" customHeight="1" x14ac:dyDescent="0.25"/>
    <row r="584" ht="19.5" customHeight="1" x14ac:dyDescent="0.25"/>
    <row r="585" ht="19.5" customHeight="1" x14ac:dyDescent="0.25"/>
    <row r="586" ht="19.5" customHeight="1" x14ac:dyDescent="0.25"/>
    <row r="587" ht="19.5" customHeight="1" x14ac:dyDescent="0.25"/>
    <row r="588" ht="19.5" customHeight="1" x14ac:dyDescent="0.25"/>
    <row r="589" ht="19.5" customHeight="1" x14ac:dyDescent="0.25"/>
    <row r="590" ht="19.5" customHeight="1" x14ac:dyDescent="0.25"/>
    <row r="591" ht="19.5" customHeight="1" x14ac:dyDescent="0.25"/>
    <row r="592" ht="19.5" customHeight="1" x14ac:dyDescent="0.25"/>
    <row r="593" ht="19.5" customHeight="1" x14ac:dyDescent="0.25"/>
    <row r="594" ht="19.5" customHeight="1" x14ac:dyDescent="0.25"/>
    <row r="595" ht="19.5" customHeight="1" x14ac:dyDescent="0.25"/>
    <row r="596" ht="19.5" customHeight="1" x14ac:dyDescent="0.25"/>
    <row r="597" ht="19.5" customHeight="1" x14ac:dyDescent="0.25"/>
    <row r="598" ht="19.5" customHeight="1" x14ac:dyDescent="0.25"/>
    <row r="599" ht="19.5" customHeight="1" x14ac:dyDescent="0.25"/>
    <row r="600" ht="19.5" customHeight="1" x14ac:dyDescent="0.25"/>
    <row r="601" ht="19.5" customHeight="1" x14ac:dyDescent="0.25"/>
    <row r="602" ht="19.5" customHeight="1" x14ac:dyDescent="0.25"/>
    <row r="603" ht="19.5" customHeight="1" x14ac:dyDescent="0.25"/>
    <row r="604" ht="19.5" customHeight="1" x14ac:dyDescent="0.25"/>
    <row r="605" ht="19.5" customHeight="1" x14ac:dyDescent="0.25"/>
    <row r="606" ht="19.5" customHeight="1" x14ac:dyDescent="0.25"/>
    <row r="607" ht="19.5" customHeight="1" x14ac:dyDescent="0.25"/>
    <row r="608" ht="19.5" customHeight="1" x14ac:dyDescent="0.25"/>
    <row r="609" ht="19.5" customHeight="1" x14ac:dyDescent="0.25"/>
    <row r="610" ht="19.5" customHeight="1" x14ac:dyDescent="0.25"/>
    <row r="611" ht="19.5" customHeight="1" x14ac:dyDescent="0.25"/>
    <row r="612" ht="19.5" customHeight="1" x14ac:dyDescent="0.25"/>
    <row r="613" ht="19.5" customHeight="1" x14ac:dyDescent="0.25"/>
    <row r="614" ht="19.5" customHeight="1" x14ac:dyDescent="0.25"/>
    <row r="615" ht="19.5" customHeight="1" x14ac:dyDescent="0.25"/>
    <row r="616" ht="19.5" customHeight="1" x14ac:dyDescent="0.25"/>
    <row r="617" ht="19.5" customHeight="1" x14ac:dyDescent="0.25"/>
    <row r="618" ht="19.5" customHeight="1" x14ac:dyDescent="0.25"/>
    <row r="619" ht="19.5" customHeight="1" x14ac:dyDescent="0.25"/>
    <row r="620" ht="19.5" customHeight="1" x14ac:dyDescent="0.25"/>
    <row r="621" ht="19.5" customHeight="1" x14ac:dyDescent="0.25"/>
    <row r="622" ht="19.5" customHeight="1" x14ac:dyDescent="0.25"/>
    <row r="623" ht="19.5" customHeight="1" x14ac:dyDescent="0.25"/>
    <row r="624" ht="19.5" customHeight="1" x14ac:dyDescent="0.25"/>
    <row r="625" ht="19.5" customHeight="1" x14ac:dyDescent="0.25"/>
    <row r="626" ht="19.5" customHeight="1" x14ac:dyDescent="0.25"/>
    <row r="627" ht="19.5" customHeight="1" x14ac:dyDescent="0.25"/>
    <row r="628" ht="19.5" customHeight="1" x14ac:dyDescent="0.25"/>
    <row r="629" ht="19.5" customHeight="1" x14ac:dyDescent="0.25"/>
    <row r="630" ht="19.5" customHeight="1" x14ac:dyDescent="0.25"/>
    <row r="631" ht="19.5" customHeight="1" x14ac:dyDescent="0.25"/>
    <row r="632" ht="19.5" customHeight="1" x14ac:dyDescent="0.25"/>
    <row r="633" ht="19.5" customHeight="1" x14ac:dyDescent="0.25"/>
    <row r="634" ht="19.5" customHeight="1" x14ac:dyDescent="0.25"/>
    <row r="635" ht="19.5" customHeight="1" x14ac:dyDescent="0.25"/>
    <row r="636" ht="19.5" customHeight="1" x14ac:dyDescent="0.25"/>
    <row r="637" ht="19.5" customHeight="1" x14ac:dyDescent="0.25"/>
    <row r="638" ht="19.5" customHeight="1" x14ac:dyDescent="0.25"/>
    <row r="639" ht="19.5" customHeight="1" x14ac:dyDescent="0.25"/>
    <row r="640" ht="19.5" customHeight="1" x14ac:dyDescent="0.25"/>
    <row r="641" ht="19.5" customHeight="1" x14ac:dyDescent="0.25"/>
    <row r="642" ht="19.5" customHeight="1" x14ac:dyDescent="0.25"/>
    <row r="643" ht="19.5" customHeight="1" x14ac:dyDescent="0.25"/>
    <row r="644" ht="19.5" customHeight="1" x14ac:dyDescent="0.25"/>
    <row r="645" ht="19.5" customHeight="1" x14ac:dyDescent="0.25"/>
    <row r="646" ht="19.5" customHeight="1" x14ac:dyDescent="0.25"/>
    <row r="647" ht="19.5" customHeight="1" x14ac:dyDescent="0.25"/>
    <row r="648" ht="19.5" customHeight="1" x14ac:dyDescent="0.25"/>
    <row r="649" ht="19.5" customHeight="1" x14ac:dyDescent="0.25"/>
    <row r="650" ht="19.5" customHeight="1" x14ac:dyDescent="0.25"/>
    <row r="651" ht="19.5" customHeight="1" x14ac:dyDescent="0.25"/>
    <row r="652" ht="19.5" customHeight="1" x14ac:dyDescent="0.25"/>
    <row r="653" ht="19.5" customHeight="1" x14ac:dyDescent="0.25"/>
    <row r="654" ht="19.5" customHeight="1" x14ac:dyDescent="0.25"/>
    <row r="655" ht="19.5" customHeight="1" x14ac:dyDescent="0.25"/>
    <row r="656" ht="19.5" customHeight="1" x14ac:dyDescent="0.25"/>
    <row r="657" ht="19.5" customHeight="1" x14ac:dyDescent="0.25"/>
    <row r="658" ht="19.5" customHeight="1" x14ac:dyDescent="0.25"/>
    <row r="659" ht="19.5" customHeight="1" x14ac:dyDescent="0.25"/>
    <row r="660" ht="19.5" customHeight="1" x14ac:dyDescent="0.25"/>
    <row r="661" ht="19.5" customHeight="1" x14ac:dyDescent="0.25"/>
    <row r="662" ht="19.5" customHeight="1" x14ac:dyDescent="0.25"/>
    <row r="663" ht="19.5" customHeight="1" x14ac:dyDescent="0.25"/>
    <row r="664" ht="19.5" customHeight="1" x14ac:dyDescent="0.25"/>
    <row r="665" ht="19.5" customHeight="1" x14ac:dyDescent="0.25"/>
    <row r="666" ht="19.5" customHeight="1" x14ac:dyDescent="0.25"/>
    <row r="667" ht="19.5" customHeight="1" x14ac:dyDescent="0.25"/>
    <row r="668" ht="19.5" customHeight="1" x14ac:dyDescent="0.25"/>
    <row r="669" ht="19.5" customHeight="1" x14ac:dyDescent="0.25"/>
    <row r="670" ht="19.5" customHeight="1" x14ac:dyDescent="0.25"/>
    <row r="671" ht="19.5" customHeight="1" x14ac:dyDescent="0.25"/>
    <row r="672" ht="19.5" customHeight="1" x14ac:dyDescent="0.25"/>
    <row r="673" ht="19.5" customHeight="1" x14ac:dyDescent="0.25"/>
    <row r="674" ht="19.5" customHeight="1" x14ac:dyDescent="0.25"/>
    <row r="675" ht="19.5" customHeight="1" x14ac:dyDescent="0.25"/>
    <row r="676" ht="19.5" customHeight="1" x14ac:dyDescent="0.25"/>
    <row r="677" ht="19.5" customHeight="1" x14ac:dyDescent="0.25"/>
    <row r="678" ht="19.5" customHeight="1" x14ac:dyDescent="0.25"/>
    <row r="679" ht="19.5" customHeight="1" x14ac:dyDescent="0.25"/>
    <row r="680" ht="19.5" customHeight="1" x14ac:dyDescent="0.25"/>
    <row r="681" ht="19.5" customHeight="1" x14ac:dyDescent="0.25"/>
    <row r="682" ht="19.5" customHeight="1" x14ac:dyDescent="0.25"/>
    <row r="683" ht="19.5" customHeight="1" x14ac:dyDescent="0.25"/>
    <row r="684" ht="19.5" customHeight="1" x14ac:dyDescent="0.25"/>
    <row r="685" ht="19.5" customHeight="1" x14ac:dyDescent="0.25"/>
    <row r="686" ht="19.5" customHeight="1" x14ac:dyDescent="0.25"/>
    <row r="687" ht="19.5" customHeight="1" x14ac:dyDescent="0.25"/>
    <row r="688" ht="19.5" customHeight="1" x14ac:dyDescent="0.25"/>
    <row r="689" ht="19.5" customHeight="1" x14ac:dyDescent="0.25"/>
    <row r="690" ht="19.5" customHeight="1" x14ac:dyDescent="0.25"/>
    <row r="691" ht="19.5" customHeight="1" x14ac:dyDescent="0.25"/>
    <row r="692" ht="19.5" customHeight="1" x14ac:dyDescent="0.25"/>
    <row r="693" ht="19.5" customHeight="1" x14ac:dyDescent="0.25"/>
    <row r="694" ht="19.5" customHeight="1" x14ac:dyDescent="0.25"/>
    <row r="695" ht="19.5" customHeight="1" x14ac:dyDescent="0.25"/>
    <row r="696" ht="19.5" customHeight="1" x14ac:dyDescent="0.25"/>
    <row r="697" ht="19.5" customHeight="1" x14ac:dyDescent="0.25"/>
    <row r="698" ht="19.5" customHeight="1" x14ac:dyDescent="0.25"/>
    <row r="699" ht="19.5" customHeight="1" x14ac:dyDescent="0.25"/>
    <row r="700" ht="19.5" customHeight="1" x14ac:dyDescent="0.25"/>
    <row r="701" ht="19.5" customHeight="1" x14ac:dyDescent="0.25"/>
    <row r="702" ht="19.5" customHeight="1" x14ac:dyDescent="0.25"/>
    <row r="703" ht="19.5" customHeight="1" x14ac:dyDescent="0.25"/>
    <row r="704" ht="19.5" customHeight="1" x14ac:dyDescent="0.25"/>
    <row r="705" ht="19.5" customHeight="1" x14ac:dyDescent="0.25"/>
    <row r="706" ht="19.5" customHeight="1" x14ac:dyDescent="0.25"/>
    <row r="707" ht="19.5" customHeight="1" x14ac:dyDescent="0.25"/>
    <row r="708" ht="19.5" customHeight="1" x14ac:dyDescent="0.25"/>
    <row r="709" ht="19.5" customHeight="1" x14ac:dyDescent="0.25"/>
    <row r="710" ht="19.5" customHeight="1" x14ac:dyDescent="0.25"/>
    <row r="711" ht="19.5" customHeight="1" x14ac:dyDescent="0.25"/>
    <row r="712" ht="19.5" customHeight="1" x14ac:dyDescent="0.25"/>
    <row r="713" ht="19.5" customHeight="1" x14ac:dyDescent="0.25"/>
    <row r="714" ht="19.5" customHeight="1" x14ac:dyDescent="0.25"/>
    <row r="715" ht="19.5" customHeight="1" x14ac:dyDescent="0.25"/>
    <row r="716" ht="19.5" customHeight="1" x14ac:dyDescent="0.25"/>
    <row r="717" ht="19.5" customHeight="1" x14ac:dyDescent="0.25"/>
    <row r="718" ht="19.5" customHeight="1" x14ac:dyDescent="0.25"/>
    <row r="719" ht="19.5" customHeight="1" x14ac:dyDescent="0.25"/>
    <row r="720" ht="19.5" customHeight="1" x14ac:dyDescent="0.25"/>
    <row r="721" ht="19.5" customHeight="1" x14ac:dyDescent="0.25"/>
    <row r="722" ht="19.5" customHeight="1" x14ac:dyDescent="0.25"/>
    <row r="723" ht="19.5" customHeight="1" x14ac:dyDescent="0.25"/>
    <row r="724" ht="19.5" customHeight="1" x14ac:dyDescent="0.25"/>
    <row r="725" ht="19.5" customHeight="1" x14ac:dyDescent="0.25"/>
    <row r="726" ht="19.5" customHeight="1" x14ac:dyDescent="0.25"/>
    <row r="727" ht="19.5" customHeight="1" x14ac:dyDescent="0.25"/>
    <row r="728" ht="19.5" customHeight="1" x14ac:dyDescent="0.25"/>
    <row r="729" ht="19.5" customHeight="1" x14ac:dyDescent="0.25"/>
    <row r="730" ht="19.5" customHeight="1" x14ac:dyDescent="0.25"/>
    <row r="731" ht="19.5" customHeight="1" x14ac:dyDescent="0.25"/>
    <row r="732" ht="19.5" customHeight="1" x14ac:dyDescent="0.25"/>
    <row r="733" ht="19.5" customHeight="1" x14ac:dyDescent="0.25"/>
    <row r="734" ht="19.5" customHeight="1" x14ac:dyDescent="0.25"/>
    <row r="735" ht="19.5" customHeight="1" x14ac:dyDescent="0.25"/>
    <row r="736" ht="19.5" customHeight="1" x14ac:dyDescent="0.25"/>
    <row r="737" ht="19.5" customHeight="1" x14ac:dyDescent="0.25"/>
    <row r="738" ht="19.5" customHeight="1" x14ac:dyDescent="0.25"/>
    <row r="739" ht="19.5" customHeight="1" x14ac:dyDescent="0.25"/>
    <row r="740" ht="19.5" customHeight="1" x14ac:dyDescent="0.25"/>
    <row r="741" ht="19.5" customHeight="1" x14ac:dyDescent="0.25"/>
    <row r="742" ht="19.5" customHeight="1" x14ac:dyDescent="0.25"/>
    <row r="743" ht="19.5" customHeight="1" x14ac:dyDescent="0.25"/>
    <row r="744" ht="19.5" customHeight="1" x14ac:dyDescent="0.25"/>
    <row r="745" ht="19.5" customHeight="1" x14ac:dyDescent="0.25"/>
    <row r="746" ht="19.5" customHeight="1" x14ac:dyDescent="0.25"/>
    <row r="747" ht="19.5" customHeight="1" x14ac:dyDescent="0.25"/>
    <row r="748" ht="19.5" customHeight="1" x14ac:dyDescent="0.25"/>
    <row r="749" ht="19.5" customHeight="1" x14ac:dyDescent="0.25"/>
    <row r="750" ht="19.5" customHeight="1" x14ac:dyDescent="0.25"/>
    <row r="751" ht="19.5" customHeight="1" x14ac:dyDescent="0.25"/>
    <row r="752" ht="19.5" customHeight="1" x14ac:dyDescent="0.25"/>
    <row r="753" ht="19.5" customHeight="1" x14ac:dyDescent="0.25"/>
    <row r="754" ht="19.5" customHeight="1" x14ac:dyDescent="0.25"/>
    <row r="755" ht="19.5" customHeight="1" x14ac:dyDescent="0.25"/>
    <row r="756" ht="19.5" customHeight="1" x14ac:dyDescent="0.25"/>
    <row r="757" ht="19.5" customHeight="1" x14ac:dyDescent="0.25"/>
    <row r="758" ht="19.5" customHeight="1" x14ac:dyDescent="0.25"/>
    <row r="759" ht="19.5" customHeight="1" x14ac:dyDescent="0.25"/>
    <row r="760" ht="19.5" customHeight="1" x14ac:dyDescent="0.25"/>
    <row r="761" ht="19.5" customHeight="1" x14ac:dyDescent="0.25"/>
    <row r="762" ht="19.5" customHeight="1" x14ac:dyDescent="0.25"/>
    <row r="763" ht="19.5" customHeight="1" x14ac:dyDescent="0.25"/>
    <row r="764" ht="19.5" customHeight="1" x14ac:dyDescent="0.25"/>
    <row r="765" ht="19.5" customHeight="1" x14ac:dyDescent="0.25"/>
    <row r="766" ht="19.5" customHeight="1" x14ac:dyDescent="0.25"/>
    <row r="767" ht="19.5" customHeight="1" x14ac:dyDescent="0.25"/>
    <row r="768" ht="19.5" customHeight="1" x14ac:dyDescent="0.25"/>
    <row r="769" ht="19.5" customHeight="1" x14ac:dyDescent="0.25"/>
    <row r="770" ht="19.5" customHeight="1" x14ac:dyDescent="0.25"/>
    <row r="771" ht="19.5" customHeight="1" x14ac:dyDescent="0.25"/>
    <row r="772" ht="19.5" customHeight="1" x14ac:dyDescent="0.25"/>
    <row r="773" ht="19.5" customHeight="1" x14ac:dyDescent="0.25"/>
    <row r="774" ht="19.5" customHeight="1" x14ac:dyDescent="0.25"/>
    <row r="775" ht="19.5" customHeight="1" x14ac:dyDescent="0.25"/>
    <row r="776" ht="19.5" customHeight="1" x14ac:dyDescent="0.25"/>
    <row r="777" ht="19.5" customHeight="1" x14ac:dyDescent="0.25"/>
    <row r="778" ht="19.5" customHeight="1" x14ac:dyDescent="0.25"/>
    <row r="779" ht="19.5" customHeight="1" x14ac:dyDescent="0.25"/>
    <row r="780" ht="19.5" customHeight="1" x14ac:dyDescent="0.25"/>
    <row r="781" ht="19.5" customHeight="1" x14ac:dyDescent="0.25"/>
    <row r="782" ht="19.5" customHeight="1" x14ac:dyDescent="0.25"/>
    <row r="783" ht="19.5" customHeight="1" x14ac:dyDescent="0.25"/>
    <row r="784" ht="19.5" customHeight="1" x14ac:dyDescent="0.25"/>
    <row r="785" ht="19.5" customHeight="1" x14ac:dyDescent="0.25"/>
    <row r="786" ht="19.5" customHeight="1" x14ac:dyDescent="0.25"/>
    <row r="787" ht="19.5" customHeight="1" x14ac:dyDescent="0.25"/>
    <row r="788" ht="19.5" customHeight="1" x14ac:dyDescent="0.25"/>
    <row r="789" ht="19.5" customHeight="1" x14ac:dyDescent="0.25"/>
    <row r="790" ht="19.5" customHeight="1" x14ac:dyDescent="0.25"/>
    <row r="791" ht="19.5" customHeight="1" x14ac:dyDescent="0.25"/>
    <row r="792" ht="19.5" customHeight="1" x14ac:dyDescent="0.25"/>
    <row r="793" ht="19.5" customHeight="1" x14ac:dyDescent="0.25"/>
    <row r="794" ht="19.5" customHeight="1" x14ac:dyDescent="0.25"/>
    <row r="795" ht="19.5" customHeight="1" x14ac:dyDescent="0.25"/>
    <row r="796" ht="19.5" customHeight="1" x14ac:dyDescent="0.25"/>
    <row r="797" ht="19.5" customHeight="1" x14ac:dyDescent="0.25"/>
    <row r="798" ht="19.5" customHeight="1" x14ac:dyDescent="0.25"/>
    <row r="799" ht="19.5" customHeight="1" x14ac:dyDescent="0.25"/>
    <row r="800" ht="19.5" customHeight="1" x14ac:dyDescent="0.25"/>
    <row r="801" ht="19.5" customHeight="1" x14ac:dyDescent="0.25"/>
    <row r="802" ht="19.5" customHeight="1" x14ac:dyDescent="0.25"/>
    <row r="803" ht="19.5" customHeight="1" x14ac:dyDescent="0.25"/>
    <row r="804" ht="19.5" customHeight="1" x14ac:dyDescent="0.25"/>
    <row r="805" ht="19.5" customHeight="1" x14ac:dyDescent="0.25"/>
    <row r="806" ht="19.5" customHeight="1" x14ac:dyDescent="0.25"/>
    <row r="807" ht="19.5" customHeight="1" x14ac:dyDescent="0.25"/>
    <row r="808" ht="19.5" customHeight="1" x14ac:dyDescent="0.25"/>
    <row r="809" ht="19.5" customHeight="1" x14ac:dyDescent="0.25"/>
    <row r="810" ht="19.5" customHeight="1" x14ac:dyDescent="0.25"/>
    <row r="811" ht="19.5" customHeight="1" x14ac:dyDescent="0.25"/>
    <row r="812" ht="19.5" customHeight="1" x14ac:dyDescent="0.25"/>
    <row r="813" ht="19.5" customHeight="1" x14ac:dyDescent="0.25"/>
    <row r="814" ht="19.5" customHeight="1" x14ac:dyDescent="0.25"/>
    <row r="815" ht="19.5" customHeight="1" x14ac:dyDescent="0.25"/>
    <row r="816" ht="19.5" customHeight="1" x14ac:dyDescent="0.25"/>
    <row r="817" ht="19.5" customHeight="1" x14ac:dyDescent="0.25"/>
    <row r="818" ht="19.5" customHeight="1" x14ac:dyDescent="0.25"/>
    <row r="819" ht="19.5" customHeight="1" x14ac:dyDescent="0.25"/>
    <row r="820" ht="19.5" customHeight="1" x14ac:dyDescent="0.25"/>
    <row r="821" ht="19.5" customHeight="1" x14ac:dyDescent="0.25"/>
    <row r="822" ht="19.5" customHeight="1" x14ac:dyDescent="0.25"/>
    <row r="823" ht="19.5" customHeight="1" x14ac:dyDescent="0.25"/>
    <row r="824" ht="19.5" customHeight="1" x14ac:dyDescent="0.25"/>
    <row r="825" ht="19.5" customHeight="1" x14ac:dyDescent="0.25"/>
    <row r="826" ht="19.5" customHeight="1" x14ac:dyDescent="0.25"/>
    <row r="827" ht="19.5" customHeight="1" x14ac:dyDescent="0.25"/>
    <row r="828" ht="19.5" customHeight="1" x14ac:dyDescent="0.25"/>
    <row r="829" ht="19.5" customHeight="1" x14ac:dyDescent="0.25"/>
    <row r="830" ht="19.5" customHeight="1" x14ac:dyDescent="0.25"/>
    <row r="831" ht="19.5" customHeight="1" x14ac:dyDescent="0.25"/>
    <row r="832" ht="19.5" customHeight="1" x14ac:dyDescent="0.25"/>
    <row r="833" ht="19.5" customHeight="1" x14ac:dyDescent="0.25"/>
    <row r="834" ht="19.5" customHeight="1" x14ac:dyDescent="0.25"/>
    <row r="835" ht="19.5" customHeight="1" x14ac:dyDescent="0.25"/>
    <row r="836" ht="19.5" customHeight="1" x14ac:dyDescent="0.25"/>
    <row r="837" ht="19.5" customHeight="1" x14ac:dyDescent="0.25"/>
    <row r="838" ht="19.5" customHeight="1" x14ac:dyDescent="0.25"/>
    <row r="839" ht="19.5" customHeight="1" x14ac:dyDescent="0.25"/>
    <row r="840" ht="19.5" customHeight="1" x14ac:dyDescent="0.25"/>
    <row r="841" ht="19.5" customHeight="1" x14ac:dyDescent="0.25"/>
    <row r="842" ht="19.5" customHeight="1" x14ac:dyDescent="0.25"/>
    <row r="843" ht="19.5" customHeight="1" x14ac:dyDescent="0.25"/>
    <row r="844" ht="19.5" customHeight="1" x14ac:dyDescent="0.25"/>
    <row r="845" ht="19.5" customHeight="1" x14ac:dyDescent="0.25"/>
    <row r="846" ht="19.5" customHeight="1" x14ac:dyDescent="0.25"/>
    <row r="847" ht="19.5" customHeight="1" x14ac:dyDescent="0.25"/>
    <row r="848" ht="19.5" customHeight="1" x14ac:dyDescent="0.25"/>
    <row r="849" ht="19.5" customHeight="1" x14ac:dyDescent="0.25"/>
    <row r="850" ht="19.5" customHeight="1" x14ac:dyDescent="0.25"/>
    <row r="851" ht="19.5" customHeight="1" x14ac:dyDescent="0.25"/>
    <row r="852" ht="19.5" customHeight="1" x14ac:dyDescent="0.25"/>
    <row r="853" ht="19.5" customHeight="1" x14ac:dyDescent="0.25"/>
    <row r="854" ht="19.5" customHeight="1" x14ac:dyDescent="0.25"/>
    <row r="855" ht="19.5" customHeight="1" x14ac:dyDescent="0.25"/>
    <row r="856" ht="19.5" customHeight="1" x14ac:dyDescent="0.25"/>
    <row r="857" ht="19.5" customHeight="1" x14ac:dyDescent="0.25"/>
    <row r="858" ht="19.5" customHeight="1" x14ac:dyDescent="0.25"/>
    <row r="859" ht="19.5" customHeight="1" x14ac:dyDescent="0.25"/>
    <row r="860" ht="19.5" customHeight="1" x14ac:dyDescent="0.25"/>
    <row r="861" ht="19.5" customHeight="1" x14ac:dyDescent="0.25"/>
    <row r="862" ht="19.5" customHeight="1" x14ac:dyDescent="0.25"/>
    <row r="863" ht="19.5" customHeight="1" x14ac:dyDescent="0.25"/>
    <row r="864" ht="19.5" customHeight="1" x14ac:dyDescent="0.25"/>
    <row r="865" ht="19.5" customHeight="1" x14ac:dyDescent="0.25"/>
    <row r="866" ht="19.5" customHeight="1" x14ac:dyDescent="0.25"/>
    <row r="867" ht="19.5" customHeight="1" x14ac:dyDescent="0.25"/>
    <row r="868" ht="19.5" customHeight="1" x14ac:dyDescent="0.25"/>
    <row r="869" ht="19.5" customHeight="1" x14ac:dyDescent="0.25"/>
    <row r="870" ht="19.5" customHeight="1" x14ac:dyDescent="0.25"/>
    <row r="871" ht="19.5" customHeight="1" x14ac:dyDescent="0.25"/>
    <row r="872" ht="19.5" customHeight="1" x14ac:dyDescent="0.25"/>
    <row r="873" ht="19.5" customHeight="1" x14ac:dyDescent="0.25"/>
    <row r="874" ht="19.5" customHeight="1" x14ac:dyDescent="0.25"/>
    <row r="875" ht="19.5" customHeight="1" x14ac:dyDescent="0.25"/>
    <row r="876" ht="19.5" customHeight="1" x14ac:dyDescent="0.25"/>
    <row r="877" ht="19.5" customHeight="1" x14ac:dyDescent="0.25"/>
    <row r="878" ht="19.5" customHeight="1" x14ac:dyDescent="0.25"/>
    <row r="879" ht="19.5" customHeight="1" x14ac:dyDescent="0.25"/>
    <row r="880" ht="19.5" customHeight="1" x14ac:dyDescent="0.25"/>
    <row r="881" ht="19.5" customHeight="1" x14ac:dyDescent="0.25"/>
    <row r="882" ht="19.5" customHeight="1" x14ac:dyDescent="0.25"/>
    <row r="883" ht="19.5" customHeight="1" x14ac:dyDescent="0.25"/>
    <row r="884" ht="19.5" customHeight="1" x14ac:dyDescent="0.25"/>
    <row r="885" ht="19.5" customHeight="1" x14ac:dyDescent="0.25"/>
    <row r="886" ht="19.5" customHeight="1" x14ac:dyDescent="0.25"/>
    <row r="887" ht="19.5" customHeight="1" x14ac:dyDescent="0.25"/>
    <row r="888" ht="19.5" customHeight="1" x14ac:dyDescent="0.25"/>
    <row r="889" ht="19.5" customHeight="1" x14ac:dyDescent="0.25"/>
    <row r="890" ht="19.5" customHeight="1" x14ac:dyDescent="0.25"/>
    <row r="891" ht="19.5" customHeight="1" x14ac:dyDescent="0.25"/>
    <row r="892" ht="19.5" customHeight="1" x14ac:dyDescent="0.25"/>
    <row r="893" ht="19.5" customHeight="1" x14ac:dyDescent="0.25"/>
    <row r="894" ht="19.5" customHeight="1" x14ac:dyDescent="0.25"/>
    <row r="895" ht="19.5" customHeight="1" x14ac:dyDescent="0.25"/>
    <row r="896" ht="19.5" customHeight="1" x14ac:dyDescent="0.25"/>
    <row r="897" ht="19.5" customHeight="1" x14ac:dyDescent="0.25"/>
    <row r="898" ht="19.5" customHeight="1" x14ac:dyDescent="0.25"/>
    <row r="899" ht="19.5" customHeight="1" x14ac:dyDescent="0.25"/>
    <row r="900" ht="19.5" customHeight="1" x14ac:dyDescent="0.25"/>
    <row r="901" ht="19.5" customHeight="1" x14ac:dyDescent="0.25"/>
    <row r="902" ht="19.5" customHeight="1" x14ac:dyDescent="0.25"/>
    <row r="903" ht="19.5" customHeight="1" x14ac:dyDescent="0.25"/>
    <row r="904" ht="19.5" customHeight="1" x14ac:dyDescent="0.25"/>
    <row r="905" ht="19.5" customHeight="1" x14ac:dyDescent="0.25"/>
    <row r="906" ht="19.5" customHeight="1" x14ac:dyDescent="0.25"/>
    <row r="907" ht="19.5" customHeight="1" x14ac:dyDescent="0.25"/>
    <row r="908" ht="19.5" customHeight="1" x14ac:dyDescent="0.25"/>
    <row r="909" ht="19.5" customHeight="1" x14ac:dyDescent="0.25"/>
    <row r="910" ht="19.5" customHeight="1" x14ac:dyDescent="0.25"/>
    <row r="911" ht="19.5" customHeight="1" x14ac:dyDescent="0.25"/>
    <row r="912" ht="19.5" customHeight="1" x14ac:dyDescent="0.25"/>
    <row r="913" ht="19.5" customHeight="1" x14ac:dyDescent="0.25"/>
    <row r="914" ht="19.5" customHeight="1" x14ac:dyDescent="0.25"/>
    <row r="915" ht="19.5" customHeight="1" x14ac:dyDescent="0.25"/>
    <row r="916" ht="19.5" customHeight="1" x14ac:dyDescent="0.25"/>
    <row r="917" ht="19.5" customHeight="1" x14ac:dyDescent="0.25"/>
    <row r="918" ht="19.5" customHeight="1" x14ac:dyDescent="0.25"/>
    <row r="919" ht="19.5" customHeight="1" x14ac:dyDescent="0.25"/>
    <row r="920" ht="19.5" customHeight="1" x14ac:dyDescent="0.25"/>
    <row r="921" ht="19.5" customHeight="1" x14ac:dyDescent="0.25"/>
    <row r="922" ht="19.5" customHeight="1" x14ac:dyDescent="0.25"/>
    <row r="923" ht="19.5" customHeight="1" x14ac:dyDescent="0.25"/>
    <row r="924" ht="19.5" customHeight="1" x14ac:dyDescent="0.25"/>
    <row r="925" ht="19.5" customHeight="1" x14ac:dyDescent="0.25"/>
    <row r="926" ht="19.5" customHeight="1" x14ac:dyDescent="0.25"/>
    <row r="927" ht="19.5" customHeight="1" x14ac:dyDescent="0.25"/>
    <row r="928" ht="19.5" customHeight="1" x14ac:dyDescent="0.25"/>
    <row r="929" ht="19.5" customHeight="1" x14ac:dyDescent="0.25"/>
    <row r="930" ht="19.5" customHeight="1" x14ac:dyDescent="0.25"/>
    <row r="931" ht="19.5" customHeight="1" x14ac:dyDescent="0.25"/>
    <row r="932" ht="19.5" customHeight="1" x14ac:dyDescent="0.25"/>
    <row r="933" ht="19.5" customHeight="1" x14ac:dyDescent="0.25"/>
    <row r="934" ht="19.5" customHeight="1" x14ac:dyDescent="0.25"/>
    <row r="935" ht="19.5" customHeight="1" x14ac:dyDescent="0.25"/>
    <row r="936" ht="19.5" customHeight="1" x14ac:dyDescent="0.25"/>
    <row r="937" ht="19.5" customHeight="1" x14ac:dyDescent="0.25"/>
    <row r="938" ht="19.5" customHeight="1" x14ac:dyDescent="0.25"/>
    <row r="939" ht="19.5" customHeight="1" x14ac:dyDescent="0.25"/>
    <row r="940" ht="19.5" customHeight="1" x14ac:dyDescent="0.25"/>
    <row r="941" ht="19.5" customHeight="1" x14ac:dyDescent="0.25"/>
    <row r="942" ht="19.5" customHeight="1" x14ac:dyDescent="0.25"/>
    <row r="943" ht="19.5" customHeight="1" x14ac:dyDescent="0.25"/>
    <row r="944" ht="19.5" customHeight="1" x14ac:dyDescent="0.25"/>
    <row r="945" ht="19.5" customHeight="1" x14ac:dyDescent="0.25"/>
    <row r="946" ht="19.5" customHeight="1" x14ac:dyDescent="0.25"/>
    <row r="947" ht="19.5" customHeight="1" x14ac:dyDescent="0.25"/>
    <row r="948" ht="19.5" customHeight="1" x14ac:dyDescent="0.25"/>
    <row r="949" ht="19.5" customHeight="1" x14ac:dyDescent="0.25"/>
    <row r="950" ht="19.5" customHeight="1" x14ac:dyDescent="0.25"/>
    <row r="951" ht="19.5" customHeight="1" x14ac:dyDescent="0.25"/>
    <row r="952" ht="19.5" customHeight="1" x14ac:dyDescent="0.25"/>
    <row r="953" ht="19.5" customHeight="1" x14ac:dyDescent="0.25"/>
    <row r="954" ht="19.5" customHeight="1" x14ac:dyDescent="0.25"/>
    <row r="955" ht="19.5" customHeight="1" x14ac:dyDescent="0.25"/>
    <row r="956" ht="19.5" customHeight="1" x14ac:dyDescent="0.25"/>
    <row r="957" ht="19.5" customHeight="1" x14ac:dyDescent="0.25"/>
    <row r="958" ht="19.5" customHeight="1" x14ac:dyDescent="0.25"/>
    <row r="959" ht="19.5" customHeight="1" x14ac:dyDescent="0.25"/>
    <row r="960" ht="19.5" customHeight="1" x14ac:dyDescent="0.25"/>
    <row r="961" ht="19.5" customHeight="1" x14ac:dyDescent="0.25"/>
    <row r="962" ht="19.5" customHeight="1" x14ac:dyDescent="0.25"/>
    <row r="963" ht="19.5" customHeight="1" x14ac:dyDescent="0.25"/>
    <row r="964" ht="19.5" customHeight="1" x14ac:dyDescent="0.25"/>
    <row r="965" ht="19.5" customHeight="1" x14ac:dyDescent="0.25"/>
    <row r="966" ht="19.5" customHeight="1" x14ac:dyDescent="0.25"/>
    <row r="967" ht="19.5" customHeight="1" x14ac:dyDescent="0.25"/>
    <row r="968" ht="19.5" customHeight="1" x14ac:dyDescent="0.25"/>
    <row r="969" ht="19.5" customHeight="1" x14ac:dyDescent="0.25"/>
    <row r="970" ht="19.5" customHeight="1" x14ac:dyDescent="0.25"/>
    <row r="971" ht="19.5" customHeight="1" x14ac:dyDescent="0.25"/>
    <row r="972" ht="19.5" customHeight="1" x14ac:dyDescent="0.25"/>
    <row r="973" ht="19.5" customHeight="1" x14ac:dyDescent="0.25"/>
    <row r="974" ht="19.5" customHeight="1" x14ac:dyDescent="0.25"/>
    <row r="975" ht="19.5" customHeight="1" x14ac:dyDescent="0.25"/>
    <row r="976" ht="19.5" customHeight="1" x14ac:dyDescent="0.25"/>
    <row r="977" ht="19.5" customHeight="1" x14ac:dyDescent="0.25"/>
    <row r="978" ht="19.5" customHeight="1" x14ac:dyDescent="0.25"/>
    <row r="979" ht="19.5" customHeight="1" x14ac:dyDescent="0.25"/>
    <row r="980" ht="19.5" customHeight="1" x14ac:dyDescent="0.25"/>
    <row r="981" ht="19.5" customHeight="1" x14ac:dyDescent="0.25"/>
    <row r="982" ht="19.5" customHeight="1" x14ac:dyDescent="0.25"/>
    <row r="983" ht="19.5" customHeight="1" x14ac:dyDescent="0.25"/>
    <row r="984" ht="19.5" customHeight="1" x14ac:dyDescent="0.25"/>
    <row r="985" ht="19.5" customHeight="1" x14ac:dyDescent="0.25"/>
    <row r="986" ht="19.5" customHeight="1" x14ac:dyDescent="0.25"/>
    <row r="987" ht="19.5" customHeight="1" x14ac:dyDescent="0.25"/>
    <row r="988" ht="19.5" customHeight="1" x14ac:dyDescent="0.25"/>
    <row r="989" ht="19.5" customHeight="1" x14ac:dyDescent="0.25"/>
    <row r="990" ht="19.5" customHeight="1" x14ac:dyDescent="0.25"/>
    <row r="991" ht="19.5" customHeight="1" x14ac:dyDescent="0.25"/>
    <row r="992" ht="19.5" customHeight="1" x14ac:dyDescent="0.25"/>
    <row r="993" ht="19.5" customHeight="1" x14ac:dyDescent="0.25"/>
    <row r="994" ht="19.5" customHeight="1" x14ac:dyDescent="0.25"/>
    <row r="995" ht="19.5" customHeight="1" x14ac:dyDescent="0.25"/>
    <row r="996" ht="19.5" customHeight="1" x14ac:dyDescent="0.25"/>
    <row r="997" ht="19.5" customHeight="1" x14ac:dyDescent="0.25"/>
    <row r="998" ht="19.5" customHeight="1" x14ac:dyDescent="0.25"/>
    <row r="999" ht="19.5" customHeight="1" x14ac:dyDescent="0.25"/>
    <row r="1000" ht="19.5" customHeight="1" x14ac:dyDescent="0.25"/>
    <row r="1001" ht="19.5" customHeight="1" x14ac:dyDescent="0.25"/>
    <row r="1002" ht="19.5" customHeight="1" x14ac:dyDescent="0.25"/>
    <row r="1003" ht="19.5" customHeight="1" x14ac:dyDescent="0.25"/>
    <row r="1004" ht="19.5" customHeight="1" x14ac:dyDescent="0.25"/>
    <row r="1005" ht="19.5" customHeight="1" x14ac:dyDescent="0.25"/>
    <row r="1006" ht="19.5" customHeight="1" x14ac:dyDescent="0.25"/>
    <row r="1007" ht="19.5" customHeight="1" x14ac:dyDescent="0.25"/>
    <row r="1008" ht="19.5" customHeight="1" x14ac:dyDescent="0.25"/>
    <row r="1009" ht="19.5" customHeight="1" x14ac:dyDescent="0.25"/>
    <row r="1010" ht="19.5" customHeight="1" x14ac:dyDescent="0.25"/>
    <row r="1011" ht="19.5" customHeight="1" x14ac:dyDescent="0.25"/>
    <row r="1012" ht="19.5" customHeight="1" x14ac:dyDescent="0.25"/>
    <row r="1013" ht="19.5" customHeight="1" x14ac:dyDescent="0.25"/>
    <row r="1014" ht="19.5" customHeight="1" x14ac:dyDescent="0.25"/>
    <row r="1015" ht="19.5" customHeight="1" x14ac:dyDescent="0.25"/>
    <row r="1016" ht="19.5" customHeight="1" x14ac:dyDescent="0.25"/>
    <row r="1017" ht="19.5" customHeight="1" x14ac:dyDescent="0.25"/>
    <row r="1018" ht="19.5" customHeight="1" x14ac:dyDescent="0.25"/>
    <row r="1019" ht="19.5" customHeight="1" x14ac:dyDescent="0.25"/>
    <row r="1020" ht="19.5" customHeight="1" x14ac:dyDescent="0.25"/>
    <row r="1021" ht="19.5" customHeight="1" x14ac:dyDescent="0.25"/>
    <row r="1022" ht="19.5" customHeight="1" x14ac:dyDescent="0.25"/>
    <row r="1023" ht="19.5" customHeight="1" x14ac:dyDescent="0.25"/>
    <row r="1024" ht="19.5" customHeight="1" x14ac:dyDescent="0.25"/>
    <row r="1025" ht="19.5" customHeight="1" x14ac:dyDescent="0.25"/>
    <row r="1026" ht="19.5" customHeight="1" x14ac:dyDescent="0.25"/>
    <row r="1027" ht="19.5" customHeight="1" x14ac:dyDescent="0.25"/>
    <row r="1028" ht="19.5" customHeight="1" x14ac:dyDescent="0.25"/>
    <row r="1029" ht="19.5" customHeight="1" x14ac:dyDescent="0.25"/>
    <row r="1030" ht="19.5" customHeight="1" x14ac:dyDescent="0.25"/>
    <row r="1031" ht="19.5" customHeight="1" x14ac:dyDescent="0.25"/>
    <row r="1032" ht="19.5" customHeight="1" x14ac:dyDescent="0.25"/>
    <row r="1033" ht="19.5" customHeight="1" x14ac:dyDescent="0.25"/>
    <row r="1034" ht="19.5" customHeight="1" x14ac:dyDescent="0.25"/>
    <row r="1035" ht="19.5" customHeight="1" x14ac:dyDescent="0.25"/>
    <row r="1036" ht="19.5" customHeight="1" x14ac:dyDescent="0.25"/>
    <row r="1037" ht="19.5" customHeight="1" x14ac:dyDescent="0.25"/>
    <row r="1038" ht="19.5" customHeight="1" x14ac:dyDescent="0.25"/>
    <row r="1039" ht="19.5" customHeight="1" x14ac:dyDescent="0.25"/>
    <row r="1040" ht="19.5" customHeight="1" x14ac:dyDescent="0.25"/>
    <row r="1041" ht="19.5" customHeight="1" x14ac:dyDescent="0.25"/>
  </sheetData>
  <mergeCells count="52">
    <mergeCell ref="A80:G80"/>
    <mergeCell ref="A81:G81"/>
    <mergeCell ref="A174:I174"/>
    <mergeCell ref="B73:D73"/>
    <mergeCell ref="B51:D51"/>
    <mergeCell ref="H120:M120"/>
    <mergeCell ref="H102:N102"/>
    <mergeCell ref="B74:D74"/>
    <mergeCell ref="H101:M101"/>
    <mergeCell ref="H98:M98"/>
    <mergeCell ref="H99:M99"/>
    <mergeCell ref="H100:M100"/>
    <mergeCell ref="A75:J75"/>
    <mergeCell ref="A76:J76"/>
    <mergeCell ref="A77:J77"/>
    <mergeCell ref="A144:F144"/>
    <mergeCell ref="B44:D44"/>
    <mergeCell ref="B3:D3"/>
    <mergeCell ref="A1:K1"/>
    <mergeCell ref="A15:K15"/>
    <mergeCell ref="A26:K26"/>
    <mergeCell ref="A29:K29"/>
    <mergeCell ref="B43:D43"/>
    <mergeCell ref="A36:K36"/>
    <mergeCell ref="A2:K2"/>
    <mergeCell ref="P121:P122"/>
    <mergeCell ref="H121:M121"/>
    <mergeCell ref="H122:M122"/>
    <mergeCell ref="A122:F122"/>
    <mergeCell ref="H81:N81"/>
    <mergeCell ref="P118:P120"/>
    <mergeCell ref="A145:F145"/>
    <mergeCell ref="A126:G126"/>
    <mergeCell ref="A168:H168"/>
    <mergeCell ref="H119:M119"/>
    <mergeCell ref="A148:I148"/>
    <mergeCell ref="A169:H169"/>
    <mergeCell ref="A170:H170"/>
    <mergeCell ref="E43:G43"/>
    <mergeCell ref="E44:G44"/>
    <mergeCell ref="H43:J43"/>
    <mergeCell ref="H44:J44"/>
    <mergeCell ref="A45:J45"/>
    <mergeCell ref="A46:J46"/>
    <mergeCell ref="A47:J47"/>
    <mergeCell ref="E73:G73"/>
    <mergeCell ref="H73:J73"/>
    <mergeCell ref="E74:G74"/>
    <mergeCell ref="H74:J74"/>
    <mergeCell ref="A49:K49"/>
    <mergeCell ref="A50:K50"/>
    <mergeCell ref="A143:F14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06"/>
  <sheetViews>
    <sheetView workbookViewId="0">
      <selection activeCell="K6" sqref="K6"/>
    </sheetView>
  </sheetViews>
  <sheetFormatPr defaultColWidth="11.42578125" defaultRowHeight="15" x14ac:dyDescent="0.25"/>
  <cols>
    <col min="1" max="1" width="33.28515625" customWidth="1"/>
  </cols>
  <sheetData>
    <row r="1" spans="1:18" ht="21.75" thickBot="1" x14ac:dyDescent="0.3">
      <c r="A1" s="736" t="s">
        <v>83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7"/>
      <c r="O1" s="737"/>
      <c r="P1" s="737"/>
      <c r="Q1" s="737"/>
      <c r="R1" s="737"/>
    </row>
    <row r="2" spans="1:18" ht="15.75" thickBot="1" x14ac:dyDescent="0.3">
      <c r="A2" s="284" t="s">
        <v>84</v>
      </c>
      <c r="B2" s="285" t="s">
        <v>85</v>
      </c>
      <c r="C2" s="286" t="s">
        <v>86</v>
      </c>
      <c r="D2" s="286" t="s">
        <v>87</v>
      </c>
      <c r="E2" s="286" t="s">
        <v>86</v>
      </c>
      <c r="F2" s="286" t="s">
        <v>87</v>
      </c>
      <c r="G2" s="286" t="s">
        <v>86</v>
      </c>
      <c r="H2" s="286" t="s">
        <v>87</v>
      </c>
      <c r="I2" s="286" t="s">
        <v>86</v>
      </c>
      <c r="J2" s="286" t="s">
        <v>87</v>
      </c>
      <c r="K2" s="286" t="s">
        <v>86</v>
      </c>
      <c r="L2" s="286" t="s">
        <v>87</v>
      </c>
      <c r="M2" s="286" t="s">
        <v>86</v>
      </c>
      <c r="N2" s="286" t="s">
        <v>87</v>
      </c>
      <c r="O2" s="286" t="s">
        <v>86</v>
      </c>
      <c r="P2" s="286" t="s">
        <v>87</v>
      </c>
      <c r="Q2" s="286" t="s">
        <v>86</v>
      </c>
      <c r="R2" s="286" t="s">
        <v>87</v>
      </c>
    </row>
    <row r="3" spans="1:18" ht="15.75" thickBot="1" x14ac:dyDescent="0.3">
      <c r="A3" s="287"/>
      <c r="B3" s="288"/>
      <c r="C3" s="738" t="s">
        <v>177</v>
      </c>
      <c r="D3" s="739"/>
      <c r="E3" s="740" t="s">
        <v>178</v>
      </c>
      <c r="F3" s="741"/>
      <c r="G3" s="742" t="s">
        <v>179</v>
      </c>
      <c r="H3" s="743"/>
      <c r="I3" s="744" t="s">
        <v>180</v>
      </c>
      <c r="J3" s="745"/>
      <c r="K3" s="746" t="s">
        <v>181</v>
      </c>
      <c r="L3" s="747"/>
      <c r="M3" s="748" t="s">
        <v>182</v>
      </c>
      <c r="N3" s="749"/>
      <c r="O3" s="750" t="s">
        <v>183</v>
      </c>
      <c r="P3" s="751"/>
      <c r="Q3" s="752" t="s">
        <v>88</v>
      </c>
      <c r="R3" s="753"/>
    </row>
    <row r="4" spans="1:18" ht="15.75" thickBot="1" x14ac:dyDescent="0.3">
      <c r="A4" s="754" t="s">
        <v>77</v>
      </c>
      <c r="B4" s="755"/>
      <c r="C4" s="755"/>
      <c r="D4" s="755"/>
      <c r="E4" s="755"/>
      <c r="F4" s="755"/>
      <c r="G4" s="755"/>
      <c r="H4" s="755"/>
      <c r="I4" s="755"/>
      <c r="J4" s="755"/>
      <c r="K4" s="755"/>
      <c r="L4" s="755"/>
      <c r="M4" s="755"/>
      <c r="N4" s="755"/>
      <c r="O4" s="755"/>
      <c r="P4" s="755"/>
      <c r="Q4" s="755"/>
      <c r="R4" s="755"/>
    </row>
    <row r="5" spans="1:18" ht="15.75" thickBot="1" x14ac:dyDescent="0.3">
      <c r="A5" s="290" t="s">
        <v>89</v>
      </c>
      <c r="B5" s="291">
        <v>2.2799999999999998</v>
      </c>
      <c r="C5" s="415"/>
      <c r="D5" s="292">
        <f t="shared" ref="D5:D16" si="0">(B5)*(C5)</f>
        <v>0</v>
      </c>
      <c r="E5" s="446"/>
      <c r="F5" s="293">
        <f>E5*B5</f>
        <v>0</v>
      </c>
      <c r="G5" s="442"/>
      <c r="H5" s="295">
        <f>G5*B5</f>
        <v>0</v>
      </c>
      <c r="I5" s="448"/>
      <c r="J5" s="449">
        <f>I5*B5</f>
        <v>0</v>
      </c>
      <c r="K5" s="450"/>
      <c r="L5" s="451">
        <f>K5*B5</f>
        <v>0</v>
      </c>
      <c r="M5" s="452"/>
      <c r="N5" s="453">
        <f>M5*B5</f>
        <v>0</v>
      </c>
      <c r="O5" s="454"/>
      <c r="P5" s="455">
        <f>O5*B5</f>
        <v>0</v>
      </c>
      <c r="Q5" s="456"/>
      <c r="R5" s="457">
        <f>Q5*B5</f>
        <v>0</v>
      </c>
    </row>
    <row r="6" spans="1:18" ht="15.75" thickBot="1" x14ac:dyDescent="0.3">
      <c r="A6" s="297" t="s">
        <v>90</v>
      </c>
      <c r="B6" s="298">
        <v>3.07</v>
      </c>
      <c r="C6" s="416"/>
      <c r="D6" s="299">
        <f t="shared" si="0"/>
        <v>0</v>
      </c>
      <c r="E6" s="439"/>
      <c r="F6" s="293">
        <f t="shared" ref="F6:F16" si="1">E6*B6</f>
        <v>0</v>
      </c>
      <c r="G6" s="443"/>
      <c r="H6" s="295">
        <f t="shared" ref="H6:H16" si="2">G6*B6</f>
        <v>0</v>
      </c>
      <c r="I6" s="458"/>
      <c r="J6" s="449">
        <f t="shared" ref="J6:J28" si="3">I6*B6</f>
        <v>0</v>
      </c>
      <c r="K6" s="459"/>
      <c r="L6" s="451">
        <f t="shared" ref="L6:L16" si="4">K6*B6</f>
        <v>0</v>
      </c>
      <c r="M6" s="460"/>
      <c r="N6" s="453">
        <f t="shared" ref="N6:N16" si="5">M6*B6</f>
        <v>0</v>
      </c>
      <c r="O6" s="461"/>
      <c r="P6" s="455">
        <f t="shared" ref="P6:P16" si="6">O6*B6</f>
        <v>0</v>
      </c>
      <c r="Q6" s="462"/>
      <c r="R6" s="457">
        <f t="shared" ref="R6:R16" si="7">Q6*B6</f>
        <v>0</v>
      </c>
    </row>
    <row r="7" spans="1:18" ht="15.75" thickBot="1" x14ac:dyDescent="0.3">
      <c r="A7" s="297" t="s">
        <v>91</v>
      </c>
      <c r="B7" s="298">
        <v>2.75</v>
      </c>
      <c r="C7" s="416"/>
      <c r="D7" s="299">
        <f t="shared" si="0"/>
        <v>0</v>
      </c>
      <c r="E7" s="439"/>
      <c r="F7" s="293">
        <f t="shared" si="1"/>
        <v>0</v>
      </c>
      <c r="G7" s="443"/>
      <c r="H7" s="295">
        <f t="shared" si="2"/>
        <v>0</v>
      </c>
      <c r="I7" s="458"/>
      <c r="J7" s="449">
        <f t="shared" si="3"/>
        <v>0</v>
      </c>
      <c r="K7" s="459"/>
      <c r="L7" s="451">
        <f t="shared" si="4"/>
        <v>0</v>
      </c>
      <c r="M7" s="460"/>
      <c r="N7" s="453">
        <f t="shared" si="5"/>
        <v>0</v>
      </c>
      <c r="O7" s="461"/>
      <c r="P7" s="455">
        <f t="shared" si="6"/>
        <v>0</v>
      </c>
      <c r="Q7" s="462"/>
      <c r="R7" s="457">
        <f t="shared" si="7"/>
        <v>0</v>
      </c>
    </row>
    <row r="8" spans="1:18" ht="15.75" thickBot="1" x14ac:dyDescent="0.3">
      <c r="A8" s="297" t="s">
        <v>92</v>
      </c>
      <c r="B8" s="298">
        <v>4.45</v>
      </c>
      <c r="C8" s="416"/>
      <c r="D8" s="299">
        <f t="shared" si="0"/>
        <v>0</v>
      </c>
      <c r="E8" s="439"/>
      <c r="F8" s="293">
        <f t="shared" si="1"/>
        <v>0</v>
      </c>
      <c r="G8" s="443"/>
      <c r="H8" s="295">
        <f t="shared" si="2"/>
        <v>0</v>
      </c>
      <c r="I8" s="458"/>
      <c r="J8" s="449">
        <f t="shared" si="3"/>
        <v>0</v>
      </c>
      <c r="K8" s="459"/>
      <c r="L8" s="451">
        <f t="shared" si="4"/>
        <v>0</v>
      </c>
      <c r="M8" s="460"/>
      <c r="N8" s="453">
        <f t="shared" si="5"/>
        <v>0</v>
      </c>
      <c r="O8" s="461"/>
      <c r="P8" s="455">
        <f t="shared" si="6"/>
        <v>0</v>
      </c>
      <c r="Q8" s="462"/>
      <c r="R8" s="457">
        <f t="shared" si="7"/>
        <v>0</v>
      </c>
    </row>
    <row r="9" spans="1:18" ht="15.75" thickBot="1" x14ac:dyDescent="0.3">
      <c r="A9" s="297" t="s">
        <v>93</v>
      </c>
      <c r="B9" s="298">
        <v>6.19</v>
      </c>
      <c r="C9" s="416"/>
      <c r="D9" s="299">
        <f t="shared" si="0"/>
        <v>0</v>
      </c>
      <c r="E9" s="439"/>
      <c r="F9" s="293">
        <f t="shared" si="1"/>
        <v>0</v>
      </c>
      <c r="G9" s="443"/>
      <c r="H9" s="295">
        <f t="shared" si="2"/>
        <v>0</v>
      </c>
      <c r="I9" s="458"/>
      <c r="J9" s="449">
        <f t="shared" si="3"/>
        <v>0</v>
      </c>
      <c r="K9" s="459"/>
      <c r="L9" s="451">
        <f t="shared" si="4"/>
        <v>0</v>
      </c>
      <c r="M9" s="460"/>
      <c r="N9" s="453">
        <f t="shared" si="5"/>
        <v>0</v>
      </c>
      <c r="O9" s="461"/>
      <c r="P9" s="455">
        <f t="shared" si="6"/>
        <v>0</v>
      </c>
      <c r="Q9" s="462"/>
      <c r="R9" s="457">
        <f t="shared" si="7"/>
        <v>0</v>
      </c>
    </row>
    <row r="10" spans="1:18" ht="15.75" thickBot="1" x14ac:dyDescent="0.3">
      <c r="A10" s="297" t="s">
        <v>94</v>
      </c>
      <c r="B10" s="298">
        <v>5.65</v>
      </c>
      <c r="C10" s="416"/>
      <c r="D10" s="299">
        <f t="shared" si="0"/>
        <v>0</v>
      </c>
      <c r="E10" s="439"/>
      <c r="F10" s="293">
        <f t="shared" si="1"/>
        <v>0</v>
      </c>
      <c r="G10" s="443"/>
      <c r="H10" s="295">
        <f t="shared" si="2"/>
        <v>0</v>
      </c>
      <c r="I10" s="458"/>
      <c r="J10" s="449">
        <f t="shared" si="3"/>
        <v>0</v>
      </c>
      <c r="K10" s="459"/>
      <c r="L10" s="451">
        <f t="shared" si="4"/>
        <v>0</v>
      </c>
      <c r="M10" s="460"/>
      <c r="N10" s="453">
        <f t="shared" si="5"/>
        <v>0</v>
      </c>
      <c r="O10" s="461"/>
      <c r="P10" s="455">
        <f t="shared" si="6"/>
        <v>0</v>
      </c>
      <c r="Q10" s="462"/>
      <c r="R10" s="457">
        <f t="shared" si="7"/>
        <v>0</v>
      </c>
    </row>
    <row r="11" spans="1:18" ht="15.75" thickBot="1" x14ac:dyDescent="0.3">
      <c r="A11" s="297" t="s">
        <v>95</v>
      </c>
      <c r="B11" s="298">
        <v>1.4</v>
      </c>
      <c r="C11" s="416"/>
      <c r="D11" s="299">
        <f t="shared" si="0"/>
        <v>0</v>
      </c>
      <c r="E11" s="439"/>
      <c r="F11" s="293">
        <f t="shared" si="1"/>
        <v>0</v>
      </c>
      <c r="G11" s="443"/>
      <c r="H11" s="295">
        <f t="shared" si="2"/>
        <v>0</v>
      </c>
      <c r="I11" s="458"/>
      <c r="J11" s="449">
        <f t="shared" si="3"/>
        <v>0</v>
      </c>
      <c r="K11" s="459"/>
      <c r="L11" s="451">
        <f t="shared" si="4"/>
        <v>0</v>
      </c>
      <c r="M11" s="460"/>
      <c r="N11" s="453">
        <f t="shared" si="5"/>
        <v>0</v>
      </c>
      <c r="O11" s="461"/>
      <c r="P11" s="455">
        <f t="shared" si="6"/>
        <v>0</v>
      </c>
      <c r="Q11" s="462"/>
      <c r="R11" s="457">
        <f t="shared" si="7"/>
        <v>0</v>
      </c>
    </row>
    <row r="12" spans="1:18" ht="15.75" thickBot="1" x14ac:dyDescent="0.3">
      <c r="A12" s="297" t="s">
        <v>96</v>
      </c>
      <c r="B12" s="298">
        <v>0.8</v>
      </c>
      <c r="C12" s="416"/>
      <c r="D12" s="299">
        <f t="shared" si="0"/>
        <v>0</v>
      </c>
      <c r="E12" s="439"/>
      <c r="F12" s="293">
        <f t="shared" si="1"/>
        <v>0</v>
      </c>
      <c r="G12" s="443"/>
      <c r="H12" s="295">
        <f t="shared" si="2"/>
        <v>0</v>
      </c>
      <c r="I12" s="458"/>
      <c r="J12" s="449">
        <f t="shared" si="3"/>
        <v>0</v>
      </c>
      <c r="K12" s="459"/>
      <c r="L12" s="451">
        <f t="shared" si="4"/>
        <v>0</v>
      </c>
      <c r="M12" s="460"/>
      <c r="N12" s="453">
        <f t="shared" si="5"/>
        <v>0</v>
      </c>
      <c r="O12" s="461"/>
      <c r="P12" s="455">
        <f t="shared" si="6"/>
        <v>0</v>
      </c>
      <c r="Q12" s="462"/>
      <c r="R12" s="457">
        <f t="shared" si="7"/>
        <v>0</v>
      </c>
    </row>
    <row r="13" spans="1:18" ht="15.75" thickBot="1" x14ac:dyDescent="0.3">
      <c r="A13" s="297" t="s">
        <v>97</v>
      </c>
      <c r="B13" s="298"/>
      <c r="C13" s="416"/>
      <c r="D13" s="299">
        <f t="shared" si="0"/>
        <v>0</v>
      </c>
      <c r="E13" s="439"/>
      <c r="F13" s="293">
        <f t="shared" si="1"/>
        <v>0</v>
      </c>
      <c r="G13" s="443"/>
      <c r="H13" s="295">
        <f t="shared" si="2"/>
        <v>0</v>
      </c>
      <c r="I13" s="458"/>
      <c r="J13" s="449">
        <f t="shared" si="3"/>
        <v>0</v>
      </c>
      <c r="K13" s="459"/>
      <c r="L13" s="451">
        <f t="shared" si="4"/>
        <v>0</v>
      </c>
      <c r="M13" s="460"/>
      <c r="N13" s="453">
        <f t="shared" si="5"/>
        <v>0</v>
      </c>
      <c r="O13" s="461"/>
      <c r="P13" s="455">
        <f t="shared" si="6"/>
        <v>0</v>
      </c>
      <c r="Q13" s="462"/>
      <c r="R13" s="457">
        <f t="shared" si="7"/>
        <v>0</v>
      </c>
    </row>
    <row r="14" spans="1:18" ht="15.75" thickBot="1" x14ac:dyDescent="0.3">
      <c r="A14" s="297" t="s">
        <v>98</v>
      </c>
      <c r="B14" s="298"/>
      <c r="C14" s="416"/>
      <c r="D14" s="299">
        <f t="shared" si="0"/>
        <v>0</v>
      </c>
      <c r="E14" s="439"/>
      <c r="F14" s="293">
        <f t="shared" si="1"/>
        <v>0</v>
      </c>
      <c r="G14" s="443"/>
      <c r="H14" s="295">
        <f t="shared" si="2"/>
        <v>0</v>
      </c>
      <c r="I14" s="458"/>
      <c r="J14" s="449">
        <f t="shared" si="3"/>
        <v>0</v>
      </c>
      <c r="K14" s="459"/>
      <c r="L14" s="451">
        <f t="shared" si="4"/>
        <v>0</v>
      </c>
      <c r="M14" s="460"/>
      <c r="N14" s="453">
        <f t="shared" si="5"/>
        <v>0</v>
      </c>
      <c r="O14" s="461"/>
      <c r="P14" s="455">
        <f t="shared" si="6"/>
        <v>0</v>
      </c>
      <c r="Q14" s="462"/>
      <c r="R14" s="457">
        <f t="shared" si="7"/>
        <v>0</v>
      </c>
    </row>
    <row r="15" spans="1:18" ht="15.75" thickBot="1" x14ac:dyDescent="0.3">
      <c r="A15" s="297" t="s">
        <v>99</v>
      </c>
      <c r="B15" s="298"/>
      <c r="C15" s="416"/>
      <c r="D15" s="299">
        <f t="shared" si="0"/>
        <v>0</v>
      </c>
      <c r="E15" s="439"/>
      <c r="F15" s="293">
        <f t="shared" si="1"/>
        <v>0</v>
      </c>
      <c r="G15" s="443"/>
      <c r="H15" s="295">
        <f t="shared" si="2"/>
        <v>0</v>
      </c>
      <c r="I15" s="458"/>
      <c r="J15" s="449">
        <f t="shared" si="3"/>
        <v>0</v>
      </c>
      <c r="K15" s="459"/>
      <c r="L15" s="451">
        <f t="shared" si="4"/>
        <v>0</v>
      </c>
      <c r="M15" s="460"/>
      <c r="N15" s="453">
        <f t="shared" si="5"/>
        <v>0</v>
      </c>
      <c r="O15" s="461"/>
      <c r="P15" s="455">
        <f t="shared" si="6"/>
        <v>0</v>
      </c>
      <c r="Q15" s="462"/>
      <c r="R15" s="457">
        <f t="shared" si="7"/>
        <v>0</v>
      </c>
    </row>
    <row r="16" spans="1:18" ht="15.75" thickBot="1" x14ac:dyDescent="0.3">
      <c r="A16" s="301"/>
      <c r="B16" s="463"/>
      <c r="C16" s="418"/>
      <c r="D16" s="312">
        <f t="shared" si="0"/>
        <v>0</v>
      </c>
      <c r="E16" s="440"/>
      <c r="F16" s="313">
        <f t="shared" si="1"/>
        <v>0</v>
      </c>
      <c r="G16" s="444"/>
      <c r="H16" s="464">
        <f t="shared" si="2"/>
        <v>0</v>
      </c>
      <c r="I16" s="465"/>
      <c r="J16" s="466">
        <f t="shared" si="3"/>
        <v>0</v>
      </c>
      <c r="K16" s="467"/>
      <c r="L16" s="451">
        <f t="shared" si="4"/>
        <v>0</v>
      </c>
      <c r="M16" s="468"/>
      <c r="N16" s="453">
        <f t="shared" si="5"/>
        <v>0</v>
      </c>
      <c r="O16" s="469"/>
      <c r="P16" s="455">
        <f t="shared" si="6"/>
        <v>0</v>
      </c>
      <c r="Q16" s="470"/>
      <c r="R16" s="457">
        <f t="shared" si="7"/>
        <v>0</v>
      </c>
    </row>
    <row r="17" spans="1:18" ht="15.75" thickBot="1" x14ac:dyDescent="0.3">
      <c r="A17" s="756" t="s">
        <v>100</v>
      </c>
      <c r="B17" s="757"/>
      <c r="C17" s="757"/>
      <c r="D17" s="757"/>
      <c r="E17" s="757"/>
      <c r="F17" s="757"/>
      <c r="G17" s="757"/>
      <c r="H17" s="757"/>
      <c r="I17" s="757"/>
      <c r="J17" s="757"/>
      <c r="K17" s="757"/>
      <c r="L17" s="757"/>
      <c r="M17" s="757"/>
      <c r="N17" s="757"/>
      <c r="O17" s="757"/>
      <c r="P17" s="757"/>
      <c r="Q17" s="757"/>
      <c r="R17" s="757"/>
    </row>
    <row r="18" spans="1:18" ht="15.75" thickBot="1" x14ac:dyDescent="0.3">
      <c r="A18" s="305" t="s">
        <v>101</v>
      </c>
      <c r="B18" s="306">
        <v>2.83</v>
      </c>
      <c r="C18" s="415"/>
      <c r="D18" s="292">
        <f t="shared" ref="D18:D28" si="8">(B18)*(C18)</f>
        <v>0</v>
      </c>
      <c r="E18" s="441"/>
      <c r="F18" s="293">
        <f>E18*B18</f>
        <v>0</v>
      </c>
      <c r="G18" s="442"/>
      <c r="H18" s="295">
        <f>G18*B18</f>
        <v>0</v>
      </c>
      <c r="I18" s="448"/>
      <c r="J18" s="449">
        <f t="shared" si="3"/>
        <v>0</v>
      </c>
      <c r="K18" s="450"/>
      <c r="L18" s="451">
        <f>K18*B18</f>
        <v>0</v>
      </c>
      <c r="M18" s="452"/>
      <c r="N18" s="453">
        <f>M18*B18</f>
        <v>0</v>
      </c>
      <c r="O18" s="454"/>
      <c r="P18" s="455">
        <f>O18*B18</f>
        <v>0</v>
      </c>
      <c r="Q18" s="456"/>
      <c r="R18" s="457">
        <f>Q18*B18</f>
        <v>0</v>
      </c>
    </row>
    <row r="19" spans="1:18" ht="15.75" thickBot="1" x14ac:dyDescent="0.3">
      <c r="A19" s="307" t="s">
        <v>102</v>
      </c>
      <c r="B19" s="298">
        <v>2.97</v>
      </c>
      <c r="C19" s="416"/>
      <c r="D19" s="299">
        <f t="shared" si="8"/>
        <v>0</v>
      </c>
      <c r="E19" s="439"/>
      <c r="F19" s="293">
        <f t="shared" ref="F19:F28" si="9">E19*B19</f>
        <v>0</v>
      </c>
      <c r="G19" s="443"/>
      <c r="H19" s="308">
        <f t="shared" ref="H19:H28" si="10">G19*B19</f>
        <v>0</v>
      </c>
      <c r="I19" s="458"/>
      <c r="J19" s="449">
        <f t="shared" si="3"/>
        <v>0</v>
      </c>
      <c r="K19" s="459"/>
      <c r="L19" s="451">
        <f t="shared" ref="L19:L28" si="11">K19*B19</f>
        <v>0</v>
      </c>
      <c r="M19" s="460"/>
      <c r="N19" s="453">
        <f t="shared" ref="N19:N28" si="12">M19*B19</f>
        <v>0</v>
      </c>
      <c r="O19" s="461"/>
      <c r="P19" s="455">
        <f t="shared" ref="P19:P28" si="13">O19*B19</f>
        <v>0</v>
      </c>
      <c r="Q19" s="462"/>
      <c r="R19" s="457">
        <f t="shared" ref="R19:R28" si="14">Q19*B19</f>
        <v>0</v>
      </c>
    </row>
    <row r="20" spans="1:18" ht="15.75" thickBot="1" x14ac:dyDescent="0.3">
      <c r="A20" s="309" t="s">
        <v>103</v>
      </c>
      <c r="B20" s="298">
        <v>6.8</v>
      </c>
      <c r="C20" s="416"/>
      <c r="D20" s="299">
        <f t="shared" si="8"/>
        <v>0</v>
      </c>
      <c r="E20" s="439"/>
      <c r="F20" s="293">
        <f t="shared" si="9"/>
        <v>0</v>
      </c>
      <c r="G20" s="443"/>
      <c r="H20" s="308">
        <f t="shared" si="10"/>
        <v>0</v>
      </c>
      <c r="I20" s="458"/>
      <c r="J20" s="449">
        <f t="shared" si="3"/>
        <v>0</v>
      </c>
      <c r="K20" s="459"/>
      <c r="L20" s="451">
        <f t="shared" si="11"/>
        <v>0</v>
      </c>
      <c r="M20" s="460"/>
      <c r="N20" s="453">
        <f t="shared" si="12"/>
        <v>0</v>
      </c>
      <c r="O20" s="461"/>
      <c r="P20" s="455">
        <f t="shared" si="13"/>
        <v>0</v>
      </c>
      <c r="Q20" s="462"/>
      <c r="R20" s="457">
        <f t="shared" si="14"/>
        <v>0</v>
      </c>
    </row>
    <row r="21" spans="1:18" ht="15.75" thickBot="1" x14ac:dyDescent="0.3">
      <c r="A21" s="310" t="s">
        <v>104</v>
      </c>
      <c r="B21" s="298">
        <v>2</v>
      </c>
      <c r="C21" s="416"/>
      <c r="D21" s="299">
        <f t="shared" si="8"/>
        <v>0</v>
      </c>
      <c r="E21" s="439"/>
      <c r="F21" s="293">
        <f t="shared" si="9"/>
        <v>0</v>
      </c>
      <c r="G21" s="443"/>
      <c r="H21" s="308">
        <f t="shared" si="10"/>
        <v>0</v>
      </c>
      <c r="I21" s="458"/>
      <c r="J21" s="449">
        <f t="shared" si="3"/>
        <v>0</v>
      </c>
      <c r="K21" s="459"/>
      <c r="L21" s="451">
        <f t="shared" si="11"/>
        <v>0</v>
      </c>
      <c r="M21" s="460"/>
      <c r="N21" s="453">
        <f t="shared" si="12"/>
        <v>0</v>
      </c>
      <c r="O21" s="461"/>
      <c r="P21" s="455">
        <f t="shared" si="13"/>
        <v>0</v>
      </c>
      <c r="Q21" s="462"/>
      <c r="R21" s="457">
        <f t="shared" si="14"/>
        <v>0</v>
      </c>
    </row>
    <row r="22" spans="1:18" ht="15.75" thickBot="1" x14ac:dyDescent="0.3">
      <c r="A22" s="310">
        <v>2020</v>
      </c>
      <c r="B22" s="298">
        <v>1.8</v>
      </c>
      <c r="C22" s="416"/>
      <c r="D22" s="299">
        <f t="shared" si="8"/>
        <v>0</v>
      </c>
      <c r="E22" s="439"/>
      <c r="F22" s="293">
        <f t="shared" si="9"/>
        <v>0</v>
      </c>
      <c r="G22" s="443"/>
      <c r="H22" s="308">
        <f t="shared" si="10"/>
        <v>0</v>
      </c>
      <c r="I22" s="458"/>
      <c r="J22" s="449">
        <f t="shared" si="3"/>
        <v>0</v>
      </c>
      <c r="K22" s="459"/>
      <c r="L22" s="451">
        <f t="shared" si="11"/>
        <v>0</v>
      </c>
      <c r="M22" s="460"/>
      <c r="N22" s="453">
        <f t="shared" si="12"/>
        <v>0</v>
      </c>
      <c r="O22" s="461"/>
      <c r="P22" s="455">
        <f t="shared" si="13"/>
        <v>0</v>
      </c>
      <c r="Q22" s="462"/>
      <c r="R22" s="457">
        <f t="shared" si="14"/>
        <v>0</v>
      </c>
    </row>
    <row r="23" spans="1:18" ht="15.75" thickBot="1" x14ac:dyDescent="0.3">
      <c r="A23" s="310" t="s">
        <v>105</v>
      </c>
      <c r="B23" s="298">
        <v>3.3</v>
      </c>
      <c r="C23" s="416"/>
      <c r="D23" s="299">
        <f t="shared" si="8"/>
        <v>0</v>
      </c>
      <c r="E23" s="439"/>
      <c r="F23" s="293">
        <f t="shared" si="9"/>
        <v>0</v>
      </c>
      <c r="G23" s="443"/>
      <c r="H23" s="308">
        <f t="shared" si="10"/>
        <v>0</v>
      </c>
      <c r="I23" s="458"/>
      <c r="J23" s="449">
        <f t="shared" si="3"/>
        <v>0</v>
      </c>
      <c r="K23" s="459"/>
      <c r="L23" s="451">
        <f t="shared" si="11"/>
        <v>0</v>
      </c>
      <c r="M23" s="460"/>
      <c r="N23" s="453">
        <f t="shared" si="12"/>
        <v>0</v>
      </c>
      <c r="O23" s="461"/>
      <c r="P23" s="455">
        <f t="shared" si="13"/>
        <v>0</v>
      </c>
      <c r="Q23" s="462"/>
      <c r="R23" s="457">
        <f t="shared" si="14"/>
        <v>0</v>
      </c>
    </row>
    <row r="24" spans="1:18" ht="15.75" thickBot="1" x14ac:dyDescent="0.3">
      <c r="A24" s="307" t="s">
        <v>106</v>
      </c>
      <c r="B24" s="298">
        <v>1.5</v>
      </c>
      <c r="C24" s="416"/>
      <c r="D24" s="299">
        <f t="shared" si="8"/>
        <v>0</v>
      </c>
      <c r="E24" s="439"/>
      <c r="F24" s="293">
        <f t="shared" si="9"/>
        <v>0</v>
      </c>
      <c r="G24" s="443"/>
      <c r="H24" s="308">
        <f t="shared" si="10"/>
        <v>0</v>
      </c>
      <c r="I24" s="458"/>
      <c r="J24" s="449">
        <f t="shared" si="3"/>
        <v>0</v>
      </c>
      <c r="K24" s="459"/>
      <c r="L24" s="451">
        <f t="shared" si="11"/>
        <v>0</v>
      </c>
      <c r="M24" s="460"/>
      <c r="N24" s="453">
        <f t="shared" si="12"/>
        <v>0</v>
      </c>
      <c r="O24" s="461"/>
      <c r="P24" s="455">
        <f t="shared" si="13"/>
        <v>0</v>
      </c>
      <c r="Q24" s="462"/>
      <c r="R24" s="457">
        <f t="shared" si="14"/>
        <v>0</v>
      </c>
    </row>
    <row r="25" spans="1:18" ht="15.75" thickBot="1" x14ac:dyDescent="0.3">
      <c r="A25" s="310" t="s">
        <v>107</v>
      </c>
      <c r="B25" s="298"/>
      <c r="C25" s="416"/>
      <c r="D25" s="299">
        <f t="shared" si="8"/>
        <v>0</v>
      </c>
      <c r="E25" s="439"/>
      <c r="F25" s="293">
        <f t="shared" si="9"/>
        <v>0</v>
      </c>
      <c r="G25" s="443"/>
      <c r="H25" s="308">
        <f t="shared" si="10"/>
        <v>0</v>
      </c>
      <c r="I25" s="458"/>
      <c r="J25" s="449">
        <f t="shared" si="3"/>
        <v>0</v>
      </c>
      <c r="K25" s="459"/>
      <c r="L25" s="451">
        <f t="shared" si="11"/>
        <v>0</v>
      </c>
      <c r="M25" s="460"/>
      <c r="N25" s="453">
        <f t="shared" si="12"/>
        <v>0</v>
      </c>
      <c r="O25" s="461"/>
      <c r="P25" s="455">
        <f t="shared" si="13"/>
        <v>0</v>
      </c>
      <c r="Q25" s="462"/>
      <c r="R25" s="457">
        <f t="shared" si="14"/>
        <v>0</v>
      </c>
    </row>
    <row r="26" spans="1:18" ht="15.75" thickBot="1" x14ac:dyDescent="0.3">
      <c r="A26" s="307" t="s">
        <v>108</v>
      </c>
      <c r="B26" s="298">
        <v>1</v>
      </c>
      <c r="C26" s="416"/>
      <c r="D26" s="299">
        <f t="shared" si="8"/>
        <v>0</v>
      </c>
      <c r="E26" s="439"/>
      <c r="F26" s="293">
        <f t="shared" si="9"/>
        <v>0</v>
      </c>
      <c r="G26" s="443"/>
      <c r="H26" s="308">
        <f t="shared" si="10"/>
        <v>0</v>
      </c>
      <c r="I26" s="458"/>
      <c r="J26" s="449">
        <f t="shared" si="3"/>
        <v>0</v>
      </c>
      <c r="K26" s="459"/>
      <c r="L26" s="451">
        <f t="shared" si="11"/>
        <v>0</v>
      </c>
      <c r="M26" s="460"/>
      <c r="N26" s="453">
        <f t="shared" si="12"/>
        <v>0</v>
      </c>
      <c r="O26" s="461"/>
      <c r="P26" s="455">
        <f t="shared" si="13"/>
        <v>0</v>
      </c>
      <c r="Q26" s="462"/>
      <c r="R26" s="457">
        <f t="shared" si="14"/>
        <v>0</v>
      </c>
    </row>
    <row r="27" spans="1:18" ht="15.75" thickBot="1" x14ac:dyDescent="0.3">
      <c r="A27" s="307" t="s">
        <v>109</v>
      </c>
      <c r="B27" s="298">
        <v>50</v>
      </c>
      <c r="C27" s="416"/>
      <c r="D27" s="299">
        <f t="shared" si="8"/>
        <v>0</v>
      </c>
      <c r="E27" s="439"/>
      <c r="F27" s="293">
        <f t="shared" si="9"/>
        <v>0</v>
      </c>
      <c r="G27" s="443"/>
      <c r="H27" s="308">
        <f t="shared" si="10"/>
        <v>0</v>
      </c>
      <c r="I27" s="458"/>
      <c r="J27" s="449">
        <f t="shared" si="3"/>
        <v>0</v>
      </c>
      <c r="K27" s="459"/>
      <c r="L27" s="451">
        <f t="shared" si="11"/>
        <v>0</v>
      </c>
      <c r="M27" s="460"/>
      <c r="N27" s="453">
        <f t="shared" si="12"/>
        <v>0</v>
      </c>
      <c r="O27" s="461"/>
      <c r="P27" s="455">
        <f t="shared" si="13"/>
        <v>0</v>
      </c>
      <c r="Q27" s="462"/>
      <c r="R27" s="457">
        <f t="shared" si="14"/>
        <v>0</v>
      </c>
    </row>
    <row r="28" spans="1:18" ht="15.75" thickBot="1" x14ac:dyDescent="0.3">
      <c r="A28" s="311" t="s">
        <v>110</v>
      </c>
      <c r="B28" s="463"/>
      <c r="C28" s="418"/>
      <c r="D28" s="312">
        <f t="shared" si="8"/>
        <v>0</v>
      </c>
      <c r="E28" s="440"/>
      <c r="F28" s="313">
        <f t="shared" si="9"/>
        <v>0</v>
      </c>
      <c r="G28" s="444"/>
      <c r="H28" s="314">
        <f t="shared" si="10"/>
        <v>0</v>
      </c>
      <c r="I28" s="465"/>
      <c r="J28" s="466">
        <f t="shared" si="3"/>
        <v>0</v>
      </c>
      <c r="K28" s="467"/>
      <c r="L28" s="451">
        <f t="shared" si="11"/>
        <v>0</v>
      </c>
      <c r="M28" s="468"/>
      <c r="N28" s="453">
        <f t="shared" si="12"/>
        <v>0</v>
      </c>
      <c r="O28" s="469"/>
      <c r="P28" s="455">
        <f t="shared" si="13"/>
        <v>0</v>
      </c>
      <c r="Q28" s="470"/>
      <c r="R28" s="457">
        <f t="shared" si="14"/>
        <v>0</v>
      </c>
    </row>
    <row r="29" spans="1:18" x14ac:dyDescent="0.25">
      <c r="A29" s="758" t="s">
        <v>61</v>
      </c>
      <c r="B29" s="757"/>
      <c r="C29" s="757"/>
      <c r="D29" s="757"/>
      <c r="E29" s="757"/>
      <c r="F29" s="757"/>
      <c r="G29" s="757"/>
      <c r="H29" s="757"/>
      <c r="I29" s="757"/>
      <c r="J29" s="757"/>
      <c r="K29" s="757"/>
      <c r="L29" s="757"/>
      <c r="M29" s="757"/>
      <c r="N29" s="757"/>
      <c r="O29" s="757"/>
      <c r="P29" s="757"/>
      <c r="Q29" s="757"/>
      <c r="R29" s="757"/>
    </row>
    <row r="30" spans="1:18" ht="15.75" thickBot="1" x14ac:dyDescent="0.3">
      <c r="A30" s="316" t="s">
        <v>111</v>
      </c>
      <c r="B30" s="317"/>
      <c r="C30" s="318"/>
      <c r="D30" s="319">
        <f>SUM(D5:D16,D18:D28)</f>
        <v>0</v>
      </c>
      <c r="E30" s="320"/>
      <c r="F30" s="321">
        <f>SUM(F5:F16,F18:F28)</f>
        <v>0</v>
      </c>
      <c r="G30" s="322"/>
      <c r="H30" s="323">
        <f>SUM(H5:H16,H18:H28)</f>
        <v>0</v>
      </c>
      <c r="I30" s="471"/>
      <c r="J30" s="472">
        <f>SUM(J5:J16,J18:J28)</f>
        <v>0</v>
      </c>
      <c r="K30" s="318"/>
      <c r="L30" s="319">
        <f>SUM(L5:L16,L18:L28)</f>
        <v>0</v>
      </c>
      <c r="M30" s="320"/>
      <c r="N30" s="321">
        <f>SUM(N5:N16,N18:N28)</f>
        <v>0</v>
      </c>
      <c r="O30" s="322"/>
      <c r="P30" s="473">
        <f>SUM(P5:P16,P18:P28)</f>
        <v>0</v>
      </c>
      <c r="Q30" s="474"/>
      <c r="R30" s="475">
        <f>SUM(R5:R16,R18:R28)</f>
        <v>0</v>
      </c>
    </row>
    <row r="31" spans="1:18" ht="15.75" thickBot="1" x14ac:dyDescent="0.3">
      <c r="A31" s="325" t="s">
        <v>112</v>
      </c>
      <c r="B31" s="326">
        <v>61</v>
      </c>
      <c r="C31" s="419"/>
      <c r="D31" s="327">
        <f>(B31)*(C31)</f>
        <v>0</v>
      </c>
      <c r="E31" s="476"/>
      <c r="F31" s="329">
        <f>E31*B31</f>
        <v>0</v>
      </c>
      <c r="G31" s="477"/>
      <c r="H31" s="331">
        <f>G31*B31</f>
        <v>0</v>
      </c>
      <c r="I31" s="478"/>
      <c r="J31" s="479">
        <f>I31*B31</f>
        <v>0</v>
      </c>
      <c r="K31" s="480"/>
      <c r="L31" s="481">
        <f>K31*B31</f>
        <v>0</v>
      </c>
      <c r="M31" s="476"/>
      <c r="N31" s="329">
        <f>M31*B31</f>
        <v>0</v>
      </c>
      <c r="O31" s="482"/>
      <c r="P31" s="371">
        <f>O31*B31</f>
        <v>0</v>
      </c>
      <c r="Q31" s="483"/>
      <c r="R31" s="475">
        <f>Q31*B31</f>
        <v>0</v>
      </c>
    </row>
    <row r="32" spans="1:18" ht="15.75" thickBot="1" x14ac:dyDescent="0.3">
      <c r="A32" s="333" t="s">
        <v>113</v>
      </c>
      <c r="B32" s="759"/>
      <c r="C32" s="760"/>
      <c r="D32" s="327">
        <f>D30+D31</f>
        <v>0</v>
      </c>
      <c r="E32" s="334"/>
      <c r="F32" s="335">
        <f>F30+F31</f>
        <v>0</v>
      </c>
      <c r="G32" s="334"/>
      <c r="H32" s="331">
        <f>H30+H31</f>
        <v>0</v>
      </c>
      <c r="I32" s="334"/>
      <c r="J32" s="484">
        <f>J30+J31</f>
        <v>0</v>
      </c>
      <c r="K32" s="334"/>
      <c r="L32" s="327">
        <f>L30+L31</f>
        <v>0</v>
      </c>
      <c r="M32" s="334"/>
      <c r="N32" s="335">
        <f>N30+N31</f>
        <v>0</v>
      </c>
      <c r="O32" s="334"/>
      <c r="P32" s="485">
        <f>P30+P31</f>
        <v>0</v>
      </c>
      <c r="Q32" s="486"/>
      <c r="R32" s="475">
        <f>R30+R31</f>
        <v>0</v>
      </c>
    </row>
    <row r="33" spans="1:18" x14ac:dyDescent="0.25">
      <c r="A33" s="761"/>
      <c r="B33" s="762"/>
      <c r="C33" s="762"/>
      <c r="D33" s="762"/>
      <c r="E33" s="762"/>
      <c r="F33" s="762"/>
      <c r="G33" s="763"/>
      <c r="H33" s="763"/>
      <c r="I33" s="763"/>
      <c r="J33" s="763"/>
    </row>
    <row r="34" spans="1:18" ht="15.75" thickBot="1" x14ac:dyDescent="0.3">
      <c r="A34" s="761"/>
      <c r="B34" s="762"/>
      <c r="C34" s="762"/>
      <c r="D34" s="762"/>
      <c r="E34" s="762"/>
      <c r="F34" s="762"/>
      <c r="G34" s="763"/>
      <c r="H34" s="763"/>
      <c r="I34" s="763"/>
      <c r="J34" s="763"/>
    </row>
    <row r="35" spans="1:18" ht="15.75" thickBot="1" x14ac:dyDescent="0.3">
      <c r="A35" s="337" t="s">
        <v>114</v>
      </c>
      <c r="B35" s="338" t="s">
        <v>115</v>
      </c>
      <c r="C35" s="338" t="s">
        <v>86</v>
      </c>
      <c r="D35" s="338" t="s">
        <v>87</v>
      </c>
      <c r="E35" s="338" t="s">
        <v>86</v>
      </c>
      <c r="F35" s="339" t="s">
        <v>87</v>
      </c>
      <c r="G35" s="338" t="s">
        <v>86</v>
      </c>
      <c r="H35" s="338" t="s">
        <v>87</v>
      </c>
      <c r="I35" s="338" t="s">
        <v>86</v>
      </c>
      <c r="J35" s="339" t="s">
        <v>87</v>
      </c>
      <c r="K35" s="338" t="s">
        <v>86</v>
      </c>
      <c r="L35" s="339" t="s">
        <v>87</v>
      </c>
      <c r="M35" s="338" t="s">
        <v>86</v>
      </c>
      <c r="N35" s="339" t="s">
        <v>87</v>
      </c>
      <c r="O35" s="338" t="s">
        <v>86</v>
      </c>
      <c r="P35" s="339" t="s">
        <v>87</v>
      </c>
      <c r="Q35" s="338" t="s">
        <v>86</v>
      </c>
      <c r="R35" s="339" t="s">
        <v>87</v>
      </c>
    </row>
    <row r="36" spans="1:18" ht="15.75" thickBot="1" x14ac:dyDescent="0.3">
      <c r="A36" s="340"/>
      <c r="B36" s="341"/>
      <c r="C36" s="738" t="s">
        <v>177</v>
      </c>
      <c r="D36" s="765"/>
      <c r="E36" s="766" t="s">
        <v>178</v>
      </c>
      <c r="F36" s="767"/>
      <c r="G36" s="742" t="s">
        <v>179</v>
      </c>
      <c r="H36" s="743"/>
      <c r="I36" s="744" t="s">
        <v>180</v>
      </c>
      <c r="J36" s="745"/>
      <c r="K36" s="746" t="s">
        <v>181</v>
      </c>
      <c r="L36" s="747"/>
      <c r="M36" s="748" t="s">
        <v>182</v>
      </c>
      <c r="N36" s="749"/>
      <c r="O36" s="750" t="s">
        <v>183</v>
      </c>
      <c r="P36" s="751"/>
      <c r="Q36" s="752" t="s">
        <v>88</v>
      </c>
      <c r="R36" s="753"/>
    </row>
    <row r="37" spans="1:18" ht="15.75" thickBot="1" x14ac:dyDescent="0.3">
      <c r="A37" s="768" t="s">
        <v>116</v>
      </c>
      <c r="B37" s="755"/>
      <c r="C37" s="755"/>
      <c r="D37" s="755"/>
      <c r="E37" s="755"/>
      <c r="F37" s="755"/>
      <c r="G37" s="755"/>
      <c r="H37" s="755"/>
      <c r="I37" s="755"/>
      <c r="J37" s="755"/>
      <c r="K37" s="755"/>
      <c r="L37" s="755"/>
      <c r="M37" s="755"/>
      <c r="N37" s="755"/>
      <c r="O37" s="755"/>
      <c r="P37" s="755"/>
      <c r="Q37" s="755"/>
      <c r="R37" s="755"/>
    </row>
    <row r="38" spans="1:18" ht="15.75" thickBot="1" x14ac:dyDescent="0.3">
      <c r="A38" s="342" t="s">
        <v>117</v>
      </c>
      <c r="B38" s="343">
        <v>0.9</v>
      </c>
      <c r="C38" s="415"/>
      <c r="D38" s="344">
        <f>(B38)*(C38)</f>
        <v>0</v>
      </c>
      <c r="E38" s="422"/>
      <c r="F38" s="345">
        <f t="shared" ref="F38:F84" si="15">E38*B38</f>
        <v>0</v>
      </c>
      <c r="G38" s="442"/>
      <c r="H38" s="346">
        <f t="shared" ref="H38:H84" si="16">G38*B38</f>
        <v>0</v>
      </c>
      <c r="I38" s="487"/>
      <c r="J38" s="488">
        <f t="shared" ref="J38:J84" si="17">I38*B38</f>
        <v>0</v>
      </c>
      <c r="K38" s="489"/>
      <c r="L38" s="490">
        <f>K38*B38</f>
        <v>0</v>
      </c>
      <c r="M38" s="491"/>
      <c r="N38" s="492">
        <f>M38*B38</f>
        <v>0</v>
      </c>
      <c r="O38" s="493"/>
      <c r="P38" s="494">
        <f>O38*B38</f>
        <v>0</v>
      </c>
      <c r="Q38" s="495"/>
      <c r="R38" s="496">
        <f>Q38*B38</f>
        <v>0</v>
      </c>
    </row>
    <row r="39" spans="1:18" ht="15.75" thickBot="1" x14ac:dyDescent="0.3">
      <c r="A39" s="348" t="s">
        <v>118</v>
      </c>
      <c r="B39" s="349">
        <v>1.81</v>
      </c>
      <c r="C39" s="416"/>
      <c r="D39" s="350">
        <f>(B39)*(C39)</f>
        <v>0</v>
      </c>
      <c r="E39" s="423"/>
      <c r="F39" s="351">
        <f t="shared" si="15"/>
        <v>0</v>
      </c>
      <c r="G39" s="443"/>
      <c r="H39" s="352">
        <f t="shared" si="16"/>
        <v>0</v>
      </c>
      <c r="I39" s="497"/>
      <c r="J39" s="498">
        <f t="shared" si="17"/>
        <v>0</v>
      </c>
      <c r="K39" s="499"/>
      <c r="L39" s="490">
        <f t="shared" ref="L39:L59" si="18">K39*B39</f>
        <v>0</v>
      </c>
      <c r="M39" s="500"/>
      <c r="N39" s="492">
        <f t="shared" ref="N39:N59" si="19">M39*B39</f>
        <v>0</v>
      </c>
      <c r="O39" s="501"/>
      <c r="P39" s="494">
        <f t="shared" ref="P39:P59" si="20">O39*B39</f>
        <v>0</v>
      </c>
      <c r="Q39" s="502"/>
      <c r="R39" s="496">
        <f t="shared" ref="R39:R59" si="21">Q39*B39</f>
        <v>0</v>
      </c>
    </row>
    <row r="40" spans="1:18" ht="15.75" thickBot="1" x14ac:dyDescent="0.3">
      <c r="A40" s="348" t="s">
        <v>119</v>
      </c>
      <c r="B40" s="349">
        <v>11.61</v>
      </c>
      <c r="C40" s="416"/>
      <c r="D40" s="350">
        <f>(B40)*(C40)</f>
        <v>0</v>
      </c>
      <c r="E40" s="423"/>
      <c r="F40" s="351">
        <f t="shared" si="15"/>
        <v>0</v>
      </c>
      <c r="G40" s="443"/>
      <c r="H40" s="352">
        <f t="shared" si="16"/>
        <v>0</v>
      </c>
      <c r="I40" s="497"/>
      <c r="J40" s="498">
        <f t="shared" si="17"/>
        <v>0</v>
      </c>
      <c r="K40" s="499"/>
      <c r="L40" s="490">
        <f t="shared" si="18"/>
        <v>0</v>
      </c>
      <c r="M40" s="500"/>
      <c r="N40" s="492">
        <f t="shared" si="19"/>
        <v>0</v>
      </c>
      <c r="O40" s="501"/>
      <c r="P40" s="494">
        <f t="shared" si="20"/>
        <v>0</v>
      </c>
      <c r="Q40" s="502"/>
      <c r="R40" s="496">
        <f t="shared" si="21"/>
        <v>0</v>
      </c>
    </row>
    <row r="41" spans="1:18" ht="15.75" thickBot="1" x14ac:dyDescent="0.3">
      <c r="A41" s="348" t="s">
        <v>120</v>
      </c>
      <c r="B41" s="349">
        <v>12.05</v>
      </c>
      <c r="C41" s="416"/>
      <c r="D41" s="350">
        <f>(B41)*(C41)</f>
        <v>0</v>
      </c>
      <c r="E41" s="423"/>
      <c r="F41" s="351">
        <f t="shared" si="15"/>
        <v>0</v>
      </c>
      <c r="G41" s="443"/>
      <c r="H41" s="352">
        <f t="shared" si="16"/>
        <v>0</v>
      </c>
      <c r="I41" s="497"/>
      <c r="J41" s="498">
        <f t="shared" si="17"/>
        <v>0</v>
      </c>
      <c r="K41" s="499"/>
      <c r="L41" s="490">
        <f t="shared" si="18"/>
        <v>0</v>
      </c>
      <c r="M41" s="500"/>
      <c r="N41" s="492">
        <f t="shared" si="19"/>
        <v>0</v>
      </c>
      <c r="O41" s="501"/>
      <c r="P41" s="494">
        <f t="shared" si="20"/>
        <v>0</v>
      </c>
      <c r="Q41" s="502"/>
      <c r="R41" s="496">
        <f t="shared" si="21"/>
        <v>0</v>
      </c>
    </row>
    <row r="42" spans="1:18" ht="15.75" thickBot="1" x14ac:dyDescent="0.3">
      <c r="A42" s="348" t="s">
        <v>121</v>
      </c>
      <c r="B42" s="349">
        <v>16.54</v>
      </c>
      <c r="C42" s="416"/>
      <c r="D42" s="350">
        <f>(B42)*(C42)</f>
        <v>0</v>
      </c>
      <c r="E42" s="423"/>
      <c r="F42" s="351">
        <f t="shared" si="15"/>
        <v>0</v>
      </c>
      <c r="G42" s="443"/>
      <c r="H42" s="352">
        <f t="shared" si="16"/>
        <v>0</v>
      </c>
      <c r="I42" s="497"/>
      <c r="J42" s="498">
        <f t="shared" si="17"/>
        <v>0</v>
      </c>
      <c r="K42" s="499"/>
      <c r="L42" s="490">
        <f t="shared" si="18"/>
        <v>0</v>
      </c>
      <c r="M42" s="500"/>
      <c r="N42" s="492">
        <f t="shared" si="19"/>
        <v>0</v>
      </c>
      <c r="O42" s="501"/>
      <c r="P42" s="494">
        <f t="shared" si="20"/>
        <v>0</v>
      </c>
      <c r="Q42" s="502"/>
      <c r="R42" s="496">
        <f t="shared" si="21"/>
        <v>0</v>
      </c>
    </row>
    <row r="43" spans="1:18" ht="15.75" thickBot="1" x14ac:dyDescent="0.3">
      <c r="A43" s="348" t="s">
        <v>122</v>
      </c>
      <c r="B43" s="349">
        <v>0.95</v>
      </c>
      <c r="C43" s="416"/>
      <c r="D43" s="350">
        <f t="shared" ref="D43:D59" si="22">(B43)*(C43)</f>
        <v>0</v>
      </c>
      <c r="E43" s="423"/>
      <c r="F43" s="351">
        <f t="shared" si="15"/>
        <v>0</v>
      </c>
      <c r="G43" s="443"/>
      <c r="H43" s="352">
        <f t="shared" si="16"/>
        <v>0</v>
      </c>
      <c r="I43" s="497"/>
      <c r="J43" s="498">
        <f t="shared" si="17"/>
        <v>0</v>
      </c>
      <c r="K43" s="499"/>
      <c r="L43" s="490">
        <f t="shared" si="18"/>
        <v>0</v>
      </c>
      <c r="M43" s="500"/>
      <c r="N43" s="492">
        <f t="shared" si="19"/>
        <v>0</v>
      </c>
      <c r="O43" s="501"/>
      <c r="P43" s="494">
        <f t="shared" si="20"/>
        <v>0</v>
      </c>
      <c r="Q43" s="502"/>
      <c r="R43" s="496">
        <f t="shared" si="21"/>
        <v>0</v>
      </c>
    </row>
    <row r="44" spans="1:18" ht="15.75" thickBot="1" x14ac:dyDescent="0.3">
      <c r="A44" s="348" t="s">
        <v>123</v>
      </c>
      <c r="B44" s="349">
        <v>1.43</v>
      </c>
      <c r="C44" s="416"/>
      <c r="D44" s="350">
        <f t="shared" si="22"/>
        <v>0</v>
      </c>
      <c r="E44" s="423"/>
      <c r="F44" s="351">
        <f t="shared" si="15"/>
        <v>0</v>
      </c>
      <c r="G44" s="443"/>
      <c r="H44" s="352">
        <f t="shared" si="16"/>
        <v>0</v>
      </c>
      <c r="I44" s="497"/>
      <c r="J44" s="498">
        <f t="shared" si="17"/>
        <v>0</v>
      </c>
      <c r="K44" s="499"/>
      <c r="L44" s="490">
        <f t="shared" si="18"/>
        <v>0</v>
      </c>
      <c r="M44" s="500"/>
      <c r="N44" s="492">
        <f t="shared" si="19"/>
        <v>0</v>
      </c>
      <c r="O44" s="501"/>
      <c r="P44" s="494">
        <f t="shared" si="20"/>
        <v>0</v>
      </c>
      <c r="Q44" s="502"/>
      <c r="R44" s="496">
        <f t="shared" si="21"/>
        <v>0</v>
      </c>
    </row>
    <row r="45" spans="1:18" ht="15.75" thickBot="1" x14ac:dyDescent="0.3">
      <c r="A45" s="348" t="s">
        <v>124</v>
      </c>
      <c r="B45" s="349">
        <v>7.61</v>
      </c>
      <c r="C45" s="416"/>
      <c r="D45" s="350">
        <f t="shared" si="22"/>
        <v>0</v>
      </c>
      <c r="E45" s="423"/>
      <c r="F45" s="351">
        <f t="shared" si="15"/>
        <v>0</v>
      </c>
      <c r="G45" s="443"/>
      <c r="H45" s="352">
        <f t="shared" si="16"/>
        <v>0</v>
      </c>
      <c r="I45" s="497"/>
      <c r="J45" s="498">
        <f t="shared" si="17"/>
        <v>0</v>
      </c>
      <c r="K45" s="499"/>
      <c r="L45" s="490">
        <f t="shared" si="18"/>
        <v>0</v>
      </c>
      <c r="M45" s="500"/>
      <c r="N45" s="492">
        <f t="shared" si="19"/>
        <v>0</v>
      </c>
      <c r="O45" s="501"/>
      <c r="P45" s="494">
        <f t="shared" si="20"/>
        <v>0</v>
      </c>
      <c r="Q45" s="502"/>
      <c r="R45" s="496">
        <f t="shared" si="21"/>
        <v>0</v>
      </c>
    </row>
    <row r="46" spans="1:18" ht="15.75" thickBot="1" x14ac:dyDescent="0.3">
      <c r="A46" s="348" t="s">
        <v>125</v>
      </c>
      <c r="B46" s="349">
        <v>0.2</v>
      </c>
      <c r="C46" s="416"/>
      <c r="D46" s="350">
        <f t="shared" si="22"/>
        <v>0</v>
      </c>
      <c r="E46" s="423"/>
      <c r="F46" s="351">
        <f t="shared" si="15"/>
        <v>0</v>
      </c>
      <c r="G46" s="443"/>
      <c r="H46" s="352">
        <f t="shared" si="16"/>
        <v>0</v>
      </c>
      <c r="I46" s="497"/>
      <c r="J46" s="498">
        <f t="shared" si="17"/>
        <v>0</v>
      </c>
      <c r="K46" s="499"/>
      <c r="L46" s="490">
        <f t="shared" si="18"/>
        <v>0</v>
      </c>
      <c r="M46" s="500"/>
      <c r="N46" s="492">
        <f t="shared" si="19"/>
        <v>0</v>
      </c>
      <c r="O46" s="501"/>
      <c r="P46" s="494">
        <f t="shared" si="20"/>
        <v>0</v>
      </c>
      <c r="Q46" s="502"/>
      <c r="R46" s="496">
        <f t="shared" si="21"/>
        <v>0</v>
      </c>
    </row>
    <row r="47" spans="1:18" ht="15.75" thickBot="1" x14ac:dyDescent="0.3">
      <c r="A47" s="348" t="s">
        <v>126</v>
      </c>
      <c r="B47" s="349">
        <v>0.4</v>
      </c>
      <c r="C47" s="416"/>
      <c r="D47" s="350">
        <f t="shared" si="22"/>
        <v>0</v>
      </c>
      <c r="E47" s="423"/>
      <c r="F47" s="351">
        <f t="shared" si="15"/>
        <v>0</v>
      </c>
      <c r="G47" s="443"/>
      <c r="H47" s="352">
        <f t="shared" si="16"/>
        <v>0</v>
      </c>
      <c r="I47" s="497"/>
      <c r="J47" s="498">
        <f t="shared" si="17"/>
        <v>0</v>
      </c>
      <c r="K47" s="499"/>
      <c r="L47" s="490">
        <f t="shared" si="18"/>
        <v>0</v>
      </c>
      <c r="M47" s="500"/>
      <c r="N47" s="492">
        <f t="shared" si="19"/>
        <v>0</v>
      </c>
      <c r="O47" s="501"/>
      <c r="P47" s="494">
        <f t="shared" si="20"/>
        <v>0</v>
      </c>
      <c r="Q47" s="502"/>
      <c r="R47" s="496">
        <f t="shared" si="21"/>
        <v>0</v>
      </c>
    </row>
    <row r="48" spans="1:18" ht="15.75" thickBot="1" x14ac:dyDescent="0.3">
      <c r="A48" s="348" t="s">
        <v>127</v>
      </c>
      <c r="B48" s="349">
        <v>0.6</v>
      </c>
      <c r="C48" s="416"/>
      <c r="D48" s="350">
        <f t="shared" si="22"/>
        <v>0</v>
      </c>
      <c r="E48" s="423"/>
      <c r="F48" s="351">
        <f t="shared" si="15"/>
        <v>0</v>
      </c>
      <c r="G48" s="443"/>
      <c r="H48" s="352">
        <f t="shared" si="16"/>
        <v>0</v>
      </c>
      <c r="I48" s="497"/>
      <c r="J48" s="498">
        <f t="shared" si="17"/>
        <v>0</v>
      </c>
      <c r="K48" s="499"/>
      <c r="L48" s="490">
        <f t="shared" si="18"/>
        <v>0</v>
      </c>
      <c r="M48" s="500"/>
      <c r="N48" s="492">
        <f t="shared" si="19"/>
        <v>0</v>
      </c>
      <c r="O48" s="501"/>
      <c r="P48" s="494">
        <f t="shared" si="20"/>
        <v>0</v>
      </c>
      <c r="Q48" s="502"/>
      <c r="R48" s="496">
        <f t="shared" si="21"/>
        <v>0</v>
      </c>
    </row>
    <row r="49" spans="1:18" ht="15.75" thickBot="1" x14ac:dyDescent="0.3">
      <c r="A49" s="348" t="s">
        <v>128</v>
      </c>
      <c r="B49" s="349">
        <v>6.17</v>
      </c>
      <c r="C49" s="416"/>
      <c r="D49" s="350">
        <f t="shared" si="22"/>
        <v>0</v>
      </c>
      <c r="E49" s="423"/>
      <c r="F49" s="351">
        <f t="shared" si="15"/>
        <v>0</v>
      </c>
      <c r="G49" s="443"/>
      <c r="H49" s="352">
        <f t="shared" si="16"/>
        <v>0</v>
      </c>
      <c r="I49" s="497"/>
      <c r="J49" s="498">
        <f t="shared" si="17"/>
        <v>0</v>
      </c>
      <c r="K49" s="499"/>
      <c r="L49" s="490">
        <f t="shared" si="18"/>
        <v>0</v>
      </c>
      <c r="M49" s="500"/>
      <c r="N49" s="492">
        <f t="shared" si="19"/>
        <v>0</v>
      </c>
      <c r="O49" s="501"/>
      <c r="P49" s="494">
        <f t="shared" si="20"/>
        <v>0</v>
      </c>
      <c r="Q49" s="502"/>
      <c r="R49" s="496">
        <f t="shared" si="21"/>
        <v>0</v>
      </c>
    </row>
    <row r="50" spans="1:18" ht="15.75" thickBot="1" x14ac:dyDescent="0.3">
      <c r="A50" s="348" t="s">
        <v>129</v>
      </c>
      <c r="B50" s="349"/>
      <c r="C50" s="416"/>
      <c r="D50" s="350">
        <f t="shared" si="22"/>
        <v>0</v>
      </c>
      <c r="E50" s="423"/>
      <c r="F50" s="351">
        <f t="shared" si="15"/>
        <v>0</v>
      </c>
      <c r="G50" s="443"/>
      <c r="H50" s="352">
        <f t="shared" si="16"/>
        <v>0</v>
      </c>
      <c r="I50" s="497"/>
      <c r="J50" s="498">
        <f t="shared" si="17"/>
        <v>0</v>
      </c>
      <c r="K50" s="499"/>
      <c r="L50" s="490">
        <f t="shared" si="18"/>
        <v>0</v>
      </c>
      <c r="M50" s="500"/>
      <c r="N50" s="492">
        <f t="shared" si="19"/>
        <v>0</v>
      </c>
      <c r="O50" s="501"/>
      <c r="P50" s="494">
        <f t="shared" si="20"/>
        <v>0</v>
      </c>
      <c r="Q50" s="502"/>
      <c r="R50" s="496">
        <f t="shared" si="21"/>
        <v>0</v>
      </c>
    </row>
    <row r="51" spans="1:18" ht="15.75" thickBot="1" x14ac:dyDescent="0.3">
      <c r="A51" s="348" t="s">
        <v>130</v>
      </c>
      <c r="B51" s="349">
        <v>12</v>
      </c>
      <c r="C51" s="416"/>
      <c r="D51" s="350">
        <f t="shared" si="22"/>
        <v>0</v>
      </c>
      <c r="E51" s="423"/>
      <c r="F51" s="351">
        <f t="shared" si="15"/>
        <v>0</v>
      </c>
      <c r="G51" s="443"/>
      <c r="H51" s="352">
        <f t="shared" si="16"/>
        <v>0</v>
      </c>
      <c r="I51" s="497"/>
      <c r="J51" s="498">
        <f t="shared" si="17"/>
        <v>0</v>
      </c>
      <c r="K51" s="499"/>
      <c r="L51" s="490">
        <f t="shared" si="18"/>
        <v>0</v>
      </c>
      <c r="M51" s="500"/>
      <c r="N51" s="492">
        <f t="shared" si="19"/>
        <v>0</v>
      </c>
      <c r="O51" s="501"/>
      <c r="P51" s="494">
        <f t="shared" si="20"/>
        <v>0</v>
      </c>
      <c r="Q51" s="502"/>
      <c r="R51" s="496">
        <f t="shared" si="21"/>
        <v>0</v>
      </c>
    </row>
    <row r="52" spans="1:18" ht="15.75" thickBot="1" x14ac:dyDescent="0.3">
      <c r="A52" s="348" t="s">
        <v>131</v>
      </c>
      <c r="B52" s="349">
        <v>12</v>
      </c>
      <c r="C52" s="416"/>
      <c r="D52" s="350">
        <f t="shared" si="22"/>
        <v>0</v>
      </c>
      <c r="E52" s="423"/>
      <c r="F52" s="351">
        <f t="shared" si="15"/>
        <v>0</v>
      </c>
      <c r="G52" s="443"/>
      <c r="H52" s="352">
        <f t="shared" si="16"/>
        <v>0</v>
      </c>
      <c r="I52" s="497"/>
      <c r="J52" s="498">
        <f t="shared" si="17"/>
        <v>0</v>
      </c>
      <c r="K52" s="499"/>
      <c r="L52" s="490">
        <f t="shared" si="18"/>
        <v>0</v>
      </c>
      <c r="M52" s="500"/>
      <c r="N52" s="492">
        <f t="shared" si="19"/>
        <v>0</v>
      </c>
      <c r="O52" s="501"/>
      <c r="P52" s="494">
        <f t="shared" si="20"/>
        <v>0</v>
      </c>
      <c r="Q52" s="502"/>
      <c r="R52" s="496">
        <f t="shared" si="21"/>
        <v>0</v>
      </c>
    </row>
    <row r="53" spans="1:18" ht="15.75" thickBot="1" x14ac:dyDescent="0.3">
      <c r="A53" s="348" t="s">
        <v>132</v>
      </c>
      <c r="B53" s="349">
        <v>3.88</v>
      </c>
      <c r="C53" s="416"/>
      <c r="D53" s="350">
        <f t="shared" si="22"/>
        <v>0</v>
      </c>
      <c r="E53" s="423"/>
      <c r="F53" s="351">
        <f t="shared" si="15"/>
        <v>0</v>
      </c>
      <c r="G53" s="443"/>
      <c r="H53" s="352">
        <f t="shared" si="16"/>
        <v>0</v>
      </c>
      <c r="I53" s="497"/>
      <c r="J53" s="498">
        <f t="shared" si="17"/>
        <v>0</v>
      </c>
      <c r="K53" s="499"/>
      <c r="L53" s="490">
        <f t="shared" si="18"/>
        <v>0</v>
      </c>
      <c r="M53" s="500"/>
      <c r="N53" s="492">
        <f t="shared" si="19"/>
        <v>0</v>
      </c>
      <c r="O53" s="501"/>
      <c r="P53" s="494">
        <f t="shared" si="20"/>
        <v>0</v>
      </c>
      <c r="Q53" s="502"/>
      <c r="R53" s="496">
        <f t="shared" si="21"/>
        <v>0</v>
      </c>
    </row>
    <row r="54" spans="1:18" ht="15.75" thickBot="1" x14ac:dyDescent="0.3">
      <c r="A54" s="348" t="s">
        <v>133</v>
      </c>
      <c r="B54" s="349">
        <v>3.88</v>
      </c>
      <c r="C54" s="416"/>
      <c r="D54" s="350">
        <f t="shared" si="22"/>
        <v>0</v>
      </c>
      <c r="E54" s="423"/>
      <c r="F54" s="351">
        <f t="shared" si="15"/>
        <v>0</v>
      </c>
      <c r="G54" s="443"/>
      <c r="H54" s="352">
        <f t="shared" si="16"/>
        <v>0</v>
      </c>
      <c r="I54" s="497"/>
      <c r="J54" s="498">
        <f t="shared" si="17"/>
        <v>0</v>
      </c>
      <c r="K54" s="499"/>
      <c r="L54" s="490">
        <f t="shared" si="18"/>
        <v>0</v>
      </c>
      <c r="M54" s="500"/>
      <c r="N54" s="492">
        <f t="shared" si="19"/>
        <v>0</v>
      </c>
      <c r="O54" s="501"/>
      <c r="P54" s="494">
        <f t="shared" si="20"/>
        <v>0</v>
      </c>
      <c r="Q54" s="502"/>
      <c r="R54" s="496">
        <f t="shared" si="21"/>
        <v>0</v>
      </c>
    </row>
    <row r="55" spans="1:18" ht="15.75" thickBot="1" x14ac:dyDescent="0.3">
      <c r="A55" s="348" t="s">
        <v>134</v>
      </c>
      <c r="B55" s="349">
        <v>12.01</v>
      </c>
      <c r="C55" s="416"/>
      <c r="D55" s="350">
        <f t="shared" si="22"/>
        <v>0</v>
      </c>
      <c r="E55" s="423"/>
      <c r="F55" s="351">
        <f t="shared" si="15"/>
        <v>0</v>
      </c>
      <c r="G55" s="443"/>
      <c r="H55" s="352">
        <f t="shared" si="16"/>
        <v>0</v>
      </c>
      <c r="I55" s="497"/>
      <c r="J55" s="498">
        <f t="shared" si="17"/>
        <v>0</v>
      </c>
      <c r="K55" s="499"/>
      <c r="L55" s="490">
        <f t="shared" si="18"/>
        <v>0</v>
      </c>
      <c r="M55" s="500"/>
      <c r="N55" s="492">
        <f t="shared" si="19"/>
        <v>0</v>
      </c>
      <c r="O55" s="501"/>
      <c r="P55" s="494">
        <f t="shared" si="20"/>
        <v>0</v>
      </c>
      <c r="Q55" s="502"/>
      <c r="R55" s="496">
        <f t="shared" si="21"/>
        <v>0</v>
      </c>
    </row>
    <row r="56" spans="1:18" ht="15.75" thickBot="1" x14ac:dyDescent="0.3">
      <c r="A56" s="348" t="s">
        <v>135</v>
      </c>
      <c r="B56" s="349">
        <v>45.92</v>
      </c>
      <c r="C56" s="416"/>
      <c r="D56" s="350">
        <f t="shared" si="22"/>
        <v>0</v>
      </c>
      <c r="E56" s="423"/>
      <c r="F56" s="351">
        <f t="shared" si="15"/>
        <v>0</v>
      </c>
      <c r="G56" s="443"/>
      <c r="H56" s="352">
        <f t="shared" si="16"/>
        <v>0</v>
      </c>
      <c r="I56" s="497"/>
      <c r="J56" s="498">
        <f t="shared" si="17"/>
        <v>0</v>
      </c>
      <c r="K56" s="499"/>
      <c r="L56" s="490">
        <f t="shared" si="18"/>
        <v>0</v>
      </c>
      <c r="M56" s="500"/>
      <c r="N56" s="492">
        <f t="shared" si="19"/>
        <v>0</v>
      </c>
      <c r="O56" s="501"/>
      <c r="P56" s="494">
        <f t="shared" si="20"/>
        <v>0</v>
      </c>
      <c r="Q56" s="502"/>
      <c r="R56" s="496">
        <f t="shared" si="21"/>
        <v>0</v>
      </c>
    </row>
    <row r="57" spans="1:18" ht="15.75" thickBot="1" x14ac:dyDescent="0.3">
      <c r="A57" s="348" t="s">
        <v>136</v>
      </c>
      <c r="B57" s="349">
        <v>20</v>
      </c>
      <c r="C57" s="416"/>
      <c r="D57" s="350">
        <f t="shared" si="22"/>
        <v>0</v>
      </c>
      <c r="E57" s="423"/>
      <c r="F57" s="351">
        <f t="shared" si="15"/>
        <v>0</v>
      </c>
      <c r="G57" s="443"/>
      <c r="H57" s="352">
        <f t="shared" si="16"/>
        <v>0</v>
      </c>
      <c r="I57" s="497"/>
      <c r="J57" s="498">
        <f t="shared" si="17"/>
        <v>0</v>
      </c>
      <c r="K57" s="499"/>
      <c r="L57" s="490">
        <f t="shared" si="18"/>
        <v>0</v>
      </c>
      <c r="M57" s="500"/>
      <c r="N57" s="492">
        <f t="shared" si="19"/>
        <v>0</v>
      </c>
      <c r="O57" s="501"/>
      <c r="P57" s="494">
        <f t="shared" si="20"/>
        <v>0</v>
      </c>
      <c r="Q57" s="502"/>
      <c r="R57" s="496">
        <f t="shared" si="21"/>
        <v>0</v>
      </c>
    </row>
    <row r="58" spans="1:18" ht="15.75" thickBot="1" x14ac:dyDescent="0.3">
      <c r="A58" s="348" t="s">
        <v>137</v>
      </c>
      <c r="B58" s="349">
        <v>5</v>
      </c>
      <c r="C58" s="416"/>
      <c r="D58" s="350">
        <f t="shared" si="22"/>
        <v>0</v>
      </c>
      <c r="E58" s="423"/>
      <c r="F58" s="351">
        <f t="shared" si="15"/>
        <v>0</v>
      </c>
      <c r="G58" s="443"/>
      <c r="H58" s="352">
        <f t="shared" si="16"/>
        <v>0</v>
      </c>
      <c r="I58" s="497"/>
      <c r="J58" s="498">
        <f t="shared" si="17"/>
        <v>0</v>
      </c>
      <c r="K58" s="499"/>
      <c r="L58" s="490">
        <f t="shared" si="18"/>
        <v>0</v>
      </c>
      <c r="M58" s="500"/>
      <c r="N58" s="492">
        <f t="shared" si="19"/>
        <v>0</v>
      </c>
      <c r="O58" s="501"/>
      <c r="P58" s="494">
        <f t="shared" si="20"/>
        <v>0</v>
      </c>
      <c r="Q58" s="502"/>
      <c r="R58" s="496">
        <f t="shared" si="21"/>
        <v>0</v>
      </c>
    </row>
    <row r="59" spans="1:18" ht="15.75" thickBot="1" x14ac:dyDescent="0.3">
      <c r="A59" s="282" t="s">
        <v>138</v>
      </c>
      <c r="B59" s="354"/>
      <c r="C59" s="417"/>
      <c r="D59" s="355">
        <f t="shared" si="22"/>
        <v>0</v>
      </c>
      <c r="E59" s="424"/>
      <c r="F59" s="356">
        <f t="shared" si="15"/>
        <v>0</v>
      </c>
      <c r="G59" s="445"/>
      <c r="H59" s="357">
        <f t="shared" si="16"/>
        <v>0</v>
      </c>
      <c r="I59" s="503"/>
      <c r="J59" s="504">
        <f t="shared" si="17"/>
        <v>0</v>
      </c>
      <c r="K59" s="505"/>
      <c r="L59" s="490">
        <f t="shared" si="18"/>
        <v>0</v>
      </c>
      <c r="M59" s="506"/>
      <c r="N59" s="492">
        <f t="shared" si="19"/>
        <v>0</v>
      </c>
      <c r="O59" s="507"/>
      <c r="P59" s="494">
        <f t="shared" si="20"/>
        <v>0</v>
      </c>
      <c r="Q59" s="508"/>
      <c r="R59" s="496">
        <f t="shared" si="21"/>
        <v>0</v>
      </c>
    </row>
    <row r="60" spans="1:18" ht="15.75" thickBot="1" x14ac:dyDescent="0.3">
      <c r="A60" s="769" t="s">
        <v>139</v>
      </c>
      <c r="B60" s="757"/>
      <c r="C60" s="757"/>
      <c r="D60" s="757"/>
      <c r="E60" s="757"/>
      <c r="F60" s="757"/>
      <c r="G60" s="757"/>
      <c r="H60" s="757"/>
      <c r="I60" s="757"/>
      <c r="J60" s="757"/>
      <c r="K60" s="757"/>
      <c r="L60" s="757"/>
      <c r="M60" s="757"/>
      <c r="N60" s="757"/>
      <c r="O60" s="757"/>
      <c r="P60" s="757"/>
      <c r="Q60" s="757"/>
      <c r="R60" s="757"/>
    </row>
    <row r="61" spans="1:18" ht="15.75" thickBot="1" x14ac:dyDescent="0.3">
      <c r="A61" s="283" t="s">
        <v>140</v>
      </c>
      <c r="B61" s="343"/>
      <c r="C61" s="415"/>
      <c r="D61" s="344">
        <f t="shared" ref="D61:D75" si="23">(B61)*(C61)</f>
        <v>0</v>
      </c>
      <c r="E61" s="422"/>
      <c r="F61" s="345">
        <f t="shared" si="15"/>
        <v>0</v>
      </c>
      <c r="G61" s="442"/>
      <c r="H61" s="346">
        <f t="shared" si="16"/>
        <v>0</v>
      </c>
      <c r="I61" s="487"/>
      <c r="J61" s="488">
        <f t="shared" si="17"/>
        <v>0</v>
      </c>
      <c r="K61" s="489"/>
      <c r="L61" s="490">
        <f>K61*B61</f>
        <v>0</v>
      </c>
      <c r="M61" s="491"/>
      <c r="N61" s="492">
        <f>M61*B61</f>
        <v>0</v>
      </c>
      <c r="O61" s="493"/>
      <c r="P61" s="494">
        <f>O61*B61</f>
        <v>0</v>
      </c>
      <c r="Q61" s="495"/>
      <c r="R61" s="496">
        <f>Q61*B61</f>
        <v>0</v>
      </c>
    </row>
    <row r="62" spans="1:18" ht="15.75" thickBot="1" x14ac:dyDescent="0.3">
      <c r="A62" s="359" t="s">
        <v>141</v>
      </c>
      <c r="B62" s="349"/>
      <c r="C62" s="416"/>
      <c r="D62" s="350">
        <f t="shared" si="23"/>
        <v>0</v>
      </c>
      <c r="E62" s="423"/>
      <c r="F62" s="351">
        <f t="shared" si="15"/>
        <v>0</v>
      </c>
      <c r="G62" s="443"/>
      <c r="H62" s="352">
        <f t="shared" si="16"/>
        <v>0</v>
      </c>
      <c r="I62" s="497"/>
      <c r="J62" s="498">
        <f t="shared" si="17"/>
        <v>0</v>
      </c>
      <c r="K62" s="499"/>
      <c r="L62" s="490">
        <f t="shared" ref="L62:L77" si="24">K62*B62</f>
        <v>0</v>
      </c>
      <c r="M62" s="500"/>
      <c r="N62" s="492">
        <f t="shared" ref="N62:N77" si="25">M62*B62</f>
        <v>0</v>
      </c>
      <c r="O62" s="501"/>
      <c r="P62" s="494">
        <f t="shared" ref="P62:P77" si="26">O62*B62</f>
        <v>0</v>
      </c>
      <c r="Q62" s="502"/>
      <c r="R62" s="496">
        <f t="shared" ref="R62:R77" si="27">Q62*B62</f>
        <v>0</v>
      </c>
    </row>
    <row r="63" spans="1:18" ht="15.75" thickBot="1" x14ac:dyDescent="0.3">
      <c r="A63" s="359" t="s">
        <v>142</v>
      </c>
      <c r="B63" s="349"/>
      <c r="C63" s="416"/>
      <c r="D63" s="350">
        <f t="shared" si="23"/>
        <v>0</v>
      </c>
      <c r="E63" s="423"/>
      <c r="F63" s="351">
        <f t="shared" si="15"/>
        <v>0</v>
      </c>
      <c r="G63" s="443"/>
      <c r="H63" s="352">
        <f t="shared" si="16"/>
        <v>0</v>
      </c>
      <c r="I63" s="497"/>
      <c r="J63" s="498">
        <f t="shared" si="17"/>
        <v>0</v>
      </c>
      <c r="K63" s="499"/>
      <c r="L63" s="490">
        <f t="shared" si="24"/>
        <v>0</v>
      </c>
      <c r="M63" s="500"/>
      <c r="N63" s="492">
        <f t="shared" si="25"/>
        <v>0</v>
      </c>
      <c r="O63" s="501"/>
      <c r="P63" s="494">
        <f t="shared" si="26"/>
        <v>0</v>
      </c>
      <c r="Q63" s="502"/>
      <c r="R63" s="496">
        <f t="shared" si="27"/>
        <v>0</v>
      </c>
    </row>
    <row r="64" spans="1:18" ht="15.75" thickBot="1" x14ac:dyDescent="0.3">
      <c r="A64" s="359" t="s">
        <v>143</v>
      </c>
      <c r="B64" s="349"/>
      <c r="C64" s="416"/>
      <c r="D64" s="350">
        <f t="shared" si="23"/>
        <v>0</v>
      </c>
      <c r="E64" s="423"/>
      <c r="F64" s="351">
        <f t="shared" si="15"/>
        <v>0</v>
      </c>
      <c r="G64" s="443"/>
      <c r="H64" s="352">
        <f t="shared" si="16"/>
        <v>0</v>
      </c>
      <c r="I64" s="497"/>
      <c r="J64" s="498">
        <f t="shared" si="17"/>
        <v>0</v>
      </c>
      <c r="K64" s="499"/>
      <c r="L64" s="490">
        <f t="shared" si="24"/>
        <v>0</v>
      </c>
      <c r="M64" s="500"/>
      <c r="N64" s="492">
        <f t="shared" si="25"/>
        <v>0</v>
      </c>
      <c r="O64" s="501"/>
      <c r="P64" s="494">
        <f t="shared" si="26"/>
        <v>0</v>
      </c>
      <c r="Q64" s="502"/>
      <c r="R64" s="496">
        <f t="shared" si="27"/>
        <v>0</v>
      </c>
    </row>
    <row r="65" spans="1:18" ht="15.75" thickBot="1" x14ac:dyDescent="0.3">
      <c r="A65" s="359" t="s">
        <v>144</v>
      </c>
      <c r="B65" s="349"/>
      <c r="C65" s="416"/>
      <c r="D65" s="350">
        <f t="shared" si="23"/>
        <v>0</v>
      </c>
      <c r="E65" s="423"/>
      <c r="F65" s="351">
        <f t="shared" si="15"/>
        <v>0</v>
      </c>
      <c r="G65" s="443"/>
      <c r="H65" s="352">
        <f t="shared" si="16"/>
        <v>0</v>
      </c>
      <c r="I65" s="497"/>
      <c r="J65" s="498">
        <f t="shared" si="17"/>
        <v>0</v>
      </c>
      <c r="K65" s="499"/>
      <c r="L65" s="490">
        <f t="shared" si="24"/>
        <v>0</v>
      </c>
      <c r="M65" s="500"/>
      <c r="N65" s="492">
        <f t="shared" si="25"/>
        <v>0</v>
      </c>
      <c r="O65" s="501"/>
      <c r="P65" s="494">
        <f t="shared" si="26"/>
        <v>0</v>
      </c>
      <c r="Q65" s="502"/>
      <c r="R65" s="496">
        <f t="shared" si="27"/>
        <v>0</v>
      </c>
    </row>
    <row r="66" spans="1:18" ht="15.75" thickBot="1" x14ac:dyDescent="0.3">
      <c r="A66" s="359" t="s">
        <v>145</v>
      </c>
      <c r="B66" s="349"/>
      <c r="C66" s="416"/>
      <c r="D66" s="350">
        <f t="shared" si="23"/>
        <v>0</v>
      </c>
      <c r="E66" s="423"/>
      <c r="F66" s="351">
        <f t="shared" si="15"/>
        <v>0</v>
      </c>
      <c r="G66" s="443"/>
      <c r="H66" s="352">
        <f t="shared" si="16"/>
        <v>0</v>
      </c>
      <c r="I66" s="497"/>
      <c r="J66" s="498">
        <f t="shared" si="17"/>
        <v>0</v>
      </c>
      <c r="K66" s="499"/>
      <c r="L66" s="490">
        <f t="shared" si="24"/>
        <v>0</v>
      </c>
      <c r="M66" s="500"/>
      <c r="N66" s="492">
        <f t="shared" si="25"/>
        <v>0</v>
      </c>
      <c r="O66" s="501"/>
      <c r="P66" s="494">
        <f t="shared" si="26"/>
        <v>0</v>
      </c>
      <c r="Q66" s="502"/>
      <c r="R66" s="496">
        <f t="shared" si="27"/>
        <v>0</v>
      </c>
    </row>
    <row r="67" spans="1:18" ht="15.75" thickBot="1" x14ac:dyDescent="0.3">
      <c r="A67" s="359" t="s">
        <v>146</v>
      </c>
      <c r="B67" s="349"/>
      <c r="C67" s="416"/>
      <c r="D67" s="350">
        <f t="shared" si="23"/>
        <v>0</v>
      </c>
      <c r="E67" s="423"/>
      <c r="F67" s="351">
        <f t="shared" si="15"/>
        <v>0</v>
      </c>
      <c r="G67" s="443"/>
      <c r="H67" s="352">
        <f t="shared" si="16"/>
        <v>0</v>
      </c>
      <c r="I67" s="497"/>
      <c r="J67" s="498">
        <f t="shared" si="17"/>
        <v>0</v>
      </c>
      <c r="K67" s="499"/>
      <c r="L67" s="490">
        <f t="shared" si="24"/>
        <v>0</v>
      </c>
      <c r="M67" s="500"/>
      <c r="N67" s="492">
        <f t="shared" si="25"/>
        <v>0</v>
      </c>
      <c r="O67" s="501"/>
      <c r="P67" s="494">
        <f t="shared" si="26"/>
        <v>0</v>
      </c>
      <c r="Q67" s="502"/>
      <c r="R67" s="496">
        <f t="shared" si="27"/>
        <v>0</v>
      </c>
    </row>
    <row r="68" spans="1:18" ht="15.75" thickBot="1" x14ac:dyDescent="0.3">
      <c r="A68" s="359" t="s">
        <v>147</v>
      </c>
      <c r="B68" s="349"/>
      <c r="C68" s="416"/>
      <c r="D68" s="350">
        <f t="shared" si="23"/>
        <v>0</v>
      </c>
      <c r="E68" s="423"/>
      <c r="F68" s="351">
        <f t="shared" si="15"/>
        <v>0</v>
      </c>
      <c r="G68" s="443"/>
      <c r="H68" s="352">
        <f t="shared" si="16"/>
        <v>0</v>
      </c>
      <c r="I68" s="497"/>
      <c r="J68" s="498">
        <f t="shared" si="17"/>
        <v>0</v>
      </c>
      <c r="K68" s="499"/>
      <c r="L68" s="490">
        <f t="shared" si="24"/>
        <v>0</v>
      </c>
      <c r="M68" s="500"/>
      <c r="N68" s="492">
        <f t="shared" si="25"/>
        <v>0</v>
      </c>
      <c r="O68" s="501"/>
      <c r="P68" s="494">
        <f t="shared" si="26"/>
        <v>0</v>
      </c>
      <c r="Q68" s="502"/>
      <c r="R68" s="496">
        <f t="shared" si="27"/>
        <v>0</v>
      </c>
    </row>
    <row r="69" spans="1:18" ht="15.75" thickBot="1" x14ac:dyDescent="0.3">
      <c r="A69" s="359" t="s">
        <v>148</v>
      </c>
      <c r="B69" s="349"/>
      <c r="C69" s="416"/>
      <c r="D69" s="350">
        <f t="shared" si="23"/>
        <v>0</v>
      </c>
      <c r="E69" s="423"/>
      <c r="F69" s="351">
        <f t="shared" si="15"/>
        <v>0</v>
      </c>
      <c r="G69" s="443"/>
      <c r="H69" s="352">
        <f t="shared" si="16"/>
        <v>0</v>
      </c>
      <c r="I69" s="497"/>
      <c r="J69" s="498">
        <f t="shared" si="17"/>
        <v>0</v>
      </c>
      <c r="K69" s="499"/>
      <c r="L69" s="490">
        <f t="shared" si="24"/>
        <v>0</v>
      </c>
      <c r="M69" s="500"/>
      <c r="N69" s="492">
        <f t="shared" si="25"/>
        <v>0</v>
      </c>
      <c r="O69" s="501"/>
      <c r="P69" s="494">
        <f t="shared" si="26"/>
        <v>0</v>
      </c>
      <c r="Q69" s="502"/>
      <c r="R69" s="496">
        <f t="shared" si="27"/>
        <v>0</v>
      </c>
    </row>
    <row r="70" spans="1:18" ht="15.75" thickBot="1" x14ac:dyDescent="0.3">
      <c r="A70" s="359" t="s">
        <v>149</v>
      </c>
      <c r="B70" s="349"/>
      <c r="C70" s="416"/>
      <c r="D70" s="350">
        <f t="shared" si="23"/>
        <v>0</v>
      </c>
      <c r="E70" s="423"/>
      <c r="F70" s="351">
        <f t="shared" si="15"/>
        <v>0</v>
      </c>
      <c r="G70" s="443"/>
      <c r="H70" s="352">
        <f t="shared" si="16"/>
        <v>0</v>
      </c>
      <c r="I70" s="497"/>
      <c r="J70" s="498">
        <f t="shared" si="17"/>
        <v>0</v>
      </c>
      <c r="K70" s="499"/>
      <c r="L70" s="490">
        <f t="shared" si="24"/>
        <v>0</v>
      </c>
      <c r="M70" s="500"/>
      <c r="N70" s="492">
        <f t="shared" si="25"/>
        <v>0</v>
      </c>
      <c r="O70" s="501"/>
      <c r="P70" s="494">
        <f t="shared" si="26"/>
        <v>0</v>
      </c>
      <c r="Q70" s="502"/>
      <c r="R70" s="496">
        <f t="shared" si="27"/>
        <v>0</v>
      </c>
    </row>
    <row r="71" spans="1:18" ht="15.75" thickBot="1" x14ac:dyDescent="0.3">
      <c r="A71" s="359" t="s">
        <v>150</v>
      </c>
      <c r="B71" s="349"/>
      <c r="C71" s="416"/>
      <c r="D71" s="350">
        <f t="shared" si="23"/>
        <v>0</v>
      </c>
      <c r="E71" s="423"/>
      <c r="F71" s="351">
        <f t="shared" si="15"/>
        <v>0</v>
      </c>
      <c r="G71" s="443"/>
      <c r="H71" s="352">
        <f t="shared" si="16"/>
        <v>0</v>
      </c>
      <c r="I71" s="497"/>
      <c r="J71" s="498">
        <f t="shared" si="17"/>
        <v>0</v>
      </c>
      <c r="K71" s="499"/>
      <c r="L71" s="490">
        <f t="shared" si="24"/>
        <v>0</v>
      </c>
      <c r="M71" s="500"/>
      <c r="N71" s="492">
        <f t="shared" si="25"/>
        <v>0</v>
      </c>
      <c r="O71" s="501"/>
      <c r="P71" s="494">
        <f t="shared" si="26"/>
        <v>0</v>
      </c>
      <c r="Q71" s="502"/>
      <c r="R71" s="496">
        <f t="shared" si="27"/>
        <v>0</v>
      </c>
    </row>
    <row r="72" spans="1:18" ht="15.75" thickBot="1" x14ac:dyDescent="0.3">
      <c r="A72" s="359" t="s">
        <v>151</v>
      </c>
      <c r="B72" s="349"/>
      <c r="C72" s="416"/>
      <c r="D72" s="350">
        <f t="shared" si="23"/>
        <v>0</v>
      </c>
      <c r="E72" s="423"/>
      <c r="F72" s="351">
        <f t="shared" si="15"/>
        <v>0</v>
      </c>
      <c r="G72" s="443"/>
      <c r="H72" s="352">
        <f t="shared" si="16"/>
        <v>0</v>
      </c>
      <c r="I72" s="497"/>
      <c r="J72" s="498">
        <f t="shared" si="17"/>
        <v>0</v>
      </c>
      <c r="K72" s="499"/>
      <c r="L72" s="490">
        <f t="shared" si="24"/>
        <v>0</v>
      </c>
      <c r="M72" s="500"/>
      <c r="N72" s="492">
        <f t="shared" si="25"/>
        <v>0</v>
      </c>
      <c r="O72" s="501"/>
      <c r="P72" s="494">
        <f t="shared" si="26"/>
        <v>0</v>
      </c>
      <c r="Q72" s="502"/>
      <c r="R72" s="496">
        <f t="shared" si="27"/>
        <v>0</v>
      </c>
    </row>
    <row r="73" spans="1:18" ht="15.75" thickBot="1" x14ac:dyDescent="0.3">
      <c r="A73" s="359" t="s">
        <v>152</v>
      </c>
      <c r="B73" s="349"/>
      <c r="C73" s="416"/>
      <c r="D73" s="350">
        <f t="shared" si="23"/>
        <v>0</v>
      </c>
      <c r="E73" s="423"/>
      <c r="F73" s="351">
        <f t="shared" si="15"/>
        <v>0</v>
      </c>
      <c r="G73" s="443"/>
      <c r="H73" s="352">
        <f t="shared" si="16"/>
        <v>0</v>
      </c>
      <c r="I73" s="497"/>
      <c r="J73" s="498">
        <f t="shared" si="17"/>
        <v>0</v>
      </c>
      <c r="K73" s="499"/>
      <c r="L73" s="490">
        <f t="shared" si="24"/>
        <v>0</v>
      </c>
      <c r="M73" s="500"/>
      <c r="N73" s="492">
        <f t="shared" si="25"/>
        <v>0</v>
      </c>
      <c r="O73" s="501"/>
      <c r="P73" s="494">
        <f t="shared" si="26"/>
        <v>0</v>
      </c>
      <c r="Q73" s="502"/>
      <c r="R73" s="496">
        <f t="shared" si="27"/>
        <v>0</v>
      </c>
    </row>
    <row r="74" spans="1:18" ht="15.75" thickBot="1" x14ac:dyDescent="0.3">
      <c r="A74" s="359" t="s">
        <v>153</v>
      </c>
      <c r="B74" s="349"/>
      <c r="C74" s="416"/>
      <c r="D74" s="350">
        <f>(B74)*(C74)</f>
        <v>0</v>
      </c>
      <c r="E74" s="423"/>
      <c r="F74" s="351">
        <f t="shared" si="15"/>
        <v>0</v>
      </c>
      <c r="G74" s="443"/>
      <c r="H74" s="352">
        <f t="shared" si="16"/>
        <v>0</v>
      </c>
      <c r="I74" s="497"/>
      <c r="J74" s="498">
        <f t="shared" si="17"/>
        <v>0</v>
      </c>
      <c r="K74" s="499"/>
      <c r="L74" s="490">
        <f t="shared" si="24"/>
        <v>0</v>
      </c>
      <c r="M74" s="500"/>
      <c r="N74" s="492">
        <f t="shared" si="25"/>
        <v>0</v>
      </c>
      <c r="O74" s="501"/>
      <c r="P74" s="494">
        <f t="shared" si="26"/>
        <v>0</v>
      </c>
      <c r="Q74" s="502"/>
      <c r="R74" s="496">
        <f t="shared" si="27"/>
        <v>0</v>
      </c>
    </row>
    <row r="75" spans="1:18" ht="15.75" thickBot="1" x14ac:dyDescent="0.3">
      <c r="A75" s="359" t="s">
        <v>154</v>
      </c>
      <c r="B75" s="349"/>
      <c r="C75" s="416"/>
      <c r="D75" s="350">
        <f t="shared" si="23"/>
        <v>0</v>
      </c>
      <c r="E75" s="423"/>
      <c r="F75" s="351">
        <f t="shared" si="15"/>
        <v>0</v>
      </c>
      <c r="G75" s="443"/>
      <c r="H75" s="352">
        <f t="shared" si="16"/>
        <v>0</v>
      </c>
      <c r="I75" s="497"/>
      <c r="J75" s="498">
        <f t="shared" si="17"/>
        <v>0</v>
      </c>
      <c r="K75" s="499"/>
      <c r="L75" s="490">
        <f t="shared" si="24"/>
        <v>0</v>
      </c>
      <c r="M75" s="500"/>
      <c r="N75" s="492">
        <f t="shared" si="25"/>
        <v>0</v>
      </c>
      <c r="O75" s="501"/>
      <c r="P75" s="494">
        <f t="shared" si="26"/>
        <v>0</v>
      </c>
      <c r="Q75" s="502"/>
      <c r="R75" s="496">
        <f t="shared" si="27"/>
        <v>0</v>
      </c>
    </row>
    <row r="76" spans="1:18" ht="15.75" thickBot="1" x14ac:dyDescent="0.3">
      <c r="A76" s="359" t="s">
        <v>155</v>
      </c>
      <c r="B76" s="349"/>
      <c r="C76" s="416"/>
      <c r="D76" s="350">
        <f>(B76)*(C76)</f>
        <v>0</v>
      </c>
      <c r="E76" s="423"/>
      <c r="F76" s="351">
        <f t="shared" si="15"/>
        <v>0</v>
      </c>
      <c r="G76" s="443"/>
      <c r="H76" s="352">
        <f t="shared" si="16"/>
        <v>0</v>
      </c>
      <c r="I76" s="497"/>
      <c r="J76" s="498">
        <f t="shared" si="17"/>
        <v>0</v>
      </c>
      <c r="K76" s="499"/>
      <c r="L76" s="490">
        <f t="shared" si="24"/>
        <v>0</v>
      </c>
      <c r="M76" s="500"/>
      <c r="N76" s="492">
        <f t="shared" si="25"/>
        <v>0</v>
      </c>
      <c r="O76" s="501"/>
      <c r="P76" s="494">
        <f t="shared" si="26"/>
        <v>0</v>
      </c>
      <c r="Q76" s="502"/>
      <c r="R76" s="496">
        <f t="shared" si="27"/>
        <v>0</v>
      </c>
    </row>
    <row r="77" spans="1:18" ht="15.75" thickBot="1" x14ac:dyDescent="0.3">
      <c r="A77" s="282"/>
      <c r="B77" s="354"/>
      <c r="C77" s="417"/>
      <c r="D77" s="355">
        <f>(B77)*(C77)</f>
        <v>0</v>
      </c>
      <c r="E77" s="424"/>
      <c r="F77" s="356">
        <f t="shared" si="15"/>
        <v>0</v>
      </c>
      <c r="G77" s="445"/>
      <c r="H77" s="357">
        <f t="shared" si="16"/>
        <v>0</v>
      </c>
      <c r="I77" s="503"/>
      <c r="J77" s="504">
        <f t="shared" si="17"/>
        <v>0</v>
      </c>
      <c r="K77" s="505"/>
      <c r="L77" s="490">
        <f t="shared" si="24"/>
        <v>0</v>
      </c>
      <c r="M77" s="506"/>
      <c r="N77" s="492">
        <f t="shared" si="25"/>
        <v>0</v>
      </c>
      <c r="O77" s="507"/>
      <c r="P77" s="494">
        <f t="shared" si="26"/>
        <v>0</v>
      </c>
      <c r="Q77" s="508"/>
      <c r="R77" s="496">
        <f t="shared" si="27"/>
        <v>0</v>
      </c>
    </row>
    <row r="78" spans="1:18" ht="15.75" thickBot="1" x14ac:dyDescent="0.3">
      <c r="A78" s="769" t="s">
        <v>156</v>
      </c>
      <c r="B78" s="757"/>
      <c r="C78" s="757"/>
      <c r="D78" s="757"/>
      <c r="E78" s="757"/>
      <c r="F78" s="757"/>
      <c r="G78" s="757"/>
      <c r="H78" s="757"/>
      <c r="I78" s="757"/>
      <c r="J78" s="757"/>
      <c r="K78" s="757"/>
      <c r="L78" s="757"/>
      <c r="M78" s="757"/>
      <c r="N78" s="757"/>
      <c r="O78" s="757"/>
      <c r="P78" s="757"/>
      <c r="Q78" s="757"/>
      <c r="R78" s="757"/>
    </row>
    <row r="79" spans="1:18" ht="15.75" thickBot="1" x14ac:dyDescent="0.3">
      <c r="A79" s="342" t="s">
        <v>157</v>
      </c>
      <c r="B79" s="343"/>
      <c r="C79" s="415"/>
      <c r="D79" s="344">
        <f t="shared" ref="D79:D84" si="28">(B79)*(C79)</f>
        <v>0</v>
      </c>
      <c r="E79" s="422"/>
      <c r="F79" s="345">
        <f t="shared" si="15"/>
        <v>0</v>
      </c>
      <c r="G79" s="442"/>
      <c r="H79" s="346">
        <f t="shared" si="16"/>
        <v>0</v>
      </c>
      <c r="I79" s="487"/>
      <c r="J79" s="488">
        <f t="shared" si="17"/>
        <v>0</v>
      </c>
      <c r="K79" s="489"/>
      <c r="L79" s="490">
        <f>K79*B79</f>
        <v>0</v>
      </c>
      <c r="M79" s="491"/>
      <c r="N79" s="492">
        <f>M79*B79</f>
        <v>0</v>
      </c>
      <c r="O79" s="493"/>
      <c r="P79" s="494">
        <f>O79*B79</f>
        <v>0</v>
      </c>
      <c r="Q79" s="495"/>
      <c r="R79" s="496">
        <f>Q79*B79</f>
        <v>0</v>
      </c>
    </row>
    <row r="80" spans="1:18" ht="15.75" thickBot="1" x14ac:dyDescent="0.3">
      <c r="A80" s="348" t="s">
        <v>158</v>
      </c>
      <c r="B80" s="349"/>
      <c r="C80" s="416"/>
      <c r="D80" s="350">
        <f t="shared" si="28"/>
        <v>0</v>
      </c>
      <c r="E80" s="423"/>
      <c r="F80" s="351">
        <f t="shared" si="15"/>
        <v>0</v>
      </c>
      <c r="G80" s="443"/>
      <c r="H80" s="352">
        <f t="shared" si="16"/>
        <v>0</v>
      </c>
      <c r="I80" s="497"/>
      <c r="J80" s="498">
        <f t="shared" si="17"/>
        <v>0</v>
      </c>
      <c r="K80" s="499"/>
      <c r="L80" s="490">
        <f t="shared" ref="L80:L84" si="29">K80*B80</f>
        <v>0</v>
      </c>
      <c r="M80" s="500"/>
      <c r="N80" s="492">
        <f t="shared" ref="N80:N84" si="30">M80*B80</f>
        <v>0</v>
      </c>
      <c r="O80" s="501"/>
      <c r="P80" s="494">
        <f t="shared" ref="P80:P84" si="31">O80*B80</f>
        <v>0</v>
      </c>
      <c r="Q80" s="502"/>
      <c r="R80" s="496">
        <f t="shared" ref="R80:R84" si="32">Q80*B80</f>
        <v>0</v>
      </c>
    </row>
    <row r="81" spans="1:18" ht="15.75" thickBot="1" x14ac:dyDescent="0.3">
      <c r="A81" s="348" t="s">
        <v>159</v>
      </c>
      <c r="B81" s="349"/>
      <c r="C81" s="416"/>
      <c r="D81" s="350">
        <f t="shared" si="28"/>
        <v>0</v>
      </c>
      <c r="E81" s="423"/>
      <c r="F81" s="351">
        <f t="shared" si="15"/>
        <v>0</v>
      </c>
      <c r="G81" s="443"/>
      <c r="H81" s="352">
        <f t="shared" si="16"/>
        <v>0</v>
      </c>
      <c r="I81" s="497"/>
      <c r="J81" s="498">
        <f t="shared" si="17"/>
        <v>0</v>
      </c>
      <c r="K81" s="499"/>
      <c r="L81" s="490">
        <f t="shared" si="29"/>
        <v>0</v>
      </c>
      <c r="M81" s="500"/>
      <c r="N81" s="492">
        <f t="shared" si="30"/>
        <v>0</v>
      </c>
      <c r="O81" s="501"/>
      <c r="P81" s="494">
        <f t="shared" si="31"/>
        <v>0</v>
      </c>
      <c r="Q81" s="502"/>
      <c r="R81" s="496">
        <f t="shared" si="32"/>
        <v>0</v>
      </c>
    </row>
    <row r="82" spans="1:18" ht="15.75" thickBot="1" x14ac:dyDescent="0.3">
      <c r="A82" s="348" t="s">
        <v>160</v>
      </c>
      <c r="B82" s="349">
        <v>10</v>
      </c>
      <c r="C82" s="416"/>
      <c r="D82" s="350">
        <f t="shared" si="28"/>
        <v>0</v>
      </c>
      <c r="E82" s="423"/>
      <c r="F82" s="351">
        <f t="shared" si="15"/>
        <v>0</v>
      </c>
      <c r="G82" s="443"/>
      <c r="H82" s="352">
        <f t="shared" si="16"/>
        <v>0</v>
      </c>
      <c r="I82" s="497"/>
      <c r="J82" s="498">
        <f t="shared" si="17"/>
        <v>0</v>
      </c>
      <c r="K82" s="499"/>
      <c r="L82" s="490">
        <f t="shared" si="29"/>
        <v>0</v>
      </c>
      <c r="M82" s="500"/>
      <c r="N82" s="492">
        <f t="shared" si="30"/>
        <v>0</v>
      </c>
      <c r="O82" s="501"/>
      <c r="P82" s="494">
        <f t="shared" si="31"/>
        <v>0</v>
      </c>
      <c r="Q82" s="502"/>
      <c r="R82" s="496">
        <f t="shared" si="32"/>
        <v>0</v>
      </c>
    </row>
    <row r="83" spans="1:18" ht="15.75" thickBot="1" x14ac:dyDescent="0.3">
      <c r="A83" s="348" t="s">
        <v>161</v>
      </c>
      <c r="B83" s="349"/>
      <c r="C83" s="416"/>
      <c r="D83" s="350">
        <f t="shared" si="28"/>
        <v>0</v>
      </c>
      <c r="E83" s="423"/>
      <c r="F83" s="351">
        <f t="shared" si="15"/>
        <v>0</v>
      </c>
      <c r="G83" s="443"/>
      <c r="H83" s="352">
        <f t="shared" si="16"/>
        <v>0</v>
      </c>
      <c r="I83" s="497"/>
      <c r="J83" s="498">
        <f t="shared" si="17"/>
        <v>0</v>
      </c>
      <c r="K83" s="499"/>
      <c r="L83" s="490">
        <f t="shared" si="29"/>
        <v>0</v>
      </c>
      <c r="M83" s="500"/>
      <c r="N83" s="492">
        <f t="shared" si="30"/>
        <v>0</v>
      </c>
      <c r="O83" s="501"/>
      <c r="P83" s="494">
        <f t="shared" si="31"/>
        <v>0</v>
      </c>
      <c r="Q83" s="502"/>
      <c r="R83" s="496">
        <f t="shared" si="32"/>
        <v>0</v>
      </c>
    </row>
    <row r="84" spans="1:18" ht="15.75" thickBot="1" x14ac:dyDescent="0.3">
      <c r="A84" s="360" t="s">
        <v>162</v>
      </c>
      <c r="B84" s="354"/>
      <c r="C84" s="417"/>
      <c r="D84" s="355">
        <f t="shared" si="28"/>
        <v>0</v>
      </c>
      <c r="E84" s="424"/>
      <c r="F84" s="356">
        <f t="shared" si="15"/>
        <v>0</v>
      </c>
      <c r="G84" s="445"/>
      <c r="H84" s="357">
        <f t="shared" si="16"/>
        <v>0</v>
      </c>
      <c r="I84" s="503"/>
      <c r="J84" s="504">
        <f t="shared" si="17"/>
        <v>0</v>
      </c>
      <c r="K84" s="505"/>
      <c r="L84" s="490">
        <f t="shared" si="29"/>
        <v>0</v>
      </c>
      <c r="M84" s="506"/>
      <c r="N84" s="492">
        <f t="shared" si="30"/>
        <v>0</v>
      </c>
      <c r="O84" s="507"/>
      <c r="P84" s="494">
        <f t="shared" si="31"/>
        <v>0</v>
      </c>
      <c r="Q84" s="508"/>
      <c r="R84" s="496">
        <f t="shared" si="32"/>
        <v>0</v>
      </c>
    </row>
    <row r="85" spans="1:18" ht="15.75" thickBot="1" x14ac:dyDescent="0.3">
      <c r="A85" s="764"/>
      <c r="B85" s="757"/>
      <c r="C85" s="757"/>
      <c r="D85" s="757"/>
      <c r="E85" s="757"/>
      <c r="F85" s="757"/>
      <c r="G85" s="757"/>
      <c r="H85" s="757"/>
      <c r="I85" s="757"/>
      <c r="J85" s="757"/>
      <c r="K85" s="757"/>
      <c r="L85" s="757"/>
      <c r="M85" s="757"/>
      <c r="N85" s="757"/>
      <c r="O85" s="757"/>
      <c r="P85" s="757"/>
      <c r="Q85" s="757"/>
      <c r="R85" s="757"/>
    </row>
    <row r="86" spans="1:18" ht="15.75" thickBot="1" x14ac:dyDescent="0.3">
      <c r="A86" s="362" t="s">
        <v>163</v>
      </c>
      <c r="B86" s="343"/>
      <c r="C86" s="363"/>
      <c r="D86" s="364">
        <f>SUM(D38:D59,D61:D77,D79:D84)</f>
        <v>0</v>
      </c>
      <c r="E86" s="509">
        <v>0</v>
      </c>
      <c r="F86" s="365">
        <f>SUM(F38:F59,F61:F77,F79:F84)</f>
        <v>0</v>
      </c>
      <c r="G86" s="294"/>
      <c r="H86" s="366">
        <f>SUM(H38:H59,H61:H77,H79:H84)</f>
        <v>0</v>
      </c>
      <c r="I86" s="510"/>
      <c r="J86" s="511">
        <f>SUM(J38:J59,J61:J77,J79:J84)</f>
        <v>0</v>
      </c>
      <c r="K86" s="512"/>
      <c r="L86" s="513">
        <f>SUM(L38:L59,L61:L77,L79:L84)</f>
        <v>0</v>
      </c>
      <c r="M86" s="514"/>
      <c r="N86" s="514">
        <f>SUM(N38:N59,N61:N77,N79:N84)</f>
        <v>0</v>
      </c>
      <c r="O86" s="515"/>
      <c r="P86" s="515">
        <f>SUM(P38:P59,P61:P77,P79:P84)</f>
        <v>0</v>
      </c>
      <c r="Q86" s="516"/>
      <c r="R86" s="516">
        <f>SUM(R38:R59,R61:R77,R79:R84)</f>
        <v>0</v>
      </c>
    </row>
    <row r="87" spans="1:18" ht="15.75" thickBot="1" x14ac:dyDescent="0.3">
      <c r="A87" s="368" t="s">
        <v>164</v>
      </c>
      <c r="B87" s="354">
        <v>61</v>
      </c>
      <c r="C87" s="420"/>
      <c r="D87" s="369">
        <f>(B87)*(C87)</f>
        <v>0</v>
      </c>
      <c r="E87" s="424"/>
      <c r="F87" s="370">
        <f>E87*B87</f>
        <v>0</v>
      </c>
      <c r="G87" s="445"/>
      <c r="H87" s="371">
        <f>G87*B87</f>
        <v>0</v>
      </c>
      <c r="I87" s="503"/>
      <c r="J87" s="517">
        <f>I87*B87</f>
        <v>0</v>
      </c>
      <c r="K87" s="518"/>
      <c r="L87" s="519">
        <f>K87*B87</f>
        <v>0</v>
      </c>
      <c r="M87" s="520"/>
      <c r="N87" s="521">
        <f>M87*B87</f>
        <v>0</v>
      </c>
      <c r="O87" s="522"/>
      <c r="P87" s="523">
        <f>O87*B87</f>
        <v>0</v>
      </c>
      <c r="Q87" s="524"/>
      <c r="R87" s="525">
        <f>Q87*B87</f>
        <v>0</v>
      </c>
    </row>
    <row r="88" spans="1:18" ht="15.75" thickBot="1" x14ac:dyDescent="0.3">
      <c r="A88" s="771"/>
      <c r="B88" s="757"/>
      <c r="C88" s="757"/>
      <c r="D88" s="757"/>
      <c r="E88" s="757"/>
      <c r="F88" s="757"/>
      <c r="G88" s="757"/>
      <c r="H88" s="757"/>
      <c r="I88" s="757"/>
      <c r="J88" s="757"/>
      <c r="K88" s="757"/>
      <c r="L88" s="757"/>
      <c r="M88" s="757"/>
      <c r="N88" s="757"/>
      <c r="O88" s="757"/>
      <c r="P88" s="757"/>
      <c r="Q88" s="757"/>
      <c r="R88" s="757"/>
    </row>
    <row r="89" spans="1:18" x14ac:dyDescent="0.25">
      <c r="A89" s="373" t="s">
        <v>165</v>
      </c>
      <c r="B89" s="772"/>
      <c r="C89" s="773"/>
      <c r="D89" s="375">
        <f>D30+D86</f>
        <v>0</v>
      </c>
      <c r="E89" s="376"/>
      <c r="F89" s="377">
        <f>F30+F86</f>
        <v>0</v>
      </c>
      <c r="G89" s="378"/>
      <c r="H89" s="379">
        <f>SUM(H30,H86)</f>
        <v>0</v>
      </c>
      <c r="I89" s="374"/>
      <c r="J89" s="526">
        <f>SUM(J30,J86)</f>
        <v>0</v>
      </c>
      <c r="K89" s="527"/>
      <c r="L89" s="528">
        <f t="shared" ref="L89:R89" si="33">SUM(L30,L86)</f>
        <v>0</v>
      </c>
      <c r="M89" s="527"/>
      <c r="N89" s="529">
        <f t="shared" si="33"/>
        <v>0</v>
      </c>
      <c r="O89" s="527"/>
      <c r="P89" s="530">
        <f t="shared" si="33"/>
        <v>0</v>
      </c>
      <c r="Q89" s="527"/>
      <c r="R89" s="526">
        <f t="shared" si="33"/>
        <v>0</v>
      </c>
    </row>
    <row r="90" spans="1:18" ht="15.75" thickBot="1" x14ac:dyDescent="0.3">
      <c r="A90" s="381" t="s">
        <v>166</v>
      </c>
      <c r="B90" s="382"/>
      <c r="C90" s="383">
        <f>C31+C87</f>
        <v>0</v>
      </c>
      <c r="D90" s="384">
        <f>D31+D87</f>
        <v>0</v>
      </c>
      <c r="E90" s="531">
        <f>E31+E87</f>
        <v>0</v>
      </c>
      <c r="F90" s="385">
        <f>F31+F87</f>
        <v>0</v>
      </c>
      <c r="G90" s="532">
        <f t="shared" ref="G90:R90" si="34">G31+G87</f>
        <v>0</v>
      </c>
      <c r="H90" s="387">
        <f t="shared" si="34"/>
        <v>0</v>
      </c>
      <c r="I90" s="533">
        <f t="shared" si="34"/>
        <v>0</v>
      </c>
      <c r="J90" s="534">
        <f t="shared" si="34"/>
        <v>0</v>
      </c>
      <c r="K90" s="535">
        <f t="shared" si="34"/>
        <v>0</v>
      </c>
      <c r="L90" s="536">
        <f t="shared" si="34"/>
        <v>0</v>
      </c>
      <c r="M90" s="537">
        <f t="shared" si="34"/>
        <v>0</v>
      </c>
      <c r="N90" s="385">
        <f t="shared" si="34"/>
        <v>0</v>
      </c>
      <c r="O90" s="532">
        <f t="shared" si="34"/>
        <v>0</v>
      </c>
      <c r="P90" s="387">
        <f t="shared" si="34"/>
        <v>0</v>
      </c>
      <c r="Q90" s="533">
        <f t="shared" si="34"/>
        <v>0</v>
      </c>
      <c r="R90" s="534">
        <f t="shared" si="34"/>
        <v>0</v>
      </c>
    </row>
    <row r="91" spans="1:18" ht="15.75" thickBot="1" x14ac:dyDescent="0.3">
      <c r="A91" s="774"/>
      <c r="B91" s="757"/>
      <c r="C91" s="757"/>
      <c r="D91" s="757"/>
      <c r="E91" s="757"/>
      <c r="F91" s="757"/>
      <c r="G91" s="757"/>
      <c r="H91" s="757"/>
      <c r="I91" s="757"/>
      <c r="J91" s="757"/>
      <c r="K91" s="757"/>
      <c r="L91" s="757"/>
      <c r="M91" s="757"/>
      <c r="N91" s="757"/>
      <c r="O91" s="757"/>
      <c r="P91" s="757"/>
      <c r="Q91" s="757"/>
      <c r="R91" s="757"/>
    </row>
    <row r="92" spans="1:18" ht="15.75" thickBot="1" x14ac:dyDescent="0.3">
      <c r="A92" s="390" t="s">
        <v>167</v>
      </c>
      <c r="B92" s="361"/>
      <c r="C92" s="391"/>
      <c r="D92" s="392">
        <f>D89+D90</f>
        <v>0</v>
      </c>
      <c r="E92" s="334"/>
      <c r="F92" s="335">
        <f>F89+F90</f>
        <v>0</v>
      </c>
      <c r="G92" s="289"/>
      <c r="H92" s="331">
        <f>H89+H90</f>
        <v>0</v>
      </c>
      <c r="I92" s="447"/>
      <c r="J92" s="538">
        <f>J89+J90</f>
        <v>0</v>
      </c>
      <c r="K92" s="539"/>
      <c r="L92" s="540">
        <f>L89+L90</f>
        <v>0</v>
      </c>
      <c r="M92" s="539"/>
      <c r="N92" s="541">
        <f t="shared" ref="N92:R92" si="35">N89+N90</f>
        <v>0</v>
      </c>
      <c r="O92" s="539"/>
      <c r="P92" s="542">
        <f t="shared" si="35"/>
        <v>0</v>
      </c>
      <c r="Q92" s="539"/>
      <c r="R92" s="543">
        <f t="shared" si="35"/>
        <v>0</v>
      </c>
    </row>
    <row r="93" spans="1:18" ht="15.75" thickBot="1" x14ac:dyDescent="0.3">
      <c r="A93" s="775"/>
      <c r="B93" s="757"/>
      <c r="C93" s="757"/>
      <c r="D93" s="757"/>
      <c r="E93" s="757"/>
      <c r="F93" s="757"/>
      <c r="G93" s="757"/>
      <c r="H93" s="757"/>
      <c r="I93" s="757"/>
      <c r="J93" s="757"/>
      <c r="K93" s="757"/>
      <c r="L93" s="757"/>
      <c r="M93" s="757"/>
      <c r="N93" s="757"/>
      <c r="O93" s="757"/>
      <c r="P93" s="757"/>
      <c r="Q93" s="757"/>
      <c r="R93" s="757"/>
    </row>
    <row r="94" spans="1:18" ht="15.75" thickBot="1" x14ac:dyDescent="0.3">
      <c r="A94" s="395" t="s">
        <v>168</v>
      </c>
      <c r="B94" s="396"/>
      <c r="C94" s="397" t="s">
        <v>3</v>
      </c>
      <c r="D94" s="397" t="s">
        <v>12</v>
      </c>
      <c r="E94" s="396" t="s">
        <v>3</v>
      </c>
      <c r="F94" s="397" t="s">
        <v>12</v>
      </c>
      <c r="G94" s="397" t="s">
        <v>169</v>
      </c>
      <c r="H94" s="396" t="s">
        <v>12</v>
      </c>
      <c r="I94" s="397" t="s">
        <v>3</v>
      </c>
      <c r="J94" s="398" t="s">
        <v>12</v>
      </c>
      <c r="K94" s="397" t="s">
        <v>3</v>
      </c>
      <c r="L94" s="398" t="s">
        <v>12</v>
      </c>
      <c r="M94" s="397" t="s">
        <v>3</v>
      </c>
      <c r="N94" s="398" t="s">
        <v>12</v>
      </c>
      <c r="O94" s="397" t="s">
        <v>3</v>
      </c>
      <c r="P94" s="398" t="s">
        <v>12</v>
      </c>
      <c r="Q94" s="397" t="s">
        <v>3</v>
      </c>
      <c r="R94" s="398" t="s">
        <v>12</v>
      </c>
    </row>
    <row r="95" spans="1:18" ht="15.75" thickBot="1" x14ac:dyDescent="0.3">
      <c r="A95" s="399"/>
      <c r="B95" s="400"/>
      <c r="C95" s="421"/>
      <c r="D95" s="401">
        <f>C95*D92</f>
        <v>0</v>
      </c>
      <c r="E95" s="427"/>
      <c r="F95" s="402">
        <f>F92*E95</f>
        <v>0</v>
      </c>
      <c r="G95" s="428"/>
      <c r="H95" s="304">
        <f>H92*G95</f>
        <v>0</v>
      </c>
      <c r="I95" s="544"/>
      <c r="J95" s="545">
        <f>J92*I95</f>
        <v>0</v>
      </c>
      <c r="K95" s="546"/>
      <c r="L95" s="547">
        <f>L92*K95</f>
        <v>0</v>
      </c>
      <c r="M95" s="548"/>
      <c r="N95" s="549">
        <f t="shared" ref="N95" si="36">N92*M95</f>
        <v>0</v>
      </c>
      <c r="O95" s="550"/>
      <c r="P95" s="551">
        <f>P92*O95</f>
        <v>0</v>
      </c>
      <c r="Q95" s="552"/>
      <c r="R95" s="545">
        <f>R92*Q95</f>
        <v>0</v>
      </c>
    </row>
    <row r="96" spans="1:18" ht="15.75" thickBot="1" x14ac:dyDescent="0.3">
      <c r="A96" s="404" t="s">
        <v>170</v>
      </c>
      <c r="B96" s="776">
        <f>C95+E95+G95+I95+K95+M95+O95+Q95</f>
        <v>0</v>
      </c>
      <c r="C96" s="757"/>
      <c r="D96" s="757"/>
      <c r="E96" s="757"/>
      <c r="F96" s="757"/>
      <c r="G96" s="757"/>
      <c r="H96" s="757"/>
      <c r="I96" s="757"/>
      <c r="J96" s="757"/>
      <c r="K96" s="757"/>
      <c r="L96" s="757"/>
      <c r="M96" s="757"/>
      <c r="N96" s="757"/>
      <c r="O96" s="757"/>
      <c r="P96" s="757"/>
      <c r="Q96" s="757"/>
      <c r="R96" s="757"/>
    </row>
    <row r="97" spans="1:18" ht="16.5" thickBot="1" x14ac:dyDescent="0.3">
      <c r="A97" s="405" t="s">
        <v>171</v>
      </c>
      <c r="B97" s="777">
        <f>D95+F95+H95+J95+L95+N95+P95+R95</f>
        <v>0</v>
      </c>
      <c r="C97" s="757"/>
      <c r="D97" s="757"/>
      <c r="E97" s="757"/>
      <c r="F97" s="757"/>
      <c r="G97" s="757"/>
      <c r="H97" s="757"/>
      <c r="I97" s="757"/>
      <c r="J97" s="757"/>
      <c r="K97" s="757"/>
      <c r="L97" s="757"/>
      <c r="M97" s="757"/>
      <c r="N97" s="757"/>
      <c r="O97" s="757"/>
      <c r="P97" s="757"/>
      <c r="Q97" s="757"/>
      <c r="R97" s="757"/>
    </row>
    <row r="98" spans="1:18" x14ac:dyDescent="0.25">
      <c r="A98" s="406"/>
      <c r="B98" s="407"/>
      <c r="C98" s="407"/>
      <c r="D98" s="407"/>
      <c r="E98" s="407"/>
      <c r="F98" s="407"/>
      <c r="G98" s="407"/>
      <c r="H98" s="407"/>
      <c r="I98" s="407"/>
      <c r="J98" s="407"/>
    </row>
    <row r="99" spans="1:18" x14ac:dyDescent="0.25">
      <c r="B99" s="89"/>
      <c r="C99" s="89"/>
      <c r="D99" s="89"/>
      <c r="E99" s="89"/>
      <c r="F99" s="89"/>
      <c r="G99" s="89"/>
      <c r="H99" s="89"/>
      <c r="I99" s="89"/>
      <c r="J99" s="89"/>
    </row>
    <row r="100" spans="1:18" x14ac:dyDescent="0.25">
      <c r="A100" s="770" t="s">
        <v>172</v>
      </c>
      <c r="B100" s="89"/>
      <c r="C100" s="89"/>
      <c r="D100" s="89"/>
      <c r="E100" s="89"/>
      <c r="F100" s="89"/>
      <c r="G100" s="89"/>
      <c r="H100" s="89"/>
      <c r="I100" s="89"/>
      <c r="J100" s="89"/>
    </row>
    <row r="101" spans="1:18" x14ac:dyDescent="0.25">
      <c r="A101" s="770"/>
      <c r="B101" s="407"/>
      <c r="C101" s="407"/>
      <c r="D101" s="407"/>
      <c r="E101" s="407"/>
      <c r="F101" s="407"/>
      <c r="G101" s="407"/>
      <c r="H101" s="407"/>
      <c r="I101" s="407"/>
      <c r="J101" s="407"/>
    </row>
    <row r="102" spans="1:18" x14ac:dyDescent="0.25">
      <c r="A102" s="408"/>
      <c r="B102" s="89"/>
      <c r="C102" s="89"/>
      <c r="D102" s="89"/>
      <c r="E102" s="89"/>
      <c r="F102" s="89"/>
      <c r="G102" s="89"/>
      <c r="H102" s="89"/>
      <c r="I102" s="89"/>
      <c r="J102" s="89"/>
    </row>
    <row r="103" spans="1:18" x14ac:dyDescent="0.25">
      <c r="A103" s="409" t="s">
        <v>173</v>
      </c>
      <c r="B103" s="89"/>
      <c r="C103" s="89"/>
      <c r="D103" s="89"/>
      <c r="E103" s="89"/>
      <c r="F103" s="89"/>
      <c r="G103" s="89"/>
      <c r="H103" s="89"/>
      <c r="I103" s="89"/>
      <c r="J103" s="89"/>
    </row>
    <row r="104" spans="1:18" x14ac:dyDescent="0.25">
      <c r="A104" s="409" t="s">
        <v>174</v>
      </c>
      <c r="B104" s="89"/>
      <c r="C104" s="89"/>
      <c r="D104" s="89"/>
      <c r="E104" s="89"/>
      <c r="F104" s="89"/>
      <c r="G104" s="89"/>
      <c r="H104" s="89"/>
      <c r="I104" s="89"/>
      <c r="J104" s="89"/>
    </row>
    <row r="105" spans="1:18" x14ac:dyDescent="0.25">
      <c r="A105" s="409" t="s">
        <v>175</v>
      </c>
      <c r="B105" s="89"/>
      <c r="C105" s="89"/>
      <c r="D105" s="89"/>
      <c r="E105" s="89"/>
      <c r="F105" s="89"/>
      <c r="G105" s="89"/>
      <c r="H105" s="89"/>
      <c r="I105" s="89"/>
      <c r="J105" s="89"/>
    </row>
    <row r="106" spans="1:18" x14ac:dyDescent="0.25">
      <c r="A106" s="409" t="s">
        <v>176</v>
      </c>
      <c r="B106" s="89"/>
      <c r="C106" s="89"/>
      <c r="D106" s="89"/>
      <c r="E106" s="89"/>
      <c r="F106" s="89"/>
      <c r="G106" s="89"/>
      <c r="H106" s="89"/>
      <c r="I106" s="89"/>
      <c r="J106" s="89"/>
    </row>
  </sheetData>
  <mergeCells count="34">
    <mergeCell ref="A100:A101"/>
    <mergeCell ref="A88:R88"/>
    <mergeCell ref="B89:C89"/>
    <mergeCell ref="A91:R91"/>
    <mergeCell ref="A93:R93"/>
    <mergeCell ref="B96:R96"/>
    <mergeCell ref="B97:R97"/>
    <mergeCell ref="A85:R85"/>
    <mergeCell ref="C36:D36"/>
    <mergeCell ref="E36:F36"/>
    <mergeCell ref="G36:H36"/>
    <mergeCell ref="I36:J36"/>
    <mergeCell ref="K36:L36"/>
    <mergeCell ref="M36:N36"/>
    <mergeCell ref="O36:P36"/>
    <mergeCell ref="Q36:R36"/>
    <mergeCell ref="A37:R37"/>
    <mergeCell ref="A60:R60"/>
    <mergeCell ref="A78:R78"/>
    <mergeCell ref="A4:R4"/>
    <mergeCell ref="A17:R17"/>
    <mergeCell ref="A29:R29"/>
    <mergeCell ref="B32:C32"/>
    <mergeCell ref="A33:F34"/>
    <mergeCell ref="G33:J34"/>
    <mergeCell ref="A1:R1"/>
    <mergeCell ref="C3:D3"/>
    <mergeCell ref="E3:F3"/>
    <mergeCell ref="G3:H3"/>
    <mergeCell ref="I3:J3"/>
    <mergeCell ref="K3:L3"/>
    <mergeCell ref="M3:N3"/>
    <mergeCell ref="O3:P3"/>
    <mergeCell ref="Q3:R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06"/>
  <sheetViews>
    <sheetView zoomScaleNormal="100" workbookViewId="0">
      <selection activeCell="M77" sqref="M77"/>
    </sheetView>
  </sheetViews>
  <sheetFormatPr defaultColWidth="11.42578125" defaultRowHeight="15" x14ac:dyDescent="0.25"/>
  <cols>
    <col min="1" max="1" width="45.140625" customWidth="1"/>
  </cols>
  <sheetData>
    <row r="1" spans="1:10" ht="21.75" thickBot="1" x14ac:dyDescent="0.3">
      <c r="A1" s="736" t="s">
        <v>83</v>
      </c>
      <c r="B1" s="816"/>
      <c r="C1" s="816"/>
      <c r="D1" s="816"/>
      <c r="E1" s="816"/>
      <c r="F1" s="816"/>
      <c r="G1" s="816"/>
      <c r="H1" s="816"/>
      <c r="I1" s="816"/>
      <c r="J1" s="816"/>
    </row>
    <row r="2" spans="1:10" ht="15.75" thickBot="1" x14ac:dyDescent="0.3">
      <c r="A2" s="284" t="s">
        <v>84</v>
      </c>
      <c r="B2" s="285" t="s">
        <v>85</v>
      </c>
      <c r="C2" s="286" t="s">
        <v>86</v>
      </c>
      <c r="D2" s="286" t="s">
        <v>87</v>
      </c>
      <c r="E2" s="286" t="s">
        <v>86</v>
      </c>
      <c r="F2" s="286" t="s">
        <v>87</v>
      </c>
      <c r="G2" s="286" t="s">
        <v>86</v>
      </c>
      <c r="H2" s="286" t="s">
        <v>87</v>
      </c>
      <c r="I2" s="286" t="s">
        <v>86</v>
      </c>
      <c r="J2" s="286" t="s">
        <v>87</v>
      </c>
    </row>
    <row r="3" spans="1:10" ht="15.75" thickBot="1" x14ac:dyDescent="0.3">
      <c r="A3" s="287"/>
      <c r="B3" s="288"/>
      <c r="C3" s="738">
        <v>3.5</v>
      </c>
      <c r="D3" s="739"/>
      <c r="E3" s="740">
        <v>4.5</v>
      </c>
      <c r="F3" s="741"/>
      <c r="G3" s="742">
        <v>5.5</v>
      </c>
      <c r="H3" s="743"/>
      <c r="I3" s="817" t="s">
        <v>88</v>
      </c>
      <c r="J3" s="818"/>
    </row>
    <row r="4" spans="1:10" ht="15.75" thickBot="1" x14ac:dyDescent="0.3">
      <c r="A4" s="756" t="s">
        <v>77</v>
      </c>
      <c r="B4" s="786"/>
      <c r="C4" s="786"/>
      <c r="D4" s="786"/>
      <c r="E4" s="786"/>
      <c r="F4" s="786"/>
      <c r="G4" s="786"/>
      <c r="H4" s="786"/>
      <c r="I4" s="786"/>
      <c r="J4" s="787"/>
    </row>
    <row r="5" spans="1:10" ht="15.75" thickBot="1" x14ac:dyDescent="0.3">
      <c r="A5" s="290" t="s">
        <v>89</v>
      </c>
      <c r="B5" s="291">
        <v>2.2799999999999998</v>
      </c>
      <c r="C5" s="415"/>
      <c r="D5" s="292">
        <f t="shared" ref="D5:D16" si="0">(B5)*(C5)</f>
        <v>0</v>
      </c>
      <c r="E5" s="446"/>
      <c r="F5" s="293">
        <f>E5*B5</f>
        <v>0</v>
      </c>
      <c r="G5" s="294"/>
      <c r="H5" s="295">
        <f>G5*B5</f>
        <v>0</v>
      </c>
      <c r="I5" s="430"/>
      <c r="J5" s="296">
        <f>I5*B5</f>
        <v>0</v>
      </c>
    </row>
    <row r="6" spans="1:10" ht="15.75" thickBot="1" x14ac:dyDescent="0.3">
      <c r="A6" s="297" t="s">
        <v>90</v>
      </c>
      <c r="B6" s="298">
        <v>3.07</v>
      </c>
      <c r="C6" s="416"/>
      <c r="D6" s="299">
        <f t="shared" si="0"/>
        <v>0</v>
      </c>
      <c r="E6" s="439"/>
      <c r="F6" s="293">
        <f t="shared" ref="F6:F16" si="1">E6*B6</f>
        <v>0</v>
      </c>
      <c r="G6" s="300"/>
      <c r="H6" s="295">
        <f t="shared" ref="H6:H16" si="2">G6*B6</f>
        <v>0</v>
      </c>
      <c r="I6" s="431"/>
      <c r="J6" s="296">
        <f t="shared" ref="J6:J28" si="3">I6*B6</f>
        <v>0</v>
      </c>
    </row>
    <row r="7" spans="1:10" ht="15.75" thickBot="1" x14ac:dyDescent="0.3">
      <c r="A7" s="297" t="s">
        <v>91</v>
      </c>
      <c r="B7" s="298">
        <v>2.75</v>
      </c>
      <c r="C7" s="416"/>
      <c r="D7" s="299">
        <f t="shared" si="0"/>
        <v>0</v>
      </c>
      <c r="E7" s="439"/>
      <c r="F7" s="293">
        <f t="shared" si="1"/>
        <v>0</v>
      </c>
      <c r="G7" s="300"/>
      <c r="H7" s="295">
        <f t="shared" si="2"/>
        <v>0</v>
      </c>
      <c r="I7" s="431"/>
      <c r="J7" s="296">
        <f t="shared" si="3"/>
        <v>0</v>
      </c>
    </row>
    <row r="8" spans="1:10" ht="15.75" thickBot="1" x14ac:dyDescent="0.3">
      <c r="A8" s="297" t="s">
        <v>92</v>
      </c>
      <c r="B8" s="298">
        <v>4.45</v>
      </c>
      <c r="C8" s="416"/>
      <c r="D8" s="299">
        <f t="shared" si="0"/>
        <v>0</v>
      </c>
      <c r="E8" s="439"/>
      <c r="F8" s="293">
        <f t="shared" si="1"/>
        <v>0</v>
      </c>
      <c r="G8" s="300"/>
      <c r="H8" s="295">
        <f t="shared" si="2"/>
        <v>0</v>
      </c>
      <c r="I8" s="431"/>
      <c r="J8" s="296">
        <f t="shared" si="3"/>
        <v>0</v>
      </c>
    </row>
    <row r="9" spans="1:10" ht="15.75" thickBot="1" x14ac:dyDescent="0.3">
      <c r="A9" s="297" t="s">
        <v>93</v>
      </c>
      <c r="B9" s="298">
        <v>6.19</v>
      </c>
      <c r="C9" s="416"/>
      <c r="D9" s="299">
        <f t="shared" si="0"/>
        <v>0</v>
      </c>
      <c r="E9" s="439"/>
      <c r="F9" s="293">
        <f t="shared" si="1"/>
        <v>0</v>
      </c>
      <c r="G9" s="300"/>
      <c r="H9" s="295">
        <f t="shared" si="2"/>
        <v>0</v>
      </c>
      <c r="I9" s="431"/>
      <c r="J9" s="296">
        <f t="shared" si="3"/>
        <v>0</v>
      </c>
    </row>
    <row r="10" spans="1:10" ht="15.75" thickBot="1" x14ac:dyDescent="0.3">
      <c r="A10" s="297" t="s">
        <v>94</v>
      </c>
      <c r="B10" s="298">
        <v>5.65</v>
      </c>
      <c r="C10" s="416"/>
      <c r="D10" s="299">
        <f t="shared" si="0"/>
        <v>0</v>
      </c>
      <c r="E10" s="439"/>
      <c r="F10" s="293">
        <f t="shared" si="1"/>
        <v>0</v>
      </c>
      <c r="G10" s="300"/>
      <c r="H10" s="295">
        <f t="shared" si="2"/>
        <v>0</v>
      </c>
      <c r="I10" s="431"/>
      <c r="J10" s="296">
        <f t="shared" si="3"/>
        <v>0</v>
      </c>
    </row>
    <row r="11" spans="1:10" ht="15.75" thickBot="1" x14ac:dyDescent="0.3">
      <c r="A11" s="297" t="s">
        <v>95</v>
      </c>
      <c r="B11" s="298">
        <v>1.4</v>
      </c>
      <c r="C11" s="416"/>
      <c r="D11" s="299">
        <f t="shared" si="0"/>
        <v>0</v>
      </c>
      <c r="E11" s="439"/>
      <c r="F11" s="293">
        <f t="shared" si="1"/>
        <v>0</v>
      </c>
      <c r="G11" s="300"/>
      <c r="H11" s="295">
        <f t="shared" si="2"/>
        <v>0</v>
      </c>
      <c r="I11" s="431"/>
      <c r="J11" s="296">
        <f t="shared" si="3"/>
        <v>0</v>
      </c>
    </row>
    <row r="12" spans="1:10" ht="15.75" thickBot="1" x14ac:dyDescent="0.3">
      <c r="A12" s="297" t="s">
        <v>96</v>
      </c>
      <c r="B12" s="298">
        <v>0.8</v>
      </c>
      <c r="C12" s="416"/>
      <c r="D12" s="299">
        <f t="shared" si="0"/>
        <v>0</v>
      </c>
      <c r="E12" s="439"/>
      <c r="F12" s="293">
        <f t="shared" si="1"/>
        <v>0</v>
      </c>
      <c r="G12" s="300"/>
      <c r="H12" s="295">
        <f t="shared" si="2"/>
        <v>0</v>
      </c>
      <c r="I12" s="431"/>
      <c r="J12" s="296">
        <f t="shared" si="3"/>
        <v>0</v>
      </c>
    </row>
    <row r="13" spans="1:10" ht="15.75" thickBot="1" x14ac:dyDescent="0.3">
      <c r="A13" s="297" t="s">
        <v>97</v>
      </c>
      <c r="B13" s="410">
        <v>0</v>
      </c>
      <c r="C13" s="416"/>
      <c r="D13" s="299">
        <f t="shared" si="0"/>
        <v>0</v>
      </c>
      <c r="E13" s="439"/>
      <c r="F13" s="293">
        <f t="shared" si="1"/>
        <v>0</v>
      </c>
      <c r="G13" s="300"/>
      <c r="H13" s="295">
        <f t="shared" si="2"/>
        <v>0</v>
      </c>
      <c r="I13" s="431"/>
      <c r="J13" s="296">
        <f t="shared" si="3"/>
        <v>0</v>
      </c>
    </row>
    <row r="14" spans="1:10" ht="15.75" thickBot="1" x14ac:dyDescent="0.3">
      <c r="A14" s="297" t="s">
        <v>98</v>
      </c>
      <c r="B14" s="410">
        <v>0</v>
      </c>
      <c r="C14" s="416"/>
      <c r="D14" s="299">
        <f t="shared" si="0"/>
        <v>0</v>
      </c>
      <c r="E14" s="439"/>
      <c r="F14" s="293">
        <f t="shared" si="1"/>
        <v>0</v>
      </c>
      <c r="G14" s="300"/>
      <c r="H14" s="295">
        <f t="shared" si="2"/>
        <v>0</v>
      </c>
      <c r="I14" s="431"/>
      <c r="J14" s="296">
        <f t="shared" si="3"/>
        <v>0</v>
      </c>
    </row>
    <row r="15" spans="1:10" ht="15.75" thickBot="1" x14ac:dyDescent="0.3">
      <c r="A15" s="297" t="s">
        <v>99</v>
      </c>
      <c r="B15" s="410">
        <v>0</v>
      </c>
      <c r="C15" s="416"/>
      <c r="D15" s="299">
        <f t="shared" si="0"/>
        <v>0</v>
      </c>
      <c r="E15" s="439"/>
      <c r="F15" s="293">
        <f t="shared" si="1"/>
        <v>0</v>
      </c>
      <c r="G15" s="300"/>
      <c r="H15" s="295">
        <f t="shared" si="2"/>
        <v>0</v>
      </c>
      <c r="I15" s="431"/>
      <c r="J15" s="296">
        <f t="shared" si="3"/>
        <v>0</v>
      </c>
    </row>
    <row r="16" spans="1:10" ht="15.75" thickBot="1" x14ac:dyDescent="0.3">
      <c r="A16" s="301"/>
      <c r="B16" s="411">
        <v>0</v>
      </c>
      <c r="C16" s="417"/>
      <c r="D16" s="302">
        <f t="shared" si="0"/>
        <v>0</v>
      </c>
      <c r="E16" s="440"/>
      <c r="F16" s="293">
        <f t="shared" si="1"/>
        <v>0</v>
      </c>
      <c r="G16" s="303"/>
      <c r="H16" s="304">
        <f t="shared" si="2"/>
        <v>0</v>
      </c>
      <c r="I16" s="432"/>
      <c r="J16" s="296">
        <f t="shared" si="3"/>
        <v>0</v>
      </c>
    </row>
    <row r="17" spans="1:10" ht="15.75" thickBot="1" x14ac:dyDescent="0.3">
      <c r="A17" s="803" t="s">
        <v>100</v>
      </c>
      <c r="B17" s="804"/>
      <c r="C17" s="804"/>
      <c r="D17" s="804"/>
      <c r="E17" s="804"/>
      <c r="F17" s="804"/>
      <c r="G17" s="804"/>
      <c r="H17" s="804"/>
      <c r="I17" s="804"/>
      <c r="J17" s="805"/>
    </row>
    <row r="18" spans="1:10" ht="15.75" thickBot="1" x14ac:dyDescent="0.3">
      <c r="A18" s="305" t="s">
        <v>101</v>
      </c>
      <c r="B18" s="306">
        <v>2.83</v>
      </c>
      <c r="C18" s="415"/>
      <c r="D18" s="292">
        <f t="shared" ref="D18:D28" si="4">(B18)*(C18)</f>
        <v>0</v>
      </c>
      <c r="E18" s="441"/>
      <c r="F18" s="293">
        <f>E18*B18</f>
        <v>0</v>
      </c>
      <c r="G18" s="442"/>
      <c r="H18" s="295">
        <f>G18*B18</f>
        <v>0</v>
      </c>
      <c r="I18" s="430"/>
      <c r="J18" s="296">
        <f t="shared" si="3"/>
        <v>0</v>
      </c>
    </row>
    <row r="19" spans="1:10" ht="15.75" thickBot="1" x14ac:dyDescent="0.3">
      <c r="A19" s="307" t="s">
        <v>102</v>
      </c>
      <c r="B19" s="298">
        <v>2.97</v>
      </c>
      <c r="C19" s="416"/>
      <c r="D19" s="299">
        <f t="shared" si="4"/>
        <v>0</v>
      </c>
      <c r="E19" s="439"/>
      <c r="F19" s="293">
        <f t="shared" ref="F19:F28" si="5">E19*B19</f>
        <v>0</v>
      </c>
      <c r="G19" s="443"/>
      <c r="H19" s="308">
        <f t="shared" ref="H19:H28" si="6">G19*B19</f>
        <v>0</v>
      </c>
      <c r="I19" s="431"/>
      <c r="J19" s="296">
        <f t="shared" si="3"/>
        <v>0</v>
      </c>
    </row>
    <row r="20" spans="1:10" ht="15.75" thickBot="1" x14ac:dyDescent="0.3">
      <c r="A20" s="309" t="s">
        <v>103</v>
      </c>
      <c r="B20" s="298">
        <v>6.8</v>
      </c>
      <c r="C20" s="416"/>
      <c r="D20" s="299">
        <f t="shared" si="4"/>
        <v>0</v>
      </c>
      <c r="E20" s="439"/>
      <c r="F20" s="293">
        <f t="shared" si="5"/>
        <v>0</v>
      </c>
      <c r="G20" s="443"/>
      <c r="H20" s="308">
        <f t="shared" si="6"/>
        <v>0</v>
      </c>
      <c r="I20" s="431"/>
      <c r="J20" s="296">
        <f t="shared" si="3"/>
        <v>0</v>
      </c>
    </row>
    <row r="21" spans="1:10" ht="15.75" thickBot="1" x14ac:dyDescent="0.3">
      <c r="A21" s="310" t="s">
        <v>104</v>
      </c>
      <c r="B21" s="298">
        <v>2</v>
      </c>
      <c r="C21" s="416"/>
      <c r="D21" s="299">
        <f t="shared" si="4"/>
        <v>0</v>
      </c>
      <c r="E21" s="439"/>
      <c r="F21" s="293">
        <f t="shared" si="5"/>
        <v>0</v>
      </c>
      <c r="G21" s="443"/>
      <c r="H21" s="308">
        <f t="shared" si="6"/>
        <v>0</v>
      </c>
      <c r="I21" s="431"/>
      <c r="J21" s="296">
        <f t="shared" si="3"/>
        <v>0</v>
      </c>
    </row>
    <row r="22" spans="1:10" ht="15.75" thickBot="1" x14ac:dyDescent="0.3">
      <c r="A22" s="310">
        <v>2020</v>
      </c>
      <c r="B22" s="298">
        <v>1.8</v>
      </c>
      <c r="C22" s="416"/>
      <c r="D22" s="299">
        <f t="shared" si="4"/>
        <v>0</v>
      </c>
      <c r="E22" s="439"/>
      <c r="F22" s="293">
        <f t="shared" si="5"/>
        <v>0</v>
      </c>
      <c r="G22" s="443"/>
      <c r="H22" s="308">
        <f t="shared" si="6"/>
        <v>0</v>
      </c>
      <c r="I22" s="431"/>
      <c r="J22" s="296">
        <f t="shared" si="3"/>
        <v>0</v>
      </c>
    </row>
    <row r="23" spans="1:10" ht="15.75" thickBot="1" x14ac:dyDescent="0.3">
      <c r="A23" s="310" t="s">
        <v>105</v>
      </c>
      <c r="B23" s="298">
        <v>3.3</v>
      </c>
      <c r="C23" s="416"/>
      <c r="D23" s="299">
        <f t="shared" si="4"/>
        <v>0</v>
      </c>
      <c r="E23" s="439"/>
      <c r="F23" s="293">
        <f t="shared" si="5"/>
        <v>0</v>
      </c>
      <c r="G23" s="443"/>
      <c r="H23" s="308">
        <f t="shared" si="6"/>
        <v>0</v>
      </c>
      <c r="I23" s="431"/>
      <c r="J23" s="296">
        <f t="shared" si="3"/>
        <v>0</v>
      </c>
    </row>
    <row r="24" spans="1:10" ht="15.75" thickBot="1" x14ac:dyDescent="0.3">
      <c r="A24" s="307" t="s">
        <v>106</v>
      </c>
      <c r="B24" s="298">
        <v>1.5</v>
      </c>
      <c r="C24" s="416"/>
      <c r="D24" s="299">
        <f t="shared" si="4"/>
        <v>0</v>
      </c>
      <c r="E24" s="439"/>
      <c r="F24" s="293">
        <f t="shared" si="5"/>
        <v>0</v>
      </c>
      <c r="G24" s="443"/>
      <c r="H24" s="308">
        <f t="shared" si="6"/>
        <v>0</v>
      </c>
      <c r="I24" s="431"/>
      <c r="J24" s="296">
        <f t="shared" si="3"/>
        <v>0</v>
      </c>
    </row>
    <row r="25" spans="1:10" ht="15.75" thickBot="1" x14ac:dyDescent="0.3">
      <c r="A25" s="310" t="s">
        <v>107</v>
      </c>
      <c r="B25" s="410">
        <v>0</v>
      </c>
      <c r="C25" s="416"/>
      <c r="D25" s="299">
        <f t="shared" si="4"/>
        <v>0</v>
      </c>
      <c r="E25" s="439"/>
      <c r="F25" s="293">
        <f t="shared" si="5"/>
        <v>0</v>
      </c>
      <c r="G25" s="443"/>
      <c r="H25" s="308">
        <f t="shared" si="6"/>
        <v>0</v>
      </c>
      <c r="I25" s="431"/>
      <c r="J25" s="296">
        <f t="shared" si="3"/>
        <v>0</v>
      </c>
    </row>
    <row r="26" spans="1:10" ht="15.75" thickBot="1" x14ac:dyDescent="0.3">
      <c r="A26" s="307" t="s">
        <v>108</v>
      </c>
      <c r="B26" s="410">
        <v>0</v>
      </c>
      <c r="C26" s="416"/>
      <c r="D26" s="299">
        <f t="shared" si="4"/>
        <v>0</v>
      </c>
      <c r="E26" s="439"/>
      <c r="F26" s="293">
        <f t="shared" si="5"/>
        <v>0</v>
      </c>
      <c r="G26" s="443"/>
      <c r="H26" s="308">
        <f t="shared" si="6"/>
        <v>0</v>
      </c>
      <c r="I26" s="431"/>
      <c r="J26" s="296">
        <f t="shared" si="3"/>
        <v>0</v>
      </c>
    </row>
    <row r="27" spans="1:10" ht="15.75" thickBot="1" x14ac:dyDescent="0.3">
      <c r="A27" s="307" t="s">
        <v>109</v>
      </c>
      <c r="B27" s="298">
        <v>50</v>
      </c>
      <c r="C27" s="416"/>
      <c r="D27" s="299">
        <f t="shared" si="4"/>
        <v>0</v>
      </c>
      <c r="E27" s="439"/>
      <c r="F27" s="293">
        <f t="shared" si="5"/>
        <v>0</v>
      </c>
      <c r="G27" s="443"/>
      <c r="H27" s="308">
        <f t="shared" si="6"/>
        <v>0</v>
      </c>
      <c r="I27" s="431"/>
      <c r="J27" s="296">
        <f t="shared" si="3"/>
        <v>0</v>
      </c>
    </row>
    <row r="28" spans="1:10" ht="15.75" thickBot="1" x14ac:dyDescent="0.3">
      <c r="A28" s="311" t="s">
        <v>110</v>
      </c>
      <c r="B28" s="411">
        <v>0</v>
      </c>
      <c r="C28" s="418"/>
      <c r="D28" s="312">
        <f t="shared" si="4"/>
        <v>0</v>
      </c>
      <c r="E28" s="440"/>
      <c r="F28" s="313">
        <f t="shared" si="5"/>
        <v>0</v>
      </c>
      <c r="G28" s="444"/>
      <c r="H28" s="314">
        <f t="shared" si="6"/>
        <v>0</v>
      </c>
      <c r="I28" s="433"/>
      <c r="J28" s="315">
        <f t="shared" si="3"/>
        <v>0</v>
      </c>
    </row>
    <row r="29" spans="1:10" ht="15.75" thickBot="1" x14ac:dyDescent="0.3">
      <c r="A29" s="806"/>
      <c r="B29" s="807"/>
      <c r="C29" s="807"/>
      <c r="D29" s="807"/>
      <c r="E29" s="807"/>
      <c r="F29" s="807"/>
      <c r="G29" s="808"/>
      <c r="H29" s="808"/>
      <c r="I29" s="808"/>
      <c r="J29" s="809"/>
    </row>
    <row r="30" spans="1:10" ht="15.75" thickBot="1" x14ac:dyDescent="0.3">
      <c r="A30" s="316" t="s">
        <v>111</v>
      </c>
      <c r="B30" s="317"/>
      <c r="C30" s="318"/>
      <c r="D30" s="319">
        <f>SUM(D5:D16,D18:D28)</f>
        <v>0</v>
      </c>
      <c r="E30" s="320"/>
      <c r="F30" s="321">
        <f>SUM(F5:F16,F18:F28)</f>
        <v>0</v>
      </c>
      <c r="G30" s="322"/>
      <c r="H30" s="323">
        <f>SUM(H5:H16,H18:H28)</f>
        <v>0</v>
      </c>
      <c r="I30" s="434"/>
      <c r="J30" s="324">
        <f>SUM(J5:J16,J18:J28)</f>
        <v>0</v>
      </c>
    </row>
    <row r="31" spans="1:10" ht="15.75" thickBot="1" x14ac:dyDescent="0.3">
      <c r="A31" s="325" t="s">
        <v>112</v>
      </c>
      <c r="B31" s="326">
        <v>61</v>
      </c>
      <c r="C31" s="419"/>
      <c r="D31" s="327">
        <f t="shared" ref="D31" si="7">(B31)*(C31)</f>
        <v>0</v>
      </c>
      <c r="E31" s="328"/>
      <c r="F31" s="329">
        <f>E31*B31</f>
        <v>0</v>
      </c>
      <c r="G31" s="330"/>
      <c r="H31" s="331">
        <f>G31*B31</f>
        <v>0</v>
      </c>
      <c r="I31" s="165"/>
      <c r="J31" s="332">
        <f>I31*B31</f>
        <v>0</v>
      </c>
    </row>
    <row r="32" spans="1:10" ht="15.75" thickBot="1" x14ac:dyDescent="0.3">
      <c r="A32" s="333" t="s">
        <v>113</v>
      </c>
      <c r="B32" s="759"/>
      <c r="C32" s="760"/>
      <c r="D32" s="327">
        <f>D30+D31</f>
        <v>0</v>
      </c>
      <c r="E32" s="334"/>
      <c r="F32" s="335">
        <f>F30+F31</f>
        <v>0</v>
      </c>
      <c r="G32" s="334"/>
      <c r="H32" s="331">
        <f>H30+H31</f>
        <v>0</v>
      </c>
      <c r="I32" s="334"/>
      <c r="J32" s="336">
        <f>J30+J31</f>
        <v>0</v>
      </c>
    </row>
    <row r="33" spans="1:10" x14ac:dyDescent="0.25">
      <c r="A33" s="761"/>
      <c r="B33" s="762"/>
      <c r="C33" s="762"/>
      <c r="D33" s="762"/>
      <c r="E33" s="762"/>
      <c r="F33" s="762"/>
      <c r="G33" s="763"/>
      <c r="H33" s="763"/>
      <c r="I33" s="763"/>
      <c r="J33" s="763"/>
    </row>
    <row r="34" spans="1:10" ht="15.75" thickBot="1" x14ac:dyDescent="0.3">
      <c r="A34" s="761"/>
      <c r="B34" s="762"/>
      <c r="C34" s="762"/>
      <c r="D34" s="762"/>
      <c r="E34" s="762"/>
      <c r="F34" s="762"/>
      <c r="G34" s="763"/>
      <c r="H34" s="763"/>
      <c r="I34" s="763"/>
      <c r="J34" s="763"/>
    </row>
    <row r="35" spans="1:10" ht="15.75" thickBot="1" x14ac:dyDescent="0.3">
      <c r="A35" s="337" t="s">
        <v>114</v>
      </c>
      <c r="B35" s="338" t="s">
        <v>115</v>
      </c>
      <c r="C35" s="338" t="s">
        <v>86</v>
      </c>
      <c r="D35" s="338" t="s">
        <v>87</v>
      </c>
      <c r="E35" s="338" t="s">
        <v>86</v>
      </c>
      <c r="F35" s="339" t="s">
        <v>87</v>
      </c>
      <c r="G35" s="338" t="s">
        <v>86</v>
      </c>
      <c r="H35" s="338" t="s">
        <v>87</v>
      </c>
      <c r="I35" s="338" t="s">
        <v>86</v>
      </c>
      <c r="J35" s="339" t="s">
        <v>87</v>
      </c>
    </row>
    <row r="36" spans="1:10" ht="15.75" thickBot="1" x14ac:dyDescent="0.3">
      <c r="A36" s="340"/>
      <c r="B36" s="341"/>
      <c r="C36" s="738">
        <v>3.5</v>
      </c>
      <c r="D36" s="765"/>
      <c r="E36" s="766">
        <v>4.5</v>
      </c>
      <c r="F36" s="767"/>
      <c r="G36" s="810">
        <v>5.5</v>
      </c>
      <c r="H36" s="811"/>
      <c r="I36" s="812" t="s">
        <v>88</v>
      </c>
      <c r="J36" s="813"/>
    </row>
    <row r="37" spans="1:10" ht="15.75" thickBot="1" x14ac:dyDescent="0.3">
      <c r="A37" s="784" t="s">
        <v>116</v>
      </c>
      <c r="B37" s="785"/>
      <c r="C37" s="785"/>
      <c r="D37" s="785"/>
      <c r="E37" s="814"/>
      <c r="F37" s="814"/>
      <c r="G37" s="814"/>
      <c r="H37" s="814"/>
      <c r="I37" s="814"/>
      <c r="J37" s="815"/>
    </row>
    <row r="38" spans="1:10" x14ac:dyDescent="0.25">
      <c r="A38" s="342" t="s">
        <v>117</v>
      </c>
      <c r="B38" s="343">
        <v>0.9</v>
      </c>
      <c r="C38" s="415"/>
      <c r="D38" s="344">
        <f>(B38)*(C38)</f>
        <v>0</v>
      </c>
      <c r="E38" s="422"/>
      <c r="F38" s="345">
        <f t="shared" ref="F38:F84" si="8">E38*B38</f>
        <v>0</v>
      </c>
      <c r="G38" s="442"/>
      <c r="H38" s="346">
        <f t="shared" ref="H38:H84" si="9">G38*B38</f>
        <v>0</v>
      </c>
      <c r="I38" s="435"/>
      <c r="J38" s="347">
        <f t="shared" ref="J38:J84" si="10">I38*B38</f>
        <v>0</v>
      </c>
    </row>
    <row r="39" spans="1:10" x14ac:dyDescent="0.25">
      <c r="A39" s="348" t="s">
        <v>118</v>
      </c>
      <c r="B39" s="349">
        <v>1.81</v>
      </c>
      <c r="C39" s="416"/>
      <c r="D39" s="350">
        <f>(B39)*(C39)</f>
        <v>0</v>
      </c>
      <c r="E39" s="423"/>
      <c r="F39" s="351">
        <f t="shared" si="8"/>
        <v>0</v>
      </c>
      <c r="G39" s="443"/>
      <c r="H39" s="352">
        <f t="shared" si="9"/>
        <v>0</v>
      </c>
      <c r="I39" s="436"/>
      <c r="J39" s="353">
        <f t="shared" si="10"/>
        <v>0</v>
      </c>
    </row>
    <row r="40" spans="1:10" x14ac:dyDescent="0.25">
      <c r="A40" s="348" t="s">
        <v>119</v>
      </c>
      <c r="B40" s="349">
        <v>11.61</v>
      </c>
      <c r="C40" s="416"/>
      <c r="D40" s="350">
        <f>(B40)*(C40)</f>
        <v>0</v>
      </c>
      <c r="E40" s="423"/>
      <c r="F40" s="351">
        <f t="shared" si="8"/>
        <v>0</v>
      </c>
      <c r="G40" s="443"/>
      <c r="H40" s="352">
        <f t="shared" si="9"/>
        <v>0</v>
      </c>
      <c r="I40" s="436"/>
      <c r="J40" s="353">
        <f t="shared" si="10"/>
        <v>0</v>
      </c>
    </row>
    <row r="41" spans="1:10" x14ac:dyDescent="0.25">
      <c r="A41" s="348" t="s">
        <v>120</v>
      </c>
      <c r="B41" s="349">
        <v>12.05</v>
      </c>
      <c r="C41" s="416"/>
      <c r="D41" s="350">
        <f>(B41)*(C41)</f>
        <v>0</v>
      </c>
      <c r="E41" s="423"/>
      <c r="F41" s="351">
        <f t="shared" si="8"/>
        <v>0</v>
      </c>
      <c r="G41" s="443"/>
      <c r="H41" s="352">
        <f t="shared" si="9"/>
        <v>0</v>
      </c>
      <c r="I41" s="436"/>
      <c r="J41" s="353">
        <f t="shared" si="10"/>
        <v>0</v>
      </c>
    </row>
    <row r="42" spans="1:10" x14ac:dyDescent="0.25">
      <c r="A42" s="348" t="s">
        <v>121</v>
      </c>
      <c r="B42" s="349">
        <v>16.54</v>
      </c>
      <c r="C42" s="416"/>
      <c r="D42" s="350">
        <f>(B42)*(C42)</f>
        <v>0</v>
      </c>
      <c r="E42" s="423"/>
      <c r="F42" s="351">
        <f t="shared" si="8"/>
        <v>0</v>
      </c>
      <c r="G42" s="443"/>
      <c r="H42" s="352">
        <f t="shared" si="9"/>
        <v>0</v>
      </c>
      <c r="I42" s="436"/>
      <c r="J42" s="353">
        <f t="shared" si="10"/>
        <v>0</v>
      </c>
    </row>
    <row r="43" spans="1:10" x14ac:dyDescent="0.25">
      <c r="A43" s="348" t="s">
        <v>122</v>
      </c>
      <c r="B43" s="349">
        <v>0.95</v>
      </c>
      <c r="C43" s="416"/>
      <c r="D43" s="350">
        <f t="shared" ref="D43:D59" si="11">(B43)*(C43)</f>
        <v>0</v>
      </c>
      <c r="E43" s="423"/>
      <c r="F43" s="351">
        <f t="shared" si="8"/>
        <v>0</v>
      </c>
      <c r="G43" s="443"/>
      <c r="H43" s="352">
        <f t="shared" si="9"/>
        <v>0</v>
      </c>
      <c r="I43" s="436"/>
      <c r="J43" s="353">
        <f t="shared" si="10"/>
        <v>0</v>
      </c>
    </row>
    <row r="44" spans="1:10" x14ac:dyDescent="0.25">
      <c r="A44" s="348" t="s">
        <v>123</v>
      </c>
      <c r="B44" s="349">
        <v>1.43</v>
      </c>
      <c r="C44" s="416"/>
      <c r="D44" s="350">
        <f t="shared" si="11"/>
        <v>0</v>
      </c>
      <c r="E44" s="423"/>
      <c r="F44" s="351">
        <f t="shared" si="8"/>
        <v>0</v>
      </c>
      <c r="G44" s="443"/>
      <c r="H44" s="352">
        <f t="shared" si="9"/>
        <v>0</v>
      </c>
      <c r="I44" s="436"/>
      <c r="J44" s="353">
        <f t="shared" si="10"/>
        <v>0</v>
      </c>
    </row>
    <row r="45" spans="1:10" x14ac:dyDescent="0.25">
      <c r="A45" s="348" t="s">
        <v>124</v>
      </c>
      <c r="B45" s="349">
        <v>7.61</v>
      </c>
      <c r="C45" s="416"/>
      <c r="D45" s="350">
        <f t="shared" si="11"/>
        <v>0</v>
      </c>
      <c r="E45" s="423"/>
      <c r="F45" s="351">
        <f t="shared" si="8"/>
        <v>0</v>
      </c>
      <c r="G45" s="443"/>
      <c r="H45" s="352">
        <f t="shared" si="9"/>
        <v>0</v>
      </c>
      <c r="I45" s="436"/>
      <c r="J45" s="353">
        <f t="shared" si="10"/>
        <v>0</v>
      </c>
    </row>
    <row r="46" spans="1:10" x14ac:dyDescent="0.25">
      <c r="A46" s="348" t="s">
        <v>125</v>
      </c>
      <c r="B46" s="349">
        <v>0.2</v>
      </c>
      <c r="C46" s="416"/>
      <c r="D46" s="350">
        <f t="shared" si="11"/>
        <v>0</v>
      </c>
      <c r="E46" s="423"/>
      <c r="F46" s="351">
        <f t="shared" si="8"/>
        <v>0</v>
      </c>
      <c r="G46" s="443"/>
      <c r="H46" s="352">
        <f t="shared" si="9"/>
        <v>0</v>
      </c>
      <c r="I46" s="436"/>
      <c r="J46" s="353">
        <f t="shared" si="10"/>
        <v>0</v>
      </c>
    </row>
    <row r="47" spans="1:10" x14ac:dyDescent="0.25">
      <c r="A47" s="348" t="s">
        <v>126</v>
      </c>
      <c r="B47" s="349">
        <v>0.4</v>
      </c>
      <c r="C47" s="416"/>
      <c r="D47" s="350">
        <f t="shared" si="11"/>
        <v>0</v>
      </c>
      <c r="E47" s="423"/>
      <c r="F47" s="351">
        <f t="shared" si="8"/>
        <v>0</v>
      </c>
      <c r="G47" s="443"/>
      <c r="H47" s="352">
        <f t="shared" si="9"/>
        <v>0</v>
      </c>
      <c r="I47" s="436"/>
      <c r="J47" s="353">
        <f t="shared" si="10"/>
        <v>0</v>
      </c>
    </row>
    <row r="48" spans="1:10" x14ac:dyDescent="0.25">
      <c r="A48" s="348" t="s">
        <v>127</v>
      </c>
      <c r="B48" s="349">
        <v>0.6</v>
      </c>
      <c r="C48" s="416"/>
      <c r="D48" s="350">
        <f t="shared" si="11"/>
        <v>0</v>
      </c>
      <c r="E48" s="423"/>
      <c r="F48" s="351">
        <f t="shared" si="8"/>
        <v>0</v>
      </c>
      <c r="G48" s="443"/>
      <c r="H48" s="352">
        <f t="shared" si="9"/>
        <v>0</v>
      </c>
      <c r="I48" s="436"/>
      <c r="J48" s="353">
        <f t="shared" si="10"/>
        <v>0</v>
      </c>
    </row>
    <row r="49" spans="1:10" x14ac:dyDescent="0.25">
      <c r="A49" s="348" t="s">
        <v>128</v>
      </c>
      <c r="B49" s="349">
        <v>6.17</v>
      </c>
      <c r="C49" s="416"/>
      <c r="D49" s="350">
        <f t="shared" si="11"/>
        <v>0</v>
      </c>
      <c r="E49" s="423"/>
      <c r="F49" s="351">
        <f t="shared" si="8"/>
        <v>0</v>
      </c>
      <c r="G49" s="443"/>
      <c r="H49" s="352">
        <f t="shared" si="9"/>
        <v>0</v>
      </c>
      <c r="I49" s="436"/>
      <c r="J49" s="353">
        <f t="shared" si="10"/>
        <v>0</v>
      </c>
    </row>
    <row r="50" spans="1:10" x14ac:dyDescent="0.25">
      <c r="A50" s="348" t="s">
        <v>129</v>
      </c>
      <c r="B50" s="412">
        <v>0</v>
      </c>
      <c r="C50" s="416"/>
      <c r="D50" s="350">
        <f t="shared" si="11"/>
        <v>0</v>
      </c>
      <c r="E50" s="423"/>
      <c r="F50" s="351">
        <f t="shared" si="8"/>
        <v>0</v>
      </c>
      <c r="G50" s="443"/>
      <c r="H50" s="352">
        <f t="shared" si="9"/>
        <v>0</v>
      </c>
      <c r="I50" s="436"/>
      <c r="J50" s="353">
        <f t="shared" si="10"/>
        <v>0</v>
      </c>
    </row>
    <row r="51" spans="1:10" x14ac:dyDescent="0.25">
      <c r="A51" s="348" t="s">
        <v>130</v>
      </c>
      <c r="B51" s="349">
        <v>12</v>
      </c>
      <c r="C51" s="416"/>
      <c r="D51" s="350">
        <f t="shared" si="11"/>
        <v>0</v>
      </c>
      <c r="E51" s="423"/>
      <c r="F51" s="351">
        <f t="shared" si="8"/>
        <v>0</v>
      </c>
      <c r="G51" s="443"/>
      <c r="H51" s="352">
        <f t="shared" si="9"/>
        <v>0</v>
      </c>
      <c r="I51" s="436"/>
      <c r="J51" s="353">
        <f t="shared" si="10"/>
        <v>0</v>
      </c>
    </row>
    <row r="52" spans="1:10" x14ac:dyDescent="0.25">
      <c r="A52" s="348" t="s">
        <v>131</v>
      </c>
      <c r="B52" s="349">
        <v>12</v>
      </c>
      <c r="C52" s="416"/>
      <c r="D52" s="350">
        <f t="shared" si="11"/>
        <v>0</v>
      </c>
      <c r="E52" s="423"/>
      <c r="F52" s="351">
        <f t="shared" si="8"/>
        <v>0</v>
      </c>
      <c r="G52" s="443"/>
      <c r="H52" s="352">
        <f t="shared" si="9"/>
        <v>0</v>
      </c>
      <c r="I52" s="436"/>
      <c r="J52" s="353">
        <f t="shared" si="10"/>
        <v>0</v>
      </c>
    </row>
    <row r="53" spans="1:10" x14ac:dyDescent="0.25">
      <c r="A53" s="348" t="s">
        <v>132</v>
      </c>
      <c r="B53" s="349">
        <v>3.88</v>
      </c>
      <c r="C53" s="416"/>
      <c r="D53" s="350">
        <f t="shared" si="11"/>
        <v>0</v>
      </c>
      <c r="E53" s="423"/>
      <c r="F53" s="351">
        <f t="shared" si="8"/>
        <v>0</v>
      </c>
      <c r="G53" s="443"/>
      <c r="H53" s="352">
        <f t="shared" si="9"/>
        <v>0</v>
      </c>
      <c r="I53" s="436"/>
      <c r="J53" s="353">
        <f t="shared" si="10"/>
        <v>0</v>
      </c>
    </row>
    <row r="54" spans="1:10" x14ac:dyDescent="0.25">
      <c r="A54" s="348" t="s">
        <v>133</v>
      </c>
      <c r="B54" s="349">
        <v>3.88</v>
      </c>
      <c r="C54" s="416"/>
      <c r="D54" s="350">
        <f t="shared" si="11"/>
        <v>0</v>
      </c>
      <c r="E54" s="423"/>
      <c r="F54" s="351">
        <f t="shared" si="8"/>
        <v>0</v>
      </c>
      <c r="G54" s="443"/>
      <c r="H54" s="352">
        <f t="shared" si="9"/>
        <v>0</v>
      </c>
      <c r="I54" s="436"/>
      <c r="J54" s="353">
        <f t="shared" si="10"/>
        <v>0</v>
      </c>
    </row>
    <row r="55" spans="1:10" x14ac:dyDescent="0.25">
      <c r="A55" s="348" t="s">
        <v>134</v>
      </c>
      <c r="B55" s="349">
        <v>12.01</v>
      </c>
      <c r="C55" s="416"/>
      <c r="D55" s="350">
        <f t="shared" si="11"/>
        <v>0</v>
      </c>
      <c r="E55" s="423"/>
      <c r="F55" s="351">
        <f t="shared" si="8"/>
        <v>0</v>
      </c>
      <c r="G55" s="443"/>
      <c r="H55" s="352">
        <f t="shared" si="9"/>
        <v>0</v>
      </c>
      <c r="I55" s="436"/>
      <c r="J55" s="353">
        <f t="shared" si="10"/>
        <v>0</v>
      </c>
    </row>
    <row r="56" spans="1:10" x14ac:dyDescent="0.25">
      <c r="A56" s="348" t="s">
        <v>135</v>
      </c>
      <c r="B56" s="349">
        <v>45.92</v>
      </c>
      <c r="C56" s="416"/>
      <c r="D56" s="350">
        <f t="shared" si="11"/>
        <v>0</v>
      </c>
      <c r="E56" s="423"/>
      <c r="F56" s="351">
        <f t="shared" si="8"/>
        <v>0</v>
      </c>
      <c r="G56" s="443"/>
      <c r="H56" s="352">
        <f t="shared" si="9"/>
        <v>0</v>
      </c>
      <c r="I56" s="436"/>
      <c r="J56" s="353">
        <f t="shared" si="10"/>
        <v>0</v>
      </c>
    </row>
    <row r="57" spans="1:10" x14ac:dyDescent="0.25">
      <c r="A57" s="348" t="s">
        <v>136</v>
      </c>
      <c r="B57" s="349">
        <v>20</v>
      </c>
      <c r="C57" s="416"/>
      <c r="D57" s="350">
        <f t="shared" si="11"/>
        <v>0</v>
      </c>
      <c r="E57" s="423"/>
      <c r="F57" s="351">
        <f t="shared" si="8"/>
        <v>0</v>
      </c>
      <c r="G57" s="443"/>
      <c r="H57" s="352">
        <f t="shared" si="9"/>
        <v>0</v>
      </c>
      <c r="I57" s="436"/>
      <c r="J57" s="353">
        <f t="shared" si="10"/>
        <v>0</v>
      </c>
    </row>
    <row r="58" spans="1:10" x14ac:dyDescent="0.25">
      <c r="A58" s="348" t="s">
        <v>137</v>
      </c>
      <c r="B58" s="349">
        <v>5</v>
      </c>
      <c r="C58" s="416"/>
      <c r="D58" s="350">
        <f t="shared" si="11"/>
        <v>0</v>
      </c>
      <c r="E58" s="423"/>
      <c r="F58" s="351">
        <f t="shared" si="8"/>
        <v>0</v>
      </c>
      <c r="G58" s="443"/>
      <c r="H58" s="352">
        <f t="shared" si="9"/>
        <v>0</v>
      </c>
      <c r="I58" s="436"/>
      <c r="J58" s="353">
        <f t="shared" si="10"/>
        <v>0</v>
      </c>
    </row>
    <row r="59" spans="1:10" ht="15.75" thickBot="1" x14ac:dyDescent="0.3">
      <c r="A59" s="282" t="s">
        <v>138</v>
      </c>
      <c r="B59" s="413">
        <v>0</v>
      </c>
      <c r="C59" s="417"/>
      <c r="D59" s="355">
        <f t="shared" si="11"/>
        <v>0</v>
      </c>
      <c r="E59" s="424"/>
      <c r="F59" s="356">
        <f t="shared" si="8"/>
        <v>0</v>
      </c>
      <c r="G59" s="445"/>
      <c r="H59" s="357">
        <f t="shared" si="9"/>
        <v>0</v>
      </c>
      <c r="I59" s="437"/>
      <c r="J59" s="358">
        <f t="shared" si="10"/>
        <v>0</v>
      </c>
    </row>
    <row r="60" spans="1:10" ht="15.75" thickBot="1" x14ac:dyDescent="0.3">
      <c r="A60" s="784" t="s">
        <v>139</v>
      </c>
      <c r="B60" s="785"/>
      <c r="C60" s="785"/>
      <c r="D60" s="785"/>
      <c r="E60" s="786"/>
      <c r="F60" s="786"/>
      <c r="G60" s="786"/>
      <c r="H60" s="786"/>
      <c r="I60" s="786"/>
      <c r="J60" s="787"/>
    </row>
    <row r="61" spans="1:10" ht="15.75" thickBot="1" x14ac:dyDescent="0.3">
      <c r="A61" s="283" t="s">
        <v>140</v>
      </c>
      <c r="B61" s="414">
        <v>0</v>
      </c>
      <c r="C61" s="415"/>
      <c r="D61" s="344">
        <f t="shared" ref="D61:D75" si="12">(B61)*(C61)</f>
        <v>0</v>
      </c>
      <c r="E61" s="425"/>
      <c r="F61" s="345">
        <f>E62*B61</f>
        <v>0</v>
      </c>
      <c r="G61" s="442"/>
      <c r="H61" s="346">
        <f t="shared" si="9"/>
        <v>0</v>
      </c>
      <c r="I61" s="435"/>
      <c r="J61" s="347">
        <f t="shared" si="10"/>
        <v>0</v>
      </c>
    </row>
    <row r="62" spans="1:10" x14ac:dyDescent="0.25">
      <c r="A62" s="359" t="s">
        <v>141</v>
      </c>
      <c r="B62" s="412">
        <v>0</v>
      </c>
      <c r="C62" s="416"/>
      <c r="D62" s="350">
        <f t="shared" si="12"/>
        <v>0</v>
      </c>
      <c r="E62" s="426"/>
      <c r="F62" s="345">
        <f>E63*B62</f>
        <v>0</v>
      </c>
      <c r="G62" s="443"/>
      <c r="H62" s="352">
        <f t="shared" si="9"/>
        <v>0</v>
      </c>
      <c r="I62" s="436"/>
      <c r="J62" s="353">
        <f t="shared" si="10"/>
        <v>0</v>
      </c>
    </row>
    <row r="63" spans="1:10" x14ac:dyDescent="0.25">
      <c r="A63" s="359" t="s">
        <v>142</v>
      </c>
      <c r="B63" s="412">
        <v>0</v>
      </c>
      <c r="C63" s="416"/>
      <c r="D63" s="350">
        <f t="shared" si="12"/>
        <v>0</v>
      </c>
      <c r="E63" s="423"/>
      <c r="F63" s="351">
        <f t="shared" si="8"/>
        <v>0</v>
      </c>
      <c r="G63" s="443"/>
      <c r="H63" s="352">
        <f t="shared" si="9"/>
        <v>0</v>
      </c>
      <c r="I63" s="436"/>
      <c r="J63" s="353">
        <f t="shared" si="10"/>
        <v>0</v>
      </c>
    </row>
    <row r="64" spans="1:10" x14ac:dyDescent="0.25">
      <c r="A64" s="359" t="s">
        <v>143</v>
      </c>
      <c r="B64" s="412">
        <v>0</v>
      </c>
      <c r="C64" s="416"/>
      <c r="D64" s="350">
        <f t="shared" si="12"/>
        <v>0</v>
      </c>
      <c r="E64" s="423"/>
      <c r="F64" s="351">
        <f t="shared" si="8"/>
        <v>0</v>
      </c>
      <c r="G64" s="443"/>
      <c r="H64" s="352">
        <f t="shared" si="9"/>
        <v>0</v>
      </c>
      <c r="I64" s="436"/>
      <c r="J64" s="353">
        <f t="shared" si="10"/>
        <v>0</v>
      </c>
    </row>
    <row r="65" spans="1:10" x14ac:dyDescent="0.25">
      <c r="A65" s="359" t="s">
        <v>144</v>
      </c>
      <c r="B65" s="412">
        <v>0</v>
      </c>
      <c r="C65" s="416"/>
      <c r="D65" s="350">
        <f t="shared" si="12"/>
        <v>0</v>
      </c>
      <c r="E65" s="423"/>
      <c r="F65" s="351">
        <f t="shared" si="8"/>
        <v>0</v>
      </c>
      <c r="G65" s="443"/>
      <c r="H65" s="352">
        <f t="shared" si="9"/>
        <v>0</v>
      </c>
      <c r="I65" s="436"/>
      <c r="J65" s="353">
        <f t="shared" si="10"/>
        <v>0</v>
      </c>
    </row>
    <row r="66" spans="1:10" x14ac:dyDescent="0.25">
      <c r="A66" s="359" t="s">
        <v>145</v>
      </c>
      <c r="B66" s="412">
        <v>0</v>
      </c>
      <c r="C66" s="416"/>
      <c r="D66" s="350">
        <f t="shared" si="12"/>
        <v>0</v>
      </c>
      <c r="E66" s="423"/>
      <c r="F66" s="351">
        <f t="shared" si="8"/>
        <v>0</v>
      </c>
      <c r="G66" s="443"/>
      <c r="H66" s="352">
        <f t="shared" si="9"/>
        <v>0</v>
      </c>
      <c r="I66" s="436"/>
      <c r="J66" s="353">
        <f t="shared" si="10"/>
        <v>0</v>
      </c>
    </row>
    <row r="67" spans="1:10" x14ac:dyDescent="0.25">
      <c r="A67" s="359" t="s">
        <v>146</v>
      </c>
      <c r="B67" s="412">
        <v>0</v>
      </c>
      <c r="C67" s="416"/>
      <c r="D67" s="350">
        <f t="shared" si="12"/>
        <v>0</v>
      </c>
      <c r="E67" s="423"/>
      <c r="F67" s="351">
        <f t="shared" si="8"/>
        <v>0</v>
      </c>
      <c r="G67" s="443"/>
      <c r="H67" s="352">
        <f t="shared" si="9"/>
        <v>0</v>
      </c>
      <c r="I67" s="436"/>
      <c r="J67" s="353">
        <f t="shared" si="10"/>
        <v>0</v>
      </c>
    </row>
    <row r="68" spans="1:10" x14ac:dyDescent="0.25">
      <c r="A68" s="359" t="s">
        <v>147</v>
      </c>
      <c r="B68" s="412">
        <v>0</v>
      </c>
      <c r="C68" s="416"/>
      <c r="D68" s="350">
        <f t="shared" si="12"/>
        <v>0</v>
      </c>
      <c r="E68" s="423"/>
      <c r="F68" s="351">
        <f t="shared" si="8"/>
        <v>0</v>
      </c>
      <c r="G68" s="443"/>
      <c r="H68" s="352">
        <f t="shared" si="9"/>
        <v>0</v>
      </c>
      <c r="I68" s="436"/>
      <c r="J68" s="353">
        <f t="shared" si="10"/>
        <v>0</v>
      </c>
    </row>
    <row r="69" spans="1:10" x14ac:dyDescent="0.25">
      <c r="A69" s="359" t="s">
        <v>148</v>
      </c>
      <c r="B69" s="412">
        <v>0</v>
      </c>
      <c r="C69" s="416"/>
      <c r="D69" s="350">
        <f t="shared" si="12"/>
        <v>0</v>
      </c>
      <c r="E69" s="423"/>
      <c r="F69" s="351">
        <f t="shared" si="8"/>
        <v>0</v>
      </c>
      <c r="G69" s="443"/>
      <c r="H69" s="352">
        <f t="shared" si="9"/>
        <v>0</v>
      </c>
      <c r="I69" s="436"/>
      <c r="J69" s="353">
        <f t="shared" si="10"/>
        <v>0</v>
      </c>
    </row>
    <row r="70" spans="1:10" x14ac:dyDescent="0.25">
      <c r="A70" s="359" t="s">
        <v>149</v>
      </c>
      <c r="B70" s="412">
        <v>0</v>
      </c>
      <c r="C70" s="416"/>
      <c r="D70" s="350">
        <f t="shared" si="12"/>
        <v>0</v>
      </c>
      <c r="E70" s="423"/>
      <c r="F70" s="351">
        <f t="shared" si="8"/>
        <v>0</v>
      </c>
      <c r="G70" s="443"/>
      <c r="H70" s="352">
        <f t="shared" si="9"/>
        <v>0</v>
      </c>
      <c r="I70" s="436"/>
      <c r="J70" s="353">
        <f t="shared" si="10"/>
        <v>0</v>
      </c>
    </row>
    <row r="71" spans="1:10" x14ac:dyDescent="0.25">
      <c r="A71" s="359" t="s">
        <v>150</v>
      </c>
      <c r="B71" s="412">
        <v>0</v>
      </c>
      <c r="C71" s="416"/>
      <c r="D71" s="350">
        <f t="shared" si="12"/>
        <v>0</v>
      </c>
      <c r="E71" s="423"/>
      <c r="F71" s="351">
        <f t="shared" si="8"/>
        <v>0</v>
      </c>
      <c r="G71" s="443"/>
      <c r="H71" s="352">
        <f t="shared" si="9"/>
        <v>0</v>
      </c>
      <c r="I71" s="436"/>
      <c r="J71" s="353">
        <f t="shared" si="10"/>
        <v>0</v>
      </c>
    </row>
    <row r="72" spans="1:10" x14ac:dyDescent="0.25">
      <c r="A72" s="359" t="s">
        <v>151</v>
      </c>
      <c r="B72" s="412">
        <v>0</v>
      </c>
      <c r="C72" s="416"/>
      <c r="D72" s="350">
        <f t="shared" si="12"/>
        <v>0</v>
      </c>
      <c r="E72" s="423"/>
      <c r="F72" s="351">
        <f t="shared" si="8"/>
        <v>0</v>
      </c>
      <c r="G72" s="443"/>
      <c r="H72" s="352">
        <f t="shared" si="9"/>
        <v>0</v>
      </c>
      <c r="I72" s="436"/>
      <c r="J72" s="353">
        <f t="shared" si="10"/>
        <v>0</v>
      </c>
    </row>
    <row r="73" spans="1:10" x14ac:dyDescent="0.25">
      <c r="A73" s="359" t="s">
        <v>152</v>
      </c>
      <c r="B73" s="412">
        <v>0</v>
      </c>
      <c r="C73" s="416"/>
      <c r="D73" s="350">
        <f t="shared" si="12"/>
        <v>0</v>
      </c>
      <c r="E73" s="423"/>
      <c r="F73" s="351">
        <f t="shared" si="8"/>
        <v>0</v>
      </c>
      <c r="G73" s="443"/>
      <c r="H73" s="352">
        <f t="shared" si="9"/>
        <v>0</v>
      </c>
      <c r="I73" s="436"/>
      <c r="J73" s="353">
        <f t="shared" si="10"/>
        <v>0</v>
      </c>
    </row>
    <row r="74" spans="1:10" x14ac:dyDescent="0.25">
      <c r="A74" s="359" t="s">
        <v>153</v>
      </c>
      <c r="B74" s="412">
        <v>0</v>
      </c>
      <c r="C74" s="416"/>
      <c r="D74" s="350">
        <f>(B74)*(C74)</f>
        <v>0</v>
      </c>
      <c r="E74" s="423"/>
      <c r="F74" s="351">
        <f t="shared" si="8"/>
        <v>0</v>
      </c>
      <c r="G74" s="443"/>
      <c r="H74" s="352">
        <f t="shared" si="9"/>
        <v>0</v>
      </c>
      <c r="I74" s="436"/>
      <c r="J74" s="353">
        <f t="shared" si="10"/>
        <v>0</v>
      </c>
    </row>
    <row r="75" spans="1:10" x14ac:dyDescent="0.25">
      <c r="A75" s="359" t="s">
        <v>154</v>
      </c>
      <c r="B75" s="412">
        <v>0</v>
      </c>
      <c r="C75" s="416"/>
      <c r="D75" s="350">
        <f t="shared" si="12"/>
        <v>0</v>
      </c>
      <c r="E75" s="423"/>
      <c r="F75" s="351">
        <f t="shared" si="8"/>
        <v>0</v>
      </c>
      <c r="G75" s="443"/>
      <c r="H75" s="352">
        <f t="shared" si="9"/>
        <v>0</v>
      </c>
      <c r="I75" s="436"/>
      <c r="J75" s="353">
        <f t="shared" si="10"/>
        <v>0</v>
      </c>
    </row>
    <row r="76" spans="1:10" x14ac:dyDescent="0.25">
      <c r="A76" s="359" t="s">
        <v>155</v>
      </c>
      <c r="B76" s="412">
        <v>0</v>
      </c>
      <c r="C76" s="416"/>
      <c r="D76" s="350">
        <f>(B76)*(C76)</f>
        <v>0</v>
      </c>
      <c r="E76" s="423"/>
      <c r="F76" s="351">
        <f t="shared" si="8"/>
        <v>0</v>
      </c>
      <c r="G76" s="443"/>
      <c r="H76" s="352">
        <f t="shared" si="9"/>
        <v>0</v>
      </c>
      <c r="I76" s="436"/>
      <c r="J76" s="353">
        <f t="shared" si="10"/>
        <v>0</v>
      </c>
    </row>
    <row r="77" spans="1:10" ht="15.75" thickBot="1" x14ac:dyDescent="0.3">
      <c r="A77" s="282"/>
      <c r="B77" s="413">
        <v>0</v>
      </c>
      <c r="C77" s="417"/>
      <c r="D77" s="355">
        <f>(B77)*(C77)</f>
        <v>0</v>
      </c>
      <c r="E77" s="424"/>
      <c r="F77" s="356">
        <f t="shared" si="8"/>
        <v>0</v>
      </c>
      <c r="G77" s="445"/>
      <c r="H77" s="357">
        <f t="shared" si="9"/>
        <v>0</v>
      </c>
      <c r="I77" s="437"/>
      <c r="J77" s="358">
        <f t="shared" si="10"/>
        <v>0</v>
      </c>
    </row>
    <row r="78" spans="1:10" ht="15.75" thickBot="1" x14ac:dyDescent="0.3">
      <c r="A78" s="784" t="s">
        <v>156</v>
      </c>
      <c r="B78" s="785"/>
      <c r="C78" s="785"/>
      <c r="D78" s="785"/>
      <c r="E78" s="786"/>
      <c r="F78" s="786"/>
      <c r="G78" s="786"/>
      <c r="H78" s="786"/>
      <c r="I78" s="786"/>
      <c r="J78" s="787"/>
    </row>
    <row r="79" spans="1:10" x14ac:dyDescent="0.25">
      <c r="A79" s="342" t="s">
        <v>157</v>
      </c>
      <c r="B79" s="414">
        <v>0</v>
      </c>
      <c r="C79" s="415"/>
      <c r="D79" s="344">
        <f t="shared" ref="D79:D84" si="13">(B79)*(C79)</f>
        <v>0</v>
      </c>
      <c r="E79" s="422"/>
      <c r="F79" s="345">
        <f t="shared" si="8"/>
        <v>0</v>
      </c>
      <c r="G79" s="442"/>
      <c r="H79" s="346">
        <f t="shared" si="9"/>
        <v>0</v>
      </c>
      <c r="I79" s="435"/>
      <c r="J79" s="347">
        <f t="shared" si="10"/>
        <v>0</v>
      </c>
    </row>
    <row r="80" spans="1:10" x14ac:dyDescent="0.25">
      <c r="A80" s="348" t="s">
        <v>158</v>
      </c>
      <c r="B80" s="412">
        <v>0</v>
      </c>
      <c r="C80" s="416"/>
      <c r="D80" s="350">
        <f t="shared" si="13"/>
        <v>0</v>
      </c>
      <c r="E80" s="423"/>
      <c r="F80" s="351">
        <f t="shared" si="8"/>
        <v>0</v>
      </c>
      <c r="G80" s="443"/>
      <c r="H80" s="352">
        <f t="shared" si="9"/>
        <v>0</v>
      </c>
      <c r="I80" s="436"/>
      <c r="J80" s="353">
        <f t="shared" si="10"/>
        <v>0</v>
      </c>
    </row>
    <row r="81" spans="1:10" x14ac:dyDescent="0.25">
      <c r="A81" s="348" t="s">
        <v>159</v>
      </c>
      <c r="B81" s="412">
        <v>0</v>
      </c>
      <c r="C81" s="416"/>
      <c r="D81" s="350">
        <f t="shared" si="13"/>
        <v>0</v>
      </c>
      <c r="E81" s="423"/>
      <c r="F81" s="351">
        <f t="shared" si="8"/>
        <v>0</v>
      </c>
      <c r="G81" s="443"/>
      <c r="H81" s="352">
        <f t="shared" si="9"/>
        <v>0</v>
      </c>
      <c r="I81" s="436"/>
      <c r="J81" s="353">
        <f t="shared" si="10"/>
        <v>0</v>
      </c>
    </row>
    <row r="82" spans="1:10" x14ac:dyDescent="0.25">
      <c r="A82" s="348" t="s">
        <v>160</v>
      </c>
      <c r="B82" s="412">
        <v>10</v>
      </c>
      <c r="C82" s="416"/>
      <c r="D82" s="350">
        <f t="shared" si="13"/>
        <v>0</v>
      </c>
      <c r="E82" s="423"/>
      <c r="F82" s="351">
        <f t="shared" si="8"/>
        <v>0</v>
      </c>
      <c r="G82" s="443"/>
      <c r="H82" s="352">
        <f t="shared" si="9"/>
        <v>0</v>
      </c>
      <c r="I82" s="436"/>
      <c r="J82" s="353">
        <f t="shared" si="10"/>
        <v>0</v>
      </c>
    </row>
    <row r="83" spans="1:10" x14ac:dyDescent="0.25">
      <c r="A83" s="348" t="s">
        <v>161</v>
      </c>
      <c r="B83" s="412">
        <v>0</v>
      </c>
      <c r="C83" s="416"/>
      <c r="D83" s="350">
        <f t="shared" si="13"/>
        <v>0</v>
      </c>
      <c r="E83" s="423"/>
      <c r="F83" s="351">
        <f t="shared" si="8"/>
        <v>0</v>
      </c>
      <c r="G83" s="443"/>
      <c r="H83" s="352">
        <f t="shared" si="9"/>
        <v>0</v>
      </c>
      <c r="I83" s="436"/>
      <c r="J83" s="353">
        <f t="shared" si="10"/>
        <v>0</v>
      </c>
    </row>
    <row r="84" spans="1:10" ht="15.75" thickBot="1" x14ac:dyDescent="0.3">
      <c r="A84" s="360" t="s">
        <v>162</v>
      </c>
      <c r="B84" s="413">
        <v>0</v>
      </c>
      <c r="C84" s="417"/>
      <c r="D84" s="355">
        <f t="shared" si="13"/>
        <v>0</v>
      </c>
      <c r="E84" s="424"/>
      <c r="F84" s="356">
        <f t="shared" si="8"/>
        <v>0</v>
      </c>
      <c r="G84" s="445"/>
      <c r="H84" s="357">
        <f t="shared" si="9"/>
        <v>0</v>
      </c>
      <c r="I84" s="437"/>
      <c r="J84" s="358">
        <f t="shared" si="10"/>
        <v>0</v>
      </c>
    </row>
    <row r="85" spans="1:10" ht="15.75" thickBot="1" x14ac:dyDescent="0.3">
      <c r="A85" s="788"/>
      <c r="B85" s="789"/>
      <c r="C85" s="789"/>
      <c r="D85" s="789"/>
      <c r="E85" s="790"/>
      <c r="F85" s="790"/>
      <c r="G85" s="790"/>
      <c r="H85" s="790"/>
      <c r="I85" s="790"/>
      <c r="J85" s="791"/>
    </row>
    <row r="86" spans="1:10" ht="15.75" thickBot="1" x14ac:dyDescent="0.3">
      <c r="A86" s="362" t="s">
        <v>163</v>
      </c>
      <c r="B86" s="343"/>
      <c r="C86" s="363"/>
      <c r="D86" s="364">
        <f>SUM(D38:D59,D61:D77,D79:D84)</f>
        <v>0</v>
      </c>
      <c r="E86" s="422"/>
      <c r="F86" s="365">
        <f>SUM(F38:F59,F61:F77,F79:F84)</f>
        <v>0</v>
      </c>
      <c r="G86" s="294"/>
      <c r="H86" s="366">
        <f>SUM(H38:H59,H61:H77,H79:H84)</f>
        <v>0</v>
      </c>
      <c r="I86" s="435"/>
      <c r="J86" s="367">
        <f>SUM(J38:J59,J61:J77,J79:J84)</f>
        <v>0</v>
      </c>
    </row>
    <row r="87" spans="1:10" ht="15.75" thickBot="1" x14ac:dyDescent="0.3">
      <c r="A87" s="368" t="s">
        <v>164</v>
      </c>
      <c r="B87" s="354">
        <v>61</v>
      </c>
      <c r="C87" s="420"/>
      <c r="D87" s="369">
        <f>(B87)*(C87)</f>
        <v>0</v>
      </c>
      <c r="E87" s="424"/>
      <c r="F87" s="370">
        <f>E87*B87</f>
        <v>0</v>
      </c>
      <c r="G87" s="445"/>
      <c r="H87" s="371">
        <f>G87*B87</f>
        <v>0</v>
      </c>
      <c r="I87" s="437"/>
      <c r="J87" s="372">
        <f>PRODUCT(I87:I87)</f>
        <v>0</v>
      </c>
    </row>
    <row r="88" spans="1:10" ht="15.75" thickBot="1" x14ac:dyDescent="0.3">
      <c r="A88" s="792"/>
      <c r="B88" s="793"/>
      <c r="C88" s="793"/>
      <c r="D88" s="793"/>
      <c r="E88" s="794"/>
      <c r="F88" s="793"/>
      <c r="G88" s="793"/>
      <c r="H88" s="793"/>
      <c r="I88" s="793"/>
      <c r="J88" s="795"/>
    </row>
    <row r="89" spans="1:10" x14ac:dyDescent="0.25">
      <c r="A89" s="373" t="s">
        <v>165</v>
      </c>
      <c r="B89" s="772"/>
      <c r="C89" s="773"/>
      <c r="D89" s="375">
        <f>D30+D86</f>
        <v>0</v>
      </c>
      <c r="E89" s="376"/>
      <c r="F89" s="377">
        <f>F30+F86</f>
        <v>0</v>
      </c>
      <c r="G89" s="378"/>
      <c r="H89" s="379">
        <f>SUM(H30,H86)</f>
        <v>0</v>
      </c>
      <c r="I89" s="374"/>
      <c r="J89" s="380">
        <f>SUM(J30,J86)</f>
        <v>0</v>
      </c>
    </row>
    <row r="90" spans="1:10" ht="15.75" thickBot="1" x14ac:dyDescent="0.3">
      <c r="A90" s="381" t="s">
        <v>166</v>
      </c>
      <c r="B90" s="382"/>
      <c r="C90" s="383">
        <f>SUM(C31,C87)</f>
        <v>0</v>
      </c>
      <c r="D90" s="384">
        <f>D31+D87</f>
        <v>0</v>
      </c>
      <c r="E90" s="438">
        <f>SUM(E31,E87)</f>
        <v>0</v>
      </c>
      <c r="F90" s="385">
        <f>F31+F87</f>
        <v>0</v>
      </c>
      <c r="G90" s="386">
        <f>SUM(G31,G87)</f>
        <v>0</v>
      </c>
      <c r="H90" s="387">
        <f>SUM(H31+H87)</f>
        <v>0</v>
      </c>
      <c r="I90" s="388">
        <f>SUM(I31,I87)</f>
        <v>0</v>
      </c>
      <c r="J90" s="389">
        <f>SUM(J31,J87)</f>
        <v>0</v>
      </c>
    </row>
    <row r="91" spans="1:10" ht="15.75" thickBot="1" x14ac:dyDescent="0.3">
      <c r="A91" s="796"/>
      <c r="B91" s="797"/>
      <c r="C91" s="797"/>
      <c r="D91" s="797"/>
      <c r="E91" s="798"/>
      <c r="F91" s="797"/>
      <c r="G91" s="797"/>
      <c r="H91" s="797"/>
      <c r="I91" s="797"/>
      <c r="J91" s="799"/>
    </row>
    <row r="92" spans="1:10" ht="15.75" thickBot="1" x14ac:dyDescent="0.3">
      <c r="A92" s="390" t="s">
        <v>167</v>
      </c>
      <c r="B92" s="361"/>
      <c r="C92" s="391"/>
      <c r="D92" s="392">
        <f>D89+D90</f>
        <v>0</v>
      </c>
      <c r="E92" s="334"/>
      <c r="F92" s="335">
        <f>F89+F90</f>
        <v>0</v>
      </c>
      <c r="G92" s="289"/>
      <c r="H92" s="331">
        <f>H89+H90</f>
        <v>0</v>
      </c>
      <c r="I92" s="393"/>
      <c r="J92" s="394">
        <f>J89+J90</f>
        <v>0</v>
      </c>
    </row>
    <row r="93" spans="1:10" ht="15.75" thickBot="1" x14ac:dyDescent="0.3">
      <c r="A93" s="800"/>
      <c r="B93" s="801"/>
      <c r="C93" s="801"/>
      <c r="D93" s="801"/>
      <c r="E93" s="801"/>
      <c r="F93" s="801"/>
      <c r="G93" s="801"/>
      <c r="H93" s="801"/>
      <c r="I93" s="801"/>
      <c r="J93" s="802"/>
    </row>
    <row r="94" spans="1:10" ht="15.75" thickBot="1" x14ac:dyDescent="0.3">
      <c r="A94" s="395" t="s">
        <v>168</v>
      </c>
      <c r="B94" s="396"/>
      <c r="C94" s="397" t="s">
        <v>3</v>
      </c>
      <c r="D94" s="397" t="s">
        <v>12</v>
      </c>
      <c r="E94" s="396" t="s">
        <v>3</v>
      </c>
      <c r="F94" s="397" t="s">
        <v>12</v>
      </c>
      <c r="G94" s="397" t="s">
        <v>169</v>
      </c>
      <c r="H94" s="396" t="s">
        <v>12</v>
      </c>
      <c r="I94" s="397" t="s">
        <v>3</v>
      </c>
      <c r="J94" s="398" t="s">
        <v>12</v>
      </c>
    </row>
    <row r="95" spans="1:10" ht="15.75" thickBot="1" x14ac:dyDescent="0.3">
      <c r="A95" s="399"/>
      <c r="B95" s="400"/>
      <c r="C95" s="421"/>
      <c r="D95" s="401">
        <f>C95*D92</f>
        <v>0</v>
      </c>
      <c r="E95" s="427"/>
      <c r="F95" s="402">
        <f>F92*E95</f>
        <v>0</v>
      </c>
      <c r="G95" s="428"/>
      <c r="H95" s="304">
        <f>H92*G95</f>
        <v>0</v>
      </c>
      <c r="I95" s="429"/>
      <c r="J95" s="403">
        <f>J92*I95</f>
        <v>0</v>
      </c>
    </row>
    <row r="96" spans="1:10" ht="15.75" thickBot="1" x14ac:dyDescent="0.3">
      <c r="A96" s="404" t="s">
        <v>170</v>
      </c>
      <c r="B96" s="778">
        <f>C95+E95+G95+I95</f>
        <v>0</v>
      </c>
      <c r="C96" s="779"/>
      <c r="D96" s="779"/>
      <c r="E96" s="779"/>
      <c r="F96" s="779"/>
      <c r="G96" s="779"/>
      <c r="H96" s="779"/>
      <c r="I96" s="779"/>
      <c r="J96" s="780"/>
    </row>
    <row r="97" spans="1:10" ht="16.5" thickBot="1" x14ac:dyDescent="0.3">
      <c r="A97" s="405" t="s">
        <v>171</v>
      </c>
      <c r="B97" s="781">
        <f>D95+F95+H95+J95</f>
        <v>0</v>
      </c>
      <c r="C97" s="782"/>
      <c r="D97" s="782"/>
      <c r="E97" s="782"/>
      <c r="F97" s="782"/>
      <c r="G97" s="782"/>
      <c r="H97" s="782"/>
      <c r="I97" s="782"/>
      <c r="J97" s="783"/>
    </row>
    <row r="98" spans="1:10" x14ac:dyDescent="0.25">
      <c r="A98" s="406"/>
      <c r="B98" s="407"/>
      <c r="C98" s="407"/>
      <c r="D98" s="407"/>
      <c r="E98" s="407"/>
      <c r="F98" s="407"/>
      <c r="G98" s="407"/>
      <c r="H98" s="407"/>
      <c r="I98" s="407"/>
      <c r="J98" s="407"/>
    </row>
    <row r="99" spans="1:10" x14ac:dyDescent="0.25">
      <c r="B99" s="89"/>
      <c r="C99" s="89"/>
      <c r="D99" s="89"/>
      <c r="E99" s="89"/>
      <c r="F99" s="89"/>
      <c r="G99" s="89"/>
      <c r="H99" s="89"/>
      <c r="I99" s="89"/>
      <c r="J99" s="89"/>
    </row>
    <row r="100" spans="1:10" ht="15" customHeight="1" x14ac:dyDescent="0.25">
      <c r="A100" s="770" t="s">
        <v>172</v>
      </c>
      <c r="B100" s="89"/>
      <c r="C100" s="89"/>
      <c r="D100" s="89"/>
      <c r="E100" s="89"/>
      <c r="F100" s="89"/>
      <c r="G100" s="89"/>
      <c r="H100" s="89"/>
      <c r="I100" s="89"/>
      <c r="J100" s="89"/>
    </row>
    <row r="101" spans="1:10" ht="15" customHeight="1" x14ac:dyDescent="0.25">
      <c r="A101" s="770"/>
      <c r="B101" s="407"/>
      <c r="C101" s="407"/>
      <c r="D101" s="407"/>
      <c r="E101" s="407"/>
      <c r="F101" s="407"/>
      <c r="G101" s="407"/>
      <c r="H101" s="407"/>
      <c r="I101" s="407"/>
      <c r="J101" s="407"/>
    </row>
    <row r="102" spans="1:10" x14ac:dyDescent="0.25">
      <c r="A102" s="408"/>
      <c r="B102" s="89"/>
      <c r="C102" s="89"/>
      <c r="D102" s="89"/>
      <c r="E102" s="89"/>
      <c r="F102" s="89"/>
      <c r="G102" s="89"/>
      <c r="H102" s="89"/>
      <c r="I102" s="89"/>
      <c r="J102" s="89"/>
    </row>
    <row r="103" spans="1:10" x14ac:dyDescent="0.25">
      <c r="A103" s="409" t="s">
        <v>173</v>
      </c>
      <c r="B103" s="89"/>
      <c r="C103" s="89"/>
      <c r="D103" s="89"/>
      <c r="E103" s="89"/>
      <c r="F103" s="89"/>
      <c r="G103" s="89"/>
      <c r="H103" s="89"/>
      <c r="I103" s="89"/>
      <c r="J103" s="89"/>
    </row>
    <row r="104" spans="1:10" x14ac:dyDescent="0.25">
      <c r="A104" s="409" t="s">
        <v>174</v>
      </c>
      <c r="B104" s="89"/>
      <c r="C104" s="89"/>
      <c r="D104" s="89"/>
      <c r="E104" s="89"/>
      <c r="F104" s="89"/>
      <c r="G104" s="89"/>
      <c r="H104" s="89"/>
      <c r="I104" s="89"/>
      <c r="J104" s="89"/>
    </row>
    <row r="105" spans="1:10" x14ac:dyDescent="0.25">
      <c r="A105" s="409" t="s">
        <v>175</v>
      </c>
      <c r="B105" s="89"/>
      <c r="C105" s="89"/>
      <c r="D105" s="89"/>
      <c r="E105" s="89"/>
      <c r="F105" s="89"/>
      <c r="G105" s="89"/>
      <c r="H105" s="89"/>
      <c r="I105" s="89"/>
      <c r="J105" s="89"/>
    </row>
    <row r="106" spans="1:10" x14ac:dyDescent="0.25">
      <c r="A106" s="409" t="s">
        <v>176</v>
      </c>
      <c r="B106" s="89"/>
      <c r="C106" s="89"/>
      <c r="D106" s="89"/>
      <c r="E106" s="89"/>
      <c r="F106" s="89"/>
      <c r="G106" s="89"/>
      <c r="H106" s="89"/>
      <c r="I106" s="89"/>
      <c r="J106" s="89"/>
    </row>
  </sheetData>
  <mergeCells count="27">
    <mergeCell ref="A4:J4"/>
    <mergeCell ref="A1:J1"/>
    <mergeCell ref="C3:D3"/>
    <mergeCell ref="E3:F3"/>
    <mergeCell ref="G3:H3"/>
    <mergeCell ref="I3:J3"/>
    <mergeCell ref="A60:J60"/>
    <mergeCell ref="A17:J17"/>
    <mergeCell ref="A29:F29"/>
    <mergeCell ref="G29:J29"/>
    <mergeCell ref="B32:C32"/>
    <mergeCell ref="A33:F34"/>
    <mergeCell ref="G33:J34"/>
    <mergeCell ref="C36:D36"/>
    <mergeCell ref="E36:F36"/>
    <mergeCell ref="G36:H36"/>
    <mergeCell ref="I36:J36"/>
    <mergeCell ref="A37:J37"/>
    <mergeCell ref="B96:J96"/>
    <mergeCell ref="B97:J97"/>
    <mergeCell ref="A100:A101"/>
    <mergeCell ref="A78:J78"/>
    <mergeCell ref="A85:J85"/>
    <mergeCell ref="A88:J88"/>
    <mergeCell ref="B89:C89"/>
    <mergeCell ref="A91:J91"/>
    <mergeCell ref="A93:J9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2060"/>
  </sheetPr>
  <dimension ref="A1:B52"/>
  <sheetViews>
    <sheetView workbookViewId="0">
      <selection activeCell="H32" sqref="H32"/>
    </sheetView>
  </sheetViews>
  <sheetFormatPr defaultColWidth="11.42578125" defaultRowHeight="15" x14ac:dyDescent="0.25"/>
  <sheetData>
    <row r="1" spans="1:2" x14ac:dyDescent="0.25">
      <c r="A1" s="819" t="s">
        <v>63</v>
      </c>
      <c r="B1" s="819"/>
    </row>
    <row r="2" spans="1:2" x14ac:dyDescent="0.25">
      <c r="A2" s="555" t="s">
        <v>184</v>
      </c>
      <c r="B2" s="555" t="s">
        <v>185</v>
      </c>
    </row>
    <row r="3" spans="1:2" x14ac:dyDescent="0.25">
      <c r="A3" s="557">
        <v>1</v>
      </c>
      <c r="B3" s="557">
        <v>0.99</v>
      </c>
    </row>
    <row r="4" spans="1:2" x14ac:dyDescent="0.25">
      <c r="A4" s="557">
        <v>2</v>
      </c>
      <c r="B4" s="557">
        <v>0.98</v>
      </c>
    </row>
    <row r="5" spans="1:2" x14ac:dyDescent="0.25">
      <c r="A5" s="557">
        <v>3</v>
      </c>
      <c r="B5" s="557">
        <v>0.97</v>
      </c>
    </row>
    <row r="6" spans="1:2" x14ac:dyDescent="0.25">
      <c r="A6" s="557">
        <v>4</v>
      </c>
      <c r="B6" s="557">
        <v>0.96</v>
      </c>
    </row>
    <row r="7" spans="1:2" x14ac:dyDescent="0.25">
      <c r="A7" s="557">
        <v>5</v>
      </c>
      <c r="B7" s="557">
        <v>0.95</v>
      </c>
    </row>
    <row r="8" spans="1:2" x14ac:dyDescent="0.25">
      <c r="A8" s="557">
        <v>6</v>
      </c>
      <c r="B8" s="557">
        <v>0.94</v>
      </c>
    </row>
    <row r="9" spans="1:2" x14ac:dyDescent="0.25">
      <c r="A9" s="557">
        <v>7</v>
      </c>
      <c r="B9" s="557">
        <v>0.93</v>
      </c>
    </row>
    <row r="10" spans="1:2" x14ac:dyDescent="0.25">
      <c r="A10" s="557">
        <v>8</v>
      </c>
      <c r="B10" s="557">
        <v>0.92</v>
      </c>
    </row>
    <row r="11" spans="1:2" x14ac:dyDescent="0.25">
      <c r="A11" s="557">
        <v>9</v>
      </c>
      <c r="B11" s="557">
        <v>0.91</v>
      </c>
    </row>
    <row r="12" spans="1:2" x14ac:dyDescent="0.25">
      <c r="A12" s="557">
        <v>10</v>
      </c>
      <c r="B12" s="557">
        <v>0.9</v>
      </c>
    </row>
    <row r="13" spans="1:2" x14ac:dyDescent="0.25">
      <c r="A13" s="557">
        <v>11</v>
      </c>
      <c r="B13" s="557">
        <v>0.89</v>
      </c>
    </row>
    <row r="14" spans="1:2" x14ac:dyDescent="0.25">
      <c r="A14" s="557">
        <v>12</v>
      </c>
      <c r="B14" s="557">
        <v>0.88</v>
      </c>
    </row>
    <row r="15" spans="1:2" x14ac:dyDescent="0.25">
      <c r="A15" s="557">
        <v>13</v>
      </c>
      <c r="B15" s="557">
        <v>0.87</v>
      </c>
    </row>
    <row r="16" spans="1:2" x14ac:dyDescent="0.25">
      <c r="A16" s="557">
        <v>14</v>
      </c>
      <c r="B16" s="557">
        <v>0.86</v>
      </c>
    </row>
    <row r="17" spans="1:2" x14ac:dyDescent="0.25">
      <c r="A17" s="557">
        <v>15</v>
      </c>
      <c r="B17" s="557">
        <v>0.85</v>
      </c>
    </row>
    <row r="18" spans="1:2" x14ac:dyDescent="0.25">
      <c r="A18" s="557">
        <v>16</v>
      </c>
      <c r="B18" s="557">
        <v>0.84</v>
      </c>
    </row>
    <row r="19" spans="1:2" x14ac:dyDescent="0.25">
      <c r="A19" s="557">
        <v>17</v>
      </c>
      <c r="B19" s="557">
        <v>0.83</v>
      </c>
    </row>
    <row r="20" spans="1:2" x14ac:dyDescent="0.25">
      <c r="A20" s="557">
        <v>18</v>
      </c>
      <c r="B20" s="557">
        <v>0.82</v>
      </c>
    </row>
    <row r="21" spans="1:2" x14ac:dyDescent="0.25">
      <c r="A21" s="557">
        <v>19</v>
      </c>
      <c r="B21" s="557">
        <v>0.81</v>
      </c>
    </row>
    <row r="22" spans="1:2" x14ac:dyDescent="0.25">
      <c r="A22" s="557">
        <v>20</v>
      </c>
      <c r="B22" s="557">
        <v>0.8</v>
      </c>
    </row>
    <row r="23" spans="1:2" x14ac:dyDescent="0.25">
      <c r="A23" s="557">
        <v>21</v>
      </c>
      <c r="B23" s="557">
        <v>0.79</v>
      </c>
    </row>
    <row r="24" spans="1:2" x14ac:dyDescent="0.25">
      <c r="A24" s="557">
        <v>22</v>
      </c>
      <c r="B24" s="557">
        <v>0.78</v>
      </c>
    </row>
    <row r="25" spans="1:2" x14ac:dyDescent="0.25">
      <c r="A25" s="557">
        <v>23</v>
      </c>
      <c r="B25" s="557">
        <v>0.77</v>
      </c>
    </row>
    <row r="26" spans="1:2" x14ac:dyDescent="0.25">
      <c r="A26" s="557">
        <v>24</v>
      </c>
      <c r="B26" s="557">
        <v>0.76</v>
      </c>
    </row>
    <row r="27" spans="1:2" x14ac:dyDescent="0.25">
      <c r="A27" s="557">
        <v>25</v>
      </c>
      <c r="B27" s="557">
        <v>0.75</v>
      </c>
    </row>
    <row r="28" spans="1:2" x14ac:dyDescent="0.25">
      <c r="A28" s="557">
        <v>26</v>
      </c>
      <c r="B28" s="557">
        <v>0.74</v>
      </c>
    </row>
    <row r="29" spans="1:2" x14ac:dyDescent="0.25">
      <c r="A29" s="557">
        <v>27</v>
      </c>
      <c r="B29" s="557">
        <v>0.73</v>
      </c>
    </row>
    <row r="30" spans="1:2" x14ac:dyDescent="0.25">
      <c r="A30" s="557">
        <v>28</v>
      </c>
      <c r="B30" s="557">
        <v>0.72</v>
      </c>
    </row>
    <row r="31" spans="1:2" x14ac:dyDescent="0.25">
      <c r="A31" s="557">
        <v>29</v>
      </c>
      <c r="B31" s="557">
        <v>0.71</v>
      </c>
    </row>
    <row r="32" spans="1:2" x14ac:dyDescent="0.25">
      <c r="A32" s="557">
        <v>30</v>
      </c>
      <c r="B32" s="557">
        <v>0.7</v>
      </c>
    </row>
    <row r="33" spans="1:2" x14ac:dyDescent="0.25">
      <c r="A33" s="557">
        <v>31</v>
      </c>
      <c r="B33" s="557">
        <v>0.69</v>
      </c>
    </row>
    <row r="34" spans="1:2" x14ac:dyDescent="0.25">
      <c r="A34" s="557">
        <v>32</v>
      </c>
      <c r="B34" s="557">
        <v>0.68</v>
      </c>
    </row>
    <row r="35" spans="1:2" x14ac:dyDescent="0.25">
      <c r="A35" s="557">
        <v>33</v>
      </c>
      <c r="B35" s="557">
        <v>0.67</v>
      </c>
    </row>
    <row r="36" spans="1:2" x14ac:dyDescent="0.25">
      <c r="A36" s="557">
        <v>34</v>
      </c>
      <c r="B36" s="557">
        <v>0.66</v>
      </c>
    </row>
    <row r="37" spans="1:2" x14ac:dyDescent="0.25">
      <c r="A37" s="557">
        <v>35</v>
      </c>
      <c r="B37" s="557">
        <v>0.65</v>
      </c>
    </row>
    <row r="38" spans="1:2" x14ac:dyDescent="0.25">
      <c r="A38" s="557">
        <v>36</v>
      </c>
      <c r="B38" s="557">
        <v>0.64</v>
      </c>
    </row>
    <row r="39" spans="1:2" x14ac:dyDescent="0.25">
      <c r="A39" s="557">
        <v>37</v>
      </c>
      <c r="B39" s="557">
        <v>0.63</v>
      </c>
    </row>
    <row r="40" spans="1:2" x14ac:dyDescent="0.25">
      <c r="A40" s="557">
        <v>38</v>
      </c>
      <c r="B40" s="557">
        <v>0.62</v>
      </c>
    </row>
    <row r="41" spans="1:2" x14ac:dyDescent="0.25">
      <c r="A41" s="557">
        <v>39</v>
      </c>
      <c r="B41" s="557">
        <v>0.61</v>
      </c>
    </row>
    <row r="42" spans="1:2" x14ac:dyDescent="0.25">
      <c r="A42" s="557">
        <v>40</v>
      </c>
      <c r="B42" s="557">
        <v>0.6</v>
      </c>
    </row>
    <row r="43" spans="1:2" x14ac:dyDescent="0.25">
      <c r="A43" s="557">
        <v>41</v>
      </c>
      <c r="B43" s="557">
        <v>0.59</v>
      </c>
    </row>
    <row r="44" spans="1:2" x14ac:dyDescent="0.25">
      <c r="A44" s="557">
        <v>42</v>
      </c>
      <c r="B44" s="557">
        <v>0.57999999999999996</v>
      </c>
    </row>
    <row r="45" spans="1:2" x14ac:dyDescent="0.25">
      <c r="A45" s="557">
        <v>43</v>
      </c>
      <c r="B45" s="557">
        <v>0.56999999999999995</v>
      </c>
    </row>
    <row r="46" spans="1:2" x14ac:dyDescent="0.25">
      <c r="A46" s="557">
        <v>44</v>
      </c>
      <c r="B46" s="557">
        <v>0.56000000000000005</v>
      </c>
    </row>
    <row r="47" spans="1:2" x14ac:dyDescent="0.25">
      <c r="A47" s="557">
        <v>45</v>
      </c>
      <c r="B47" s="557">
        <v>0.55000000000000004</v>
      </c>
    </row>
    <row r="48" spans="1:2" x14ac:dyDescent="0.25">
      <c r="A48" s="557">
        <v>46</v>
      </c>
      <c r="B48" s="557">
        <v>0.54</v>
      </c>
    </row>
    <row r="49" spans="1:2" x14ac:dyDescent="0.25">
      <c r="A49" s="557">
        <v>47</v>
      </c>
      <c r="B49" s="557">
        <v>0.53</v>
      </c>
    </row>
    <row r="50" spans="1:2" x14ac:dyDescent="0.25">
      <c r="A50" s="557">
        <v>48</v>
      </c>
      <c r="B50" s="557">
        <v>0.52</v>
      </c>
    </row>
    <row r="51" spans="1:2" x14ac:dyDescent="0.25">
      <c r="A51" s="557">
        <v>49</v>
      </c>
      <c r="B51" s="557">
        <v>0.51</v>
      </c>
    </row>
    <row r="52" spans="1:2" x14ac:dyDescent="0.25">
      <c r="A52" s="557">
        <v>50</v>
      </c>
      <c r="B52" s="557">
        <v>0.5</v>
      </c>
    </row>
  </sheetData>
  <sheetProtection sheet="1" objects="1" scenarios="1"/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2060"/>
  </sheetPr>
  <dimension ref="A1:C2"/>
  <sheetViews>
    <sheetView workbookViewId="0">
      <selection activeCell="D24" sqref="D24"/>
    </sheetView>
  </sheetViews>
  <sheetFormatPr defaultColWidth="11.42578125" defaultRowHeight="15" x14ac:dyDescent="0.25"/>
  <cols>
    <col min="1" max="1" width="21.28515625" customWidth="1"/>
  </cols>
  <sheetData>
    <row r="1" spans="1:3" x14ac:dyDescent="0.25">
      <c r="A1" s="555" t="s">
        <v>186</v>
      </c>
      <c r="B1" s="555" t="s">
        <v>62</v>
      </c>
      <c r="C1" s="555" t="s">
        <v>63</v>
      </c>
    </row>
    <row r="2" spans="1:3" x14ac:dyDescent="0.25">
      <c r="A2" s="555" t="s">
        <v>12</v>
      </c>
      <c r="B2" s="556">
        <v>64</v>
      </c>
      <c r="C2" s="556">
        <v>84</v>
      </c>
    </row>
  </sheetData>
  <sheetProtection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 tint="0.79998168889431442"/>
  </sheetPr>
  <dimension ref="A1:M40"/>
  <sheetViews>
    <sheetView topLeftCell="A4" zoomScale="85" zoomScaleNormal="85" workbookViewId="0">
      <selection activeCell="C11" sqref="C11:F11"/>
    </sheetView>
  </sheetViews>
  <sheetFormatPr defaultColWidth="11.42578125" defaultRowHeight="15" x14ac:dyDescent="0.25"/>
  <cols>
    <col min="1" max="1" width="14.42578125" customWidth="1"/>
    <col min="2" max="2" width="18" customWidth="1"/>
    <col min="3" max="3" width="14.5703125" customWidth="1"/>
    <col min="4" max="4" width="15" customWidth="1"/>
    <col min="5" max="5" width="18.5703125" customWidth="1"/>
    <col min="6" max="6" width="17.5703125" customWidth="1"/>
    <col min="7" max="7" width="14" customWidth="1"/>
    <col min="9" max="9" width="11.42578125" customWidth="1"/>
    <col min="10" max="10" width="12.42578125" customWidth="1"/>
    <col min="11" max="11" width="14.140625" customWidth="1"/>
    <col min="12" max="12" width="14.28515625" customWidth="1"/>
    <col min="13" max="13" width="11.42578125" style="89"/>
  </cols>
  <sheetData>
    <row r="1" spans="1:13" ht="15.75" thickBot="1" x14ac:dyDescent="0.3"/>
    <row r="2" spans="1:13" ht="15" customHeight="1" x14ac:dyDescent="0.25">
      <c r="A2" s="823" t="s">
        <v>60</v>
      </c>
      <c r="B2" s="824"/>
      <c r="C2" s="824"/>
      <c r="D2" s="824"/>
      <c r="E2" s="824"/>
      <c r="F2" s="824"/>
      <c r="G2" s="824"/>
      <c r="H2" s="824"/>
      <c r="I2" s="824"/>
      <c r="J2" s="824"/>
      <c r="K2" s="824"/>
      <c r="L2" s="824"/>
      <c r="M2" s="825"/>
    </row>
    <row r="3" spans="1:13" ht="15.75" customHeight="1" thickBot="1" x14ac:dyDescent="0.3">
      <c r="A3" s="826"/>
      <c r="B3" s="827"/>
      <c r="C3" s="827"/>
      <c r="D3" s="827"/>
      <c r="E3" s="827"/>
      <c r="F3" s="827"/>
      <c r="G3" s="827"/>
      <c r="H3" s="827"/>
      <c r="I3" s="827"/>
      <c r="J3" s="827"/>
      <c r="K3" s="827"/>
      <c r="L3" s="827"/>
      <c r="M3" s="828"/>
    </row>
    <row r="4" spans="1:13" ht="15.75" thickBot="1" x14ac:dyDescent="0.3">
      <c r="A4" s="833" t="s">
        <v>187</v>
      </c>
      <c r="B4" s="831"/>
      <c r="C4" s="829" t="s">
        <v>188</v>
      </c>
      <c r="D4" s="830"/>
      <c r="E4" s="830"/>
      <c r="F4" s="831"/>
      <c r="G4" s="567" t="s">
        <v>67</v>
      </c>
      <c r="H4" s="567" t="s">
        <v>3</v>
      </c>
      <c r="I4" s="567" t="s">
        <v>189</v>
      </c>
      <c r="J4" s="568" t="s">
        <v>190</v>
      </c>
      <c r="K4" s="568" t="s">
        <v>191</v>
      </c>
      <c r="L4" s="569" t="s">
        <v>192</v>
      </c>
      <c r="M4" s="559" t="s">
        <v>196</v>
      </c>
    </row>
    <row r="5" spans="1:13" x14ac:dyDescent="0.25">
      <c r="A5" s="820"/>
      <c r="B5" s="822"/>
      <c r="C5" s="832"/>
      <c r="D5" s="821"/>
      <c r="E5" s="821"/>
      <c r="F5" s="822"/>
      <c r="G5" s="164"/>
      <c r="H5" s="164"/>
      <c r="I5" s="164"/>
      <c r="J5" s="553">
        <f>H5*I5</f>
        <v>0</v>
      </c>
      <c r="K5" s="163">
        <f>I5/IF(M5="","",VLOOKUP(M5,'POURCENTAGE PROFIT'!A3:B52,2,0))</f>
        <v>0</v>
      </c>
      <c r="L5" s="353">
        <f>H5*K5</f>
        <v>0</v>
      </c>
      <c r="M5" s="564">
        <v>20</v>
      </c>
    </row>
    <row r="6" spans="1:13" x14ac:dyDescent="0.25">
      <c r="A6" s="820"/>
      <c r="B6" s="822"/>
      <c r="C6" s="832"/>
      <c r="D6" s="821"/>
      <c r="E6" s="821"/>
      <c r="F6" s="822"/>
      <c r="G6" s="164"/>
      <c r="H6" s="164"/>
      <c r="I6" s="164"/>
      <c r="J6" s="553">
        <f t="shared" ref="J6:J16" si="0">H6*I6</f>
        <v>0</v>
      </c>
      <c r="K6" s="163">
        <f>I6/IF(M6="","",VLOOKUP(M6,'POURCENTAGE PROFIT'!A4:B53,2,0))</f>
        <v>0</v>
      </c>
      <c r="L6" s="353">
        <f t="shared" ref="L6:L16" si="1">H6*K6</f>
        <v>0</v>
      </c>
      <c r="M6" s="565">
        <v>20</v>
      </c>
    </row>
    <row r="7" spans="1:13" x14ac:dyDescent="0.25">
      <c r="A7" s="820"/>
      <c r="B7" s="822"/>
      <c r="C7" s="832"/>
      <c r="D7" s="821"/>
      <c r="E7" s="821"/>
      <c r="F7" s="822"/>
      <c r="G7" s="164"/>
      <c r="H7" s="164"/>
      <c r="I7" s="164"/>
      <c r="J7" s="553">
        <f t="shared" si="0"/>
        <v>0</v>
      </c>
      <c r="K7" s="163">
        <f>I7/IF(M7="","",VLOOKUP(M7,'POURCENTAGE PROFIT'!A5:B54,2,0))</f>
        <v>0</v>
      </c>
      <c r="L7" s="353">
        <f t="shared" si="1"/>
        <v>0</v>
      </c>
      <c r="M7" s="565">
        <v>20</v>
      </c>
    </row>
    <row r="8" spans="1:13" x14ac:dyDescent="0.25">
      <c r="A8" s="820"/>
      <c r="B8" s="822"/>
      <c r="C8" s="832"/>
      <c r="D8" s="821"/>
      <c r="E8" s="821"/>
      <c r="F8" s="822"/>
      <c r="G8" s="164"/>
      <c r="H8" s="164">
        <v>2</v>
      </c>
      <c r="I8" s="164">
        <v>2</v>
      </c>
      <c r="J8" s="553">
        <f t="shared" si="0"/>
        <v>4</v>
      </c>
      <c r="K8" s="163">
        <f>I8/IF(M8="","",VLOOKUP(M8,'POURCENTAGE PROFIT'!A6:B55,2,0))</f>
        <v>2.5</v>
      </c>
      <c r="L8" s="353">
        <f t="shared" si="1"/>
        <v>5</v>
      </c>
      <c r="M8" s="565">
        <v>20</v>
      </c>
    </row>
    <row r="9" spans="1:13" x14ac:dyDescent="0.25">
      <c r="A9" s="820"/>
      <c r="B9" s="822"/>
      <c r="C9" s="832"/>
      <c r="D9" s="821"/>
      <c r="E9" s="821"/>
      <c r="F9" s="822"/>
      <c r="G9" s="164"/>
      <c r="H9" s="164"/>
      <c r="I9" s="164"/>
      <c r="J9" s="553">
        <f t="shared" si="0"/>
        <v>0</v>
      </c>
      <c r="K9" s="163">
        <f>I9/IF(M9="","",VLOOKUP(M9,'POURCENTAGE PROFIT'!A7:B56,2,0))</f>
        <v>0</v>
      </c>
      <c r="L9" s="353">
        <f t="shared" si="1"/>
        <v>0</v>
      </c>
      <c r="M9" s="565">
        <v>20</v>
      </c>
    </row>
    <row r="10" spans="1:13" x14ac:dyDescent="0.25">
      <c r="A10" s="820"/>
      <c r="B10" s="822"/>
      <c r="C10" s="832"/>
      <c r="D10" s="821"/>
      <c r="E10" s="821"/>
      <c r="F10" s="822"/>
      <c r="G10" s="164"/>
      <c r="H10" s="164"/>
      <c r="I10" s="164"/>
      <c r="J10" s="553">
        <f t="shared" si="0"/>
        <v>0</v>
      </c>
      <c r="K10" s="163">
        <f>I10/IF(M10="","",VLOOKUP(M10,'POURCENTAGE PROFIT'!A8:B57,2,0))</f>
        <v>0</v>
      </c>
      <c r="L10" s="353">
        <f t="shared" si="1"/>
        <v>0</v>
      </c>
      <c r="M10" s="565">
        <v>20</v>
      </c>
    </row>
    <row r="11" spans="1:13" x14ac:dyDescent="0.25">
      <c r="A11" s="820"/>
      <c r="B11" s="822"/>
      <c r="C11" s="832"/>
      <c r="D11" s="821"/>
      <c r="E11" s="821"/>
      <c r="F11" s="822"/>
      <c r="G11" s="164"/>
      <c r="H11" s="164"/>
      <c r="I11" s="164"/>
      <c r="J11" s="553">
        <f t="shared" si="0"/>
        <v>0</v>
      </c>
      <c r="K11" s="163">
        <f>I11/IF(M11="","",VLOOKUP(M11,'POURCENTAGE PROFIT'!A9:B58,2,0))</f>
        <v>0</v>
      </c>
      <c r="L11" s="353">
        <f t="shared" si="1"/>
        <v>0</v>
      </c>
      <c r="M11" s="565">
        <v>20</v>
      </c>
    </row>
    <row r="12" spans="1:13" x14ac:dyDescent="0.25">
      <c r="A12" s="820"/>
      <c r="B12" s="822"/>
      <c r="C12" s="832"/>
      <c r="D12" s="821"/>
      <c r="E12" s="821"/>
      <c r="F12" s="822"/>
      <c r="G12" s="164"/>
      <c r="H12" s="164"/>
      <c r="I12" s="164"/>
      <c r="J12" s="553">
        <f t="shared" si="0"/>
        <v>0</v>
      </c>
      <c r="K12" s="163">
        <f>I12/IF(M12="","",VLOOKUP(M12,'POURCENTAGE PROFIT'!A10:B59,2,0))</f>
        <v>0</v>
      </c>
      <c r="L12" s="353">
        <f t="shared" si="1"/>
        <v>0</v>
      </c>
      <c r="M12" s="565">
        <v>20</v>
      </c>
    </row>
    <row r="13" spans="1:13" x14ac:dyDescent="0.25">
      <c r="A13" s="820"/>
      <c r="B13" s="822"/>
      <c r="C13" s="832"/>
      <c r="D13" s="821"/>
      <c r="E13" s="821"/>
      <c r="F13" s="822"/>
      <c r="G13" s="164"/>
      <c r="H13" s="164"/>
      <c r="I13" s="164"/>
      <c r="J13" s="553">
        <f t="shared" si="0"/>
        <v>0</v>
      </c>
      <c r="K13" s="163">
        <f>I13/IF(M13="","",VLOOKUP(M13,'POURCENTAGE PROFIT'!A11:B60,2,0))</f>
        <v>0</v>
      </c>
      <c r="L13" s="353">
        <f t="shared" si="1"/>
        <v>0</v>
      </c>
      <c r="M13" s="565">
        <v>20</v>
      </c>
    </row>
    <row r="14" spans="1:13" x14ac:dyDescent="0.25">
      <c r="A14" s="820"/>
      <c r="B14" s="822"/>
      <c r="C14" s="843"/>
      <c r="D14" s="844"/>
      <c r="E14" s="844"/>
      <c r="F14" s="845"/>
      <c r="G14" s="164"/>
      <c r="H14" s="164"/>
      <c r="I14" s="164"/>
      <c r="J14" s="553">
        <f t="shared" si="0"/>
        <v>0</v>
      </c>
      <c r="K14" s="163">
        <f>I14/IF(M14="","",VLOOKUP(M14,'POURCENTAGE PROFIT'!A12:B61,2,0))</f>
        <v>0</v>
      </c>
      <c r="L14" s="353">
        <f t="shared" si="1"/>
        <v>0</v>
      </c>
      <c r="M14" s="565">
        <v>20</v>
      </c>
    </row>
    <row r="15" spans="1:13" x14ac:dyDescent="0.25">
      <c r="A15" s="820"/>
      <c r="B15" s="822"/>
      <c r="C15" s="832"/>
      <c r="D15" s="821"/>
      <c r="E15" s="821"/>
      <c r="F15" s="822"/>
      <c r="G15" s="166"/>
      <c r="H15" s="164"/>
      <c r="I15" s="164"/>
      <c r="J15" s="553">
        <f t="shared" si="0"/>
        <v>0</v>
      </c>
      <c r="K15" s="163">
        <f>I15/IF(M15="","",VLOOKUP(M15,'POURCENTAGE PROFIT'!A13:B62,2,0))</f>
        <v>0</v>
      </c>
      <c r="L15" s="353">
        <f t="shared" si="1"/>
        <v>0</v>
      </c>
      <c r="M15" s="565">
        <v>20</v>
      </c>
    </row>
    <row r="16" spans="1:13" ht="15.75" thickBot="1" x14ac:dyDescent="0.3">
      <c r="A16" s="837"/>
      <c r="B16" s="839"/>
      <c r="C16" s="846"/>
      <c r="D16" s="838"/>
      <c r="E16" s="838"/>
      <c r="F16" s="839"/>
      <c r="G16" s="165"/>
      <c r="H16" s="165"/>
      <c r="I16" s="165"/>
      <c r="J16" s="570">
        <f t="shared" si="0"/>
        <v>0</v>
      </c>
      <c r="K16" s="571">
        <f>I16/IF(M16="","",VLOOKUP(M16,'POURCENTAGE PROFIT'!A14:B63,2,0))</f>
        <v>0</v>
      </c>
      <c r="L16" s="358">
        <f t="shared" si="1"/>
        <v>0</v>
      </c>
      <c r="M16" s="566">
        <v>20</v>
      </c>
    </row>
    <row r="17" spans="1:13" x14ac:dyDescent="0.25">
      <c r="A17" s="89"/>
      <c r="B17" s="89"/>
      <c r="C17" s="89"/>
      <c r="D17" s="89"/>
      <c r="E17" s="89"/>
      <c r="F17" s="89"/>
      <c r="G17" s="89"/>
      <c r="H17" s="89"/>
      <c r="I17" s="89"/>
      <c r="J17" s="89"/>
      <c r="K17" s="160"/>
      <c r="L17" s="160"/>
      <c r="M17" s="561"/>
    </row>
    <row r="18" spans="1:13" ht="15.75" thickBot="1" x14ac:dyDescent="0.3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</row>
    <row r="19" spans="1:13" ht="15.75" customHeight="1" thickBot="1" x14ac:dyDescent="0.3">
      <c r="A19" s="823" t="s">
        <v>61</v>
      </c>
      <c r="B19" s="824"/>
      <c r="C19" s="824"/>
      <c r="D19" s="825"/>
      <c r="E19" s="559" t="s">
        <v>62</v>
      </c>
      <c r="F19" s="558" t="s">
        <v>63</v>
      </c>
      <c r="H19" s="89"/>
      <c r="M19"/>
    </row>
    <row r="20" spans="1:13" ht="15.75" customHeight="1" thickBot="1" x14ac:dyDescent="0.3">
      <c r="A20" s="826"/>
      <c r="B20" s="827"/>
      <c r="C20" s="827"/>
      <c r="D20" s="828"/>
      <c r="E20" s="560">
        <f>'TAUX HORAIRE'!B2</f>
        <v>64</v>
      </c>
      <c r="F20" s="560">
        <f>'TAUX HORAIRE'!C2</f>
        <v>84</v>
      </c>
      <c r="H20" s="89"/>
      <c r="M20"/>
    </row>
    <row r="21" spans="1:13" ht="19.5" customHeight="1" x14ac:dyDescent="0.25">
      <c r="A21" s="840" t="s">
        <v>197</v>
      </c>
      <c r="B21" s="841"/>
      <c r="C21" s="842"/>
      <c r="D21" s="567" t="s">
        <v>193</v>
      </c>
      <c r="E21" s="568" t="s">
        <v>62</v>
      </c>
      <c r="F21" s="569" t="s">
        <v>63</v>
      </c>
      <c r="J21" s="89"/>
      <c r="M21"/>
    </row>
    <row r="22" spans="1:13" x14ac:dyDescent="0.25">
      <c r="A22" s="820"/>
      <c r="B22" s="821"/>
      <c r="C22" s="822"/>
      <c r="D22" s="164"/>
      <c r="E22" s="163">
        <f>D22*E20</f>
        <v>0</v>
      </c>
      <c r="F22" s="353">
        <f>D22*F20</f>
        <v>0</v>
      </c>
      <c r="J22" s="89"/>
      <c r="M22"/>
    </row>
    <row r="23" spans="1:13" x14ac:dyDescent="0.25">
      <c r="A23" s="820"/>
      <c r="B23" s="821"/>
      <c r="C23" s="822"/>
      <c r="D23" s="164"/>
      <c r="E23" s="163">
        <f>D23*E20</f>
        <v>0</v>
      </c>
      <c r="F23" s="353">
        <f>D23*F20</f>
        <v>0</v>
      </c>
      <c r="J23" s="89"/>
      <c r="M23"/>
    </row>
    <row r="24" spans="1:13" x14ac:dyDescent="0.25">
      <c r="A24" s="834"/>
      <c r="B24" s="835"/>
      <c r="C24" s="836"/>
      <c r="D24" s="274"/>
      <c r="E24" s="163">
        <f>D24*E20</f>
        <v>0</v>
      </c>
      <c r="F24" s="353">
        <f>D24*F20</f>
        <v>0</v>
      </c>
      <c r="J24" s="89"/>
      <c r="M24"/>
    </row>
    <row r="25" spans="1:13" x14ac:dyDescent="0.25">
      <c r="A25" s="820"/>
      <c r="B25" s="821"/>
      <c r="C25" s="822"/>
      <c r="D25" s="274"/>
      <c r="E25" s="163">
        <f>D25*E20</f>
        <v>0</v>
      </c>
      <c r="F25" s="353">
        <f>D25*F20</f>
        <v>0</v>
      </c>
      <c r="J25" s="89"/>
      <c r="M25"/>
    </row>
    <row r="26" spans="1:13" x14ac:dyDescent="0.25">
      <c r="A26" s="820"/>
      <c r="B26" s="821"/>
      <c r="C26" s="822"/>
      <c r="D26" s="274"/>
      <c r="E26" s="163">
        <f>D26*E20</f>
        <v>0</v>
      </c>
      <c r="F26" s="353">
        <f>D26*F20</f>
        <v>0</v>
      </c>
      <c r="J26" s="89"/>
      <c r="M26"/>
    </row>
    <row r="27" spans="1:13" x14ac:dyDescent="0.25">
      <c r="A27" s="820"/>
      <c r="B27" s="821"/>
      <c r="C27" s="822"/>
      <c r="D27" s="274"/>
      <c r="E27" s="163">
        <f>D27*E20</f>
        <v>0</v>
      </c>
      <c r="F27" s="353">
        <f>D27*F20</f>
        <v>0</v>
      </c>
      <c r="J27" s="89"/>
      <c r="M27"/>
    </row>
    <row r="28" spans="1:13" x14ac:dyDescent="0.25">
      <c r="A28" s="820"/>
      <c r="B28" s="821"/>
      <c r="C28" s="822"/>
      <c r="D28" s="274"/>
      <c r="E28" s="163">
        <f>D28*E20</f>
        <v>0</v>
      </c>
      <c r="F28" s="353">
        <f>D28*F20</f>
        <v>0</v>
      </c>
      <c r="J28" s="89"/>
      <c r="M28"/>
    </row>
    <row r="29" spans="1:13" x14ac:dyDescent="0.25">
      <c r="A29" s="820"/>
      <c r="B29" s="821"/>
      <c r="C29" s="822"/>
      <c r="D29" s="274"/>
      <c r="E29" s="163">
        <f>D29*E20</f>
        <v>0</v>
      </c>
      <c r="F29" s="353">
        <f>D29*F20</f>
        <v>0</v>
      </c>
      <c r="J29" s="89"/>
      <c r="M29"/>
    </row>
    <row r="30" spans="1:13" x14ac:dyDescent="0.25">
      <c r="A30" s="820"/>
      <c r="B30" s="821"/>
      <c r="C30" s="822"/>
      <c r="D30" s="274"/>
      <c r="E30" s="163">
        <f>D30*E20</f>
        <v>0</v>
      </c>
      <c r="F30" s="353">
        <f>D30*F20</f>
        <v>0</v>
      </c>
      <c r="J30" s="89"/>
      <c r="M30"/>
    </row>
    <row r="31" spans="1:13" x14ac:dyDescent="0.25">
      <c r="A31" s="820"/>
      <c r="B31" s="821"/>
      <c r="C31" s="822"/>
      <c r="D31" s="274"/>
      <c r="E31" s="163">
        <f>D31*E20</f>
        <v>0</v>
      </c>
      <c r="F31" s="353">
        <f>D31*F20</f>
        <v>0</v>
      </c>
      <c r="J31" s="89"/>
      <c r="M31"/>
    </row>
    <row r="32" spans="1:13" ht="15.75" thickBot="1" x14ac:dyDescent="0.3">
      <c r="A32" s="837"/>
      <c r="B32" s="838"/>
      <c r="C32" s="839"/>
      <c r="D32" s="572"/>
      <c r="E32" s="571">
        <f>D32*E20</f>
        <v>0</v>
      </c>
      <c r="F32" s="358">
        <f>D32*F20</f>
        <v>0</v>
      </c>
      <c r="J32" s="89"/>
      <c r="M32"/>
    </row>
    <row r="33" spans="1:13" x14ac:dyDescent="0.25">
      <c r="G33" s="89"/>
    </row>
    <row r="34" spans="1:13" ht="15.75" thickBot="1" x14ac:dyDescent="0.3">
      <c r="G34" s="89"/>
    </row>
    <row r="35" spans="1:13" ht="15" customHeight="1" x14ac:dyDescent="0.25">
      <c r="A35" s="670" t="s">
        <v>0</v>
      </c>
      <c r="B35" s="671"/>
      <c r="C35" s="672"/>
      <c r="D35" s="563"/>
      <c r="E35" s="563"/>
      <c r="F35" s="563"/>
      <c r="G35" s="563"/>
    </row>
    <row r="36" spans="1:13" ht="15.75" customHeight="1" thickBot="1" x14ac:dyDescent="0.3">
      <c r="A36" s="673"/>
      <c r="B36" s="674"/>
      <c r="C36" s="675"/>
      <c r="D36" s="563"/>
      <c r="E36" s="563"/>
      <c r="F36" s="563"/>
      <c r="G36" s="563"/>
    </row>
    <row r="37" spans="1:13" ht="23.25" x14ac:dyDescent="0.25">
      <c r="A37" s="573"/>
      <c r="B37" s="568" t="s">
        <v>62</v>
      </c>
      <c r="C37" s="569" t="s">
        <v>63</v>
      </c>
      <c r="D37" s="561"/>
      <c r="K37" s="89"/>
      <c r="M37"/>
    </row>
    <row r="38" spans="1:13" x14ac:dyDescent="0.25">
      <c r="A38" s="574" t="s">
        <v>60</v>
      </c>
      <c r="B38" s="163">
        <f>SUM(J5:J16)</f>
        <v>4</v>
      </c>
      <c r="C38" s="353">
        <f>SUM(L5:L16)</f>
        <v>5</v>
      </c>
      <c r="D38" s="160"/>
      <c r="K38" s="89"/>
      <c r="M38"/>
    </row>
    <row r="39" spans="1:13" x14ac:dyDescent="0.25">
      <c r="A39" s="575" t="s">
        <v>194</v>
      </c>
      <c r="B39" s="554">
        <f>SUM(E22:E32)</f>
        <v>0</v>
      </c>
      <c r="C39" s="576">
        <f>SUM(F22:F32)</f>
        <v>0</v>
      </c>
      <c r="D39" s="160"/>
      <c r="K39" s="89"/>
      <c r="M39"/>
    </row>
    <row r="40" spans="1:13" ht="15.75" thickBot="1" x14ac:dyDescent="0.3">
      <c r="A40" s="577" t="s">
        <v>195</v>
      </c>
      <c r="B40" s="578">
        <f>B38+B39</f>
        <v>4</v>
      </c>
      <c r="C40" s="579">
        <f>C38+C39</f>
        <v>5</v>
      </c>
      <c r="D40" s="562"/>
      <c r="K40" s="89"/>
      <c r="M40"/>
    </row>
  </sheetData>
  <mergeCells count="41">
    <mergeCell ref="A21:C21"/>
    <mergeCell ref="A22:C22"/>
    <mergeCell ref="C9:F9"/>
    <mergeCell ref="C10:F10"/>
    <mergeCell ref="C11:F11"/>
    <mergeCell ref="C12:F12"/>
    <mergeCell ref="C13:F13"/>
    <mergeCell ref="C14:F14"/>
    <mergeCell ref="C15:F15"/>
    <mergeCell ref="C16:F16"/>
    <mergeCell ref="A19:D20"/>
    <mergeCell ref="A10:B10"/>
    <mergeCell ref="A16:B16"/>
    <mergeCell ref="A11:B11"/>
    <mergeCell ref="A12:B12"/>
    <mergeCell ref="A24:C24"/>
    <mergeCell ref="A25:C25"/>
    <mergeCell ref="A26:C26"/>
    <mergeCell ref="A35:C36"/>
    <mergeCell ref="A27:C27"/>
    <mergeCell ref="A28:C28"/>
    <mergeCell ref="A29:C29"/>
    <mergeCell ref="A30:C30"/>
    <mergeCell ref="A31:C31"/>
    <mergeCell ref="A32:C32"/>
    <mergeCell ref="A23:C23"/>
    <mergeCell ref="A13:B13"/>
    <mergeCell ref="A14:B14"/>
    <mergeCell ref="A15:B15"/>
    <mergeCell ref="A2:M3"/>
    <mergeCell ref="A6:B6"/>
    <mergeCell ref="A7:B7"/>
    <mergeCell ref="A8:B8"/>
    <mergeCell ref="A9:B9"/>
    <mergeCell ref="C4:F4"/>
    <mergeCell ref="C5:F5"/>
    <mergeCell ref="C6:F6"/>
    <mergeCell ref="C7:F7"/>
    <mergeCell ref="C8:F8"/>
    <mergeCell ref="A5:B5"/>
    <mergeCell ref="A4:B4"/>
  </mergeCells>
  <pageMargins left="0.7" right="0.7" top="0.75" bottom="0.75" header="0.3" footer="0.3"/>
  <pageSetup paperSize="14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'POURCENTAGE PROFIT'!$A$3:$A$52</xm:f>
          </x14:formula1>
          <xm:sqref>M5:M17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scriptIds xmlns="http://schemas.microsoft.com/office/extensibility/maker/v1.0" id="script-ids-node-id">
  <scriptId xmlns="" id="ms-officescript%3A%2F%2Fonedrive_business_itemlink%2F012NHVCKKGP7F2XHWS55B3XUZ2RG3E3F7X:ms-officescript%3A%2F%2Fonedrive_business_sharinglink%2Fu!aHR0cHM6Ly9zZWxlY3Ryb25peC1teS5zaGFyZXBvaW50LmNvbS86dTovZy9wZXJzb25hbC9qbGVwaW5lX3NlbGVjdHJvbml4X2NhL0VVWl95NnVlMHU5RHU5TTZpYlpObF9jQmY2ZGxjWmNnSHhuOTFqMVgzYWdSeEE"/>
  <scriptId xmlns="" id="ms-officescript%3A%2F%2Fonedrive_business_itemlink%2F012NHVCKKVYRF4P5MDAVEJ2GDIEOFNMY4V:ms-officescript%3A%2F%2Fonedrive_business_sharinglink%2Fu!aHR0cHM6Ly9zZWxlY3Ryb25peC1teS5zaGFyZXBvaW50LmNvbS86dTovZy9wZXJzb25hbC9qbGVwaW5lX3NlbGVjdHJvbml4X2NhL0VWWEVTOGYxZ3dWSW5SaG9JNHJXWTVVQk96MDZHbl9EaGltRFphd2cyVjJlLUE"/>
  <scriptId xmlns="" id="ms-officescript%3A%2F%2Fonedrive_business_itemlink%2F012NHVCKKRH4OO2YJWJFEK6NR3L4KL4BWO:ms-officescript%3A%2F%2Fonedrive_business_sharinglink%2Fu!aHR0cHM6Ly9zZWxlY3Ryb25peC1teS5zaGFyZXBvaW50LmNvbS86dTovZy9wZXJzb25hbC9qbGVwaW5lX3NlbGVjdHJvbml4X2NhL0VWRV9ITzFoTmtsSXJ6WTdYeFMtQnM0QkRaZ3lRSmRCSUpaaG10bmZHUExlTlE"/>
  <scriptId xmlns="" id="ms-officescript%3A%2F%2Fonedrive_business_itemlink%2F01ZJM7SL7AIDUORK5QU5A2OQC6LDWLRSMS:ms-officescript%3A%2F%2Fonedrive_business_sharinglink%2Fu!aHR0cHM6Ly9zZWxlY3Ryb25peC1teS5zaGFyZXBvaW50LmNvbS86dTovZy9wZXJzb25hbC9wZ2Fnbm9uX3NlbGVjdHJvbml4X2NhL0VlQkE2T2lyc0tkQnAwQmVXT3k0eVpJQks0VVpudGF3MGJGLUhEZUFGOXRjU1E"/>
  <scriptId xmlns="" id="ms-officescript%3A%2F%2Fonedrive_business_itemlink%2F01AUJ234AR46N4NMVL25HLQWALNOAASLPC:ms-officescript%3A%2F%2Fonedrive_business_sharinglink%2Fu!aHR0cHM6Ly9zZWxlY3Ryb25peC1teS5zaGFyZXBvaW50LmNvbS86dTovZy9wZXJzb25hbC9zZ2VuZXN0X3NlbGVjdHJvbml4X2NhL0VSSG5tOGF5cTlkT3VGZ0xhNEFKTGVJQjY4LTlxU3lPMWlONjRfRlNYeHk1Z3c"/>
</scriptId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3dc70b2-6476-4a76-bea2-ebbdf26d34a1">
      <Terms xmlns="http://schemas.microsoft.com/office/infopath/2007/PartnerControls"/>
    </lcf76f155ced4ddcb4097134ff3c332f>
    <TaxCatchAll xmlns="a948a4a1-198f-4ed5-aa4e-a7405df8ca39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6ECFEA706B5049AD51722076F1F291" ma:contentTypeVersion="15" ma:contentTypeDescription="Crée un document." ma:contentTypeScope="" ma:versionID="8a93b4f50a1018f878239a536fdaf277">
  <xsd:schema xmlns:xsd="http://www.w3.org/2001/XMLSchema" xmlns:xs="http://www.w3.org/2001/XMLSchema" xmlns:p="http://schemas.microsoft.com/office/2006/metadata/properties" xmlns:ns2="a948a4a1-198f-4ed5-aa4e-a7405df8ca39" xmlns:ns3="83dc70b2-6476-4a76-bea2-ebbdf26d34a1" targetNamespace="http://schemas.microsoft.com/office/2006/metadata/properties" ma:root="true" ma:fieldsID="09c99af5d7dcc91ef8ae42f389f8bfd9" ns2:_="" ns3:_="">
    <xsd:import namespace="a948a4a1-198f-4ed5-aa4e-a7405df8ca39"/>
    <xsd:import namespace="83dc70b2-6476-4a76-bea2-ebbdf26d34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8a4a1-198f-4ed5-aa4e-a7405df8ca3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0813d09-0f34-4844-9318-603be4eb6b61}" ma:internalName="TaxCatchAll" ma:showField="CatchAllData" ma:web="a948a4a1-198f-4ed5-aa4e-a7405df8ca3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dc70b2-6476-4a76-bea2-ebbdf26d34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66b43427-1390-4e3b-8fa7-b72d6c3ce8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4624CD-0692-43AE-8FBF-FA6299BD6ED3}">
  <ds:schemaRefs>
    <ds:schemaRef ds:uri="http://schemas.microsoft.com/office/extensibility/maker/v1.0"/>
    <ds:schemaRef ds:uri=""/>
  </ds:schemaRefs>
</ds:datastoreItem>
</file>

<file path=customXml/itemProps2.xml><?xml version="1.0" encoding="utf-8"?>
<ds:datastoreItem xmlns:ds="http://schemas.openxmlformats.org/officeDocument/2006/customXml" ds:itemID="{46599CD3-DC8C-4B2B-92DB-4A4CA7D212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064053-AFA0-4360-84E6-2968A55B4B3C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F176349-DD39-4D3E-82CB-3FEAD76EF2AC}">
  <ds:schemaRefs>
    <ds:schemaRef ds:uri="a948a4a1-198f-4ed5-aa4e-a7405df8ca39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3dc70b2-6476-4a76-bea2-ebbdf26d34a1"/>
    <ds:schemaRef ds:uri="http://schemas.microsoft.com/office/2006/metadata/properties"/>
  </ds:schemaRefs>
</ds:datastoreItem>
</file>

<file path=customXml/itemProps5.xml><?xml version="1.0" encoding="utf-8"?>
<ds:datastoreItem xmlns:ds="http://schemas.openxmlformats.org/officeDocument/2006/customXml" ds:itemID="{BEE0BBD2-FA81-4BAD-9CED-8A3F2BA5E5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48a4a1-198f-4ed5-aa4e-a7405df8ca39"/>
    <ds:schemaRef ds:uri="83dc70b2-6476-4a76-bea2-ebbdf26d34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3</vt:i4>
      </vt:variant>
    </vt:vector>
  </HeadingPairs>
  <TitlesOfParts>
    <vt:vector size="14" baseType="lpstr">
      <vt:lpstr>TOTAL</vt:lpstr>
      <vt:lpstr>LOT</vt:lpstr>
      <vt:lpstr>FIL</vt:lpstr>
      <vt:lpstr>TRANSFO</vt:lpstr>
      <vt:lpstr>RACE WAY</vt:lpstr>
      <vt:lpstr>E-PLAN</vt:lpstr>
      <vt:lpstr>ESPACE COMMUN</vt:lpstr>
      <vt:lpstr>Logement</vt:lpstr>
      <vt:lpstr>POURCENTAGE PROFIT</vt:lpstr>
      <vt:lpstr>TAUX HORAIRE</vt:lpstr>
      <vt:lpstr>VIERGE</vt:lpstr>
      <vt:lpstr>rwtemps</vt:lpstr>
      <vt:lpstr>VBA_tbl1</vt:lpstr>
      <vt:lpstr>VBA_tbl2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PageTitle</dc:title>
  <dc:creator>Julie - Sélectronix</dc:creator>
  <cp:keywords>Keywords</cp:keywords>
  <cp:lastModifiedBy>Gaspard Sourgen</cp:lastModifiedBy>
  <cp:lastPrinted>2023-09-14T15:59:19Z</cp:lastPrinted>
  <dcterms:created xsi:type="dcterms:W3CDTF">2023-05-15T13:13:21Z</dcterms:created>
  <dcterms:modified xsi:type="dcterms:W3CDTF">2024-09-12T14:52:41Z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0x010100116ECFEA706B5049AD51722076F1F291</vt:lpwstr>
  </property>
  <property fmtid="{D5CDD505-2E9C-101B-9397-08002B2CF9AE}" pid="3" name="MediaServiceImageTags">
    <vt:lpwstr/>
  </property>
</Properties>
</file>