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43d41ccd089095c0/Desktop/"/>
    </mc:Choice>
  </mc:AlternateContent>
  <xr:revisionPtr revIDLastSave="4" documentId="14_{1A479869-CDD4-40B8-AAA5-0087D420AD65}" xr6:coauthVersionLast="47" xr6:coauthVersionMax="47" xr10:uidLastSave="{26C68058-35CC-42F6-9437-17E44FDB2CF2}"/>
  <bookViews>
    <workbookView xWindow="-108" yWindow="-108" windowWidth="23256" windowHeight="12456" tabRatio="601" xr2:uid="{00000000-000D-0000-FFFF-FFFF00000000}"/>
  </bookViews>
  <sheets>
    <sheet name="Feuil2" sheetId="9" r:id="rId1"/>
    <sheet name="nom" sheetId="8" r:id="rId2"/>
  </sheets>
  <definedNames>
    <definedName name="data">nom!$E$1:$E$3</definedName>
    <definedName name="nom">nom!$B$1:$B$6</definedName>
    <definedName name="NOMS">nom!$A$3:$A$50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8" i="9" l="1"/>
  <c r="Q10" i="9"/>
  <c r="Q13" i="9"/>
  <c r="Q5" i="9"/>
  <c r="Q9" i="9" s="1"/>
  <c r="Q15" i="9"/>
  <c r="O29" i="9"/>
  <c r="M28" i="9"/>
  <c r="K28" i="9"/>
  <c r="I28" i="9"/>
  <c r="G28" i="9"/>
  <c r="E28" i="9"/>
  <c r="C28" i="9"/>
  <c r="M27" i="9"/>
  <c r="K27" i="9"/>
  <c r="I27" i="9"/>
  <c r="G27" i="9"/>
  <c r="E27" i="9"/>
  <c r="C27" i="9"/>
  <c r="M26" i="9"/>
  <c r="K26" i="9"/>
  <c r="I26" i="9"/>
  <c r="G26" i="9"/>
  <c r="E26" i="9"/>
  <c r="C26" i="9"/>
  <c r="M25" i="9"/>
  <c r="K25" i="9"/>
  <c r="I25" i="9"/>
  <c r="G25" i="9"/>
  <c r="E25" i="9"/>
  <c r="C25" i="9"/>
  <c r="M24" i="9"/>
  <c r="K24" i="9"/>
  <c r="I24" i="9"/>
  <c r="G24" i="9"/>
  <c r="E24" i="9"/>
  <c r="C24" i="9"/>
  <c r="M23" i="9"/>
  <c r="K23" i="9"/>
  <c r="I23" i="9"/>
  <c r="G23" i="9"/>
  <c r="E23" i="9"/>
  <c r="C23" i="9"/>
  <c r="M22" i="9"/>
  <c r="K22" i="9"/>
  <c r="I22" i="9"/>
  <c r="G22" i="9"/>
  <c r="E22" i="9"/>
  <c r="C22" i="9"/>
  <c r="M21" i="9"/>
  <c r="K21" i="9"/>
  <c r="I21" i="9"/>
  <c r="G21" i="9"/>
  <c r="E21" i="9"/>
  <c r="C21" i="9"/>
  <c r="M20" i="9"/>
  <c r="K20" i="9"/>
  <c r="I20" i="9"/>
  <c r="G20" i="9"/>
  <c r="E20" i="9"/>
  <c r="C20" i="9"/>
  <c r="M19" i="9"/>
  <c r="K19" i="9"/>
  <c r="I19" i="9"/>
  <c r="G19" i="9"/>
  <c r="E19" i="9"/>
  <c r="C19" i="9"/>
  <c r="M18" i="9"/>
  <c r="K18" i="9"/>
  <c r="I18" i="9"/>
  <c r="G18" i="9"/>
  <c r="E18" i="9"/>
  <c r="C18" i="9"/>
  <c r="S17" i="9"/>
  <c r="M17" i="9"/>
  <c r="K17" i="9"/>
  <c r="I17" i="9"/>
  <c r="G17" i="9"/>
  <c r="E17" i="9"/>
  <c r="C17" i="9"/>
  <c r="M16" i="9"/>
  <c r="K16" i="9"/>
  <c r="I16" i="9"/>
  <c r="G16" i="9"/>
  <c r="E16" i="9"/>
  <c r="C16" i="9"/>
  <c r="M15" i="9"/>
  <c r="K15" i="9"/>
  <c r="I15" i="9"/>
  <c r="G15" i="9"/>
  <c r="E15" i="9"/>
  <c r="C15" i="9"/>
  <c r="M14" i="9"/>
  <c r="K14" i="9"/>
  <c r="I14" i="9"/>
  <c r="G14" i="9"/>
  <c r="E14" i="9"/>
  <c r="C14" i="9"/>
  <c r="M13" i="9"/>
  <c r="K13" i="9"/>
  <c r="I13" i="9"/>
  <c r="G13" i="9"/>
  <c r="E13" i="9"/>
  <c r="C13" i="9"/>
  <c r="M12" i="9"/>
  <c r="K12" i="9"/>
  <c r="I12" i="9"/>
  <c r="G12" i="9"/>
  <c r="E12" i="9"/>
  <c r="C12" i="9"/>
  <c r="M11" i="9"/>
  <c r="K11" i="9"/>
  <c r="I11" i="9"/>
  <c r="G11" i="9"/>
  <c r="E11" i="9"/>
  <c r="C11" i="9"/>
  <c r="M10" i="9"/>
  <c r="K10" i="9"/>
  <c r="I10" i="9"/>
  <c r="G10" i="9"/>
  <c r="E10" i="9"/>
  <c r="C10" i="9"/>
  <c r="M9" i="9"/>
  <c r="K9" i="9"/>
  <c r="I9" i="9"/>
  <c r="G9" i="9"/>
  <c r="E9" i="9"/>
  <c r="C9" i="9"/>
  <c r="M8" i="9"/>
  <c r="K8" i="9"/>
  <c r="I8" i="9"/>
  <c r="G8" i="9"/>
  <c r="E8" i="9"/>
  <c r="C8" i="9"/>
  <c r="M7" i="9"/>
  <c r="K7" i="9"/>
  <c r="I7" i="9"/>
  <c r="G7" i="9"/>
  <c r="E7" i="9"/>
  <c r="C7" i="9"/>
  <c r="M6" i="9"/>
  <c r="K6" i="9"/>
  <c r="I6" i="9"/>
  <c r="G6" i="9"/>
  <c r="E6" i="9"/>
  <c r="C6" i="9"/>
  <c r="C30" i="9" s="1"/>
  <c r="B12" i="8"/>
  <c r="B49" i="8"/>
  <c r="B47" i="8"/>
  <c r="B46" i="8"/>
  <c r="B45" i="8"/>
  <c r="B44" i="8"/>
  <c r="B42" i="8"/>
  <c r="B41" i="8"/>
  <c r="B40" i="8"/>
  <c r="B37" i="8"/>
  <c r="B36" i="8"/>
  <c r="B35" i="8"/>
  <c r="B34" i="8"/>
  <c r="B33" i="8"/>
  <c r="B32" i="8"/>
  <c r="B31" i="8"/>
  <c r="B30" i="8"/>
  <c r="B29" i="8"/>
  <c r="B28" i="8"/>
  <c r="B27" i="8"/>
  <c r="B26" i="8"/>
  <c r="B23" i="8"/>
  <c r="B22" i="8"/>
  <c r="B21" i="8"/>
  <c r="B20" i="8"/>
  <c r="B18" i="8"/>
  <c r="B17" i="8"/>
  <c r="B16" i="8"/>
  <c r="B15" i="8"/>
  <c r="B14" i="8"/>
  <c r="B11" i="8"/>
  <c r="B10" i="8"/>
  <c r="B9" i="8"/>
  <c r="B8" i="8"/>
  <c r="B6" i="8"/>
  <c r="B5" i="8"/>
  <c r="O4" i="8"/>
  <c r="B4" i="8"/>
  <c r="B3" i="8"/>
  <c r="Q17" i="9" l="1"/>
  <c r="Q18" i="9" s="1"/>
  <c r="Q16" i="9"/>
  <c r="Q14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Pascal DUFLOS</author>
  </authors>
  <commentList>
    <comment ref="P5" authorId="0" shapeId="0" xr:uid="{66C6F5C2-04B8-4F19-B1F2-5153E18B81AF}">
      <text>
        <r>
          <rPr>
            <b/>
            <sz val="9"/>
            <color indexed="81"/>
            <rFont val="Tahoma"/>
            <family val="2"/>
          </rPr>
          <t>Pascal DUFLOS: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<sst xmlns="http://schemas.openxmlformats.org/spreadsheetml/2006/main" count="159" uniqueCount="85">
  <si>
    <t xml:space="preserve"> </t>
  </si>
  <si>
    <t xml:space="preserve">  </t>
  </si>
  <si>
    <t>SAUZEAU</t>
  </si>
  <si>
    <t>CHIFFARD</t>
  </si>
  <si>
    <t>RICHERT</t>
  </si>
  <si>
    <t>ROSSIGNOL</t>
  </si>
  <si>
    <t>MARCEAU</t>
  </si>
  <si>
    <t>LEBLOND</t>
  </si>
  <si>
    <t>GALETTE</t>
  </si>
  <si>
    <t>AUFFRET</t>
  </si>
  <si>
    <t>REGINAT</t>
  </si>
  <si>
    <t>VEZARD</t>
  </si>
  <si>
    <t>ROLAND</t>
  </si>
  <si>
    <t>LAMARE</t>
  </si>
  <si>
    <t>BARBAROU</t>
  </si>
  <si>
    <t>BOULANGER</t>
  </si>
  <si>
    <t>GILLIBERT</t>
  </si>
  <si>
    <t>KANOUTE</t>
  </si>
  <si>
    <t>SALINES</t>
  </si>
  <si>
    <t>ROUDOT</t>
  </si>
  <si>
    <t>GLANDOR</t>
  </si>
  <si>
    <t>LANDREAU</t>
  </si>
  <si>
    <t>TOURNEAU</t>
  </si>
  <si>
    <t>IGIER</t>
  </si>
  <si>
    <t>MAGAUD</t>
  </si>
  <si>
    <t>RAMBAUD</t>
  </si>
  <si>
    <t>FRESSARD</t>
  </si>
  <si>
    <t>LAHAYE</t>
  </si>
  <si>
    <t>VERNERIE</t>
  </si>
  <si>
    <t>BLIN</t>
  </si>
  <si>
    <t>PELAEZ</t>
  </si>
  <si>
    <t>HANSBERG</t>
  </si>
  <si>
    <t>PASQUIER</t>
  </si>
  <si>
    <t>CONDO</t>
  </si>
  <si>
    <t>COUDRAY</t>
  </si>
  <si>
    <t>HERVE</t>
  </si>
  <si>
    <t>HINSTIN</t>
  </si>
  <si>
    <t>TUILIER</t>
  </si>
  <si>
    <t>BOKRI</t>
  </si>
  <si>
    <t>Prix par cavalier</t>
  </si>
  <si>
    <t>VEYRON</t>
  </si>
  <si>
    <t>ROSA</t>
  </si>
  <si>
    <t>% Entrée</t>
  </si>
  <si>
    <t>Moy.Cav</t>
  </si>
  <si>
    <t>GARY</t>
  </si>
  <si>
    <t xml:space="preserve">    </t>
  </si>
  <si>
    <t>Quentin Entrée</t>
  </si>
  <si>
    <t>Cavaliers</t>
  </si>
  <si>
    <t>Cours</t>
  </si>
  <si>
    <t>Anais Entrée</t>
  </si>
  <si>
    <t>Tarif Anais</t>
  </si>
  <si>
    <t>Entrée Total Ecuries</t>
  </si>
  <si>
    <t>Entrés Bénéfice</t>
  </si>
  <si>
    <t>Total Cavaliers</t>
  </si>
  <si>
    <t>CLIENT DE PASSAGE</t>
  </si>
  <si>
    <t>Nom</t>
  </si>
  <si>
    <t>DORGEOT</t>
  </si>
  <si>
    <t>FRET  AMBRE</t>
  </si>
  <si>
    <t>LAURENT GOSSART</t>
  </si>
  <si>
    <t>MARCHAND Arthur</t>
  </si>
  <si>
    <t>MARCHAND Cloé</t>
  </si>
  <si>
    <t>SALIOU MICHELET</t>
  </si>
  <si>
    <t>14H00</t>
  </si>
  <si>
    <t>BU</t>
  </si>
  <si>
    <t>15H15</t>
  </si>
  <si>
    <t>Valeur</t>
  </si>
  <si>
    <t>Colonne1</t>
  </si>
  <si>
    <t>Colonne2</t>
  </si>
  <si>
    <t>Colonne3</t>
  </si>
  <si>
    <t>Colonne4</t>
  </si>
  <si>
    <t>16H30</t>
  </si>
  <si>
    <t>11H00</t>
  </si>
  <si>
    <t>17H30</t>
  </si>
  <si>
    <t>11H05</t>
  </si>
  <si>
    <t>SEMAINE 20</t>
  </si>
  <si>
    <t>Proprio</t>
  </si>
  <si>
    <t>Nbre en blanc</t>
  </si>
  <si>
    <t>Somme en blanc</t>
  </si>
  <si>
    <t>Somme en orange</t>
  </si>
  <si>
    <t>Nbre en orange</t>
  </si>
  <si>
    <t>Q6/Q7</t>
  </si>
  <si>
    <t>Q5/Q6</t>
  </si>
  <si>
    <t>Q11/Q12</t>
  </si>
  <si>
    <t>(Q10-Q15)/Q15</t>
  </si>
  <si>
    <t>Q12*26,50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</si>
</sst>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CCFF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/>
      <top/>
      <bottom style="double">
        <color auto="1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1" xfId="0" applyBorder="1" applyAlignment="1">
      <alignment vertical="top" wrapText="1" readingOrder="1"/>
    </xf>
    <xf numFmtId="0" fontId="0" fillId="0" borderId="2" xfId="0" applyBorder="1"/>
    <xf numFmtId="0" fontId="0" fillId="0" borderId="0" xfId="0" applyAlignment="1">
      <alignment vertical="center" wrapText="1" readingOrder="1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 vertical="top" readingOrder="1"/>
    </xf>
    <xf numFmtId="0" fontId="0" fillId="0" borderId="0" xfId="0" applyAlignment="1">
      <alignment vertical="top" wrapText="1" readingOrder="1"/>
    </xf>
    <xf numFmtId="0" fontId="1" fillId="0" borderId="1" xfId="0" applyFont="1" applyBorder="1" applyAlignment="1">
      <alignment horizontal="center" vertical="top" readingOrder="1"/>
    </xf>
    <xf numFmtId="0" fontId="1" fillId="0" borderId="1" xfId="0" applyFont="1" applyBorder="1" applyAlignment="1">
      <alignment horizontal="center" vertical="top" wrapText="1" readingOrder="1"/>
    </xf>
    <xf numFmtId="0" fontId="1" fillId="0" borderId="1" xfId="0" applyFont="1" applyBorder="1" applyAlignment="1">
      <alignment vertical="top" wrapText="1" readingOrder="1"/>
    </xf>
    <xf numFmtId="0" fontId="0" fillId="0" borderId="1" xfId="0" applyBorder="1" applyAlignment="1">
      <alignment horizontal="center" vertical="top" wrapText="1" readingOrder="1"/>
    </xf>
    <xf numFmtId="0" fontId="0" fillId="0" borderId="1" xfId="0" applyBorder="1" applyAlignment="1">
      <alignment horizontal="center" vertical="top" readingOrder="1"/>
    </xf>
    <xf numFmtId="0" fontId="0" fillId="7" borderId="0" xfId="0" applyFill="1" applyAlignment="1">
      <alignment vertical="top" wrapText="1" readingOrder="1"/>
    </xf>
    <xf numFmtId="2" fontId="0" fillId="0" borderId="0" xfId="0" applyNumberFormat="1"/>
    <xf numFmtId="0" fontId="1" fillId="0" borderId="0" xfId="0" applyFont="1" applyAlignment="1">
      <alignment horizontal="right"/>
    </xf>
    <xf numFmtId="0" fontId="0" fillId="8" borderId="1" xfId="0" applyFill="1" applyBorder="1" applyAlignment="1">
      <alignment vertical="top" wrapText="1" readingOrder="1"/>
    </xf>
    <xf numFmtId="0" fontId="0" fillId="8" borderId="1" xfId="0" applyFill="1" applyBorder="1" applyAlignment="1">
      <alignment vertical="top" readingOrder="1"/>
    </xf>
    <xf numFmtId="0" fontId="1" fillId="0" borderId="1" xfId="0" applyFont="1" applyBorder="1" applyAlignment="1">
      <alignment horizontal="left" vertical="top" wrapText="1" readingOrder="1"/>
    </xf>
    <xf numFmtId="0" fontId="1" fillId="0" borderId="1" xfId="0" applyFont="1" applyBorder="1" applyAlignment="1">
      <alignment horizontal="right" vertical="top" readingOrder="1"/>
    </xf>
    <xf numFmtId="0" fontId="0" fillId="7" borderId="0" xfId="0" applyFill="1"/>
    <xf numFmtId="0" fontId="0" fillId="3" borderId="0" xfId="0" applyFill="1"/>
    <xf numFmtId="0" fontId="0" fillId="0" borderId="5" xfId="0" applyBorder="1"/>
    <xf numFmtId="0" fontId="0" fillId="3" borderId="5" xfId="0" applyFill="1" applyBorder="1"/>
    <xf numFmtId="0" fontId="0" fillId="0" borderId="0" xfId="0" applyAlignment="1">
      <alignment horizontal="center" vertical="top" readingOrder="1"/>
    </xf>
    <xf numFmtId="0" fontId="0" fillId="8" borderId="1" xfId="0" applyFill="1" applyBorder="1"/>
    <xf numFmtId="0" fontId="0" fillId="8" borderId="1" xfId="0" applyFill="1" applyBorder="1" applyAlignment="1">
      <alignment horizontal="left"/>
    </xf>
    <xf numFmtId="0" fontId="3" fillId="8" borderId="1" xfId="0" applyFont="1" applyFill="1" applyBorder="1" applyAlignment="1">
      <alignment horizontal="center" vertical="top" readingOrder="1"/>
    </xf>
    <xf numFmtId="0" fontId="1" fillId="0" borderId="1" xfId="0" applyFont="1" applyBorder="1" applyAlignment="1">
      <alignment horizontal="left" vertical="top" readingOrder="1"/>
    </xf>
    <xf numFmtId="0" fontId="1" fillId="2" borderId="1" xfId="0" applyFont="1" applyFill="1" applyBorder="1" applyAlignment="1">
      <alignment horizontal="center" vertical="top" wrapText="1" readingOrder="1"/>
    </xf>
    <xf numFmtId="0" fontId="0" fillId="0" borderId="10" xfId="0" applyBorder="1"/>
    <xf numFmtId="0" fontId="1" fillId="0" borderId="7" xfId="0" applyFont="1" applyBorder="1"/>
    <xf numFmtId="0" fontId="0" fillId="0" borderId="9" xfId="0" applyBorder="1" applyAlignment="1">
      <alignment horizontal="left"/>
    </xf>
    <xf numFmtId="0" fontId="1" fillId="2" borderId="7" xfId="0" applyFont="1" applyFill="1" applyBorder="1"/>
    <xf numFmtId="0" fontId="0" fillId="2" borderId="2" xfId="0" applyFill="1" applyBorder="1"/>
    <xf numFmtId="0" fontId="0" fillId="2" borderId="9" xfId="0" applyFill="1" applyBorder="1" applyAlignment="1">
      <alignment horizontal="left"/>
    </xf>
    <xf numFmtId="0" fontId="0" fillId="2" borderId="12" xfId="0" applyFill="1" applyBorder="1" applyAlignment="1">
      <alignment horizontal="left"/>
    </xf>
    <xf numFmtId="0" fontId="1" fillId="0" borderId="0" xfId="0" applyFont="1"/>
    <xf numFmtId="0" fontId="0" fillId="2" borderId="13" xfId="0" applyFill="1" applyBorder="1"/>
    <xf numFmtId="0" fontId="0" fillId="2" borderId="14" xfId="0" applyFill="1" applyBorder="1"/>
    <xf numFmtId="0" fontId="0" fillId="2" borderId="1" xfId="0" applyFill="1" applyBorder="1" applyAlignment="1">
      <alignment vertical="center" wrapText="1" readingOrder="1"/>
    </xf>
    <xf numFmtId="2" fontId="0" fillId="0" borderId="11" xfId="0" applyNumberFormat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0" fontId="0" fillId="2" borderId="11" xfId="0" applyNumberFormat="1" applyFill="1" applyBorder="1" applyAlignment="1">
      <alignment horizontal="left"/>
    </xf>
    <xf numFmtId="0" fontId="1" fillId="10" borderId="0" xfId="0" applyFont="1" applyFill="1" applyAlignment="1">
      <alignment horizontal="center" vertical="top" readingOrder="1"/>
    </xf>
    <xf numFmtId="0" fontId="0" fillId="10" borderId="0" xfId="0" applyFill="1" applyAlignment="1">
      <alignment horizontal="center"/>
    </xf>
    <xf numFmtId="0" fontId="4" fillId="10" borderId="0" xfId="0" applyFont="1" applyFill="1" applyAlignment="1">
      <alignment horizontal="center" vertical="top" wrapText="1" readingOrder="1"/>
    </xf>
    <xf numFmtId="0" fontId="3" fillId="10" borderId="0" xfId="0" applyFont="1" applyFill="1" applyAlignment="1">
      <alignment horizontal="center"/>
    </xf>
    <xf numFmtId="0" fontId="1" fillId="3" borderId="0" xfId="0" applyFont="1" applyFill="1" applyAlignment="1">
      <alignment horizontal="left"/>
    </xf>
    <xf numFmtId="0" fontId="0" fillId="2" borderId="0" xfId="0" applyFill="1"/>
    <xf numFmtId="2" fontId="0" fillId="9" borderId="5" xfId="0" applyNumberFormat="1" applyFill="1" applyBorder="1" applyAlignment="1">
      <alignment wrapText="1"/>
    </xf>
    <xf numFmtId="0" fontId="1" fillId="0" borderId="0" xfId="0" applyFont="1" applyAlignment="1">
      <alignment wrapText="1"/>
    </xf>
    <xf numFmtId="2" fontId="0" fillId="7" borderId="5" xfId="0" applyNumberFormat="1" applyFill="1" applyBorder="1" applyAlignment="1">
      <alignment wrapText="1"/>
    </xf>
    <xf numFmtId="0" fontId="2" fillId="0" borderId="5" xfId="0" applyFont="1" applyBorder="1" applyAlignment="1">
      <alignment horizontal="right"/>
    </xf>
    <xf numFmtId="0" fontId="2" fillId="0" borderId="0" xfId="0" applyFont="1" applyAlignment="1">
      <alignment horizontal="right"/>
    </xf>
    <xf numFmtId="2" fontId="0" fillId="3" borderId="5" xfId="0" applyNumberFormat="1" applyFill="1" applyBorder="1" applyAlignment="1">
      <alignment wrapText="1"/>
    </xf>
    <xf numFmtId="0" fontId="1" fillId="0" borderId="3" xfId="0" applyFont="1" applyBorder="1" applyAlignment="1">
      <alignment horizontal="right" vertical="top" readingOrder="1"/>
    </xf>
    <xf numFmtId="0" fontId="1" fillId="0" borderId="0" xfId="0" applyFont="1" applyAlignment="1">
      <alignment horizontal="left" wrapText="1"/>
    </xf>
    <xf numFmtId="164" fontId="1" fillId="0" borderId="0" xfId="0" applyNumberFormat="1" applyFont="1" applyAlignment="1">
      <alignment horizontal="right" wrapText="1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5" borderId="0" xfId="0" applyFill="1" applyAlignment="1">
      <alignment horizontal="center" vertical="top"/>
    </xf>
    <xf numFmtId="2" fontId="0" fillId="0" borderId="0" xfId="0" applyNumberFormat="1" applyAlignment="1">
      <alignment horizontal="center" vertical="top"/>
    </xf>
    <xf numFmtId="0" fontId="9" fillId="0" borderId="0" xfId="0" applyFont="1" applyAlignment="1">
      <alignment horizontal="center" vertical="center"/>
    </xf>
    <xf numFmtId="2" fontId="5" fillId="0" borderId="1" xfId="0" applyNumberFormat="1" applyFont="1" applyBorder="1" applyAlignment="1">
      <alignment horizontal="left" vertical="top" readingOrder="1"/>
    </xf>
    <xf numFmtId="0" fontId="1" fillId="2" borderId="3" xfId="0" applyFont="1" applyFill="1" applyBorder="1" applyAlignment="1">
      <alignment horizontal="right" vertical="top" readingOrder="1"/>
    </xf>
    <xf numFmtId="2" fontId="5" fillId="2" borderId="1" xfId="0" applyNumberFormat="1" applyFont="1" applyFill="1" applyBorder="1" applyAlignment="1">
      <alignment horizontal="left" vertical="top" readingOrder="1"/>
    </xf>
    <xf numFmtId="2" fontId="1" fillId="2" borderId="1" xfId="0" applyNumberFormat="1" applyFont="1" applyFill="1" applyBorder="1" applyAlignment="1">
      <alignment horizontal="center" vertical="top" wrapText="1" readingOrder="1"/>
    </xf>
    <xf numFmtId="0" fontId="1" fillId="6" borderId="1" xfId="0" applyFont="1" applyFill="1" applyBorder="1" applyAlignment="1">
      <alignment horizontal="center" vertical="top" wrapText="1" readingOrder="1"/>
    </xf>
    <xf numFmtId="2" fontId="5" fillId="11" borderId="1" xfId="0" applyNumberFormat="1" applyFont="1" applyFill="1" applyBorder="1" applyAlignment="1">
      <alignment horizontal="right" vertical="top" readingOrder="1"/>
    </xf>
    <xf numFmtId="2" fontId="5" fillId="11" borderId="1" xfId="0" applyNumberFormat="1" applyFont="1" applyFill="1" applyBorder="1" applyAlignment="1">
      <alignment horizontal="left" vertical="top" readingOrder="1"/>
    </xf>
    <xf numFmtId="0" fontId="1" fillId="11" borderId="3" xfId="0" applyFont="1" applyFill="1" applyBorder="1" applyAlignment="1">
      <alignment horizontal="center" vertical="top" readingOrder="1"/>
    </xf>
    <xf numFmtId="0" fontId="1" fillId="8" borderId="1" xfId="0" applyFont="1" applyFill="1" applyBorder="1" applyAlignment="1">
      <alignment horizontal="center" vertical="top" wrapText="1" readingOrder="1"/>
    </xf>
    <xf numFmtId="2" fontId="0" fillId="0" borderId="1" xfId="0" applyNumberFormat="1" applyBorder="1" applyAlignment="1">
      <alignment vertical="center" wrapText="1" readingOrder="1"/>
    </xf>
    <xf numFmtId="2" fontId="0" fillId="2" borderId="1" xfId="0" applyNumberFormat="1" applyFill="1" applyBorder="1" applyAlignment="1">
      <alignment vertical="center" wrapText="1" readingOrder="1"/>
    </xf>
    <xf numFmtId="2" fontId="0" fillId="0" borderId="8" xfId="0" applyNumberFormat="1" applyBorder="1" applyAlignment="1">
      <alignment horizontal="left"/>
    </xf>
    <xf numFmtId="2" fontId="0" fillId="2" borderId="8" xfId="0" applyNumberFormat="1" applyFill="1" applyBorder="1" applyAlignment="1">
      <alignment horizontal="left"/>
    </xf>
    <xf numFmtId="0" fontId="6" fillId="4" borderId="6" xfId="0" applyFont="1" applyFill="1" applyBorder="1" applyAlignment="1">
      <alignment horizontal="center" vertical="top" wrapText="1" readingOrder="1"/>
    </xf>
    <xf numFmtId="0" fontId="6" fillId="0" borderId="6" xfId="0" applyFont="1" applyBorder="1" applyAlignment="1">
      <alignment horizontal="center" vertical="top" readingOrder="1"/>
    </xf>
    <xf numFmtId="0" fontId="6" fillId="0" borderId="3" xfId="0" applyFont="1" applyBorder="1" applyAlignment="1">
      <alignment horizontal="center" vertical="top" readingOrder="1"/>
    </xf>
    <xf numFmtId="0" fontId="1" fillId="0" borderId="15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NumberFormat="1" applyBorder="1" applyAlignment="1">
      <alignment horizontal="left"/>
    </xf>
  </cellXfs>
  <cellStyles count="1">
    <cellStyle name="Normal" xfId="0" builtinId="0"/>
  </cellStyles>
  <dxfs count="8">
    <dxf>
      <numFmt numFmtId="0" formatCode="General"/>
    </dxf>
    <dxf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color theme="1"/>
      </font>
      <border>
        <top style="double">
          <color theme="0" tint="-0.24994659260841701"/>
        </top>
      </border>
    </dxf>
    <dxf>
      <font>
        <b/>
        <i val="0"/>
        <color auto="1"/>
      </font>
      <fill>
        <patternFill patternType="none">
          <fgColor indexed="64"/>
          <bgColor auto="1"/>
        </patternFill>
      </fill>
      <border diagonalUp="0" diagonalDown="0">
        <left/>
        <right/>
        <top/>
        <bottom style="medium">
          <color auto="1"/>
        </bottom>
        <vertical/>
        <horizontal/>
      </border>
    </dxf>
    <dxf>
      <font>
        <b val="0"/>
        <i val="0"/>
        <color theme="1"/>
      </font>
      <border diagonalUp="0" diagonalDown="0">
        <left/>
        <right/>
        <top style="thin">
          <color theme="0" tint="-0.499984740745262"/>
        </top>
        <bottom style="thin">
          <color theme="0" tint="-0.499984740745262"/>
        </bottom>
        <vertical/>
        <horizontal style="thin">
          <color theme="0" tint="-0.499984740745262"/>
        </horizontal>
      </border>
    </dxf>
  </dxfs>
  <tableStyles count="1" defaultTableStyle="TableStyleMedium2" defaultPivotStyle="PivotStyleLight16">
    <tableStyle name="SNCF simple" pivot="0" count="6" xr9:uid="{A491EE44-F6FC-44DB-B8E6-D7EAE748DB80}">
      <tableStyleElement type="wholeTable" dxfId="7"/>
      <tableStyleElement type="headerRow" dxfId="6"/>
      <tableStyleElement type="totalRow" dxfId="5"/>
      <tableStyleElement type="firstRowStripe" size="4" dxfId="4"/>
      <tableStyleElement type="secondRowStripe" dxfId="3"/>
      <tableStyleElement type="firstColumnStripe" dxfId="2"/>
    </tableStyle>
  </tableStyles>
  <colors>
    <mruColors>
      <color rgb="FF99CCFF"/>
      <color rgb="FFCCEC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D748EC-D24C-4A23-BEEC-4510B5BE2E45}" name="data2" displayName="data2" ref="A1:F50" totalsRowShown="0">
  <autoFilter ref="A1:F50" xr:uid="{BAD748EC-D24C-4A23-BEEC-4510B5BE2E45}"/>
  <sortState xmlns:xlrd2="http://schemas.microsoft.com/office/spreadsheetml/2017/richdata2" ref="A2:B50">
    <sortCondition ref="A1:A50"/>
  </sortState>
  <tableColumns count="6">
    <tableColumn id="1" xr3:uid="{E898044F-8EAE-44CE-89B2-081C3423A191}" name="Nom" dataDxfId="1"/>
    <tableColumn id="2" xr3:uid="{0159A99F-B19E-4043-8E73-1F0DC512A854}" name="Valeur" dataDxfId="0"/>
    <tableColumn id="3" xr3:uid="{7589C431-CEC6-4339-B523-9602004D7D56}" name="Colonne1"/>
    <tableColumn id="4" xr3:uid="{BE0DBA75-D72F-42F8-A173-2604320D72C6}" name="Colonne2"/>
    <tableColumn id="5" xr3:uid="{066049D7-EB41-41F6-836D-F55032528B9D}" name="Colonne3"/>
    <tableColumn id="6" xr3:uid="{9BC4617E-6547-42F2-A9D9-2D23BA411F37}" name="Colonne4"/>
  </tableColumns>
  <tableStyleInfo name="SNCF simple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BA8F0-0F1D-4CAD-8E86-ED8B4DF7FEA9}">
  <dimension ref="B2:T31"/>
  <sheetViews>
    <sheetView tabSelected="1" zoomScale="72" zoomScaleNormal="80" workbookViewId="0">
      <selection activeCell="Q8" sqref="Q8"/>
    </sheetView>
  </sheetViews>
  <sheetFormatPr baseColWidth="10" defaultRowHeight="14.4" x14ac:dyDescent="0.3"/>
  <cols>
    <col min="16" max="16" width="15.21875" bestFit="1" customWidth="1"/>
    <col min="18" max="18" width="19.5546875" bestFit="1" customWidth="1"/>
  </cols>
  <sheetData>
    <row r="2" spans="2:20" ht="15" thickBot="1" x14ac:dyDescent="0.35"/>
    <row r="3" spans="2:20" ht="21.6" thickBot="1" x14ac:dyDescent="0.35">
      <c r="B3" s="76" t="s">
        <v>74</v>
      </c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</row>
    <row r="4" spans="2:20" ht="15" thickBot="1" x14ac:dyDescent="0.35">
      <c r="B4" s="7">
        <v>13</v>
      </c>
      <c r="C4" s="7"/>
      <c r="D4" s="7">
        <v>14</v>
      </c>
      <c r="E4" s="7"/>
      <c r="F4" s="8">
        <v>15</v>
      </c>
      <c r="G4" s="1"/>
      <c r="H4" s="10">
        <v>16</v>
      </c>
      <c r="I4" s="1"/>
      <c r="J4" s="8">
        <v>17</v>
      </c>
      <c r="K4" s="8"/>
      <c r="L4" s="8">
        <v>18</v>
      </c>
      <c r="M4" s="17"/>
      <c r="N4" s="7">
        <v>19</v>
      </c>
      <c r="O4" s="1"/>
      <c r="P4" s="79" t="s">
        <v>74</v>
      </c>
      <c r="Q4" s="80"/>
      <c r="T4" s="4"/>
    </row>
    <row r="5" spans="2:20" ht="15.6" thickTop="1" thickBot="1" x14ac:dyDescent="0.35">
      <c r="B5" s="16"/>
      <c r="C5" s="16"/>
      <c r="D5" s="71" t="s">
        <v>62</v>
      </c>
      <c r="E5" s="15"/>
      <c r="F5" s="71" t="s">
        <v>71</v>
      </c>
      <c r="G5" s="24"/>
      <c r="H5" s="71" t="s">
        <v>72</v>
      </c>
      <c r="I5" s="15"/>
      <c r="J5" s="15" t="s">
        <v>0</v>
      </c>
      <c r="K5" s="15"/>
      <c r="L5" s="70" t="s">
        <v>73</v>
      </c>
      <c r="M5" s="25"/>
      <c r="N5" s="26" t="s">
        <v>63</v>
      </c>
      <c r="O5" s="15"/>
      <c r="P5" s="30" t="s">
        <v>46</v>
      </c>
      <c r="Q5" s="74">
        <f>SUM(G6,G9,G10,G11,G14,G15,G16,M7,M8,M22,M23,M24)</f>
        <v>224.55749999999995</v>
      </c>
      <c r="R5" s="3" t="s">
        <v>77</v>
      </c>
    </row>
    <row r="6" spans="2:20" ht="15" thickBot="1" x14ac:dyDescent="0.35">
      <c r="B6" s="55"/>
      <c r="C6" s="63">
        <f>_xlfn.XLOOKUP(B6,data2[Nom],data2[Valeur],"Nom inexistant")</f>
        <v>0</v>
      </c>
      <c r="D6" s="55" t="s">
        <v>54</v>
      </c>
      <c r="E6" s="63">
        <f>_xlfn.XLOOKUP(D6,data2[Nom],data2[Valeur],"Nom inexistant")</f>
        <v>35.057499999999997</v>
      </c>
      <c r="F6" s="55" t="s">
        <v>3</v>
      </c>
      <c r="G6" s="63">
        <f>_xlfn.XLOOKUP(F6,data2[Nom],data2[Valeur],"Nom inexistant")</f>
        <v>18.95</v>
      </c>
      <c r="H6" s="64" t="s">
        <v>8</v>
      </c>
      <c r="I6" s="65">
        <f>_xlfn.XLOOKUP(H6,data2[Nom],data2[Valeur],"Nom inexistant")</f>
        <v>7.1062500000000002</v>
      </c>
      <c r="J6" s="55"/>
      <c r="K6" s="63">
        <f>_xlfn.XLOOKUP(J6,data2[Nom],data2[Valeur],"Nom inexistant")</f>
        <v>0</v>
      </c>
      <c r="L6" s="64" t="s">
        <v>25</v>
      </c>
      <c r="M6" s="65">
        <f>_xlfn.XLOOKUP(L6,data2[Nom],data2[Valeur],"Nom inexistant")</f>
        <v>15.16</v>
      </c>
      <c r="N6" s="27" t="s">
        <v>34</v>
      </c>
      <c r="O6" s="1">
        <v>110</v>
      </c>
      <c r="P6" s="2" t="s">
        <v>47</v>
      </c>
      <c r="Q6" s="31">
        <v>12</v>
      </c>
      <c r="R6" t="s">
        <v>76</v>
      </c>
    </row>
    <row r="7" spans="2:20" ht="15" thickBot="1" x14ac:dyDescent="0.35">
      <c r="B7" s="55"/>
      <c r="C7" s="63">
        <f>_xlfn.XLOOKUP(B7,data2[Nom],data2[Valeur],"Nom inexistant")</f>
        <v>0</v>
      </c>
      <c r="D7" s="55"/>
      <c r="E7" s="63">
        <f>_xlfn.XLOOKUP(D7,data2[Nom],data2[Valeur],"Nom inexistant")</f>
        <v>0</v>
      </c>
      <c r="F7" s="55"/>
      <c r="G7" s="63">
        <f>_xlfn.XLOOKUP(F7,data2[Nom],data2[Valeur],"Nom inexistant")</f>
        <v>0</v>
      </c>
      <c r="H7" s="64" t="s">
        <v>7</v>
      </c>
      <c r="I7" s="65">
        <f>_xlfn.XLOOKUP(H7,data2[Nom],data2[Valeur],"Nom inexistant")</f>
        <v>7.1062500000000002</v>
      </c>
      <c r="J7" s="55"/>
      <c r="K7" s="63">
        <f>_xlfn.XLOOKUP(J7,data2[Nom],data2[Valeur],"Nom inexistant")</f>
        <v>0</v>
      </c>
      <c r="L7" s="55" t="s">
        <v>33</v>
      </c>
      <c r="M7" s="63">
        <f>_xlfn.XLOOKUP(L7,data2[Nom],data2[Valeur],"Nom inexistant")</f>
        <v>18.95</v>
      </c>
      <c r="N7" s="27" t="s">
        <v>34</v>
      </c>
      <c r="O7" s="1" t="s">
        <v>0</v>
      </c>
      <c r="P7" s="2" t="s">
        <v>48</v>
      </c>
      <c r="Q7" s="31">
        <v>6</v>
      </c>
      <c r="R7" t="s">
        <v>76</v>
      </c>
    </row>
    <row r="8" spans="2:20" ht="15" thickBot="1" x14ac:dyDescent="0.35">
      <c r="B8" s="55"/>
      <c r="C8" s="63">
        <f>_xlfn.XLOOKUP(B8,data2[Nom],data2[Valeur],"Nom inexistant")</f>
        <v>0</v>
      </c>
      <c r="D8" s="55"/>
      <c r="E8" s="63">
        <f>_xlfn.XLOOKUP(D8,data2[Nom],data2[Valeur],"Nom inexistant")</f>
        <v>0</v>
      </c>
      <c r="F8" s="70" t="s">
        <v>62</v>
      </c>
      <c r="G8" s="68" t="str">
        <f>_xlfn.XLOOKUP(F8,data2[Nom],data2[Valeur],"Nom inexistant")</f>
        <v>Nom inexistant</v>
      </c>
      <c r="H8" s="64" t="s">
        <v>61</v>
      </c>
      <c r="I8" s="65" t="str">
        <f>_xlfn.XLOOKUP(H8,data2[Nom],data2[Valeur],"Nom inexistant")</f>
        <v>Proprio</v>
      </c>
      <c r="J8" s="55"/>
      <c r="K8" s="63">
        <f>_xlfn.XLOOKUP(J8,data2[Nom],data2[Valeur],"Nom inexistant")</f>
        <v>0</v>
      </c>
      <c r="L8" s="55" t="s">
        <v>35</v>
      </c>
      <c r="M8" s="63">
        <f>_xlfn.XLOOKUP(L8,data2[Nom],data2[Valeur],"Nom inexistant")</f>
        <v>18.95</v>
      </c>
      <c r="N8" s="27" t="s">
        <v>16</v>
      </c>
      <c r="O8" s="1">
        <v>79</v>
      </c>
      <c r="P8" s="2" t="s">
        <v>43</v>
      </c>
      <c r="Q8" s="81">
        <f>SUM(Q6/Q7)</f>
        <v>2</v>
      </c>
      <c r="R8" t="s">
        <v>80</v>
      </c>
    </row>
    <row r="9" spans="2:20" ht="15" thickBot="1" x14ac:dyDescent="0.35">
      <c r="B9" s="55"/>
      <c r="C9" s="63">
        <f>_xlfn.XLOOKUP(B9,data2[Nom],data2[Valeur],"Nom inexistant")</f>
        <v>0</v>
      </c>
      <c r="D9" s="55"/>
      <c r="E9" s="63">
        <f>_xlfn.XLOOKUP(D9,data2[Nom],data2[Valeur],"Nom inexistant")</f>
        <v>0</v>
      </c>
      <c r="F9" s="55" t="s">
        <v>59</v>
      </c>
      <c r="G9" s="63">
        <f>_xlfn.XLOOKUP(F9,data2[Nom],data2[Valeur],"Nom inexistant")</f>
        <v>18.95</v>
      </c>
      <c r="H9" s="55"/>
      <c r="I9" s="63">
        <f>_xlfn.XLOOKUP(H9,data2[Nom],data2[Valeur],"Nom inexistant")</f>
        <v>0</v>
      </c>
      <c r="J9" s="55"/>
      <c r="K9" s="63">
        <f>_xlfn.XLOOKUP(J9,data2[Nom],data2[Valeur],"Nom inexistant")</f>
        <v>0</v>
      </c>
      <c r="L9" s="55"/>
      <c r="M9" s="63">
        <f>_xlfn.XLOOKUP(L9,data2[Nom],data2[Valeur],"Nom inexistant")</f>
        <v>0</v>
      </c>
      <c r="N9" s="27" t="s">
        <v>16</v>
      </c>
      <c r="O9" s="1" t="s">
        <v>0</v>
      </c>
      <c r="P9" s="29" t="s">
        <v>39</v>
      </c>
      <c r="Q9" s="40">
        <f>SUM(Q5/Q6)</f>
        <v>18.713124999999994</v>
      </c>
      <c r="R9" t="s">
        <v>81</v>
      </c>
    </row>
    <row r="10" spans="2:20" ht="15.6" thickTop="1" thickBot="1" x14ac:dyDescent="0.35">
      <c r="B10" s="55"/>
      <c r="C10" s="63">
        <f>_xlfn.XLOOKUP(B10,data2[Nom],data2[Valeur],"Nom inexistant")</f>
        <v>0</v>
      </c>
      <c r="D10" s="55"/>
      <c r="E10" s="63">
        <f>_xlfn.XLOOKUP(D10,data2[Nom],data2[Valeur],"Nom inexistant")</f>
        <v>0</v>
      </c>
      <c r="F10" s="55" t="s">
        <v>34</v>
      </c>
      <c r="G10" s="63">
        <f>_xlfn.XLOOKUP(F10,data2[Nom],data2[Valeur],"Nom inexistant")</f>
        <v>18.95</v>
      </c>
      <c r="H10" s="55"/>
      <c r="I10" s="63">
        <f>_xlfn.XLOOKUP(H10,data2[Nom],data2[Valeur],"Nom inexistant")</f>
        <v>0</v>
      </c>
      <c r="J10" s="55"/>
      <c r="K10" s="63">
        <f>_xlfn.XLOOKUP(J10,data2[Nom],data2[Valeur],"Nom inexistant")</f>
        <v>0</v>
      </c>
      <c r="L10" s="70" t="s">
        <v>73</v>
      </c>
      <c r="M10" s="69" t="str">
        <f>_xlfn.XLOOKUP(L10,data2[Nom],data2[Valeur],"Nom inexistant")</f>
        <v>Nom inexistant</v>
      </c>
      <c r="N10" s="27" t="s">
        <v>22</v>
      </c>
      <c r="O10" s="1">
        <v>59</v>
      </c>
      <c r="P10" s="32" t="s">
        <v>49</v>
      </c>
      <c r="Q10" s="75">
        <f>SUM(O10:P10,I6,I7,M6,M11,M12,M13,M16,M17,M19,M26,M27,M28)</f>
        <v>258.92249999999996</v>
      </c>
      <c r="R10" s="48" t="s">
        <v>78</v>
      </c>
    </row>
    <row r="11" spans="2:20" ht="15" thickBot="1" x14ac:dyDescent="0.35">
      <c r="B11" s="55"/>
      <c r="C11" s="63">
        <f>_xlfn.XLOOKUP(B11,data2[Nom],data2[Valeur],"Nom inexistant")</f>
        <v>0</v>
      </c>
      <c r="D11" s="55"/>
      <c r="E11" s="63">
        <f>_xlfn.XLOOKUP(D11,data2[Nom],data2[Valeur],"Nom inexistant")</f>
        <v>0</v>
      </c>
      <c r="F11" s="55" t="s">
        <v>35</v>
      </c>
      <c r="G11" s="63">
        <f>_xlfn.XLOOKUP(F11,data2[Nom],data2[Valeur],"Nom inexistant")</f>
        <v>18.95</v>
      </c>
      <c r="H11" s="55"/>
      <c r="I11" s="63">
        <f>_xlfn.XLOOKUP(H11,data2[Nom],data2[Valeur],"Nom inexistant")</f>
        <v>0</v>
      </c>
      <c r="J11" s="55"/>
      <c r="K11" s="63">
        <f>_xlfn.XLOOKUP(J11,data2[Nom],data2[Valeur],"Nom inexistant")</f>
        <v>0</v>
      </c>
      <c r="L11" s="64" t="s">
        <v>20</v>
      </c>
      <c r="M11" s="65">
        <f>_xlfn.XLOOKUP(L11,data2[Nom],data2[Valeur],"Nom inexistant")</f>
        <v>18.95</v>
      </c>
      <c r="N11" s="27" t="s">
        <v>37</v>
      </c>
      <c r="O11" s="1">
        <v>110</v>
      </c>
      <c r="P11" s="33" t="s">
        <v>47</v>
      </c>
      <c r="Q11" s="34">
        <v>14</v>
      </c>
      <c r="R11" s="48" t="s">
        <v>79</v>
      </c>
    </row>
    <row r="12" spans="2:20" ht="15" thickBot="1" x14ac:dyDescent="0.35">
      <c r="B12" s="55"/>
      <c r="C12" s="63">
        <f>_xlfn.XLOOKUP(B12,data2[Nom],data2[Valeur],"Nom inexistant")</f>
        <v>0</v>
      </c>
      <c r="D12" s="55"/>
      <c r="E12" s="63">
        <f>_xlfn.XLOOKUP(D12,data2[Nom],data2[Valeur],"Nom inexistant")</f>
        <v>0</v>
      </c>
      <c r="F12" s="55"/>
      <c r="G12" s="63">
        <f>_xlfn.XLOOKUP(F12,data2[Nom],data2[Valeur],"Nom inexistant")</f>
        <v>0</v>
      </c>
      <c r="H12" s="55"/>
      <c r="I12" s="63">
        <f>_xlfn.XLOOKUP(H12,data2[Nom],data2[Valeur],"Nom inexistant")</f>
        <v>0</v>
      </c>
      <c r="J12" s="55"/>
      <c r="K12" s="63">
        <f>_xlfn.XLOOKUP(J12,data2[Nom],data2[Valeur],"Nom inexistant")</f>
        <v>0</v>
      </c>
      <c r="L12" s="64" t="s">
        <v>20</v>
      </c>
      <c r="M12" s="65">
        <f>_xlfn.XLOOKUP(L12,data2[Nom],data2[Valeur],"Nom inexistant")</f>
        <v>18.95</v>
      </c>
      <c r="N12" s="27" t="s">
        <v>37</v>
      </c>
      <c r="O12" s="1"/>
      <c r="P12" s="33" t="s">
        <v>48</v>
      </c>
      <c r="Q12" s="34">
        <v>5</v>
      </c>
      <c r="R12" s="48" t="s">
        <v>79</v>
      </c>
    </row>
    <row r="13" spans="2:20" ht="15" thickBot="1" x14ac:dyDescent="0.35">
      <c r="B13" s="55"/>
      <c r="C13" s="63">
        <f>_xlfn.XLOOKUP(B13,data2[Nom],data2[Valeur],"Nom inexistant")</f>
        <v>0</v>
      </c>
      <c r="D13" s="55"/>
      <c r="E13" s="63">
        <f>_xlfn.XLOOKUP(D13,data2[Nom],data2[Valeur],"Nom inexistant")</f>
        <v>0</v>
      </c>
      <c r="F13" s="70" t="s">
        <v>64</v>
      </c>
      <c r="G13" s="68" t="str">
        <f>_xlfn.XLOOKUP(F13,data2[Nom],data2[Valeur],"Nom inexistant")</f>
        <v>Nom inexistant</v>
      </c>
      <c r="H13" s="55"/>
      <c r="I13" s="63">
        <f>_xlfn.XLOOKUP(H13,data2[Nom],data2[Valeur],"Nom inexistant")</f>
        <v>0</v>
      </c>
      <c r="J13" s="55"/>
      <c r="K13" s="63">
        <f>_xlfn.XLOOKUP(J13,data2[Nom],data2[Valeur],"Nom inexistant")</f>
        <v>0</v>
      </c>
      <c r="L13" s="64" t="s">
        <v>38</v>
      </c>
      <c r="M13" s="65">
        <f>_xlfn.XLOOKUP(L13,data2[Nom],data2[Valeur],"Nom inexistant")</f>
        <v>18.95</v>
      </c>
      <c r="N13" s="27" t="s">
        <v>1</v>
      </c>
      <c r="O13" s="1" t="s">
        <v>0</v>
      </c>
      <c r="P13" s="33" t="s">
        <v>43</v>
      </c>
      <c r="Q13" s="41">
        <f>SUM(Q11/Q12)</f>
        <v>2.8</v>
      </c>
      <c r="R13" s="48" t="s">
        <v>82</v>
      </c>
    </row>
    <row r="14" spans="2:20" ht="15" thickBot="1" x14ac:dyDescent="0.35">
      <c r="B14" s="55"/>
      <c r="C14" s="63">
        <f>_xlfn.XLOOKUP(B14,data2[Nom],data2[Valeur],"Nom inexistant")</f>
        <v>0</v>
      </c>
      <c r="D14" s="55"/>
      <c r="E14" s="63">
        <f>_xlfn.XLOOKUP(D14,data2[Nom],data2[Valeur],"Nom inexistant")</f>
        <v>0</v>
      </c>
      <c r="F14" s="55" t="s">
        <v>30</v>
      </c>
      <c r="G14" s="63">
        <f>_xlfn.XLOOKUP(F14,data2[Nom],data2[Valeur],"Nom inexistant")</f>
        <v>18.95</v>
      </c>
      <c r="H14" s="55"/>
      <c r="I14" s="63">
        <f>_xlfn.XLOOKUP(H14,data2[Nom],data2[Valeur],"Nom inexistant")</f>
        <v>0</v>
      </c>
      <c r="J14" s="55"/>
      <c r="K14" s="63">
        <f>_xlfn.XLOOKUP(J14,data2[Nom],data2[Valeur],"Nom inexistant")</f>
        <v>0</v>
      </c>
      <c r="L14" s="55"/>
      <c r="M14" s="63">
        <f>_xlfn.XLOOKUP(L14,data2[Nom],data2[Valeur],"Nom inexistant")</f>
        <v>0</v>
      </c>
      <c r="N14" s="27" t="s">
        <v>45</v>
      </c>
      <c r="O14" s="1"/>
      <c r="P14" s="33" t="s">
        <v>39</v>
      </c>
      <c r="Q14" s="41">
        <f>SUM(Q10/Q11)</f>
        <v>18.494464285714283</v>
      </c>
      <c r="R14" s="48" t="s">
        <v>82</v>
      </c>
    </row>
    <row r="15" spans="2:20" ht="15" thickBot="1" x14ac:dyDescent="0.35">
      <c r="B15" s="55"/>
      <c r="C15" s="63">
        <f>_xlfn.XLOOKUP(B15,data2[Nom],data2[Valeur],"Nom inexistant")</f>
        <v>0</v>
      </c>
      <c r="D15" s="55"/>
      <c r="E15" s="63">
        <f>_xlfn.XLOOKUP(D15,data2[Nom],data2[Valeur],"Nom inexistant")</f>
        <v>0</v>
      </c>
      <c r="F15" s="55" t="s">
        <v>30</v>
      </c>
      <c r="G15" s="63">
        <f>_xlfn.XLOOKUP(F15,data2[Nom],data2[Valeur],"Nom inexistant")</f>
        <v>18.95</v>
      </c>
      <c r="H15" s="55"/>
      <c r="I15" s="63">
        <f>_xlfn.XLOOKUP(H15,data2[Nom],data2[Valeur],"Nom inexistant")</f>
        <v>0</v>
      </c>
      <c r="J15" s="55"/>
      <c r="K15" s="63">
        <f>_xlfn.XLOOKUP(J15,data2[Nom],data2[Valeur],"Nom inexistant")</f>
        <v>0</v>
      </c>
      <c r="L15" s="70" t="s">
        <v>64</v>
      </c>
      <c r="M15" s="68" t="str">
        <f>_xlfn.XLOOKUP(L15,data2[Nom],data2[Valeur],"Nom inexistant")</f>
        <v>Nom inexistant</v>
      </c>
      <c r="N15" s="5"/>
      <c r="O15" s="9" t="s">
        <v>0</v>
      </c>
      <c r="P15" s="37" t="s">
        <v>50</v>
      </c>
      <c r="Q15" s="35">
        <f>SUM(Q12*26.25)</f>
        <v>131.25</v>
      </c>
      <c r="R15" s="48" t="s">
        <v>84</v>
      </c>
    </row>
    <row r="16" spans="2:20" ht="15" thickBot="1" x14ac:dyDescent="0.35">
      <c r="B16" s="55"/>
      <c r="C16" s="63">
        <f>_xlfn.XLOOKUP(B16,data2[Nom],data2[Valeur],"Nom inexistant")</f>
        <v>0</v>
      </c>
      <c r="D16" s="55"/>
      <c r="E16" s="63">
        <f>_xlfn.XLOOKUP(D16,data2[Nom],data2[Valeur],"Nom inexistant")</f>
        <v>0</v>
      </c>
      <c r="F16" s="55" t="s">
        <v>19</v>
      </c>
      <c r="G16" s="63">
        <f>_xlfn.XLOOKUP(F16,data2[Nom],data2[Valeur],"Nom inexistant")</f>
        <v>18.95</v>
      </c>
      <c r="H16" s="55"/>
      <c r="I16" s="63">
        <f>_xlfn.XLOOKUP(H16,data2[Nom],data2[Valeur],"Nom inexistant")</f>
        <v>0</v>
      </c>
      <c r="J16" s="55"/>
      <c r="K16" s="63">
        <f>_xlfn.XLOOKUP(J16,data2[Nom],data2[Valeur],"Nom inexistant")</f>
        <v>0</v>
      </c>
      <c r="L16" s="64" t="s">
        <v>16</v>
      </c>
      <c r="M16" s="65">
        <f>_xlfn.XLOOKUP(L16,data2[Nom],data2[Valeur],"Nom inexistant")</f>
        <v>18.95</v>
      </c>
      <c r="N16" s="5"/>
      <c r="O16" s="1"/>
      <c r="P16" s="38" t="s">
        <v>42</v>
      </c>
      <c r="Q16" s="42">
        <f>SUM((Q10-Q15)/Q15)</f>
        <v>0.9727428571428568</v>
      </c>
      <c r="R16" s="48" t="s">
        <v>83</v>
      </c>
    </row>
    <row r="17" spans="2:20" ht="29.4" thickBot="1" x14ac:dyDescent="0.35">
      <c r="B17" s="55"/>
      <c r="C17" s="63">
        <f>_xlfn.XLOOKUP(B17,data2[Nom],data2[Valeur],"Nom inexistant")</f>
        <v>0</v>
      </c>
      <c r="D17" s="55"/>
      <c r="E17" s="63">
        <f>_xlfn.XLOOKUP(D17,data2[Nom],data2[Valeur],"Nom inexistant")</f>
        <v>0</v>
      </c>
      <c r="F17" s="55"/>
      <c r="G17" s="63">
        <f>_xlfn.XLOOKUP(F17,data2[Nom],data2[Valeur],"Nom inexistant")</f>
        <v>0</v>
      </c>
      <c r="H17" s="55"/>
      <c r="I17" s="63">
        <f>_xlfn.XLOOKUP(H17,data2[Nom],data2[Valeur],"Nom inexistant")</f>
        <v>0</v>
      </c>
      <c r="J17" s="55"/>
      <c r="K17" s="63">
        <f>_xlfn.XLOOKUP(J17,data2[Nom],data2[Valeur],"Nom inexistant")</f>
        <v>0</v>
      </c>
      <c r="L17" s="64" t="s">
        <v>14</v>
      </c>
      <c r="M17" s="65">
        <f>_xlfn.XLOOKUP(L17,data2[Nom],data2[Valeur],"Nom inexistant")</f>
        <v>18.95</v>
      </c>
      <c r="N17" s="5"/>
      <c r="O17" s="1"/>
      <c r="P17" s="45" t="s">
        <v>51</v>
      </c>
      <c r="Q17" s="44">
        <f>SUM(Q5+Q10)</f>
        <v>483.4799999999999</v>
      </c>
      <c r="R17" s="20" t="s">
        <v>53</v>
      </c>
      <c r="S17" s="47">
        <f>SUM(Q6+Q11)</f>
        <v>26</v>
      </c>
    </row>
    <row r="18" spans="2:20" ht="15" thickBot="1" x14ac:dyDescent="0.35">
      <c r="B18" s="55"/>
      <c r="C18" s="63">
        <f>_xlfn.XLOOKUP(B18,data2[Nom],data2[Valeur],"Nom inexistant")</f>
        <v>0</v>
      </c>
      <c r="D18" s="55"/>
      <c r="E18" s="63">
        <f>_xlfn.XLOOKUP(D18,data2[Nom],data2[Valeur],"Nom inexistant")</f>
        <v>0</v>
      </c>
      <c r="F18" s="55"/>
      <c r="G18" s="63">
        <f>_xlfn.XLOOKUP(F18,data2[Nom],data2[Valeur],"Nom inexistant")</f>
        <v>0</v>
      </c>
      <c r="H18" s="55"/>
      <c r="I18" s="63">
        <f>_xlfn.XLOOKUP(H18,data2[Nom],data2[Valeur],"Nom inexistant")</f>
        <v>0</v>
      </c>
      <c r="J18" s="55"/>
      <c r="K18" s="63">
        <f>_xlfn.XLOOKUP(J18,data2[Nom],data2[Valeur],"Nom inexistant")</f>
        <v>0</v>
      </c>
      <c r="L18" s="64" t="s">
        <v>40</v>
      </c>
      <c r="M18" s="65" t="str">
        <f>_xlfn.XLOOKUP(L18,data2[Nom],data2[Valeur],"Nom inexistant")</f>
        <v>Proprio</v>
      </c>
      <c r="N18" s="5"/>
      <c r="O18" s="1"/>
      <c r="P18" s="43" t="s">
        <v>52</v>
      </c>
      <c r="Q18" s="46">
        <f>SUM(Q17-Q15)</f>
        <v>352.2299999999999</v>
      </c>
    </row>
    <row r="19" spans="2:20" ht="15" thickBot="1" x14ac:dyDescent="0.35">
      <c r="B19" s="55"/>
      <c r="C19" s="63">
        <f>_xlfn.XLOOKUP(B19,data2[Nom],data2[Valeur],"Nom inexistant")</f>
        <v>0</v>
      </c>
      <c r="D19" s="55"/>
      <c r="E19" s="63">
        <f>_xlfn.XLOOKUP(D19,data2[Nom],data2[Valeur],"Nom inexistant")</f>
        <v>0</v>
      </c>
      <c r="F19" s="55"/>
      <c r="G19" s="63">
        <f>_xlfn.XLOOKUP(F19,data2[Nom],data2[Valeur],"Nom inexistant")</f>
        <v>0</v>
      </c>
      <c r="H19" s="55"/>
      <c r="I19" s="63">
        <f>_xlfn.XLOOKUP(H19,data2[Nom],data2[Valeur],"Nom inexistant")</f>
        <v>0</v>
      </c>
      <c r="J19" s="55"/>
      <c r="K19" s="63">
        <f>_xlfn.XLOOKUP(J19,data2[Nom],data2[Valeur],"Nom inexistant")</f>
        <v>0</v>
      </c>
      <c r="L19" s="64" t="s">
        <v>56</v>
      </c>
      <c r="M19" s="65">
        <f>_xlfn.XLOOKUP(L19,data2[Nom],data2[Valeur],"Nom inexistant")</f>
        <v>18.95</v>
      </c>
      <c r="N19" s="5"/>
      <c r="O19" s="1"/>
      <c r="P19" s="23"/>
      <c r="Q19" s="3"/>
    </row>
    <row r="20" spans="2:20" ht="15" thickBot="1" x14ac:dyDescent="0.35">
      <c r="B20" s="55"/>
      <c r="C20" s="63">
        <f>_xlfn.XLOOKUP(B20,data2[Nom],data2[Valeur],"Nom inexistant")</f>
        <v>0</v>
      </c>
      <c r="D20" s="55"/>
      <c r="E20" s="63">
        <f>_xlfn.XLOOKUP(D20,data2[Nom],data2[Valeur],"Nom inexistant")</f>
        <v>0</v>
      </c>
      <c r="F20" s="55"/>
      <c r="G20" s="63">
        <f>_xlfn.XLOOKUP(F20,data2[Nom],data2[Valeur],"Nom inexistant")</f>
        <v>0</v>
      </c>
      <c r="H20" s="55"/>
      <c r="I20" s="63">
        <f>_xlfn.XLOOKUP(H20,data2[Nom],data2[Valeur],"Nom inexistant")</f>
        <v>0</v>
      </c>
      <c r="J20" s="55"/>
      <c r="K20" s="63">
        <f>_xlfn.XLOOKUP(J20,data2[Nom],data2[Valeur],"Nom inexistant")</f>
        <v>0</v>
      </c>
      <c r="L20" s="55"/>
      <c r="M20" s="63">
        <f>_xlfn.XLOOKUP(L20,data2[Nom],data2[Valeur],"Nom inexistant")</f>
        <v>0</v>
      </c>
      <c r="N20" s="5"/>
      <c r="O20" s="1"/>
      <c r="P20" s="23"/>
      <c r="Q20" s="3" t="s">
        <v>0</v>
      </c>
    </row>
    <row r="21" spans="2:20" ht="15" thickBot="1" x14ac:dyDescent="0.35">
      <c r="B21" s="55"/>
      <c r="C21" s="63">
        <f>_xlfn.XLOOKUP(B21,data2[Nom],data2[Valeur],"Nom inexistant")</f>
        <v>0</v>
      </c>
      <c r="D21" s="55"/>
      <c r="E21" s="63">
        <f>_xlfn.XLOOKUP(D21,data2[Nom],data2[Valeur],"Nom inexistant")</f>
        <v>0</v>
      </c>
      <c r="F21" s="55"/>
      <c r="G21" s="63">
        <f>_xlfn.XLOOKUP(F21,data2[Nom],data2[Valeur],"Nom inexistant")</f>
        <v>0</v>
      </c>
      <c r="H21" s="55"/>
      <c r="I21" s="63">
        <f>_xlfn.XLOOKUP(H21,data2[Nom],data2[Valeur],"Nom inexistant")</f>
        <v>0</v>
      </c>
      <c r="J21" s="55"/>
      <c r="K21" s="63">
        <f>_xlfn.XLOOKUP(J21,data2[Nom],data2[Valeur],"Nom inexistant")</f>
        <v>0</v>
      </c>
      <c r="L21" s="70" t="s">
        <v>70</v>
      </c>
      <c r="M21" s="68" t="str">
        <f>_xlfn.XLOOKUP(L21,data2[Nom],data2[Valeur],"Nom inexistant")</f>
        <v>Nom inexistant</v>
      </c>
      <c r="N21" s="5"/>
      <c r="O21" s="1"/>
      <c r="P21" s="23"/>
      <c r="Q21" t="s">
        <v>0</v>
      </c>
    </row>
    <row r="22" spans="2:20" ht="15" thickBot="1" x14ac:dyDescent="0.35">
      <c r="B22" s="55"/>
      <c r="C22" s="63">
        <f>_xlfn.XLOOKUP(B22,data2[Nom],data2[Valeur],"Nom inexistant")</f>
        <v>0</v>
      </c>
      <c r="D22" s="55"/>
      <c r="E22" s="63">
        <f>_xlfn.XLOOKUP(D22,data2[Nom],data2[Valeur],"Nom inexistant")</f>
        <v>0</v>
      </c>
      <c r="F22" s="55"/>
      <c r="G22" s="63">
        <f>_xlfn.XLOOKUP(F22,data2[Nom],data2[Valeur],"Nom inexistant")</f>
        <v>0</v>
      </c>
      <c r="H22" s="55"/>
      <c r="I22" s="63">
        <f>_xlfn.XLOOKUP(H22,data2[Nom],data2[Valeur],"Nom inexistant")</f>
        <v>0</v>
      </c>
      <c r="J22" s="55"/>
      <c r="K22" s="63">
        <f>_xlfn.XLOOKUP(J22,data2[Nom],data2[Valeur],"Nom inexistant")</f>
        <v>0</v>
      </c>
      <c r="L22" s="55" t="s">
        <v>32</v>
      </c>
      <c r="M22" s="63">
        <f>_xlfn.XLOOKUP(L22,data2[Nom],data2[Valeur],"Nom inexistant")</f>
        <v>16.107499999999998</v>
      </c>
      <c r="N22" s="5"/>
      <c r="O22" s="1"/>
      <c r="P22" s="23"/>
    </row>
    <row r="23" spans="2:20" ht="15" thickBot="1" x14ac:dyDescent="0.35">
      <c r="B23" s="55"/>
      <c r="C23" s="63">
        <f>_xlfn.XLOOKUP(B23,data2[Nom],data2[Valeur],"Nom inexistant")</f>
        <v>0</v>
      </c>
      <c r="D23" s="55"/>
      <c r="E23" s="63">
        <f>_xlfn.XLOOKUP(D23,data2[Nom],data2[Valeur],"Nom inexistant")</f>
        <v>0</v>
      </c>
      <c r="F23" s="55"/>
      <c r="G23" s="63">
        <f>_xlfn.XLOOKUP(F23,data2[Nom],data2[Valeur],"Nom inexistant")</f>
        <v>0</v>
      </c>
      <c r="H23" s="55"/>
      <c r="I23" s="63">
        <f>_xlfn.XLOOKUP(H23,data2[Nom],data2[Valeur],"Nom inexistant")</f>
        <v>0</v>
      </c>
      <c r="J23" s="55"/>
      <c r="K23" s="63">
        <f>_xlfn.XLOOKUP(J23,data2[Nom],data2[Valeur],"Nom inexistant")</f>
        <v>0</v>
      </c>
      <c r="L23" s="55" t="s">
        <v>29</v>
      </c>
      <c r="M23" s="63">
        <f>_xlfn.XLOOKUP(L23,data2[Nom],data2[Valeur],"Nom inexistant")</f>
        <v>18.95</v>
      </c>
      <c r="N23" s="5"/>
      <c r="O23" s="1"/>
      <c r="P23" s="23"/>
    </row>
    <row r="24" spans="2:20" ht="15" thickBot="1" x14ac:dyDescent="0.35">
      <c r="B24" s="55"/>
      <c r="C24" s="63">
        <f>_xlfn.XLOOKUP(B24,data2[Nom],data2[Valeur],"Nom inexistant")</f>
        <v>0</v>
      </c>
      <c r="D24" s="55"/>
      <c r="E24" s="63">
        <f>_xlfn.XLOOKUP(D24,data2[Nom],data2[Valeur],"Nom inexistant")</f>
        <v>0</v>
      </c>
      <c r="F24" s="55"/>
      <c r="G24" s="63">
        <f>_xlfn.XLOOKUP(F24,data2[Nom],data2[Valeur],"Nom inexistant")</f>
        <v>0</v>
      </c>
      <c r="H24" s="55"/>
      <c r="I24" s="63">
        <f>_xlfn.XLOOKUP(H24,data2[Nom],data2[Valeur],"Nom inexistant")</f>
        <v>0</v>
      </c>
      <c r="J24" s="55"/>
      <c r="K24" s="63">
        <f>_xlfn.XLOOKUP(J24,data2[Nom],data2[Valeur],"Nom inexistant")</f>
        <v>0</v>
      </c>
      <c r="L24" s="55" t="s">
        <v>57</v>
      </c>
      <c r="M24" s="63">
        <f>_xlfn.XLOOKUP(L24,data2[Nom],data2[Valeur],"Nom inexistant")</f>
        <v>18.95</v>
      </c>
      <c r="N24" s="5"/>
      <c r="O24" s="1"/>
    </row>
    <row r="25" spans="2:20" ht="15" thickBot="1" x14ac:dyDescent="0.35">
      <c r="B25" s="55"/>
      <c r="C25" s="63">
        <f>_xlfn.XLOOKUP(B25,data2[Nom],data2[Valeur],"Nom inexistant")</f>
        <v>0</v>
      </c>
      <c r="D25" s="55"/>
      <c r="E25" s="63">
        <f>_xlfn.XLOOKUP(D25,data2[Nom],data2[Valeur],"Nom inexistant")</f>
        <v>0</v>
      </c>
      <c r="F25" s="55"/>
      <c r="G25" s="63">
        <f>_xlfn.XLOOKUP(F25,data2[Nom],data2[Valeur],"Nom inexistant")</f>
        <v>0</v>
      </c>
      <c r="H25" s="55"/>
      <c r="I25" s="63">
        <f>_xlfn.XLOOKUP(H25,data2[Nom],data2[Valeur],"Nom inexistant")</f>
        <v>0</v>
      </c>
      <c r="J25" s="55"/>
      <c r="K25" s="63">
        <f>_xlfn.XLOOKUP(J25,data2[Nom],data2[Valeur],"Nom inexistant")</f>
        <v>0</v>
      </c>
      <c r="L25" s="55"/>
      <c r="M25" s="63">
        <f>_xlfn.XLOOKUP(L25,data2[Nom],data2[Valeur],"Nom inexistant")</f>
        <v>0</v>
      </c>
      <c r="N25" s="5"/>
      <c r="O25" s="1"/>
    </row>
    <row r="26" spans="2:20" ht="15" thickBot="1" x14ac:dyDescent="0.35">
      <c r="B26" s="55"/>
      <c r="C26" s="63">
        <f>_xlfn.XLOOKUP(B26,data2[Nom],data2[Valeur],"Nom inexistant")</f>
        <v>0</v>
      </c>
      <c r="D26" s="55"/>
      <c r="E26" s="63">
        <f>_xlfn.XLOOKUP(D26,data2[Nom],data2[Valeur],"Nom inexistant")</f>
        <v>0</v>
      </c>
      <c r="F26" s="55"/>
      <c r="G26" s="63">
        <f>_xlfn.XLOOKUP(F26,data2[Nom],data2[Valeur],"Nom inexistant")</f>
        <v>0</v>
      </c>
      <c r="H26" s="55"/>
      <c r="I26" s="63">
        <f>_xlfn.XLOOKUP(H26,data2[Nom],data2[Valeur],"Nom inexistant")</f>
        <v>0</v>
      </c>
      <c r="J26" s="55"/>
      <c r="K26" s="63">
        <f>_xlfn.XLOOKUP(J26,data2[Nom],data2[Valeur],"Nom inexistant")</f>
        <v>0</v>
      </c>
      <c r="L26" s="64" t="s">
        <v>23</v>
      </c>
      <c r="M26" s="65">
        <f>_xlfn.XLOOKUP(L26,data2[Nom],data2[Valeur],"Nom inexistant")</f>
        <v>18.95</v>
      </c>
      <c r="N26" s="5"/>
      <c r="O26" s="1"/>
    </row>
    <row r="27" spans="2:20" ht="15" thickBot="1" x14ac:dyDescent="0.35">
      <c r="B27" s="55"/>
      <c r="C27" s="63">
        <f>_xlfn.XLOOKUP(B27,data2[Nom],data2[Valeur],"Nom inexistant")</f>
        <v>0</v>
      </c>
      <c r="D27" s="55"/>
      <c r="E27" s="63">
        <f>_xlfn.XLOOKUP(D27,data2[Nom],data2[Valeur],"Nom inexistant")</f>
        <v>0</v>
      </c>
      <c r="F27" s="55"/>
      <c r="G27" s="63">
        <f>_xlfn.XLOOKUP(F27,data2[Nom],data2[Valeur],"Nom inexistant")</f>
        <v>0</v>
      </c>
      <c r="H27" s="55"/>
      <c r="I27" s="63">
        <f>_xlfn.XLOOKUP(H27,data2[Nom],data2[Valeur],"Nom inexistant")</f>
        <v>0</v>
      </c>
      <c r="J27" s="55"/>
      <c r="K27" s="63">
        <f>_xlfn.XLOOKUP(J27,data2[Nom],data2[Valeur],"Nom inexistant")</f>
        <v>0</v>
      </c>
      <c r="L27" s="64" t="s">
        <v>21</v>
      </c>
      <c r="M27" s="65">
        <f>_xlfn.XLOOKUP(L27,data2[Nom],data2[Valeur],"Nom inexistant")</f>
        <v>18.95</v>
      </c>
      <c r="N27" s="5"/>
      <c r="O27" s="1"/>
      <c r="Q27" s="13" t="s">
        <v>0</v>
      </c>
    </row>
    <row r="28" spans="2:20" ht="15" thickBot="1" x14ac:dyDescent="0.35">
      <c r="B28" s="55"/>
      <c r="C28" s="63">
        <f>_xlfn.XLOOKUP(B28,data2[Nom],data2[Valeur],"Nom inexistant")</f>
        <v>0</v>
      </c>
      <c r="D28" s="55"/>
      <c r="E28" s="63">
        <f>_xlfn.XLOOKUP(D28,data2[Nom],data2[Valeur],"Nom inexistant")</f>
        <v>0</v>
      </c>
      <c r="F28" s="55"/>
      <c r="G28" s="63">
        <f>_xlfn.XLOOKUP(F28,data2[Nom],data2[Valeur],"Nom inexistant")</f>
        <v>0</v>
      </c>
      <c r="H28" s="55"/>
      <c r="I28" s="63">
        <f>_xlfn.XLOOKUP(H28,data2[Nom],data2[Valeur],"Nom inexistant")</f>
        <v>0</v>
      </c>
      <c r="J28" s="55"/>
      <c r="K28" s="63">
        <f>_xlfn.XLOOKUP(J28,data2[Nom],data2[Valeur],"Nom inexistant")</f>
        <v>0</v>
      </c>
      <c r="L28" s="64" t="s">
        <v>22</v>
      </c>
      <c r="M28" s="65">
        <f>_xlfn.XLOOKUP(L28,data2[Nom],data2[Valeur],"Nom inexistant")</f>
        <v>18.95</v>
      </c>
      <c r="N28" s="5"/>
      <c r="O28" s="1"/>
      <c r="T28" t="s">
        <v>0</v>
      </c>
    </row>
    <row r="29" spans="2:20" ht="15" thickBot="1" x14ac:dyDescent="0.35">
      <c r="B29" s="11"/>
      <c r="C29" s="11"/>
      <c r="D29" s="11"/>
      <c r="E29" s="11"/>
      <c r="F29" s="11"/>
      <c r="G29" s="1"/>
      <c r="H29" s="1"/>
      <c r="I29" s="1"/>
      <c r="J29" s="18"/>
      <c r="K29" s="11"/>
      <c r="L29" s="18"/>
      <c r="M29" s="5"/>
      <c r="N29" s="11"/>
      <c r="O29" s="67">
        <f>SUM(O10:O28)</f>
        <v>169</v>
      </c>
    </row>
    <row r="30" spans="2:20" ht="15" thickBot="1" x14ac:dyDescent="0.35">
      <c r="B30" s="11"/>
      <c r="C30" s="8">
        <f>SUM(C5:C28)</f>
        <v>0</v>
      </c>
      <c r="D30" s="11"/>
      <c r="E30" s="8">
        <v>0</v>
      </c>
      <c r="F30" s="11"/>
      <c r="G30" s="8">
        <v>0</v>
      </c>
      <c r="H30" s="1"/>
      <c r="I30" s="8">
        <v>0</v>
      </c>
      <c r="J30" s="11" t="s">
        <v>0</v>
      </c>
      <c r="K30" s="72">
        <v>0</v>
      </c>
      <c r="L30" s="11" t="s">
        <v>0</v>
      </c>
      <c r="M30" s="72">
        <v>0</v>
      </c>
      <c r="N30" s="11"/>
      <c r="O30" s="1"/>
    </row>
    <row r="31" spans="2:20" ht="15" thickBot="1" x14ac:dyDescent="0.35">
      <c r="B31" s="11"/>
      <c r="C31" s="28">
        <v>0</v>
      </c>
      <c r="D31" s="11"/>
      <c r="E31" s="28">
        <v>0</v>
      </c>
      <c r="F31" s="11"/>
      <c r="G31" s="28">
        <v>0</v>
      </c>
      <c r="H31" s="1"/>
      <c r="I31" s="66">
        <v>0</v>
      </c>
      <c r="J31" s="11"/>
      <c r="K31" s="39">
        <v>0</v>
      </c>
      <c r="L31" s="11"/>
      <c r="M31" s="73">
        <v>0</v>
      </c>
      <c r="N31" s="11"/>
      <c r="O31" s="1"/>
    </row>
  </sheetData>
  <mergeCells count="2">
    <mergeCell ref="B3:O3"/>
    <mergeCell ref="P4:Q4"/>
  </mergeCells>
  <dataValidations count="1">
    <dataValidation type="list" allowBlank="1" showInputMessage="1" showErrorMessage="1" sqref="B6:B28 D6:D28 F6:F28 H6:H28 J6:J28 L5:L28" xr:uid="{ADAEB718-FDE4-44E0-9A73-8604748F6811}">
      <formula1>NOMS</formula1>
    </dataValidation>
  </dataValidation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2D3E4-81C8-4CEB-933E-AE133A033E28}">
  <sheetPr codeName="Feuil6"/>
  <dimension ref="A1:O50"/>
  <sheetViews>
    <sheetView topLeftCell="A2" zoomScale="85" zoomScaleNormal="85" workbookViewId="0">
      <selection activeCell="H15" sqref="H15"/>
    </sheetView>
  </sheetViews>
  <sheetFormatPr baseColWidth="10" defaultRowHeight="14.4" x14ac:dyDescent="0.3"/>
  <cols>
    <col min="1" max="1" width="18.5546875" style="58" bestFit="1" customWidth="1"/>
    <col min="2" max="5" width="11.5546875" style="58"/>
    <col min="6" max="6" width="15.44140625" style="58" customWidth="1"/>
    <col min="7" max="7" width="20.88671875" style="58" customWidth="1"/>
    <col min="8" max="13" width="11.5546875" style="58"/>
    <col min="14" max="14" width="18" style="58" bestFit="1" customWidth="1"/>
    <col min="15" max="16384" width="11.5546875" style="58"/>
  </cols>
  <sheetData>
    <row r="1" spans="1:15" x14ac:dyDescent="0.3">
      <c r="A1" s="62" t="s">
        <v>55</v>
      </c>
      <c r="B1" s="58" t="s">
        <v>65</v>
      </c>
      <c r="C1" s="58" t="s">
        <v>66</v>
      </c>
      <c r="D1" s="58" t="s">
        <v>67</v>
      </c>
      <c r="E1" s="58" t="s">
        <v>68</v>
      </c>
      <c r="F1" s="58" t="s">
        <v>69</v>
      </c>
    </row>
    <row r="2" spans="1:15" x14ac:dyDescent="0.3">
      <c r="A2" s="36"/>
      <c r="B2" s="50"/>
      <c r="C2" s="50"/>
      <c r="D2" s="56"/>
      <c r="E2" s="36"/>
      <c r="F2" s="57"/>
    </row>
    <row r="3" spans="1:15" x14ac:dyDescent="0.3">
      <c r="A3" s="52" t="s">
        <v>9</v>
      </c>
      <c r="B3" s="49">
        <f>SUM((1-5.25/100)*D3)/C3</f>
        <v>18.95</v>
      </c>
      <c r="C3" s="21">
        <v>5</v>
      </c>
      <c r="D3" s="21">
        <v>100</v>
      </c>
      <c r="E3" s="6">
        <v>47</v>
      </c>
      <c r="F3">
        <v>94.79</v>
      </c>
      <c r="N3" s="59" t="s">
        <v>55</v>
      </c>
      <c r="O3" s="59" t="s">
        <v>65</v>
      </c>
    </row>
    <row r="4" spans="1:15" x14ac:dyDescent="0.3">
      <c r="A4" s="52" t="s">
        <v>14</v>
      </c>
      <c r="B4" s="49">
        <f>SUM((1-5.25/100)*D4)/C4</f>
        <v>18.95</v>
      </c>
      <c r="C4" s="21">
        <v>10</v>
      </c>
      <c r="D4" s="21">
        <v>200</v>
      </c>
      <c r="E4"/>
      <c r="F4">
        <v>189.57</v>
      </c>
      <c r="N4" s="60" t="s">
        <v>54</v>
      </c>
      <c r="O4" s="61">
        <f>_xlfn.XLOOKUP(N4,data2[Nom],data2[Valeur],"Nom inexistant")</f>
        <v>35.057499999999997</v>
      </c>
    </row>
    <row r="5" spans="1:15" x14ac:dyDescent="0.3">
      <c r="A5" s="52" t="s">
        <v>29</v>
      </c>
      <c r="B5" s="49">
        <f>SUM((1-5.25/100)*D5)/C5</f>
        <v>18.95</v>
      </c>
      <c r="C5" s="21">
        <v>10</v>
      </c>
      <c r="D5" s="21">
        <v>200</v>
      </c>
      <c r="E5"/>
      <c r="F5">
        <v>189.57</v>
      </c>
    </row>
    <row r="6" spans="1:15" x14ac:dyDescent="0.3">
      <c r="A6" s="52" t="s">
        <v>38</v>
      </c>
      <c r="B6" s="51">
        <f>SUM((1-5.25/100)*D6)/C6</f>
        <v>18.95</v>
      </c>
      <c r="C6" s="22">
        <v>10</v>
      </c>
      <c r="D6" s="22">
        <v>200</v>
      </c>
      <c r="E6" s="12">
        <v>10</v>
      </c>
      <c r="F6" s="19"/>
    </row>
    <row r="7" spans="1:15" x14ac:dyDescent="0.3">
      <c r="A7" s="52" t="s">
        <v>15</v>
      </c>
      <c r="B7" s="51" t="s">
        <v>0</v>
      </c>
      <c r="C7" s="22"/>
      <c r="D7" s="22"/>
      <c r="E7" s="12">
        <v>10</v>
      </c>
      <c r="F7" s="19"/>
    </row>
    <row r="8" spans="1:15" x14ac:dyDescent="0.3">
      <c r="A8" s="52" t="s">
        <v>3</v>
      </c>
      <c r="B8" s="49">
        <f>SUM((1-5.25/100)*D8)/C8</f>
        <v>18.95</v>
      </c>
      <c r="C8" s="21">
        <v>10</v>
      </c>
      <c r="D8" s="21">
        <v>200</v>
      </c>
      <c r="E8" s="6">
        <v>6</v>
      </c>
      <c r="F8">
        <v>189.57</v>
      </c>
    </row>
    <row r="9" spans="1:15" x14ac:dyDescent="0.3">
      <c r="A9" s="52" t="s">
        <v>54</v>
      </c>
      <c r="B9" s="49">
        <f>SUM((1-5.25/100)*D9)/C9</f>
        <v>35.057499999999997</v>
      </c>
      <c r="C9" s="21">
        <v>1</v>
      </c>
      <c r="D9" s="21">
        <v>37</v>
      </c>
      <c r="E9" s="6">
        <v>7</v>
      </c>
      <c r="F9">
        <v>35.07</v>
      </c>
    </row>
    <row r="10" spans="1:15" x14ac:dyDescent="0.3">
      <c r="A10" s="52" t="s">
        <v>33</v>
      </c>
      <c r="B10" s="49">
        <f>SUM((1-5.25/100)*D10)/C10</f>
        <v>18.95</v>
      </c>
      <c r="C10" s="21">
        <v>10</v>
      </c>
      <c r="D10" s="21">
        <v>200</v>
      </c>
      <c r="E10" s="6">
        <v>8</v>
      </c>
      <c r="F10">
        <v>189.57</v>
      </c>
    </row>
    <row r="11" spans="1:15" x14ac:dyDescent="0.3">
      <c r="A11" s="52" t="s">
        <v>34</v>
      </c>
      <c r="B11" s="49">
        <f>SUM((1-5.25/100)*D11)/C11</f>
        <v>18.95</v>
      </c>
      <c r="C11" s="21">
        <v>10</v>
      </c>
      <c r="D11" s="21">
        <v>200</v>
      </c>
      <c r="E11" s="6">
        <v>9</v>
      </c>
      <c r="F11">
        <v>189.57</v>
      </c>
    </row>
    <row r="12" spans="1:15" x14ac:dyDescent="0.3">
      <c r="A12" s="52" t="s">
        <v>56</v>
      </c>
      <c r="B12" s="49">
        <f>SUM((1-5.25/100)*D12)/C12</f>
        <v>18.95</v>
      </c>
      <c r="C12" s="21">
        <v>10</v>
      </c>
      <c r="D12" s="21">
        <v>200</v>
      </c>
      <c r="E12"/>
      <c r="F12"/>
    </row>
    <row r="13" spans="1:15" x14ac:dyDescent="0.3">
      <c r="A13" s="52" t="s">
        <v>26</v>
      </c>
      <c r="B13" s="51" t="s">
        <v>0</v>
      </c>
      <c r="C13" s="22"/>
      <c r="D13" s="22"/>
      <c r="E13" s="12">
        <v>10</v>
      </c>
      <c r="F13" s="19"/>
    </row>
    <row r="14" spans="1:15" x14ac:dyDescent="0.3">
      <c r="A14" s="52" t="s">
        <v>57</v>
      </c>
      <c r="B14" s="49">
        <f>SUM((1-5.25/100)*D14)/C14</f>
        <v>18.95</v>
      </c>
      <c r="C14" s="21">
        <v>10</v>
      </c>
      <c r="D14" s="21">
        <v>200</v>
      </c>
      <c r="E14" s="6">
        <v>11</v>
      </c>
      <c r="F14">
        <v>189.57</v>
      </c>
    </row>
    <row r="15" spans="1:15" x14ac:dyDescent="0.3">
      <c r="A15" s="52" t="s">
        <v>8</v>
      </c>
      <c r="B15" s="49">
        <f>SUM((1-5.25/100)*D15)/C15</f>
        <v>7.1062500000000002</v>
      </c>
      <c r="C15" s="21">
        <v>4</v>
      </c>
      <c r="D15" s="21">
        <v>30</v>
      </c>
      <c r="E15" s="6">
        <v>13</v>
      </c>
      <c r="F15">
        <v>28.43</v>
      </c>
    </row>
    <row r="16" spans="1:15" x14ac:dyDescent="0.3">
      <c r="A16" s="52" t="s">
        <v>44</v>
      </c>
      <c r="B16" s="49">
        <f>SUM((1-5.25/100)*D16)/C16</f>
        <v>28.425000000000001</v>
      </c>
      <c r="C16" s="21">
        <v>5</v>
      </c>
      <c r="D16" s="21">
        <v>150</v>
      </c>
      <c r="E16" s="6">
        <v>14</v>
      </c>
      <c r="F16">
        <v>142.18</v>
      </c>
    </row>
    <row r="17" spans="1:6" x14ac:dyDescent="0.3">
      <c r="A17" s="52" t="s">
        <v>16</v>
      </c>
      <c r="B17" s="49">
        <f>SUM((1-5.25/100)*D17)/C17</f>
        <v>18.95</v>
      </c>
      <c r="C17" s="21">
        <v>10</v>
      </c>
      <c r="D17" s="21">
        <v>200</v>
      </c>
      <c r="E17" s="6">
        <v>15</v>
      </c>
      <c r="F17">
        <v>189.57</v>
      </c>
    </row>
    <row r="18" spans="1:6" x14ac:dyDescent="0.3">
      <c r="A18" s="52" t="s">
        <v>20</v>
      </c>
      <c r="B18" s="51">
        <f>SUM((1-5.25/100)*D18)/C18</f>
        <v>18.95</v>
      </c>
      <c r="C18" s="22">
        <v>10</v>
      </c>
      <c r="D18" s="22">
        <v>200</v>
      </c>
      <c r="E18" s="12">
        <v>16</v>
      </c>
      <c r="F18" s="19">
        <v>189.57</v>
      </c>
    </row>
    <row r="19" spans="1:6" x14ac:dyDescent="0.3">
      <c r="A19" s="52" t="s">
        <v>31</v>
      </c>
      <c r="B19" s="51" t="s">
        <v>0</v>
      </c>
      <c r="C19" s="22"/>
      <c r="D19" s="22"/>
      <c r="E19" s="12">
        <v>17</v>
      </c>
      <c r="F19" s="19" t="s">
        <v>0</v>
      </c>
    </row>
    <row r="20" spans="1:6" x14ac:dyDescent="0.3">
      <c r="A20" s="52" t="s">
        <v>35</v>
      </c>
      <c r="B20" s="49">
        <f>SUM((1-5.25/100)*D20)/C20</f>
        <v>18.95</v>
      </c>
      <c r="C20" s="21">
        <v>10</v>
      </c>
      <c r="D20" s="21">
        <v>200</v>
      </c>
      <c r="E20" s="6">
        <v>18</v>
      </c>
      <c r="F20">
        <v>189.57</v>
      </c>
    </row>
    <row r="21" spans="1:6" x14ac:dyDescent="0.3">
      <c r="A21" s="52" t="s">
        <v>36</v>
      </c>
      <c r="B21" s="49">
        <f>SUM((1-5.25/100)*D21)/C21</f>
        <v>15.16</v>
      </c>
      <c r="C21" s="21">
        <v>10</v>
      </c>
      <c r="D21" s="21">
        <v>160</v>
      </c>
      <c r="E21" s="6">
        <v>19</v>
      </c>
      <c r="F21">
        <v>151.66</v>
      </c>
    </row>
    <row r="22" spans="1:6" x14ac:dyDescent="0.3">
      <c r="A22" s="52" t="s">
        <v>23</v>
      </c>
      <c r="B22" s="49">
        <f>SUM((1-5.25/100)*D22)/C22</f>
        <v>18.95</v>
      </c>
      <c r="C22" s="21">
        <v>10</v>
      </c>
      <c r="D22" s="21">
        <v>200</v>
      </c>
      <c r="E22" s="6">
        <v>20</v>
      </c>
      <c r="F22">
        <v>189.57</v>
      </c>
    </row>
    <row r="23" spans="1:6" x14ac:dyDescent="0.3">
      <c r="A23" s="52" t="s">
        <v>17</v>
      </c>
      <c r="B23" s="49">
        <f>SUM((1-5.25/100)*D23)/C23</f>
        <v>18.95</v>
      </c>
      <c r="C23" s="21">
        <v>10</v>
      </c>
      <c r="D23" s="21">
        <v>200</v>
      </c>
      <c r="E23" s="6">
        <v>21</v>
      </c>
      <c r="F23">
        <v>189.57</v>
      </c>
    </row>
    <row r="24" spans="1:6" x14ac:dyDescent="0.3">
      <c r="A24" s="52" t="s">
        <v>27</v>
      </c>
      <c r="B24" s="51" t="s">
        <v>0</v>
      </c>
      <c r="C24" s="22"/>
      <c r="D24" s="22"/>
      <c r="E24" s="12">
        <v>17</v>
      </c>
      <c r="F24" s="19" t="s">
        <v>0</v>
      </c>
    </row>
    <row r="25" spans="1:6" x14ac:dyDescent="0.3">
      <c r="A25" s="52" t="s">
        <v>13</v>
      </c>
      <c r="B25" s="51" t="s">
        <v>0</v>
      </c>
      <c r="C25" s="22"/>
      <c r="D25" s="22"/>
      <c r="E25" s="12">
        <v>17</v>
      </c>
      <c r="F25" s="19" t="s">
        <v>0</v>
      </c>
    </row>
    <row r="26" spans="1:6" x14ac:dyDescent="0.3">
      <c r="A26" s="52" t="s">
        <v>21</v>
      </c>
      <c r="B26" s="49">
        <f t="shared" ref="B26:B37" si="0">SUM((1-5.25/100)*D26)/C26</f>
        <v>18.95</v>
      </c>
      <c r="C26" s="21">
        <v>10</v>
      </c>
      <c r="D26" s="21">
        <v>200</v>
      </c>
      <c r="E26" s="6">
        <v>24</v>
      </c>
      <c r="F26">
        <v>189.57</v>
      </c>
    </row>
    <row r="27" spans="1:6" x14ac:dyDescent="0.3">
      <c r="A27" s="52" t="s">
        <v>58</v>
      </c>
      <c r="B27" s="49">
        <f t="shared" si="0"/>
        <v>18.95</v>
      </c>
      <c r="C27" s="21">
        <v>5</v>
      </c>
      <c r="D27" s="21">
        <v>100</v>
      </c>
      <c r="E27" s="6">
        <v>25</v>
      </c>
      <c r="F27">
        <v>94.7</v>
      </c>
    </row>
    <row r="28" spans="1:6" x14ac:dyDescent="0.3">
      <c r="A28" s="52" t="s">
        <v>7</v>
      </c>
      <c r="B28" s="49">
        <f t="shared" si="0"/>
        <v>7.1062500000000002</v>
      </c>
      <c r="C28" s="21">
        <v>4</v>
      </c>
      <c r="D28" s="21">
        <v>30</v>
      </c>
      <c r="E28" s="6">
        <v>26</v>
      </c>
      <c r="F28">
        <v>28.43</v>
      </c>
    </row>
    <row r="29" spans="1:6" x14ac:dyDescent="0.3">
      <c r="A29" s="52" t="s">
        <v>24</v>
      </c>
      <c r="B29" s="49">
        <f t="shared" si="0"/>
        <v>18.95</v>
      </c>
      <c r="C29" s="21">
        <v>10</v>
      </c>
      <c r="D29" s="21">
        <v>200</v>
      </c>
      <c r="E29" s="6">
        <v>27</v>
      </c>
      <c r="F29">
        <v>189.57</v>
      </c>
    </row>
    <row r="30" spans="1:6" x14ac:dyDescent="0.3">
      <c r="A30" s="52" t="s">
        <v>6</v>
      </c>
      <c r="B30" s="49">
        <f t="shared" si="0"/>
        <v>18.95</v>
      </c>
      <c r="C30" s="21">
        <v>10</v>
      </c>
      <c r="D30" s="21">
        <v>200</v>
      </c>
      <c r="E30" s="6">
        <v>28</v>
      </c>
      <c r="F30">
        <v>189.57</v>
      </c>
    </row>
    <row r="31" spans="1:6" x14ac:dyDescent="0.3">
      <c r="A31" s="52" t="s">
        <v>59</v>
      </c>
      <c r="B31" s="49">
        <f t="shared" si="0"/>
        <v>18.95</v>
      </c>
      <c r="C31" s="21">
        <v>10</v>
      </c>
      <c r="D31" s="21">
        <v>200</v>
      </c>
      <c r="E31" s="6">
        <v>29</v>
      </c>
      <c r="F31">
        <v>189.57</v>
      </c>
    </row>
    <row r="32" spans="1:6" x14ac:dyDescent="0.3">
      <c r="A32" s="52" t="s">
        <v>60</v>
      </c>
      <c r="B32" s="49">
        <f t="shared" si="0"/>
        <v>18.95</v>
      </c>
      <c r="C32" s="21">
        <v>10</v>
      </c>
      <c r="D32" s="21">
        <v>200</v>
      </c>
      <c r="E32"/>
      <c r="F32">
        <v>189.57</v>
      </c>
    </row>
    <row r="33" spans="1:6" x14ac:dyDescent="0.3">
      <c r="A33" s="52" t="s">
        <v>32</v>
      </c>
      <c r="B33" s="49">
        <f t="shared" si="0"/>
        <v>16.107499999999998</v>
      </c>
      <c r="C33" s="21">
        <v>5</v>
      </c>
      <c r="D33" s="21">
        <v>85</v>
      </c>
      <c r="E33" s="6">
        <v>30</v>
      </c>
      <c r="F33">
        <v>80.569999999999993</v>
      </c>
    </row>
    <row r="34" spans="1:6" x14ac:dyDescent="0.3">
      <c r="A34" s="52" t="s">
        <v>30</v>
      </c>
      <c r="B34" s="49">
        <f t="shared" si="0"/>
        <v>18.95</v>
      </c>
      <c r="C34" s="21">
        <v>10</v>
      </c>
      <c r="D34" s="21">
        <v>200</v>
      </c>
      <c r="E34" s="6">
        <v>31</v>
      </c>
      <c r="F34">
        <v>189.57</v>
      </c>
    </row>
    <row r="35" spans="1:6" x14ac:dyDescent="0.3">
      <c r="A35" s="52" t="s">
        <v>25</v>
      </c>
      <c r="B35" s="49">
        <f t="shared" si="0"/>
        <v>15.16</v>
      </c>
      <c r="C35" s="21">
        <v>10</v>
      </c>
      <c r="D35" s="21">
        <v>160</v>
      </c>
      <c r="E35" s="6">
        <v>32</v>
      </c>
      <c r="F35">
        <v>151.66</v>
      </c>
    </row>
    <row r="36" spans="1:6" x14ac:dyDescent="0.3">
      <c r="A36" s="52" t="s">
        <v>10</v>
      </c>
      <c r="B36" s="49">
        <f t="shared" si="0"/>
        <v>18.95</v>
      </c>
      <c r="C36" s="21">
        <v>10</v>
      </c>
      <c r="D36" s="21">
        <v>200</v>
      </c>
      <c r="E36" s="6">
        <v>33</v>
      </c>
      <c r="F36">
        <v>189.57</v>
      </c>
    </row>
    <row r="37" spans="1:6" x14ac:dyDescent="0.3">
      <c r="A37" s="52" t="s">
        <v>4</v>
      </c>
      <c r="B37" s="49">
        <f t="shared" si="0"/>
        <v>18.95</v>
      </c>
      <c r="C37" s="21">
        <v>10</v>
      </c>
      <c r="D37" s="21">
        <v>200</v>
      </c>
      <c r="E37" s="6">
        <v>34</v>
      </c>
      <c r="F37">
        <v>189.57</v>
      </c>
    </row>
    <row r="38" spans="1:6" x14ac:dyDescent="0.3">
      <c r="A38" s="52" t="s">
        <v>12</v>
      </c>
      <c r="B38" s="51" t="s">
        <v>0</v>
      </c>
      <c r="C38" s="22"/>
      <c r="D38" s="22"/>
      <c r="E38" s="12">
        <v>17</v>
      </c>
      <c r="F38" s="19" t="s">
        <v>0</v>
      </c>
    </row>
    <row r="39" spans="1:6" x14ac:dyDescent="0.3">
      <c r="A39" s="52" t="s">
        <v>41</v>
      </c>
      <c r="B39" s="51" t="s">
        <v>0</v>
      </c>
      <c r="C39" s="22"/>
      <c r="D39" s="22"/>
      <c r="E39" s="12">
        <v>17</v>
      </c>
      <c r="F39" s="19" t="s">
        <v>0</v>
      </c>
    </row>
    <row r="40" spans="1:6" x14ac:dyDescent="0.3">
      <c r="A40" s="52" t="s">
        <v>5</v>
      </c>
      <c r="B40" s="49">
        <f>SUM((1-5.25/100)*D40)/C40</f>
        <v>16.107499999999998</v>
      </c>
      <c r="C40" s="21">
        <v>5</v>
      </c>
      <c r="D40" s="21">
        <v>85</v>
      </c>
      <c r="E40" s="6">
        <v>37</v>
      </c>
      <c r="F40">
        <v>80.569999999999993</v>
      </c>
    </row>
    <row r="41" spans="1:6" x14ac:dyDescent="0.3">
      <c r="A41" s="53" t="s">
        <v>19</v>
      </c>
      <c r="B41" s="54">
        <f>SUM((1-5.25/100)*D41)/C41</f>
        <v>18.95</v>
      </c>
      <c r="C41" s="20">
        <v>10</v>
      </c>
      <c r="D41" s="20">
        <v>200</v>
      </c>
      <c r="E41" s="12">
        <v>17</v>
      </c>
      <c r="F41" s="19">
        <v>189.57</v>
      </c>
    </row>
    <row r="42" spans="1:6" x14ac:dyDescent="0.3">
      <c r="A42" s="52" t="s">
        <v>18</v>
      </c>
      <c r="B42" s="54">
        <f>SUM((1-5.25/100)*D42)/C42</f>
        <v>17.055</v>
      </c>
      <c r="C42" s="22">
        <v>10</v>
      </c>
      <c r="D42" s="22">
        <v>180</v>
      </c>
      <c r="E42" s="12">
        <v>17</v>
      </c>
      <c r="F42" s="19" t="s">
        <v>0</v>
      </c>
    </row>
    <row r="43" spans="1:6" x14ac:dyDescent="0.3">
      <c r="A43" s="52" t="s">
        <v>61</v>
      </c>
      <c r="B43" s="51" t="s">
        <v>75</v>
      </c>
      <c r="C43" s="22"/>
      <c r="D43" s="22"/>
      <c r="E43" s="20"/>
      <c r="F43" s="19"/>
    </row>
    <row r="44" spans="1:6" x14ac:dyDescent="0.3">
      <c r="A44" s="52" t="s">
        <v>2</v>
      </c>
      <c r="B44" s="49">
        <f>SUM((1-5.25/100)*D44)/C44</f>
        <v>18.95</v>
      </c>
      <c r="C44" s="21">
        <v>10</v>
      </c>
      <c r="D44" s="21">
        <v>200</v>
      </c>
      <c r="E44" s="6">
        <v>41</v>
      </c>
      <c r="F44">
        <v>189.57</v>
      </c>
    </row>
    <row r="45" spans="1:6" x14ac:dyDescent="0.3">
      <c r="A45" s="53" t="s">
        <v>22</v>
      </c>
      <c r="B45" s="49">
        <f>SUM((1-5.25/100)*D45)/C45</f>
        <v>18.95</v>
      </c>
      <c r="C45">
        <v>10</v>
      </c>
      <c r="D45">
        <v>200</v>
      </c>
      <c r="E45" s="6">
        <v>42</v>
      </c>
      <c r="F45">
        <v>189.57</v>
      </c>
    </row>
    <row r="46" spans="1:6" x14ac:dyDescent="0.3">
      <c r="A46" s="53" t="s">
        <v>37</v>
      </c>
      <c r="B46" s="49">
        <f>SUM((1-5.25/100)*D46)/C46</f>
        <v>18.95</v>
      </c>
      <c r="C46">
        <v>10</v>
      </c>
      <c r="D46">
        <v>200</v>
      </c>
      <c r="E46" s="6">
        <v>43</v>
      </c>
      <c r="F46">
        <v>189.57</v>
      </c>
    </row>
    <row r="47" spans="1:6" x14ac:dyDescent="0.3">
      <c r="A47" s="53" t="s">
        <v>28</v>
      </c>
      <c r="B47" s="49">
        <f>SUM((1-5.25/100)*D47)/C47</f>
        <v>18.95</v>
      </c>
      <c r="C47">
        <v>10</v>
      </c>
      <c r="D47">
        <v>200</v>
      </c>
      <c r="E47" s="6">
        <v>44</v>
      </c>
      <c r="F47">
        <v>189.57</v>
      </c>
    </row>
    <row r="48" spans="1:6" x14ac:dyDescent="0.3">
      <c r="A48" s="53" t="s">
        <v>40</v>
      </c>
      <c r="B48" s="51" t="s">
        <v>75</v>
      </c>
      <c r="C48" s="19"/>
      <c r="D48" s="19" t="s">
        <v>0</v>
      </c>
      <c r="E48" s="12">
        <v>45</v>
      </c>
      <c r="F48" s="19"/>
    </row>
    <row r="49" spans="1:6" x14ac:dyDescent="0.3">
      <c r="A49" s="53" t="s">
        <v>11</v>
      </c>
      <c r="B49" s="49">
        <f>SUM((1-5.25/100)*D49)/C49</f>
        <v>22.740000000000002</v>
      </c>
      <c r="C49">
        <v>5</v>
      </c>
      <c r="D49">
        <v>120</v>
      </c>
      <c r="E49" s="6">
        <v>46</v>
      </c>
      <c r="F49">
        <v>113.74</v>
      </c>
    </row>
    <row r="50" spans="1:6" x14ac:dyDescent="0.3">
      <c r="A50" s="14"/>
      <c r="B50" s="49" t="s">
        <v>0</v>
      </c>
      <c r="C50"/>
      <c r="D50"/>
      <c r="E50"/>
      <c r="F50"/>
    </row>
  </sheetData>
  <dataValidations count="1">
    <dataValidation type="list" allowBlank="1" showInputMessage="1" showErrorMessage="1" sqref="N4" xr:uid="{3EA169F8-7C5E-4E64-98DF-623D3502E31C}">
      <formula1>$A$2:$A$50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Feuil2</vt:lpstr>
      <vt:lpstr>nom</vt:lpstr>
      <vt:lpstr>data</vt:lpstr>
      <vt:lpstr>nom</vt:lpstr>
      <vt:lpstr>NOMS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DUFLOS</dc:creator>
  <cp:lastModifiedBy>papa dudu</cp:lastModifiedBy>
  <cp:lastPrinted>2024-03-24T11:39:56Z</cp:lastPrinted>
  <dcterms:created xsi:type="dcterms:W3CDTF">2023-09-14T07:20:45Z</dcterms:created>
  <dcterms:modified xsi:type="dcterms:W3CDTF">2024-05-29T12:01:16Z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18dd8a9-ca45-4982-91d4-7007fdaa6d79_Enabled">
    <vt:lpwstr>true</vt:lpwstr>
  </property>
  <property fmtid="{D5CDD505-2E9C-101B-9397-08002B2CF9AE}" pid="3" name="MSIP_Label_918dd8a9-ca45-4982-91d4-7007fdaa6d79_SetDate">
    <vt:lpwstr>2024-05-21T17:09:58Z</vt:lpwstr>
  </property>
  <property fmtid="{D5CDD505-2E9C-101B-9397-08002B2CF9AE}" pid="4" name="MSIP_Label_918dd8a9-ca45-4982-91d4-7007fdaa6d79_Method">
    <vt:lpwstr>Privileged</vt:lpwstr>
  </property>
  <property fmtid="{D5CDD505-2E9C-101B-9397-08002B2CF9AE}" pid="5" name="MSIP_Label_918dd8a9-ca45-4982-91d4-7007fdaa6d79_Name">
    <vt:lpwstr>THALES-GDPR-01</vt:lpwstr>
  </property>
  <property fmtid="{D5CDD505-2E9C-101B-9397-08002B2CF9AE}" pid="6" name="MSIP_Label_918dd8a9-ca45-4982-91d4-7007fdaa6d79_SiteId">
    <vt:lpwstr>6e603289-5e46-4e26-ac7c-03a85420a9a5</vt:lpwstr>
  </property>
  <property fmtid="{D5CDD505-2E9C-101B-9397-08002B2CF9AE}" pid="7" name="MSIP_Label_918dd8a9-ca45-4982-91d4-7007fdaa6d79_ActionId">
    <vt:lpwstr>c01e8af1-b454-4929-ad81-932a02d2f429</vt:lpwstr>
  </property>
  <property fmtid="{D5CDD505-2E9C-101B-9397-08002B2CF9AE}" pid="8" name="MSIP_Label_918dd8a9-ca45-4982-91d4-7007fdaa6d79_ContentBits">
    <vt:lpwstr>1</vt:lpwstr>
  </property>
  <property fmtid="{D5CDD505-2E9C-101B-9397-08002B2CF9AE}" pid="9" name="Thales-Sensitivity">
    <vt:lpwstr>{T-PrvPers}</vt:lpwstr>
  </property>
</Properties>
</file>