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codeName="ThisWorkbook"/>
  <mc:AlternateContent xmlns:mc="http://schemas.openxmlformats.org/markup-compatibility/2006">
    <mc:Choice Requires="x15">
      <x15ac:absPath xmlns:x15ac="http://schemas.microsoft.com/office/spreadsheetml/2010/11/ac" url="P:\Jonathan\Test Excel\"/>
    </mc:Choice>
  </mc:AlternateContent>
  <xr:revisionPtr revIDLastSave="0" documentId="13_ncr:1_{0B670BCB-A817-41F8-915C-0BB31317436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étails" sheetId="17" r:id="rId1"/>
    <sheet name="Heures" sheetId="14" r:id="rId2"/>
  </sheets>
  <definedNames>
    <definedName name="_xlnm._FilterDatabase" localSheetId="1" hidden="1">Heures!$D$1:$I$1</definedName>
    <definedName name="Fériés">Détails!$K$2:$L$16</definedName>
    <definedName name="Segment_Mois">#N/A</definedName>
    <definedName name="Slicer_Semaine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  <x14:slicerCache r:id="rId4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72" i="14" l="1"/>
  <c r="G373" i="14"/>
  <c r="G371" i="14"/>
  <c r="G370" i="14"/>
  <c r="G369" i="14"/>
  <c r="C3" i="14" l="1"/>
  <c r="H3" i="14" s="1"/>
  <c r="G3" i="14"/>
  <c r="G4" i="14"/>
  <c r="G5" i="14"/>
  <c r="G6" i="14"/>
  <c r="G7" i="14"/>
  <c r="G8" i="14"/>
  <c r="G9" i="14"/>
  <c r="G10" i="14"/>
  <c r="G11" i="14"/>
  <c r="G12" i="14"/>
  <c r="G13" i="14"/>
  <c r="G14" i="14"/>
  <c r="G15" i="14"/>
  <c r="G16" i="14"/>
  <c r="G17" i="14"/>
  <c r="G18" i="14"/>
  <c r="G19" i="14"/>
  <c r="G20" i="14"/>
  <c r="G21" i="14"/>
  <c r="G22" i="14"/>
  <c r="G23" i="14"/>
  <c r="G24" i="14"/>
  <c r="G25" i="14"/>
  <c r="G26" i="14"/>
  <c r="G27" i="14"/>
  <c r="G28" i="14"/>
  <c r="G29" i="14"/>
  <c r="G30" i="14"/>
  <c r="G31" i="14"/>
  <c r="G32" i="14"/>
  <c r="G33" i="14"/>
  <c r="G34" i="14"/>
  <c r="G35" i="14"/>
  <c r="G36" i="14"/>
  <c r="G37" i="14"/>
  <c r="G38" i="14"/>
  <c r="G39" i="14"/>
  <c r="G40" i="14"/>
  <c r="G41" i="14"/>
  <c r="G42" i="14"/>
  <c r="G43" i="14"/>
  <c r="G44" i="14"/>
  <c r="G45" i="14"/>
  <c r="G46" i="14"/>
  <c r="G47" i="14"/>
  <c r="G48" i="14"/>
  <c r="G49" i="14"/>
  <c r="G50" i="14"/>
  <c r="G51" i="14"/>
  <c r="G52" i="14"/>
  <c r="G53" i="14"/>
  <c r="G54" i="14"/>
  <c r="G55" i="14"/>
  <c r="G56" i="14"/>
  <c r="G57" i="14"/>
  <c r="G58" i="14"/>
  <c r="G59" i="14"/>
  <c r="G60" i="14"/>
  <c r="G61" i="14"/>
  <c r="G62" i="14"/>
  <c r="G63" i="14"/>
  <c r="G64" i="14"/>
  <c r="G65" i="14"/>
  <c r="G66" i="14"/>
  <c r="G67" i="14"/>
  <c r="G68" i="14"/>
  <c r="G69" i="14"/>
  <c r="G70" i="14"/>
  <c r="G71" i="14"/>
  <c r="G72" i="14"/>
  <c r="G73" i="14"/>
  <c r="G74" i="14"/>
  <c r="G75" i="14"/>
  <c r="G76" i="14"/>
  <c r="G77" i="14"/>
  <c r="G78" i="14"/>
  <c r="G79" i="14"/>
  <c r="G80" i="14"/>
  <c r="G81" i="14"/>
  <c r="G82" i="14"/>
  <c r="G83" i="14"/>
  <c r="G84" i="14"/>
  <c r="G85" i="14"/>
  <c r="G86" i="14"/>
  <c r="G87" i="14"/>
  <c r="G88" i="14"/>
  <c r="G89" i="14"/>
  <c r="G90" i="14"/>
  <c r="G91" i="14"/>
  <c r="G92" i="14"/>
  <c r="G93" i="14"/>
  <c r="G94" i="14"/>
  <c r="G95" i="14"/>
  <c r="G96" i="14"/>
  <c r="G97" i="14"/>
  <c r="G98" i="14"/>
  <c r="G99" i="14"/>
  <c r="G100" i="14"/>
  <c r="G101" i="14"/>
  <c r="G102" i="14"/>
  <c r="G103" i="14"/>
  <c r="G104" i="14"/>
  <c r="G105" i="14"/>
  <c r="G106" i="14"/>
  <c r="G107" i="14"/>
  <c r="G108" i="14"/>
  <c r="G109" i="14"/>
  <c r="G110" i="14"/>
  <c r="G111" i="14"/>
  <c r="G112" i="14"/>
  <c r="G113" i="14"/>
  <c r="G114" i="14"/>
  <c r="G115" i="14"/>
  <c r="G116" i="14"/>
  <c r="G117" i="14"/>
  <c r="G118" i="14"/>
  <c r="G119" i="14"/>
  <c r="G120" i="14"/>
  <c r="G121" i="14"/>
  <c r="G122" i="14"/>
  <c r="G123" i="14"/>
  <c r="G124" i="14"/>
  <c r="G125" i="14"/>
  <c r="G126" i="14"/>
  <c r="G127" i="14"/>
  <c r="G128" i="14"/>
  <c r="G129" i="14"/>
  <c r="G130" i="14"/>
  <c r="G131" i="14"/>
  <c r="G132" i="14"/>
  <c r="G133" i="14"/>
  <c r="G134" i="14"/>
  <c r="G135" i="14"/>
  <c r="G136" i="14"/>
  <c r="G137" i="14"/>
  <c r="G138" i="14"/>
  <c r="G139" i="14"/>
  <c r="G140" i="14"/>
  <c r="G141" i="14"/>
  <c r="G142" i="14"/>
  <c r="G143" i="14"/>
  <c r="G144" i="14"/>
  <c r="G145" i="14"/>
  <c r="G146" i="14"/>
  <c r="G147" i="14"/>
  <c r="G148" i="14"/>
  <c r="G149" i="14"/>
  <c r="G150" i="14"/>
  <c r="G151" i="14"/>
  <c r="G152" i="14"/>
  <c r="G153" i="14"/>
  <c r="G154" i="14"/>
  <c r="G155" i="14"/>
  <c r="G156" i="14"/>
  <c r="G157" i="14"/>
  <c r="G158" i="14"/>
  <c r="G159" i="14"/>
  <c r="G160" i="14"/>
  <c r="G161" i="14"/>
  <c r="G162" i="14"/>
  <c r="G163" i="14"/>
  <c r="G164" i="14"/>
  <c r="G165" i="14"/>
  <c r="G166" i="14"/>
  <c r="G167" i="14"/>
  <c r="G168" i="14"/>
  <c r="G169" i="14"/>
  <c r="G170" i="14"/>
  <c r="G171" i="14"/>
  <c r="G172" i="14"/>
  <c r="G173" i="14"/>
  <c r="G174" i="14"/>
  <c r="G175" i="14"/>
  <c r="G176" i="14"/>
  <c r="G177" i="14"/>
  <c r="G178" i="14"/>
  <c r="G179" i="14"/>
  <c r="G180" i="14"/>
  <c r="G181" i="14"/>
  <c r="G182" i="14"/>
  <c r="G183" i="14"/>
  <c r="G184" i="14"/>
  <c r="G185" i="14"/>
  <c r="G186" i="14"/>
  <c r="G187" i="14"/>
  <c r="G188" i="14"/>
  <c r="G189" i="14"/>
  <c r="G190" i="14"/>
  <c r="G191" i="14"/>
  <c r="G192" i="14"/>
  <c r="G193" i="14"/>
  <c r="G194" i="14"/>
  <c r="G195" i="14"/>
  <c r="G196" i="14"/>
  <c r="G197" i="14"/>
  <c r="G198" i="14"/>
  <c r="G199" i="14"/>
  <c r="G200" i="14"/>
  <c r="G201" i="14"/>
  <c r="G202" i="14"/>
  <c r="G203" i="14"/>
  <c r="G204" i="14"/>
  <c r="G205" i="14"/>
  <c r="G206" i="14"/>
  <c r="G207" i="14"/>
  <c r="G208" i="14"/>
  <c r="G209" i="14"/>
  <c r="G210" i="14"/>
  <c r="G211" i="14"/>
  <c r="G212" i="14"/>
  <c r="G213" i="14"/>
  <c r="G214" i="14"/>
  <c r="G215" i="14"/>
  <c r="G216" i="14"/>
  <c r="G217" i="14"/>
  <c r="G218" i="14"/>
  <c r="G219" i="14"/>
  <c r="G220" i="14"/>
  <c r="G221" i="14"/>
  <c r="G222" i="14"/>
  <c r="G223" i="14"/>
  <c r="G224" i="14"/>
  <c r="G225" i="14"/>
  <c r="G226" i="14"/>
  <c r="G227" i="14"/>
  <c r="G228" i="14"/>
  <c r="G229" i="14"/>
  <c r="G230" i="14"/>
  <c r="G231" i="14"/>
  <c r="G232" i="14"/>
  <c r="G233" i="14"/>
  <c r="G234" i="14"/>
  <c r="G235" i="14"/>
  <c r="G236" i="14"/>
  <c r="G237" i="14"/>
  <c r="G238" i="14"/>
  <c r="G239" i="14"/>
  <c r="G240" i="14"/>
  <c r="G241" i="14"/>
  <c r="G242" i="14"/>
  <c r="G243" i="14"/>
  <c r="G244" i="14"/>
  <c r="G245" i="14"/>
  <c r="G246" i="14"/>
  <c r="G247" i="14"/>
  <c r="G248" i="14"/>
  <c r="G249" i="14"/>
  <c r="G250" i="14"/>
  <c r="G251" i="14"/>
  <c r="G252" i="14"/>
  <c r="G253" i="14"/>
  <c r="G254" i="14"/>
  <c r="G255" i="14"/>
  <c r="G256" i="14"/>
  <c r="G257" i="14"/>
  <c r="G258" i="14"/>
  <c r="G259" i="14"/>
  <c r="G260" i="14"/>
  <c r="G261" i="14"/>
  <c r="G262" i="14"/>
  <c r="G263" i="14"/>
  <c r="G264" i="14"/>
  <c r="G265" i="14"/>
  <c r="G266" i="14"/>
  <c r="G267" i="14"/>
  <c r="G268" i="14"/>
  <c r="G269" i="14"/>
  <c r="G270" i="14"/>
  <c r="G271" i="14"/>
  <c r="G272" i="14"/>
  <c r="G273" i="14"/>
  <c r="G274" i="14"/>
  <c r="G275" i="14"/>
  <c r="G276" i="14"/>
  <c r="G277" i="14"/>
  <c r="G278" i="14"/>
  <c r="G279" i="14"/>
  <c r="G280" i="14"/>
  <c r="G281" i="14"/>
  <c r="G282" i="14"/>
  <c r="G283" i="14"/>
  <c r="G284" i="14"/>
  <c r="G285" i="14"/>
  <c r="G286" i="14"/>
  <c r="G287" i="14"/>
  <c r="G288" i="14"/>
  <c r="G289" i="14"/>
  <c r="G290" i="14"/>
  <c r="G291" i="14"/>
  <c r="G292" i="14"/>
  <c r="G293" i="14"/>
  <c r="G294" i="14"/>
  <c r="G295" i="14"/>
  <c r="G296" i="14"/>
  <c r="G297" i="14"/>
  <c r="G298" i="14"/>
  <c r="G299" i="14"/>
  <c r="G300" i="14"/>
  <c r="G301" i="14"/>
  <c r="G302" i="14"/>
  <c r="G303" i="14"/>
  <c r="G304" i="14"/>
  <c r="G305" i="14"/>
  <c r="G306" i="14"/>
  <c r="G307" i="14"/>
  <c r="G308" i="14"/>
  <c r="G309" i="14"/>
  <c r="G310" i="14"/>
  <c r="G311" i="14"/>
  <c r="G312" i="14"/>
  <c r="G313" i="14"/>
  <c r="G314" i="14"/>
  <c r="G315" i="14"/>
  <c r="G316" i="14"/>
  <c r="G317" i="14"/>
  <c r="G318" i="14"/>
  <c r="G319" i="14"/>
  <c r="G320" i="14"/>
  <c r="G321" i="14"/>
  <c r="G322" i="14"/>
  <c r="G323" i="14"/>
  <c r="G324" i="14"/>
  <c r="G325" i="14"/>
  <c r="G326" i="14"/>
  <c r="G327" i="14"/>
  <c r="G328" i="14"/>
  <c r="G329" i="14"/>
  <c r="G330" i="14"/>
  <c r="G331" i="14"/>
  <c r="G332" i="14"/>
  <c r="G333" i="14"/>
  <c r="G334" i="14"/>
  <c r="G335" i="14"/>
  <c r="G336" i="14"/>
  <c r="G337" i="14"/>
  <c r="G338" i="14"/>
  <c r="G339" i="14"/>
  <c r="G340" i="14"/>
  <c r="G341" i="14"/>
  <c r="G342" i="14"/>
  <c r="G343" i="14"/>
  <c r="G344" i="14"/>
  <c r="G345" i="14"/>
  <c r="G346" i="14"/>
  <c r="G347" i="14"/>
  <c r="G348" i="14"/>
  <c r="G349" i="14"/>
  <c r="G350" i="14"/>
  <c r="G351" i="14"/>
  <c r="G352" i="14"/>
  <c r="G353" i="14"/>
  <c r="G354" i="14"/>
  <c r="G355" i="14"/>
  <c r="G356" i="14"/>
  <c r="G357" i="14"/>
  <c r="G358" i="14"/>
  <c r="G359" i="14"/>
  <c r="G360" i="14"/>
  <c r="G361" i="14"/>
  <c r="G362" i="14"/>
  <c r="G363" i="14"/>
  <c r="G364" i="14"/>
  <c r="G365" i="14"/>
  <c r="G366" i="14"/>
  <c r="G367" i="14"/>
  <c r="G368" i="14"/>
  <c r="A2" i="17"/>
  <c r="L15" i="17" l="1"/>
  <c r="L16" i="17" s="1"/>
  <c r="L14" i="17"/>
  <c r="L13" i="17"/>
  <c r="L12" i="17"/>
  <c r="L11" i="17"/>
  <c r="L7" i="17"/>
  <c r="L6" i="17"/>
  <c r="L4" i="17"/>
  <c r="L5" i="17" s="1"/>
  <c r="L2" i="17"/>
  <c r="A3" i="17"/>
  <c r="A4" i="17" s="1"/>
  <c r="A5" i="17" s="1"/>
  <c r="A6" i="17" s="1"/>
  <c r="A7" i="17" s="1"/>
  <c r="A8" i="17" s="1"/>
  <c r="A9" i="17" s="1"/>
  <c r="A10" i="17" s="1"/>
  <c r="A11" i="17" s="1"/>
  <c r="A12" i="17" s="1"/>
  <c r="A13" i="17" s="1"/>
  <c r="A14" i="17" s="1"/>
  <c r="A15" i="17" s="1"/>
  <c r="A16" i="17" s="1"/>
  <c r="A17" i="17" s="1"/>
  <c r="A18" i="17" s="1"/>
  <c r="A19" i="17" s="1"/>
  <c r="A20" i="17" s="1"/>
  <c r="A21" i="17" s="1"/>
  <c r="A22" i="17" s="1"/>
  <c r="A23" i="17" s="1"/>
  <c r="A24" i="17" s="1"/>
  <c r="A25" i="17" s="1"/>
  <c r="A26" i="17" s="1"/>
  <c r="A27" i="17" s="1"/>
  <c r="A28" i="17" s="1"/>
  <c r="A29" i="17" s="1"/>
  <c r="A30" i="17" s="1"/>
  <c r="A31" i="17" s="1"/>
  <c r="A32" i="17" s="1"/>
  <c r="A33" i="17" s="1"/>
  <c r="A34" i="17" s="1"/>
  <c r="A35" i="17" s="1"/>
  <c r="A36" i="17" s="1"/>
  <c r="A37" i="17" s="1"/>
  <c r="A38" i="17" s="1"/>
  <c r="A3" i="14" l="1"/>
  <c r="B3" i="14"/>
  <c r="L8" i="17"/>
  <c r="L3" i="17"/>
  <c r="L9" i="17"/>
  <c r="L10" i="17" s="1"/>
  <c r="D1" i="14" l="1"/>
  <c r="E1" i="14"/>
  <c r="F1" i="14"/>
  <c r="G1" i="14" l="1"/>
  <c r="C4" i="14" l="1"/>
  <c r="H4" i="14" s="1"/>
  <c r="I4" i="14" l="1"/>
  <c r="J4" i="14"/>
  <c r="B4" i="14"/>
  <c r="A4" i="14"/>
  <c r="C5" i="14"/>
  <c r="H5" i="14" s="1"/>
  <c r="I5" i="14" l="1"/>
  <c r="J5" i="14"/>
  <c r="B5" i="14"/>
  <c r="A5" i="14"/>
  <c r="C6" i="14"/>
  <c r="H6" i="14" s="1"/>
  <c r="I6" i="14" l="1"/>
  <c r="J6" i="14"/>
  <c r="B6" i="14"/>
  <c r="A6" i="14"/>
  <c r="C7" i="14"/>
  <c r="H7" i="14" s="1"/>
  <c r="I7" i="14" l="1"/>
  <c r="J7" i="14"/>
  <c r="B7" i="14"/>
  <c r="A7" i="14"/>
  <c r="C8" i="14"/>
  <c r="H8" i="14" s="1"/>
  <c r="I8" i="14" l="1"/>
  <c r="J8" i="14"/>
  <c r="B8" i="14"/>
  <c r="A8" i="14"/>
  <c r="C9" i="14"/>
  <c r="H9" i="14" s="1"/>
  <c r="I9" i="14" l="1"/>
  <c r="J9" i="14"/>
  <c r="B9" i="14"/>
  <c r="A9" i="14"/>
  <c r="C10" i="14"/>
  <c r="H10" i="14" s="1"/>
  <c r="I10" i="14" l="1"/>
  <c r="J10" i="14"/>
  <c r="B10" i="14"/>
  <c r="A10" i="14"/>
  <c r="C11" i="14"/>
  <c r="H11" i="14" s="1"/>
  <c r="I11" i="14" l="1"/>
  <c r="J11" i="14"/>
  <c r="B11" i="14"/>
  <c r="A11" i="14"/>
  <c r="C12" i="14"/>
  <c r="H12" i="14" s="1"/>
  <c r="I12" i="14" l="1"/>
  <c r="J12" i="14"/>
  <c r="B12" i="14"/>
  <c r="A12" i="14"/>
  <c r="C13" i="14"/>
  <c r="H13" i="14" s="1"/>
  <c r="I13" i="14" l="1"/>
  <c r="J13" i="14"/>
  <c r="B13" i="14"/>
  <c r="A13" i="14"/>
  <c r="C14" i="14"/>
  <c r="H14" i="14" s="1"/>
  <c r="I14" i="14" l="1"/>
  <c r="J14" i="14"/>
  <c r="B14" i="14"/>
  <c r="A14" i="14"/>
  <c r="C15" i="14"/>
  <c r="H15" i="14" s="1"/>
  <c r="I15" i="14" l="1"/>
  <c r="J15" i="14"/>
  <c r="B15" i="14"/>
  <c r="A15" i="14"/>
  <c r="C16" i="14"/>
  <c r="H16" i="14" s="1"/>
  <c r="I16" i="14" l="1"/>
  <c r="J16" i="14"/>
  <c r="B16" i="14"/>
  <c r="A16" i="14"/>
  <c r="C17" i="14"/>
  <c r="H17" i="14" s="1"/>
  <c r="I17" i="14" l="1"/>
  <c r="J17" i="14"/>
  <c r="B17" i="14"/>
  <c r="A17" i="14"/>
  <c r="C18" i="14"/>
  <c r="H18" i="14" s="1"/>
  <c r="I18" i="14" l="1"/>
  <c r="J18" i="14"/>
  <c r="B18" i="14"/>
  <c r="A18" i="14"/>
  <c r="C19" i="14"/>
  <c r="H19" i="14" s="1"/>
  <c r="I19" i="14" l="1"/>
  <c r="J19" i="14"/>
  <c r="B19" i="14"/>
  <c r="A19" i="14"/>
  <c r="C20" i="14"/>
  <c r="H20" i="14" s="1"/>
  <c r="I20" i="14" l="1"/>
  <c r="J20" i="14"/>
  <c r="B20" i="14"/>
  <c r="A20" i="14"/>
  <c r="C21" i="14"/>
  <c r="H21" i="14" s="1"/>
  <c r="I21" i="14" l="1"/>
  <c r="J21" i="14"/>
  <c r="B21" i="14"/>
  <c r="A21" i="14"/>
  <c r="C22" i="14"/>
  <c r="H22" i="14" s="1"/>
  <c r="I22" i="14" l="1"/>
  <c r="J22" i="14"/>
  <c r="B22" i="14"/>
  <c r="A22" i="14"/>
  <c r="C23" i="14"/>
  <c r="H23" i="14" s="1"/>
  <c r="I23" i="14" l="1"/>
  <c r="J23" i="14"/>
  <c r="B23" i="14"/>
  <c r="A23" i="14"/>
  <c r="C24" i="14"/>
  <c r="H24" i="14" s="1"/>
  <c r="I24" i="14" l="1"/>
  <c r="J24" i="14"/>
  <c r="B24" i="14"/>
  <c r="A24" i="14"/>
  <c r="C25" i="14"/>
  <c r="H25" i="14" s="1"/>
  <c r="I25" i="14" l="1"/>
  <c r="J25" i="14"/>
  <c r="B25" i="14"/>
  <c r="A25" i="14"/>
  <c r="C26" i="14"/>
  <c r="H26" i="14" s="1"/>
  <c r="I26" i="14" l="1"/>
  <c r="J26" i="14"/>
  <c r="B26" i="14"/>
  <c r="A26" i="14"/>
  <c r="C27" i="14"/>
  <c r="H27" i="14" s="1"/>
  <c r="I27" i="14" l="1"/>
  <c r="J27" i="14"/>
  <c r="B27" i="14"/>
  <c r="A27" i="14"/>
  <c r="C28" i="14"/>
  <c r="H28" i="14" s="1"/>
  <c r="I28" i="14" l="1"/>
  <c r="J28" i="14"/>
  <c r="B28" i="14"/>
  <c r="A28" i="14"/>
  <c r="C29" i="14"/>
  <c r="H29" i="14" s="1"/>
  <c r="I29" i="14" l="1"/>
  <c r="J29" i="14"/>
  <c r="B29" i="14"/>
  <c r="A29" i="14"/>
  <c r="C30" i="14"/>
  <c r="H30" i="14" s="1"/>
  <c r="I30" i="14" l="1"/>
  <c r="J30" i="14"/>
  <c r="B30" i="14"/>
  <c r="A30" i="14"/>
  <c r="C31" i="14"/>
  <c r="H31" i="14" s="1"/>
  <c r="I31" i="14" l="1"/>
  <c r="J31" i="14"/>
  <c r="B31" i="14"/>
  <c r="A31" i="14"/>
  <c r="C32" i="14"/>
  <c r="H32" i="14" s="1"/>
  <c r="I32" i="14" l="1"/>
  <c r="J32" i="14"/>
  <c r="B32" i="14"/>
  <c r="A32" i="14"/>
  <c r="C33" i="14"/>
  <c r="H33" i="14" s="1"/>
  <c r="I33" i="14" l="1"/>
  <c r="J33" i="14"/>
  <c r="B33" i="14"/>
  <c r="A33" i="14"/>
  <c r="C34" i="14"/>
  <c r="H34" i="14" s="1"/>
  <c r="I34" i="14" l="1"/>
  <c r="J34" i="14"/>
  <c r="B34" i="14"/>
  <c r="A34" i="14"/>
  <c r="C35" i="14"/>
  <c r="H35" i="14" s="1"/>
  <c r="I35" i="14" l="1"/>
  <c r="J35" i="14"/>
  <c r="B35" i="14"/>
  <c r="A35" i="14"/>
  <c r="C36" i="14"/>
  <c r="H36" i="14" s="1"/>
  <c r="I36" i="14" l="1"/>
  <c r="J36" i="14"/>
  <c r="B36" i="14"/>
  <c r="A36" i="14"/>
  <c r="C37" i="14"/>
  <c r="H37" i="14" s="1"/>
  <c r="I37" i="14" l="1"/>
  <c r="J37" i="14"/>
  <c r="B37" i="14"/>
  <c r="A37" i="14"/>
  <c r="C38" i="14"/>
  <c r="H38" i="14" s="1"/>
  <c r="I38" i="14" l="1"/>
  <c r="J38" i="14"/>
  <c r="B38" i="14"/>
  <c r="A38" i="14"/>
  <c r="C39" i="14"/>
  <c r="H39" i="14" s="1"/>
  <c r="I39" i="14" l="1"/>
  <c r="J39" i="14"/>
  <c r="B39" i="14"/>
  <c r="A39" i="14"/>
  <c r="C40" i="14"/>
  <c r="H40" i="14" s="1"/>
  <c r="I40" i="14" l="1"/>
  <c r="J40" i="14"/>
  <c r="B40" i="14"/>
  <c r="A40" i="14"/>
  <c r="C41" i="14"/>
  <c r="H41" i="14" s="1"/>
  <c r="I41" i="14" l="1"/>
  <c r="J41" i="14"/>
  <c r="B41" i="14"/>
  <c r="A41" i="14"/>
  <c r="C42" i="14"/>
  <c r="H42" i="14" s="1"/>
  <c r="I42" i="14" l="1"/>
  <c r="J42" i="14"/>
  <c r="B42" i="14"/>
  <c r="A42" i="14"/>
  <c r="C43" i="14"/>
  <c r="H43" i="14" s="1"/>
  <c r="I43" i="14" l="1"/>
  <c r="J43" i="14"/>
  <c r="B43" i="14"/>
  <c r="A43" i="14"/>
  <c r="C44" i="14"/>
  <c r="H44" i="14" s="1"/>
  <c r="I44" i="14" l="1"/>
  <c r="J44" i="14"/>
  <c r="B44" i="14"/>
  <c r="A44" i="14"/>
  <c r="C45" i="14"/>
  <c r="H45" i="14" s="1"/>
  <c r="I45" i="14" l="1"/>
  <c r="J45" i="14"/>
  <c r="B45" i="14"/>
  <c r="A45" i="14"/>
  <c r="C46" i="14"/>
  <c r="H46" i="14" s="1"/>
  <c r="I46" i="14" l="1"/>
  <c r="J46" i="14"/>
  <c r="B46" i="14"/>
  <c r="A46" i="14"/>
  <c r="C47" i="14"/>
  <c r="H47" i="14" s="1"/>
  <c r="I47" i="14" l="1"/>
  <c r="J47" i="14"/>
  <c r="B47" i="14"/>
  <c r="A47" i="14"/>
  <c r="C48" i="14"/>
  <c r="H48" i="14" s="1"/>
  <c r="I48" i="14" l="1"/>
  <c r="J48" i="14"/>
  <c r="B48" i="14"/>
  <c r="A48" i="14"/>
  <c r="C49" i="14"/>
  <c r="H49" i="14" s="1"/>
  <c r="I49" i="14" l="1"/>
  <c r="J49" i="14"/>
  <c r="B49" i="14"/>
  <c r="A49" i="14"/>
  <c r="C50" i="14"/>
  <c r="H50" i="14" s="1"/>
  <c r="I50" i="14" l="1"/>
  <c r="J50" i="14"/>
  <c r="B50" i="14"/>
  <c r="A50" i="14"/>
  <c r="C51" i="14"/>
  <c r="H51" i="14" s="1"/>
  <c r="I51" i="14" l="1"/>
  <c r="J51" i="14"/>
  <c r="B51" i="14"/>
  <c r="A51" i="14"/>
  <c r="C52" i="14"/>
  <c r="H52" i="14" s="1"/>
  <c r="I52" i="14" l="1"/>
  <c r="J52" i="14"/>
  <c r="B52" i="14"/>
  <c r="A52" i="14"/>
  <c r="C53" i="14"/>
  <c r="H53" i="14" s="1"/>
  <c r="I53" i="14" l="1"/>
  <c r="J53" i="14"/>
  <c r="B53" i="14"/>
  <c r="A53" i="14"/>
  <c r="C54" i="14"/>
  <c r="H54" i="14" s="1"/>
  <c r="I54" i="14" l="1"/>
  <c r="J54" i="14"/>
  <c r="B54" i="14"/>
  <c r="A54" i="14"/>
  <c r="C55" i="14"/>
  <c r="H55" i="14" s="1"/>
  <c r="I55" i="14" l="1"/>
  <c r="J55" i="14"/>
  <c r="B55" i="14"/>
  <c r="A55" i="14"/>
  <c r="C56" i="14"/>
  <c r="H56" i="14" s="1"/>
  <c r="I56" i="14" l="1"/>
  <c r="J56" i="14"/>
  <c r="B56" i="14"/>
  <c r="A56" i="14"/>
  <c r="C57" i="14"/>
  <c r="H57" i="14" s="1"/>
  <c r="I57" i="14" l="1"/>
  <c r="J57" i="14"/>
  <c r="B57" i="14"/>
  <c r="A57" i="14"/>
  <c r="C58" i="14"/>
  <c r="H58" i="14" s="1"/>
  <c r="I58" i="14" l="1"/>
  <c r="J58" i="14"/>
  <c r="B58" i="14"/>
  <c r="A58" i="14"/>
  <c r="C59" i="14"/>
  <c r="H59" i="14" s="1"/>
  <c r="I59" i="14" l="1"/>
  <c r="J59" i="14"/>
  <c r="B59" i="14"/>
  <c r="A59" i="14"/>
  <c r="C60" i="14"/>
  <c r="H60" i="14" s="1"/>
  <c r="I60" i="14" l="1"/>
  <c r="J60" i="14"/>
  <c r="B60" i="14"/>
  <c r="A60" i="14"/>
  <c r="C61" i="14"/>
  <c r="H61" i="14" s="1"/>
  <c r="I61" i="14" l="1"/>
  <c r="J61" i="14"/>
  <c r="B61" i="14"/>
  <c r="A61" i="14"/>
  <c r="C62" i="14"/>
  <c r="H62" i="14" s="1"/>
  <c r="I62" i="14" l="1"/>
  <c r="J62" i="14"/>
  <c r="B62" i="14"/>
  <c r="A62" i="14"/>
  <c r="C63" i="14"/>
  <c r="H63" i="14" s="1"/>
  <c r="I63" i="14" l="1"/>
  <c r="J63" i="14"/>
  <c r="B63" i="14"/>
  <c r="A63" i="14"/>
  <c r="C64" i="14"/>
  <c r="H64" i="14" s="1"/>
  <c r="I64" i="14" l="1"/>
  <c r="J64" i="14"/>
  <c r="B64" i="14"/>
  <c r="A64" i="14"/>
  <c r="C65" i="14"/>
  <c r="H65" i="14" s="1"/>
  <c r="I65" i="14" l="1"/>
  <c r="J65" i="14"/>
  <c r="B65" i="14"/>
  <c r="A65" i="14"/>
  <c r="C66" i="14"/>
  <c r="H66" i="14" s="1"/>
  <c r="I66" i="14" l="1"/>
  <c r="J66" i="14"/>
  <c r="B66" i="14"/>
  <c r="A66" i="14"/>
  <c r="C67" i="14"/>
  <c r="H67" i="14" s="1"/>
  <c r="I67" i="14" l="1"/>
  <c r="J67" i="14"/>
  <c r="B67" i="14"/>
  <c r="A67" i="14"/>
  <c r="C68" i="14"/>
  <c r="H68" i="14" s="1"/>
  <c r="I68" i="14" l="1"/>
  <c r="J68" i="14"/>
  <c r="B68" i="14"/>
  <c r="A68" i="14"/>
  <c r="C69" i="14"/>
  <c r="H69" i="14" s="1"/>
  <c r="I69" i="14" l="1"/>
  <c r="J69" i="14"/>
  <c r="B69" i="14"/>
  <c r="A69" i="14"/>
  <c r="C70" i="14"/>
  <c r="H70" i="14" s="1"/>
  <c r="I70" i="14" l="1"/>
  <c r="J70" i="14"/>
  <c r="B70" i="14"/>
  <c r="A70" i="14"/>
  <c r="C71" i="14"/>
  <c r="H71" i="14" s="1"/>
  <c r="I71" i="14" l="1"/>
  <c r="J71" i="14"/>
  <c r="B71" i="14"/>
  <c r="A71" i="14"/>
  <c r="C72" i="14"/>
  <c r="H72" i="14" s="1"/>
  <c r="I72" i="14" l="1"/>
  <c r="J72" i="14"/>
  <c r="B72" i="14"/>
  <c r="A72" i="14"/>
  <c r="C73" i="14"/>
  <c r="H73" i="14" s="1"/>
  <c r="I73" i="14" l="1"/>
  <c r="J73" i="14"/>
  <c r="B73" i="14"/>
  <c r="A73" i="14"/>
  <c r="C74" i="14"/>
  <c r="H74" i="14" s="1"/>
  <c r="I74" i="14" l="1"/>
  <c r="J74" i="14"/>
  <c r="B74" i="14"/>
  <c r="A74" i="14"/>
  <c r="C75" i="14"/>
  <c r="H75" i="14" s="1"/>
  <c r="I75" i="14" l="1"/>
  <c r="J75" i="14"/>
  <c r="B75" i="14"/>
  <c r="A75" i="14"/>
  <c r="C76" i="14"/>
  <c r="H76" i="14" s="1"/>
  <c r="I76" i="14" l="1"/>
  <c r="J76" i="14"/>
  <c r="B76" i="14"/>
  <c r="A76" i="14"/>
  <c r="C77" i="14"/>
  <c r="H77" i="14" s="1"/>
  <c r="I77" i="14" l="1"/>
  <c r="J77" i="14"/>
  <c r="B77" i="14"/>
  <c r="A77" i="14"/>
  <c r="C78" i="14"/>
  <c r="H78" i="14" s="1"/>
  <c r="I78" i="14" l="1"/>
  <c r="J78" i="14"/>
  <c r="B78" i="14"/>
  <c r="A78" i="14"/>
  <c r="C79" i="14"/>
  <c r="H79" i="14" s="1"/>
  <c r="I79" i="14" l="1"/>
  <c r="J79" i="14"/>
  <c r="B79" i="14"/>
  <c r="A79" i="14"/>
  <c r="C80" i="14"/>
  <c r="H80" i="14" s="1"/>
  <c r="I80" i="14" l="1"/>
  <c r="J80" i="14"/>
  <c r="B80" i="14"/>
  <c r="A80" i="14"/>
  <c r="C81" i="14"/>
  <c r="H81" i="14" s="1"/>
  <c r="I81" i="14" l="1"/>
  <c r="J81" i="14"/>
  <c r="B81" i="14"/>
  <c r="A81" i="14"/>
  <c r="C82" i="14"/>
  <c r="H82" i="14" s="1"/>
  <c r="I82" i="14" l="1"/>
  <c r="J82" i="14"/>
  <c r="B82" i="14"/>
  <c r="A82" i="14"/>
  <c r="C83" i="14"/>
  <c r="H83" i="14" s="1"/>
  <c r="I83" i="14" l="1"/>
  <c r="J83" i="14"/>
  <c r="B83" i="14"/>
  <c r="A83" i="14"/>
  <c r="C84" i="14"/>
  <c r="H84" i="14" s="1"/>
  <c r="I84" i="14" l="1"/>
  <c r="J84" i="14"/>
  <c r="B84" i="14"/>
  <c r="A84" i="14"/>
  <c r="C85" i="14"/>
  <c r="H85" i="14" s="1"/>
  <c r="I85" i="14" l="1"/>
  <c r="J85" i="14"/>
  <c r="B85" i="14"/>
  <c r="A85" i="14"/>
  <c r="C86" i="14"/>
  <c r="H86" i="14" s="1"/>
  <c r="I86" i="14" l="1"/>
  <c r="J86" i="14"/>
  <c r="B86" i="14"/>
  <c r="A86" i="14"/>
  <c r="C87" i="14"/>
  <c r="H87" i="14" s="1"/>
  <c r="I87" i="14" l="1"/>
  <c r="J87" i="14"/>
  <c r="B87" i="14"/>
  <c r="A87" i="14"/>
  <c r="C88" i="14"/>
  <c r="H88" i="14" s="1"/>
  <c r="I88" i="14" l="1"/>
  <c r="J88" i="14"/>
  <c r="B88" i="14"/>
  <c r="A88" i="14"/>
  <c r="C89" i="14"/>
  <c r="H89" i="14" s="1"/>
  <c r="I89" i="14" l="1"/>
  <c r="J89" i="14"/>
  <c r="B89" i="14"/>
  <c r="A89" i="14"/>
  <c r="C90" i="14"/>
  <c r="H90" i="14" s="1"/>
  <c r="I90" i="14" l="1"/>
  <c r="J90" i="14"/>
  <c r="B90" i="14"/>
  <c r="A90" i="14"/>
  <c r="C91" i="14"/>
  <c r="H91" i="14" s="1"/>
  <c r="I91" i="14" l="1"/>
  <c r="J91" i="14"/>
  <c r="B91" i="14"/>
  <c r="A91" i="14"/>
  <c r="C92" i="14"/>
  <c r="H92" i="14" s="1"/>
  <c r="I92" i="14" l="1"/>
  <c r="J92" i="14"/>
  <c r="B92" i="14"/>
  <c r="A92" i="14"/>
  <c r="C93" i="14"/>
  <c r="H93" i="14" s="1"/>
  <c r="I93" i="14" l="1"/>
  <c r="J93" i="14"/>
  <c r="B93" i="14"/>
  <c r="A93" i="14"/>
  <c r="C94" i="14"/>
  <c r="H94" i="14" s="1"/>
  <c r="I94" i="14" l="1"/>
  <c r="J94" i="14"/>
  <c r="B94" i="14"/>
  <c r="A94" i="14"/>
  <c r="C95" i="14"/>
  <c r="H95" i="14" s="1"/>
  <c r="I95" i="14" l="1"/>
  <c r="J95" i="14"/>
  <c r="B95" i="14"/>
  <c r="A95" i="14"/>
  <c r="C96" i="14"/>
  <c r="H96" i="14" s="1"/>
  <c r="I96" i="14" l="1"/>
  <c r="J96" i="14"/>
  <c r="B96" i="14"/>
  <c r="A96" i="14"/>
  <c r="C97" i="14"/>
  <c r="H97" i="14" s="1"/>
  <c r="I97" i="14" l="1"/>
  <c r="J97" i="14"/>
  <c r="B97" i="14"/>
  <c r="A97" i="14"/>
  <c r="C98" i="14"/>
  <c r="H98" i="14" s="1"/>
  <c r="I98" i="14" l="1"/>
  <c r="J98" i="14"/>
  <c r="B98" i="14"/>
  <c r="A98" i="14"/>
  <c r="C99" i="14"/>
  <c r="H99" i="14" s="1"/>
  <c r="I99" i="14" l="1"/>
  <c r="J99" i="14"/>
  <c r="B99" i="14"/>
  <c r="A99" i="14"/>
  <c r="C100" i="14"/>
  <c r="H100" i="14" s="1"/>
  <c r="I100" i="14" l="1"/>
  <c r="J100" i="14"/>
  <c r="B100" i="14"/>
  <c r="A100" i="14"/>
  <c r="C101" i="14"/>
  <c r="H101" i="14" s="1"/>
  <c r="I101" i="14" l="1"/>
  <c r="J101" i="14"/>
  <c r="B101" i="14"/>
  <c r="A101" i="14"/>
  <c r="C102" i="14"/>
  <c r="H102" i="14" s="1"/>
  <c r="I102" i="14" l="1"/>
  <c r="J102" i="14"/>
  <c r="B102" i="14"/>
  <c r="A102" i="14"/>
  <c r="C103" i="14"/>
  <c r="H103" i="14" s="1"/>
  <c r="I103" i="14" l="1"/>
  <c r="J103" i="14"/>
  <c r="B103" i="14"/>
  <c r="A103" i="14"/>
  <c r="C104" i="14"/>
  <c r="H104" i="14" s="1"/>
  <c r="I104" i="14" l="1"/>
  <c r="J104" i="14"/>
  <c r="B104" i="14"/>
  <c r="A104" i="14"/>
  <c r="C105" i="14"/>
  <c r="H105" i="14" s="1"/>
  <c r="I105" i="14" l="1"/>
  <c r="J105" i="14"/>
  <c r="B105" i="14"/>
  <c r="A105" i="14"/>
  <c r="C106" i="14"/>
  <c r="H106" i="14" s="1"/>
  <c r="I106" i="14" l="1"/>
  <c r="J106" i="14"/>
  <c r="B106" i="14"/>
  <c r="A106" i="14"/>
  <c r="C107" i="14"/>
  <c r="H107" i="14" s="1"/>
  <c r="I107" i="14" l="1"/>
  <c r="J107" i="14"/>
  <c r="B107" i="14"/>
  <c r="A107" i="14"/>
  <c r="C108" i="14"/>
  <c r="H108" i="14" s="1"/>
  <c r="I108" i="14" l="1"/>
  <c r="J108" i="14"/>
  <c r="B108" i="14"/>
  <c r="A108" i="14"/>
  <c r="C109" i="14"/>
  <c r="H109" i="14" s="1"/>
  <c r="I109" i="14" l="1"/>
  <c r="J109" i="14"/>
  <c r="B109" i="14"/>
  <c r="A109" i="14"/>
  <c r="C110" i="14"/>
  <c r="H110" i="14" s="1"/>
  <c r="I110" i="14" l="1"/>
  <c r="J110" i="14"/>
  <c r="B110" i="14"/>
  <c r="A110" i="14"/>
  <c r="C111" i="14"/>
  <c r="H111" i="14" s="1"/>
  <c r="I111" i="14" l="1"/>
  <c r="J111" i="14"/>
  <c r="B111" i="14"/>
  <c r="A111" i="14"/>
  <c r="C112" i="14"/>
  <c r="H112" i="14" s="1"/>
  <c r="I112" i="14" l="1"/>
  <c r="J112" i="14"/>
  <c r="B112" i="14"/>
  <c r="A112" i="14"/>
  <c r="C113" i="14"/>
  <c r="H113" i="14" s="1"/>
  <c r="I113" i="14" l="1"/>
  <c r="J113" i="14"/>
  <c r="B113" i="14"/>
  <c r="A113" i="14"/>
  <c r="C114" i="14"/>
  <c r="H114" i="14" s="1"/>
  <c r="I114" i="14" l="1"/>
  <c r="J114" i="14"/>
  <c r="B114" i="14"/>
  <c r="A114" i="14"/>
  <c r="C115" i="14"/>
  <c r="H115" i="14" s="1"/>
  <c r="I115" i="14" l="1"/>
  <c r="J115" i="14"/>
  <c r="B115" i="14"/>
  <c r="A115" i="14"/>
  <c r="C116" i="14"/>
  <c r="H116" i="14" s="1"/>
  <c r="I116" i="14" l="1"/>
  <c r="J116" i="14"/>
  <c r="B116" i="14"/>
  <c r="A116" i="14"/>
  <c r="C117" i="14"/>
  <c r="H117" i="14" s="1"/>
  <c r="I117" i="14" l="1"/>
  <c r="J117" i="14"/>
  <c r="B117" i="14"/>
  <c r="A117" i="14"/>
  <c r="C118" i="14"/>
  <c r="H118" i="14" s="1"/>
  <c r="I118" i="14" l="1"/>
  <c r="J118" i="14"/>
  <c r="B118" i="14"/>
  <c r="A118" i="14"/>
  <c r="C119" i="14"/>
  <c r="H119" i="14" s="1"/>
  <c r="I119" i="14" l="1"/>
  <c r="J119" i="14"/>
  <c r="B119" i="14"/>
  <c r="A119" i="14"/>
  <c r="C120" i="14"/>
  <c r="H120" i="14" s="1"/>
  <c r="I120" i="14" l="1"/>
  <c r="J120" i="14"/>
  <c r="B120" i="14"/>
  <c r="A120" i="14"/>
  <c r="C121" i="14"/>
  <c r="H121" i="14" s="1"/>
  <c r="I121" i="14" l="1"/>
  <c r="J121" i="14"/>
  <c r="B121" i="14"/>
  <c r="A121" i="14"/>
  <c r="C122" i="14"/>
  <c r="H122" i="14" s="1"/>
  <c r="I122" i="14" l="1"/>
  <c r="J122" i="14"/>
  <c r="B122" i="14"/>
  <c r="A122" i="14"/>
  <c r="C123" i="14"/>
  <c r="H123" i="14" s="1"/>
  <c r="I123" i="14" l="1"/>
  <c r="J123" i="14"/>
  <c r="B123" i="14"/>
  <c r="A123" i="14"/>
  <c r="C124" i="14"/>
  <c r="H124" i="14" s="1"/>
  <c r="I124" i="14" l="1"/>
  <c r="J124" i="14"/>
  <c r="B124" i="14"/>
  <c r="A124" i="14"/>
  <c r="C125" i="14"/>
  <c r="H125" i="14" s="1"/>
  <c r="I125" i="14" l="1"/>
  <c r="J125" i="14"/>
  <c r="B125" i="14"/>
  <c r="A125" i="14"/>
  <c r="C126" i="14"/>
  <c r="H126" i="14" s="1"/>
  <c r="I126" i="14" l="1"/>
  <c r="J126" i="14"/>
  <c r="B126" i="14"/>
  <c r="A126" i="14"/>
  <c r="C127" i="14"/>
  <c r="H127" i="14" s="1"/>
  <c r="I127" i="14" l="1"/>
  <c r="J127" i="14"/>
  <c r="B127" i="14"/>
  <c r="A127" i="14"/>
  <c r="C128" i="14"/>
  <c r="H128" i="14" s="1"/>
  <c r="I128" i="14" l="1"/>
  <c r="J128" i="14"/>
  <c r="B128" i="14"/>
  <c r="A128" i="14"/>
  <c r="C129" i="14"/>
  <c r="H129" i="14" s="1"/>
  <c r="I129" i="14" l="1"/>
  <c r="J129" i="14"/>
  <c r="B129" i="14"/>
  <c r="A129" i="14"/>
  <c r="C130" i="14"/>
  <c r="H130" i="14" s="1"/>
  <c r="I130" i="14" l="1"/>
  <c r="J130" i="14"/>
  <c r="B130" i="14"/>
  <c r="A130" i="14"/>
  <c r="C131" i="14"/>
  <c r="H131" i="14" s="1"/>
  <c r="I131" i="14" l="1"/>
  <c r="J131" i="14"/>
  <c r="B131" i="14"/>
  <c r="A131" i="14"/>
  <c r="C132" i="14"/>
  <c r="H132" i="14" s="1"/>
  <c r="I132" i="14" l="1"/>
  <c r="J132" i="14"/>
  <c r="B132" i="14"/>
  <c r="A132" i="14"/>
  <c r="C133" i="14"/>
  <c r="H133" i="14" s="1"/>
  <c r="I133" i="14" l="1"/>
  <c r="J133" i="14"/>
  <c r="B133" i="14"/>
  <c r="A133" i="14"/>
  <c r="C134" i="14"/>
  <c r="H134" i="14" s="1"/>
  <c r="I134" i="14" l="1"/>
  <c r="J134" i="14"/>
  <c r="B134" i="14"/>
  <c r="A134" i="14"/>
  <c r="C135" i="14"/>
  <c r="H135" i="14" s="1"/>
  <c r="I135" i="14" l="1"/>
  <c r="J135" i="14"/>
  <c r="B135" i="14"/>
  <c r="A135" i="14"/>
  <c r="C136" i="14"/>
  <c r="H136" i="14" s="1"/>
  <c r="I136" i="14" l="1"/>
  <c r="J136" i="14"/>
  <c r="B136" i="14"/>
  <c r="A136" i="14"/>
  <c r="C137" i="14"/>
  <c r="H137" i="14" s="1"/>
  <c r="I137" i="14" l="1"/>
  <c r="J137" i="14"/>
  <c r="B137" i="14"/>
  <c r="A137" i="14"/>
  <c r="C138" i="14"/>
  <c r="H138" i="14" s="1"/>
  <c r="I138" i="14" l="1"/>
  <c r="J138" i="14"/>
  <c r="B138" i="14"/>
  <c r="A138" i="14"/>
  <c r="C139" i="14"/>
  <c r="H139" i="14" s="1"/>
  <c r="I139" i="14" l="1"/>
  <c r="J139" i="14"/>
  <c r="B139" i="14"/>
  <c r="A139" i="14"/>
  <c r="C140" i="14"/>
  <c r="H140" i="14" s="1"/>
  <c r="I140" i="14" l="1"/>
  <c r="J140" i="14"/>
  <c r="B140" i="14"/>
  <c r="A140" i="14"/>
  <c r="C141" i="14"/>
  <c r="H141" i="14" s="1"/>
  <c r="I141" i="14" l="1"/>
  <c r="J141" i="14"/>
  <c r="B141" i="14"/>
  <c r="A141" i="14"/>
  <c r="C142" i="14"/>
  <c r="H142" i="14" s="1"/>
  <c r="I142" i="14" l="1"/>
  <c r="J142" i="14"/>
  <c r="B142" i="14"/>
  <c r="A142" i="14"/>
  <c r="C143" i="14"/>
  <c r="H143" i="14" s="1"/>
  <c r="I143" i="14" l="1"/>
  <c r="J143" i="14"/>
  <c r="B143" i="14"/>
  <c r="A143" i="14"/>
  <c r="C144" i="14"/>
  <c r="H144" i="14" s="1"/>
  <c r="I144" i="14" l="1"/>
  <c r="J144" i="14"/>
  <c r="B144" i="14"/>
  <c r="A144" i="14"/>
  <c r="C145" i="14"/>
  <c r="H145" i="14" s="1"/>
  <c r="I145" i="14" l="1"/>
  <c r="J145" i="14"/>
  <c r="B145" i="14"/>
  <c r="A145" i="14"/>
  <c r="C146" i="14"/>
  <c r="H146" i="14" s="1"/>
  <c r="I146" i="14" l="1"/>
  <c r="J146" i="14"/>
  <c r="B146" i="14"/>
  <c r="A146" i="14"/>
  <c r="C147" i="14"/>
  <c r="H147" i="14" s="1"/>
  <c r="I147" i="14" l="1"/>
  <c r="J147" i="14"/>
  <c r="B147" i="14"/>
  <c r="A147" i="14"/>
  <c r="C148" i="14"/>
  <c r="H148" i="14" s="1"/>
  <c r="I148" i="14" l="1"/>
  <c r="J148" i="14"/>
  <c r="B148" i="14"/>
  <c r="A148" i="14"/>
  <c r="C149" i="14"/>
  <c r="H149" i="14" s="1"/>
  <c r="I149" i="14" l="1"/>
  <c r="J149" i="14"/>
  <c r="B149" i="14"/>
  <c r="A149" i="14"/>
  <c r="C150" i="14"/>
  <c r="H150" i="14" s="1"/>
  <c r="I150" i="14" l="1"/>
  <c r="J150" i="14"/>
  <c r="B150" i="14"/>
  <c r="A150" i="14"/>
  <c r="C151" i="14"/>
  <c r="H151" i="14" s="1"/>
  <c r="I151" i="14" l="1"/>
  <c r="J151" i="14"/>
  <c r="B151" i="14"/>
  <c r="A151" i="14"/>
  <c r="C152" i="14"/>
  <c r="H152" i="14" s="1"/>
  <c r="I152" i="14" l="1"/>
  <c r="J152" i="14"/>
  <c r="B152" i="14"/>
  <c r="A152" i="14"/>
  <c r="C153" i="14"/>
  <c r="H153" i="14" s="1"/>
  <c r="I153" i="14" l="1"/>
  <c r="J153" i="14"/>
  <c r="B153" i="14"/>
  <c r="A153" i="14"/>
  <c r="C154" i="14"/>
  <c r="H154" i="14" s="1"/>
  <c r="I154" i="14" l="1"/>
  <c r="J154" i="14"/>
  <c r="B154" i="14"/>
  <c r="A154" i="14"/>
  <c r="C155" i="14"/>
  <c r="H155" i="14" s="1"/>
  <c r="I155" i="14" l="1"/>
  <c r="J155" i="14"/>
  <c r="B155" i="14"/>
  <c r="A155" i="14"/>
  <c r="C156" i="14"/>
  <c r="H156" i="14" s="1"/>
  <c r="I156" i="14" l="1"/>
  <c r="J156" i="14"/>
  <c r="B156" i="14"/>
  <c r="A156" i="14"/>
  <c r="C157" i="14"/>
  <c r="H157" i="14" s="1"/>
  <c r="I157" i="14" l="1"/>
  <c r="J157" i="14"/>
  <c r="B157" i="14"/>
  <c r="A157" i="14"/>
  <c r="C158" i="14"/>
  <c r="H158" i="14" s="1"/>
  <c r="I158" i="14" l="1"/>
  <c r="J158" i="14"/>
  <c r="B158" i="14"/>
  <c r="A158" i="14"/>
  <c r="C159" i="14"/>
  <c r="H159" i="14" s="1"/>
  <c r="I159" i="14" l="1"/>
  <c r="J159" i="14"/>
  <c r="B159" i="14"/>
  <c r="A159" i="14"/>
  <c r="C160" i="14"/>
  <c r="H160" i="14" s="1"/>
  <c r="I160" i="14" l="1"/>
  <c r="J160" i="14"/>
  <c r="B160" i="14"/>
  <c r="A160" i="14"/>
  <c r="C161" i="14"/>
  <c r="H161" i="14" s="1"/>
  <c r="I161" i="14" l="1"/>
  <c r="J161" i="14"/>
  <c r="B161" i="14"/>
  <c r="A161" i="14"/>
  <c r="C162" i="14"/>
  <c r="H162" i="14" s="1"/>
  <c r="I162" i="14" l="1"/>
  <c r="J162" i="14"/>
  <c r="B162" i="14"/>
  <c r="A162" i="14"/>
  <c r="C163" i="14"/>
  <c r="H163" i="14" s="1"/>
  <c r="I163" i="14" l="1"/>
  <c r="J163" i="14"/>
  <c r="B163" i="14"/>
  <c r="A163" i="14"/>
  <c r="C164" i="14"/>
  <c r="H164" i="14" s="1"/>
  <c r="I164" i="14" l="1"/>
  <c r="J164" i="14"/>
  <c r="B164" i="14"/>
  <c r="A164" i="14"/>
  <c r="C165" i="14"/>
  <c r="H165" i="14" s="1"/>
  <c r="I165" i="14" l="1"/>
  <c r="J165" i="14"/>
  <c r="B165" i="14"/>
  <c r="A165" i="14"/>
  <c r="C166" i="14"/>
  <c r="H166" i="14" s="1"/>
  <c r="I166" i="14" l="1"/>
  <c r="J166" i="14"/>
  <c r="B166" i="14"/>
  <c r="A166" i="14"/>
  <c r="C167" i="14"/>
  <c r="H167" i="14" s="1"/>
  <c r="I167" i="14" l="1"/>
  <c r="J167" i="14"/>
  <c r="B167" i="14"/>
  <c r="A167" i="14"/>
  <c r="C168" i="14"/>
  <c r="H168" i="14" s="1"/>
  <c r="I168" i="14" l="1"/>
  <c r="J168" i="14"/>
  <c r="B168" i="14"/>
  <c r="A168" i="14"/>
  <c r="C169" i="14"/>
  <c r="H169" i="14" s="1"/>
  <c r="I169" i="14" l="1"/>
  <c r="J169" i="14"/>
  <c r="B169" i="14"/>
  <c r="A169" i="14"/>
  <c r="C170" i="14"/>
  <c r="H170" i="14" s="1"/>
  <c r="I170" i="14" l="1"/>
  <c r="J170" i="14"/>
  <c r="B170" i="14"/>
  <c r="A170" i="14"/>
  <c r="C171" i="14"/>
  <c r="H171" i="14" s="1"/>
  <c r="I171" i="14" l="1"/>
  <c r="J171" i="14"/>
  <c r="B171" i="14"/>
  <c r="A171" i="14"/>
  <c r="C172" i="14"/>
  <c r="H172" i="14" s="1"/>
  <c r="I172" i="14" l="1"/>
  <c r="J172" i="14"/>
  <c r="B172" i="14"/>
  <c r="A172" i="14"/>
  <c r="C173" i="14"/>
  <c r="H173" i="14" s="1"/>
  <c r="I173" i="14" l="1"/>
  <c r="J173" i="14"/>
  <c r="B173" i="14"/>
  <c r="A173" i="14"/>
  <c r="C174" i="14"/>
  <c r="H174" i="14" s="1"/>
  <c r="I174" i="14" l="1"/>
  <c r="J174" i="14"/>
  <c r="B174" i="14"/>
  <c r="A174" i="14"/>
  <c r="C175" i="14"/>
  <c r="H175" i="14" s="1"/>
  <c r="I175" i="14" l="1"/>
  <c r="J175" i="14"/>
  <c r="B175" i="14"/>
  <c r="A175" i="14"/>
  <c r="C176" i="14"/>
  <c r="H176" i="14" s="1"/>
  <c r="I176" i="14" l="1"/>
  <c r="J176" i="14"/>
  <c r="B176" i="14"/>
  <c r="A176" i="14"/>
  <c r="C177" i="14"/>
  <c r="H177" i="14" s="1"/>
  <c r="I177" i="14" l="1"/>
  <c r="J177" i="14"/>
  <c r="B177" i="14"/>
  <c r="A177" i="14"/>
  <c r="C178" i="14"/>
  <c r="H178" i="14" s="1"/>
  <c r="I178" i="14" l="1"/>
  <c r="J178" i="14"/>
  <c r="B178" i="14"/>
  <c r="A178" i="14"/>
  <c r="C179" i="14"/>
  <c r="H179" i="14" s="1"/>
  <c r="I179" i="14" l="1"/>
  <c r="J179" i="14"/>
  <c r="B179" i="14"/>
  <c r="A179" i="14"/>
  <c r="C180" i="14"/>
  <c r="H180" i="14" s="1"/>
  <c r="I180" i="14" l="1"/>
  <c r="J180" i="14"/>
  <c r="B180" i="14"/>
  <c r="A180" i="14"/>
  <c r="C181" i="14"/>
  <c r="H181" i="14" s="1"/>
  <c r="I181" i="14" l="1"/>
  <c r="J181" i="14"/>
  <c r="B181" i="14"/>
  <c r="A181" i="14"/>
  <c r="C182" i="14"/>
  <c r="H182" i="14" s="1"/>
  <c r="I182" i="14" l="1"/>
  <c r="J182" i="14"/>
  <c r="B182" i="14"/>
  <c r="A182" i="14"/>
  <c r="C183" i="14"/>
  <c r="H183" i="14" s="1"/>
  <c r="I183" i="14" l="1"/>
  <c r="J183" i="14"/>
  <c r="B183" i="14"/>
  <c r="A183" i="14"/>
  <c r="C184" i="14"/>
  <c r="H184" i="14" s="1"/>
  <c r="I184" i="14" l="1"/>
  <c r="J184" i="14"/>
  <c r="B184" i="14"/>
  <c r="A184" i="14"/>
  <c r="C185" i="14"/>
  <c r="H185" i="14" s="1"/>
  <c r="I185" i="14" l="1"/>
  <c r="J185" i="14"/>
  <c r="B185" i="14"/>
  <c r="A185" i="14"/>
  <c r="C186" i="14"/>
  <c r="H186" i="14" s="1"/>
  <c r="I186" i="14" l="1"/>
  <c r="J186" i="14"/>
  <c r="B186" i="14"/>
  <c r="A186" i="14"/>
  <c r="C187" i="14"/>
  <c r="H187" i="14" s="1"/>
  <c r="I187" i="14" l="1"/>
  <c r="J187" i="14"/>
  <c r="B187" i="14"/>
  <c r="A187" i="14"/>
  <c r="C188" i="14"/>
  <c r="H188" i="14" s="1"/>
  <c r="I188" i="14" l="1"/>
  <c r="J188" i="14"/>
  <c r="B188" i="14"/>
  <c r="A188" i="14"/>
  <c r="C189" i="14"/>
  <c r="H189" i="14" s="1"/>
  <c r="I189" i="14" l="1"/>
  <c r="J189" i="14"/>
  <c r="B189" i="14"/>
  <c r="A189" i="14"/>
  <c r="C190" i="14"/>
  <c r="H190" i="14" s="1"/>
  <c r="I190" i="14" l="1"/>
  <c r="J190" i="14"/>
  <c r="B190" i="14"/>
  <c r="A190" i="14"/>
  <c r="C191" i="14"/>
  <c r="H191" i="14" s="1"/>
  <c r="I191" i="14" l="1"/>
  <c r="J191" i="14"/>
  <c r="B191" i="14"/>
  <c r="A191" i="14"/>
  <c r="C192" i="14"/>
  <c r="H192" i="14" s="1"/>
  <c r="I192" i="14" l="1"/>
  <c r="J192" i="14"/>
  <c r="B192" i="14"/>
  <c r="A192" i="14"/>
  <c r="C193" i="14"/>
  <c r="H193" i="14" s="1"/>
  <c r="I193" i="14" l="1"/>
  <c r="J193" i="14"/>
  <c r="B193" i="14"/>
  <c r="A193" i="14"/>
  <c r="C194" i="14"/>
  <c r="H194" i="14" s="1"/>
  <c r="I194" i="14" l="1"/>
  <c r="J194" i="14"/>
  <c r="B194" i="14"/>
  <c r="A194" i="14"/>
  <c r="C195" i="14"/>
  <c r="H195" i="14" s="1"/>
  <c r="I195" i="14" l="1"/>
  <c r="J195" i="14"/>
  <c r="B195" i="14"/>
  <c r="A195" i="14"/>
  <c r="C196" i="14"/>
  <c r="H196" i="14" s="1"/>
  <c r="I196" i="14" l="1"/>
  <c r="J196" i="14"/>
  <c r="B196" i="14"/>
  <c r="A196" i="14"/>
  <c r="C197" i="14"/>
  <c r="H197" i="14" s="1"/>
  <c r="I197" i="14" l="1"/>
  <c r="J197" i="14"/>
  <c r="B197" i="14"/>
  <c r="A197" i="14"/>
  <c r="C198" i="14"/>
  <c r="H198" i="14" s="1"/>
  <c r="I198" i="14" l="1"/>
  <c r="J198" i="14"/>
  <c r="B198" i="14"/>
  <c r="A198" i="14"/>
  <c r="C199" i="14"/>
  <c r="H199" i="14" s="1"/>
  <c r="I199" i="14" l="1"/>
  <c r="J199" i="14"/>
  <c r="B199" i="14"/>
  <c r="A199" i="14"/>
  <c r="C200" i="14"/>
  <c r="H200" i="14" s="1"/>
  <c r="I200" i="14" l="1"/>
  <c r="J200" i="14"/>
  <c r="B200" i="14"/>
  <c r="A200" i="14"/>
  <c r="C201" i="14"/>
  <c r="H201" i="14" s="1"/>
  <c r="I201" i="14" l="1"/>
  <c r="J201" i="14"/>
  <c r="B201" i="14"/>
  <c r="A201" i="14"/>
  <c r="C202" i="14"/>
  <c r="H202" i="14" s="1"/>
  <c r="I202" i="14" l="1"/>
  <c r="J202" i="14"/>
  <c r="B202" i="14"/>
  <c r="A202" i="14"/>
  <c r="C203" i="14"/>
  <c r="H203" i="14" s="1"/>
  <c r="I203" i="14" l="1"/>
  <c r="J203" i="14"/>
  <c r="B203" i="14"/>
  <c r="A203" i="14"/>
  <c r="C204" i="14"/>
  <c r="H204" i="14" s="1"/>
  <c r="I204" i="14" l="1"/>
  <c r="J204" i="14"/>
  <c r="B204" i="14"/>
  <c r="A204" i="14"/>
  <c r="C205" i="14"/>
  <c r="H205" i="14" s="1"/>
  <c r="I205" i="14" l="1"/>
  <c r="J205" i="14"/>
  <c r="B205" i="14"/>
  <c r="A205" i="14"/>
  <c r="C206" i="14"/>
  <c r="H206" i="14" s="1"/>
  <c r="I206" i="14" l="1"/>
  <c r="J206" i="14"/>
  <c r="B206" i="14"/>
  <c r="A206" i="14"/>
  <c r="C207" i="14"/>
  <c r="H207" i="14" s="1"/>
  <c r="I207" i="14" l="1"/>
  <c r="J207" i="14"/>
  <c r="B207" i="14"/>
  <c r="A207" i="14"/>
  <c r="C208" i="14"/>
  <c r="H208" i="14" s="1"/>
  <c r="I208" i="14" l="1"/>
  <c r="J208" i="14"/>
  <c r="B208" i="14"/>
  <c r="A208" i="14"/>
  <c r="C209" i="14"/>
  <c r="H209" i="14" s="1"/>
  <c r="I209" i="14" l="1"/>
  <c r="J209" i="14"/>
  <c r="B209" i="14"/>
  <c r="A209" i="14"/>
  <c r="C210" i="14"/>
  <c r="H210" i="14" s="1"/>
  <c r="I210" i="14" l="1"/>
  <c r="J210" i="14"/>
  <c r="B210" i="14"/>
  <c r="A210" i="14"/>
  <c r="C211" i="14"/>
  <c r="H211" i="14" s="1"/>
  <c r="I211" i="14" l="1"/>
  <c r="J211" i="14"/>
  <c r="B211" i="14"/>
  <c r="A211" i="14"/>
  <c r="C212" i="14"/>
  <c r="H212" i="14" s="1"/>
  <c r="I212" i="14" l="1"/>
  <c r="J212" i="14"/>
  <c r="B212" i="14"/>
  <c r="A212" i="14"/>
  <c r="C213" i="14"/>
  <c r="H213" i="14" s="1"/>
  <c r="I213" i="14" l="1"/>
  <c r="J213" i="14"/>
  <c r="B213" i="14"/>
  <c r="A213" i="14"/>
  <c r="C214" i="14"/>
  <c r="H214" i="14" s="1"/>
  <c r="I214" i="14" l="1"/>
  <c r="J214" i="14"/>
  <c r="B214" i="14"/>
  <c r="A214" i="14"/>
  <c r="C215" i="14"/>
  <c r="H215" i="14" s="1"/>
  <c r="I215" i="14" l="1"/>
  <c r="J215" i="14"/>
  <c r="B215" i="14"/>
  <c r="A215" i="14"/>
  <c r="C216" i="14"/>
  <c r="H216" i="14" s="1"/>
  <c r="I216" i="14" l="1"/>
  <c r="J216" i="14"/>
  <c r="B216" i="14"/>
  <c r="A216" i="14"/>
  <c r="C217" i="14"/>
  <c r="H217" i="14" s="1"/>
  <c r="I217" i="14" l="1"/>
  <c r="J217" i="14"/>
  <c r="B217" i="14"/>
  <c r="A217" i="14"/>
  <c r="C218" i="14"/>
  <c r="H218" i="14" s="1"/>
  <c r="I218" i="14" l="1"/>
  <c r="J218" i="14"/>
  <c r="B218" i="14"/>
  <c r="A218" i="14"/>
  <c r="C219" i="14"/>
  <c r="H219" i="14" s="1"/>
  <c r="I219" i="14" l="1"/>
  <c r="J219" i="14"/>
  <c r="B219" i="14"/>
  <c r="A219" i="14"/>
  <c r="C220" i="14"/>
  <c r="H220" i="14" s="1"/>
  <c r="I220" i="14" l="1"/>
  <c r="J220" i="14"/>
  <c r="B220" i="14"/>
  <c r="A220" i="14"/>
  <c r="C221" i="14"/>
  <c r="H221" i="14" s="1"/>
  <c r="I221" i="14" l="1"/>
  <c r="J221" i="14"/>
  <c r="B221" i="14"/>
  <c r="A221" i="14"/>
  <c r="C222" i="14"/>
  <c r="H222" i="14" s="1"/>
  <c r="I222" i="14" l="1"/>
  <c r="J222" i="14"/>
  <c r="B222" i="14"/>
  <c r="A222" i="14"/>
  <c r="C223" i="14"/>
  <c r="H223" i="14" s="1"/>
  <c r="I223" i="14" l="1"/>
  <c r="J223" i="14"/>
  <c r="B223" i="14"/>
  <c r="A223" i="14"/>
  <c r="C224" i="14"/>
  <c r="H224" i="14" s="1"/>
  <c r="I224" i="14" l="1"/>
  <c r="J224" i="14"/>
  <c r="B224" i="14"/>
  <c r="A224" i="14"/>
  <c r="C225" i="14"/>
  <c r="H225" i="14" s="1"/>
  <c r="I225" i="14" l="1"/>
  <c r="J225" i="14"/>
  <c r="B225" i="14"/>
  <c r="A225" i="14"/>
  <c r="C226" i="14"/>
  <c r="H226" i="14" s="1"/>
  <c r="I226" i="14" l="1"/>
  <c r="J226" i="14"/>
  <c r="B226" i="14"/>
  <c r="A226" i="14"/>
  <c r="C227" i="14"/>
  <c r="H227" i="14" s="1"/>
  <c r="I227" i="14" l="1"/>
  <c r="J227" i="14"/>
  <c r="B227" i="14"/>
  <c r="A227" i="14"/>
  <c r="C228" i="14"/>
  <c r="H228" i="14" s="1"/>
  <c r="I228" i="14" l="1"/>
  <c r="J228" i="14"/>
  <c r="B228" i="14"/>
  <c r="A228" i="14"/>
  <c r="C229" i="14"/>
  <c r="H229" i="14" s="1"/>
  <c r="I229" i="14" l="1"/>
  <c r="J229" i="14"/>
  <c r="B229" i="14"/>
  <c r="A229" i="14"/>
  <c r="C230" i="14"/>
  <c r="H230" i="14" s="1"/>
  <c r="I230" i="14" l="1"/>
  <c r="J230" i="14"/>
  <c r="B230" i="14"/>
  <c r="A230" i="14"/>
  <c r="C231" i="14"/>
  <c r="H231" i="14" s="1"/>
  <c r="I231" i="14" l="1"/>
  <c r="J231" i="14"/>
  <c r="B231" i="14"/>
  <c r="A231" i="14"/>
  <c r="C232" i="14"/>
  <c r="H232" i="14" s="1"/>
  <c r="I232" i="14" l="1"/>
  <c r="J232" i="14"/>
  <c r="B232" i="14"/>
  <c r="A232" i="14"/>
  <c r="C233" i="14"/>
  <c r="H233" i="14" s="1"/>
  <c r="I233" i="14" l="1"/>
  <c r="J233" i="14"/>
  <c r="B233" i="14"/>
  <c r="A233" i="14"/>
  <c r="C234" i="14"/>
  <c r="H234" i="14" s="1"/>
  <c r="I234" i="14" l="1"/>
  <c r="J234" i="14"/>
  <c r="B234" i="14"/>
  <c r="A234" i="14"/>
  <c r="C235" i="14"/>
  <c r="H235" i="14" s="1"/>
  <c r="I235" i="14" l="1"/>
  <c r="J235" i="14"/>
  <c r="B235" i="14"/>
  <c r="A235" i="14"/>
  <c r="C236" i="14"/>
  <c r="H236" i="14" s="1"/>
  <c r="I236" i="14" l="1"/>
  <c r="J236" i="14"/>
  <c r="B236" i="14"/>
  <c r="A236" i="14"/>
  <c r="C237" i="14"/>
  <c r="H237" i="14" s="1"/>
  <c r="I237" i="14" l="1"/>
  <c r="J237" i="14"/>
  <c r="B237" i="14"/>
  <c r="A237" i="14"/>
  <c r="C238" i="14"/>
  <c r="H238" i="14" s="1"/>
  <c r="I238" i="14" l="1"/>
  <c r="J238" i="14"/>
  <c r="B238" i="14"/>
  <c r="A238" i="14"/>
  <c r="C239" i="14"/>
  <c r="H239" i="14" s="1"/>
  <c r="I239" i="14" l="1"/>
  <c r="J239" i="14"/>
  <c r="B239" i="14"/>
  <c r="A239" i="14"/>
  <c r="C240" i="14"/>
  <c r="H240" i="14" s="1"/>
  <c r="I240" i="14" l="1"/>
  <c r="J240" i="14"/>
  <c r="B240" i="14"/>
  <c r="A240" i="14"/>
  <c r="C241" i="14"/>
  <c r="H241" i="14" s="1"/>
  <c r="I241" i="14" l="1"/>
  <c r="J241" i="14"/>
  <c r="B241" i="14"/>
  <c r="A241" i="14"/>
  <c r="C242" i="14"/>
  <c r="H242" i="14" s="1"/>
  <c r="I242" i="14" l="1"/>
  <c r="J242" i="14"/>
  <c r="B242" i="14"/>
  <c r="A242" i="14"/>
  <c r="C243" i="14"/>
  <c r="H243" i="14" s="1"/>
  <c r="I243" i="14" l="1"/>
  <c r="J243" i="14"/>
  <c r="B243" i="14"/>
  <c r="A243" i="14"/>
  <c r="C244" i="14"/>
  <c r="H244" i="14" s="1"/>
  <c r="I244" i="14" l="1"/>
  <c r="J244" i="14"/>
  <c r="B244" i="14"/>
  <c r="A244" i="14"/>
  <c r="C245" i="14"/>
  <c r="H245" i="14" s="1"/>
  <c r="I245" i="14" l="1"/>
  <c r="J245" i="14"/>
  <c r="B245" i="14"/>
  <c r="A245" i="14"/>
  <c r="C246" i="14"/>
  <c r="H246" i="14" s="1"/>
  <c r="I246" i="14" l="1"/>
  <c r="J246" i="14"/>
  <c r="B246" i="14"/>
  <c r="A246" i="14"/>
  <c r="C247" i="14"/>
  <c r="H247" i="14" s="1"/>
  <c r="I247" i="14" l="1"/>
  <c r="J247" i="14"/>
  <c r="B247" i="14"/>
  <c r="A247" i="14"/>
  <c r="C248" i="14"/>
  <c r="H248" i="14" s="1"/>
  <c r="I248" i="14" l="1"/>
  <c r="J248" i="14"/>
  <c r="B248" i="14"/>
  <c r="A248" i="14"/>
  <c r="C249" i="14"/>
  <c r="H249" i="14" s="1"/>
  <c r="I249" i="14" l="1"/>
  <c r="J249" i="14"/>
  <c r="B249" i="14"/>
  <c r="A249" i="14"/>
  <c r="C250" i="14"/>
  <c r="H250" i="14" s="1"/>
  <c r="I250" i="14" l="1"/>
  <c r="J250" i="14"/>
  <c r="B250" i="14"/>
  <c r="A250" i="14"/>
  <c r="C251" i="14"/>
  <c r="H251" i="14" s="1"/>
  <c r="I251" i="14" l="1"/>
  <c r="J251" i="14"/>
  <c r="B251" i="14"/>
  <c r="A251" i="14"/>
  <c r="C252" i="14"/>
  <c r="H252" i="14" s="1"/>
  <c r="I252" i="14" l="1"/>
  <c r="J252" i="14"/>
  <c r="B252" i="14"/>
  <c r="A252" i="14"/>
  <c r="C253" i="14"/>
  <c r="H253" i="14" s="1"/>
  <c r="I253" i="14" l="1"/>
  <c r="J253" i="14"/>
  <c r="B253" i="14"/>
  <c r="A253" i="14"/>
  <c r="C254" i="14"/>
  <c r="H254" i="14" s="1"/>
  <c r="I254" i="14" l="1"/>
  <c r="J254" i="14"/>
  <c r="B254" i="14"/>
  <c r="A254" i="14"/>
  <c r="C255" i="14"/>
  <c r="H255" i="14" s="1"/>
  <c r="I255" i="14" l="1"/>
  <c r="J255" i="14"/>
  <c r="B255" i="14"/>
  <c r="A255" i="14"/>
  <c r="C256" i="14"/>
  <c r="H256" i="14" s="1"/>
  <c r="I256" i="14" l="1"/>
  <c r="J256" i="14"/>
  <c r="B256" i="14"/>
  <c r="A256" i="14"/>
  <c r="C257" i="14"/>
  <c r="H257" i="14" s="1"/>
  <c r="I257" i="14" l="1"/>
  <c r="J257" i="14"/>
  <c r="B257" i="14"/>
  <c r="A257" i="14"/>
  <c r="C258" i="14"/>
  <c r="H258" i="14" s="1"/>
  <c r="I258" i="14" l="1"/>
  <c r="J258" i="14"/>
  <c r="B258" i="14"/>
  <c r="A258" i="14"/>
  <c r="C259" i="14"/>
  <c r="H259" i="14" s="1"/>
  <c r="I259" i="14" l="1"/>
  <c r="J259" i="14"/>
  <c r="B259" i="14"/>
  <c r="A259" i="14"/>
  <c r="C260" i="14"/>
  <c r="H260" i="14" s="1"/>
  <c r="I260" i="14" l="1"/>
  <c r="J260" i="14"/>
  <c r="B260" i="14"/>
  <c r="A260" i="14"/>
  <c r="C261" i="14"/>
  <c r="H261" i="14" s="1"/>
  <c r="I261" i="14" l="1"/>
  <c r="J261" i="14"/>
  <c r="B261" i="14"/>
  <c r="A261" i="14"/>
  <c r="C262" i="14"/>
  <c r="H262" i="14" s="1"/>
  <c r="I262" i="14" l="1"/>
  <c r="J262" i="14"/>
  <c r="B262" i="14"/>
  <c r="A262" i="14"/>
  <c r="C263" i="14"/>
  <c r="H263" i="14" s="1"/>
  <c r="I263" i="14" l="1"/>
  <c r="J263" i="14"/>
  <c r="B263" i="14"/>
  <c r="A263" i="14"/>
  <c r="C264" i="14"/>
  <c r="H264" i="14" s="1"/>
  <c r="I264" i="14" l="1"/>
  <c r="J264" i="14"/>
  <c r="B264" i="14"/>
  <c r="A264" i="14"/>
  <c r="C265" i="14"/>
  <c r="H265" i="14" s="1"/>
  <c r="I265" i="14" l="1"/>
  <c r="J265" i="14"/>
  <c r="B265" i="14"/>
  <c r="A265" i="14"/>
  <c r="C266" i="14"/>
  <c r="H266" i="14" s="1"/>
  <c r="I266" i="14" l="1"/>
  <c r="J266" i="14"/>
  <c r="B266" i="14"/>
  <c r="A266" i="14"/>
  <c r="C267" i="14"/>
  <c r="H267" i="14" s="1"/>
  <c r="I267" i="14" l="1"/>
  <c r="J267" i="14"/>
  <c r="B267" i="14"/>
  <c r="A267" i="14"/>
  <c r="C268" i="14"/>
  <c r="H268" i="14" s="1"/>
  <c r="I268" i="14" l="1"/>
  <c r="J268" i="14"/>
  <c r="B268" i="14"/>
  <c r="A268" i="14"/>
  <c r="C269" i="14"/>
  <c r="H269" i="14" s="1"/>
  <c r="I269" i="14" l="1"/>
  <c r="J269" i="14"/>
  <c r="B269" i="14"/>
  <c r="A269" i="14"/>
  <c r="C270" i="14"/>
  <c r="H270" i="14" s="1"/>
  <c r="I270" i="14" l="1"/>
  <c r="J270" i="14"/>
  <c r="B270" i="14"/>
  <c r="A270" i="14"/>
  <c r="C271" i="14"/>
  <c r="H271" i="14" s="1"/>
  <c r="I271" i="14" l="1"/>
  <c r="J271" i="14"/>
  <c r="B271" i="14"/>
  <c r="A271" i="14"/>
  <c r="C272" i="14"/>
  <c r="H272" i="14" s="1"/>
  <c r="I272" i="14" l="1"/>
  <c r="J272" i="14"/>
  <c r="B272" i="14"/>
  <c r="A272" i="14"/>
  <c r="C273" i="14"/>
  <c r="H273" i="14" s="1"/>
  <c r="I273" i="14" l="1"/>
  <c r="J273" i="14"/>
  <c r="B273" i="14"/>
  <c r="A273" i="14"/>
  <c r="C274" i="14"/>
  <c r="H274" i="14" s="1"/>
  <c r="I274" i="14" l="1"/>
  <c r="J274" i="14"/>
  <c r="B274" i="14"/>
  <c r="A274" i="14"/>
  <c r="C275" i="14"/>
  <c r="H275" i="14" s="1"/>
  <c r="I275" i="14" l="1"/>
  <c r="J275" i="14"/>
  <c r="B275" i="14"/>
  <c r="A275" i="14"/>
  <c r="C276" i="14"/>
  <c r="H276" i="14" s="1"/>
  <c r="I276" i="14" l="1"/>
  <c r="J276" i="14"/>
  <c r="B276" i="14"/>
  <c r="A276" i="14"/>
  <c r="C277" i="14"/>
  <c r="H277" i="14" s="1"/>
  <c r="I277" i="14" l="1"/>
  <c r="J277" i="14"/>
  <c r="B277" i="14"/>
  <c r="A277" i="14"/>
  <c r="C278" i="14"/>
  <c r="H278" i="14" s="1"/>
  <c r="I278" i="14" l="1"/>
  <c r="J278" i="14"/>
  <c r="B278" i="14"/>
  <c r="A278" i="14"/>
  <c r="C279" i="14"/>
  <c r="H279" i="14" s="1"/>
  <c r="I279" i="14" l="1"/>
  <c r="J279" i="14"/>
  <c r="B279" i="14"/>
  <c r="A279" i="14"/>
  <c r="C280" i="14"/>
  <c r="H280" i="14" s="1"/>
  <c r="I280" i="14" l="1"/>
  <c r="J280" i="14"/>
  <c r="B280" i="14"/>
  <c r="A280" i="14"/>
  <c r="C281" i="14"/>
  <c r="H281" i="14" s="1"/>
  <c r="I281" i="14" l="1"/>
  <c r="J281" i="14"/>
  <c r="B281" i="14"/>
  <c r="A281" i="14"/>
  <c r="C282" i="14"/>
  <c r="H282" i="14" s="1"/>
  <c r="I282" i="14" l="1"/>
  <c r="J282" i="14"/>
  <c r="B282" i="14"/>
  <c r="A282" i="14"/>
  <c r="C283" i="14"/>
  <c r="H283" i="14" s="1"/>
  <c r="I283" i="14" l="1"/>
  <c r="J283" i="14"/>
  <c r="B283" i="14"/>
  <c r="A283" i="14"/>
  <c r="C284" i="14"/>
  <c r="H284" i="14" s="1"/>
  <c r="I284" i="14" l="1"/>
  <c r="J284" i="14"/>
  <c r="B284" i="14"/>
  <c r="A284" i="14"/>
  <c r="C285" i="14"/>
  <c r="H285" i="14" s="1"/>
  <c r="I285" i="14" l="1"/>
  <c r="J285" i="14"/>
  <c r="B285" i="14"/>
  <c r="A285" i="14"/>
  <c r="C286" i="14"/>
  <c r="H286" i="14" s="1"/>
  <c r="I286" i="14" l="1"/>
  <c r="J286" i="14"/>
  <c r="B286" i="14"/>
  <c r="A286" i="14"/>
  <c r="C287" i="14"/>
  <c r="H287" i="14" s="1"/>
  <c r="I287" i="14" l="1"/>
  <c r="J287" i="14"/>
  <c r="B287" i="14"/>
  <c r="A287" i="14"/>
  <c r="C288" i="14"/>
  <c r="H288" i="14" s="1"/>
  <c r="I288" i="14" l="1"/>
  <c r="J288" i="14"/>
  <c r="B288" i="14"/>
  <c r="A288" i="14"/>
  <c r="C289" i="14"/>
  <c r="H289" i="14" s="1"/>
  <c r="I289" i="14" l="1"/>
  <c r="J289" i="14"/>
  <c r="B289" i="14"/>
  <c r="A289" i="14"/>
  <c r="C290" i="14"/>
  <c r="H290" i="14" s="1"/>
  <c r="I290" i="14" l="1"/>
  <c r="J290" i="14"/>
  <c r="B290" i="14"/>
  <c r="A290" i="14"/>
  <c r="C291" i="14"/>
  <c r="H291" i="14" s="1"/>
  <c r="I291" i="14" l="1"/>
  <c r="J291" i="14"/>
  <c r="B291" i="14"/>
  <c r="A291" i="14"/>
  <c r="C292" i="14"/>
  <c r="H292" i="14" s="1"/>
  <c r="I292" i="14" l="1"/>
  <c r="J292" i="14"/>
  <c r="B292" i="14"/>
  <c r="A292" i="14"/>
  <c r="C293" i="14"/>
  <c r="H293" i="14" s="1"/>
  <c r="I293" i="14" l="1"/>
  <c r="J293" i="14"/>
  <c r="B293" i="14"/>
  <c r="A293" i="14"/>
  <c r="C294" i="14"/>
  <c r="H294" i="14" s="1"/>
  <c r="I294" i="14" l="1"/>
  <c r="J294" i="14"/>
  <c r="B294" i="14"/>
  <c r="A294" i="14"/>
  <c r="C295" i="14"/>
  <c r="H295" i="14" s="1"/>
  <c r="I295" i="14" l="1"/>
  <c r="J295" i="14"/>
  <c r="B295" i="14"/>
  <c r="A295" i="14"/>
  <c r="C296" i="14"/>
  <c r="H296" i="14" s="1"/>
  <c r="I296" i="14" l="1"/>
  <c r="J296" i="14"/>
  <c r="B296" i="14"/>
  <c r="A296" i="14"/>
  <c r="C297" i="14"/>
  <c r="H297" i="14" s="1"/>
  <c r="I297" i="14" l="1"/>
  <c r="J297" i="14"/>
  <c r="B297" i="14"/>
  <c r="A297" i="14"/>
  <c r="C298" i="14"/>
  <c r="H298" i="14" s="1"/>
  <c r="I298" i="14" l="1"/>
  <c r="J298" i="14"/>
  <c r="B298" i="14"/>
  <c r="A298" i="14"/>
  <c r="C299" i="14"/>
  <c r="H299" i="14" s="1"/>
  <c r="I299" i="14" l="1"/>
  <c r="J299" i="14"/>
  <c r="B299" i="14"/>
  <c r="A299" i="14"/>
  <c r="C300" i="14"/>
  <c r="H300" i="14" s="1"/>
  <c r="I300" i="14" l="1"/>
  <c r="J300" i="14"/>
  <c r="B300" i="14"/>
  <c r="A300" i="14"/>
  <c r="C301" i="14"/>
  <c r="H301" i="14" s="1"/>
  <c r="I301" i="14" l="1"/>
  <c r="J301" i="14"/>
  <c r="B301" i="14"/>
  <c r="A301" i="14"/>
  <c r="C302" i="14"/>
  <c r="H302" i="14" s="1"/>
  <c r="I302" i="14" l="1"/>
  <c r="J302" i="14"/>
  <c r="B302" i="14"/>
  <c r="A302" i="14"/>
  <c r="C303" i="14"/>
  <c r="H303" i="14" s="1"/>
  <c r="I303" i="14" l="1"/>
  <c r="J303" i="14"/>
  <c r="B303" i="14"/>
  <c r="A303" i="14"/>
  <c r="C304" i="14"/>
  <c r="H304" i="14" s="1"/>
  <c r="I304" i="14" l="1"/>
  <c r="J304" i="14"/>
  <c r="B304" i="14"/>
  <c r="A304" i="14"/>
  <c r="C305" i="14"/>
  <c r="H305" i="14" s="1"/>
  <c r="I305" i="14" l="1"/>
  <c r="J305" i="14"/>
  <c r="B305" i="14"/>
  <c r="A305" i="14"/>
  <c r="C306" i="14"/>
  <c r="H306" i="14" s="1"/>
  <c r="I306" i="14" l="1"/>
  <c r="J306" i="14"/>
  <c r="B306" i="14"/>
  <c r="A306" i="14"/>
  <c r="C307" i="14"/>
  <c r="H307" i="14" s="1"/>
  <c r="I307" i="14" l="1"/>
  <c r="J307" i="14"/>
  <c r="B307" i="14"/>
  <c r="A307" i="14"/>
  <c r="C308" i="14"/>
  <c r="H308" i="14" s="1"/>
  <c r="I308" i="14" l="1"/>
  <c r="J308" i="14"/>
  <c r="B308" i="14"/>
  <c r="A308" i="14"/>
  <c r="C309" i="14"/>
  <c r="H309" i="14" s="1"/>
  <c r="I309" i="14" l="1"/>
  <c r="J309" i="14"/>
  <c r="B309" i="14"/>
  <c r="A309" i="14"/>
  <c r="C310" i="14"/>
  <c r="H310" i="14" s="1"/>
  <c r="I310" i="14" l="1"/>
  <c r="J310" i="14"/>
  <c r="B310" i="14"/>
  <c r="A310" i="14"/>
  <c r="C311" i="14"/>
  <c r="H311" i="14" s="1"/>
  <c r="I311" i="14" l="1"/>
  <c r="J311" i="14"/>
  <c r="B311" i="14"/>
  <c r="A311" i="14"/>
  <c r="C312" i="14"/>
  <c r="H312" i="14" s="1"/>
  <c r="I312" i="14" l="1"/>
  <c r="J312" i="14"/>
  <c r="B312" i="14"/>
  <c r="A312" i="14"/>
  <c r="C313" i="14"/>
  <c r="H313" i="14" s="1"/>
  <c r="I313" i="14" l="1"/>
  <c r="J313" i="14"/>
  <c r="B313" i="14"/>
  <c r="A313" i="14"/>
  <c r="C314" i="14"/>
  <c r="H314" i="14" s="1"/>
  <c r="I314" i="14" l="1"/>
  <c r="J314" i="14"/>
  <c r="B314" i="14"/>
  <c r="A314" i="14"/>
  <c r="C315" i="14"/>
  <c r="H315" i="14" s="1"/>
  <c r="I315" i="14" l="1"/>
  <c r="J315" i="14"/>
  <c r="B315" i="14"/>
  <c r="A315" i="14"/>
  <c r="C316" i="14"/>
  <c r="H316" i="14" s="1"/>
  <c r="I316" i="14" l="1"/>
  <c r="J316" i="14"/>
  <c r="B316" i="14"/>
  <c r="A316" i="14"/>
  <c r="C317" i="14"/>
  <c r="H317" i="14" s="1"/>
  <c r="I317" i="14" l="1"/>
  <c r="J317" i="14"/>
  <c r="B317" i="14"/>
  <c r="A317" i="14"/>
  <c r="C318" i="14"/>
  <c r="H318" i="14" s="1"/>
  <c r="I318" i="14" l="1"/>
  <c r="J318" i="14"/>
  <c r="B318" i="14"/>
  <c r="A318" i="14"/>
  <c r="C319" i="14"/>
  <c r="H319" i="14" s="1"/>
  <c r="I319" i="14" l="1"/>
  <c r="J319" i="14"/>
  <c r="B319" i="14"/>
  <c r="A319" i="14"/>
  <c r="C320" i="14"/>
  <c r="H320" i="14" s="1"/>
  <c r="I320" i="14" l="1"/>
  <c r="J320" i="14"/>
  <c r="B320" i="14"/>
  <c r="A320" i="14"/>
  <c r="C321" i="14"/>
  <c r="H321" i="14" s="1"/>
  <c r="I321" i="14" l="1"/>
  <c r="J321" i="14"/>
  <c r="B321" i="14"/>
  <c r="A321" i="14"/>
  <c r="C322" i="14"/>
  <c r="H322" i="14" s="1"/>
  <c r="I322" i="14" l="1"/>
  <c r="J322" i="14"/>
  <c r="B322" i="14"/>
  <c r="A322" i="14"/>
  <c r="C323" i="14"/>
  <c r="H323" i="14" s="1"/>
  <c r="I323" i="14" l="1"/>
  <c r="J323" i="14"/>
  <c r="B323" i="14"/>
  <c r="A323" i="14"/>
  <c r="C324" i="14"/>
  <c r="H324" i="14" s="1"/>
  <c r="I324" i="14" l="1"/>
  <c r="J324" i="14"/>
  <c r="B324" i="14"/>
  <c r="A324" i="14"/>
  <c r="C325" i="14"/>
  <c r="H325" i="14" s="1"/>
  <c r="I325" i="14" l="1"/>
  <c r="J325" i="14"/>
  <c r="B325" i="14"/>
  <c r="A325" i="14"/>
  <c r="C326" i="14"/>
  <c r="H326" i="14" s="1"/>
  <c r="I326" i="14" l="1"/>
  <c r="J326" i="14"/>
  <c r="B326" i="14"/>
  <c r="A326" i="14"/>
  <c r="C327" i="14"/>
  <c r="H327" i="14" s="1"/>
  <c r="I327" i="14" l="1"/>
  <c r="J327" i="14"/>
  <c r="B327" i="14"/>
  <c r="A327" i="14"/>
  <c r="C328" i="14"/>
  <c r="H328" i="14" s="1"/>
  <c r="I328" i="14" l="1"/>
  <c r="J328" i="14"/>
  <c r="B328" i="14"/>
  <c r="A328" i="14"/>
  <c r="C329" i="14"/>
  <c r="H329" i="14" s="1"/>
  <c r="I329" i="14" l="1"/>
  <c r="J329" i="14"/>
  <c r="B329" i="14"/>
  <c r="A329" i="14"/>
  <c r="C330" i="14"/>
  <c r="H330" i="14" s="1"/>
  <c r="I330" i="14" l="1"/>
  <c r="J330" i="14"/>
  <c r="B330" i="14"/>
  <c r="A330" i="14"/>
  <c r="C331" i="14"/>
  <c r="H331" i="14" s="1"/>
  <c r="I331" i="14" l="1"/>
  <c r="J331" i="14"/>
  <c r="B331" i="14"/>
  <c r="A331" i="14"/>
  <c r="C332" i="14"/>
  <c r="H332" i="14" s="1"/>
  <c r="I332" i="14" l="1"/>
  <c r="J332" i="14"/>
  <c r="B332" i="14"/>
  <c r="A332" i="14"/>
  <c r="C333" i="14"/>
  <c r="H333" i="14" s="1"/>
  <c r="I333" i="14" l="1"/>
  <c r="J333" i="14"/>
  <c r="B333" i="14"/>
  <c r="A333" i="14"/>
  <c r="C334" i="14"/>
  <c r="H334" i="14" s="1"/>
  <c r="I334" i="14" l="1"/>
  <c r="J334" i="14"/>
  <c r="B334" i="14"/>
  <c r="A334" i="14"/>
  <c r="C335" i="14"/>
  <c r="H335" i="14" s="1"/>
  <c r="I335" i="14" l="1"/>
  <c r="J335" i="14"/>
  <c r="B335" i="14"/>
  <c r="A335" i="14"/>
  <c r="C336" i="14"/>
  <c r="H336" i="14" s="1"/>
  <c r="I336" i="14" l="1"/>
  <c r="J336" i="14"/>
  <c r="B336" i="14"/>
  <c r="A336" i="14"/>
  <c r="C337" i="14"/>
  <c r="H337" i="14" s="1"/>
  <c r="I337" i="14" l="1"/>
  <c r="J337" i="14"/>
  <c r="B337" i="14"/>
  <c r="A337" i="14"/>
  <c r="C338" i="14"/>
  <c r="H338" i="14" s="1"/>
  <c r="I338" i="14" l="1"/>
  <c r="J338" i="14"/>
  <c r="B338" i="14"/>
  <c r="A338" i="14"/>
  <c r="C339" i="14"/>
  <c r="H339" i="14" s="1"/>
  <c r="I339" i="14" l="1"/>
  <c r="J339" i="14"/>
  <c r="B339" i="14"/>
  <c r="A339" i="14"/>
  <c r="C340" i="14"/>
  <c r="H340" i="14" s="1"/>
  <c r="I340" i="14" l="1"/>
  <c r="J340" i="14"/>
  <c r="B340" i="14"/>
  <c r="A340" i="14"/>
  <c r="C341" i="14"/>
  <c r="H341" i="14" s="1"/>
  <c r="I341" i="14" l="1"/>
  <c r="J341" i="14"/>
  <c r="B341" i="14"/>
  <c r="A341" i="14"/>
  <c r="C342" i="14"/>
  <c r="H342" i="14" s="1"/>
  <c r="I342" i="14" l="1"/>
  <c r="J342" i="14"/>
  <c r="B342" i="14"/>
  <c r="A342" i="14"/>
  <c r="C343" i="14"/>
  <c r="H343" i="14" s="1"/>
  <c r="I343" i="14" l="1"/>
  <c r="J343" i="14"/>
  <c r="B343" i="14"/>
  <c r="A343" i="14"/>
  <c r="C344" i="14"/>
  <c r="H344" i="14" s="1"/>
  <c r="I344" i="14" l="1"/>
  <c r="J344" i="14"/>
  <c r="B344" i="14"/>
  <c r="A344" i="14"/>
  <c r="C345" i="14"/>
  <c r="H345" i="14" s="1"/>
  <c r="I345" i="14" l="1"/>
  <c r="J345" i="14"/>
  <c r="B345" i="14"/>
  <c r="A345" i="14"/>
  <c r="C346" i="14"/>
  <c r="H346" i="14" s="1"/>
  <c r="I346" i="14" l="1"/>
  <c r="J346" i="14"/>
  <c r="B346" i="14"/>
  <c r="A346" i="14"/>
  <c r="C347" i="14"/>
  <c r="H347" i="14" s="1"/>
  <c r="I347" i="14" l="1"/>
  <c r="J347" i="14"/>
  <c r="B347" i="14"/>
  <c r="A347" i="14"/>
  <c r="C348" i="14"/>
  <c r="H348" i="14" s="1"/>
  <c r="I348" i="14" l="1"/>
  <c r="J348" i="14"/>
  <c r="B348" i="14"/>
  <c r="A348" i="14"/>
  <c r="C349" i="14"/>
  <c r="H349" i="14" s="1"/>
  <c r="I349" i="14" l="1"/>
  <c r="J349" i="14"/>
  <c r="B349" i="14"/>
  <c r="A349" i="14"/>
  <c r="C350" i="14"/>
  <c r="H350" i="14" s="1"/>
  <c r="I350" i="14" l="1"/>
  <c r="J350" i="14"/>
  <c r="B350" i="14"/>
  <c r="A350" i="14"/>
  <c r="C351" i="14"/>
  <c r="H351" i="14" s="1"/>
  <c r="I351" i="14" l="1"/>
  <c r="J351" i="14"/>
  <c r="B351" i="14"/>
  <c r="A351" i="14"/>
  <c r="C352" i="14"/>
  <c r="H352" i="14" s="1"/>
  <c r="I352" i="14" l="1"/>
  <c r="J352" i="14"/>
  <c r="B352" i="14"/>
  <c r="A352" i="14"/>
  <c r="C353" i="14"/>
  <c r="H353" i="14" s="1"/>
  <c r="I353" i="14" l="1"/>
  <c r="J353" i="14"/>
  <c r="B353" i="14"/>
  <c r="A353" i="14"/>
  <c r="C354" i="14"/>
  <c r="H354" i="14" s="1"/>
  <c r="I354" i="14" l="1"/>
  <c r="J354" i="14"/>
  <c r="B354" i="14"/>
  <c r="A354" i="14"/>
  <c r="C355" i="14"/>
  <c r="H355" i="14" s="1"/>
  <c r="I355" i="14" l="1"/>
  <c r="J355" i="14"/>
  <c r="B355" i="14"/>
  <c r="A355" i="14"/>
  <c r="C356" i="14"/>
  <c r="H356" i="14" s="1"/>
  <c r="I356" i="14" l="1"/>
  <c r="J356" i="14"/>
  <c r="B356" i="14"/>
  <c r="A356" i="14"/>
  <c r="C357" i="14"/>
  <c r="H357" i="14" s="1"/>
  <c r="I357" i="14" l="1"/>
  <c r="J357" i="14"/>
  <c r="B357" i="14"/>
  <c r="A357" i="14"/>
  <c r="C358" i="14"/>
  <c r="H358" i="14" s="1"/>
  <c r="I358" i="14" l="1"/>
  <c r="J358" i="14"/>
  <c r="B358" i="14"/>
  <c r="A358" i="14"/>
  <c r="C359" i="14"/>
  <c r="H359" i="14" s="1"/>
  <c r="I359" i="14" l="1"/>
  <c r="J359" i="14"/>
  <c r="B359" i="14"/>
  <c r="A359" i="14"/>
  <c r="C360" i="14"/>
  <c r="H360" i="14" s="1"/>
  <c r="I360" i="14" l="1"/>
  <c r="J360" i="14"/>
  <c r="B360" i="14"/>
  <c r="A360" i="14"/>
  <c r="C361" i="14"/>
  <c r="H361" i="14" s="1"/>
  <c r="I361" i="14" l="1"/>
  <c r="J361" i="14"/>
  <c r="B361" i="14"/>
  <c r="A361" i="14"/>
  <c r="C362" i="14"/>
  <c r="H362" i="14" s="1"/>
  <c r="I362" i="14" l="1"/>
  <c r="J362" i="14"/>
  <c r="B362" i="14"/>
  <c r="A362" i="14"/>
  <c r="C363" i="14"/>
  <c r="H363" i="14" s="1"/>
  <c r="I363" i="14" l="1"/>
  <c r="J363" i="14"/>
  <c r="B363" i="14"/>
  <c r="A363" i="14"/>
  <c r="C364" i="14"/>
  <c r="H364" i="14" s="1"/>
  <c r="I364" i="14" l="1"/>
  <c r="J364" i="14"/>
  <c r="B364" i="14"/>
  <c r="A364" i="14"/>
  <c r="C365" i="14"/>
  <c r="H365" i="14" s="1"/>
  <c r="I365" i="14" l="1"/>
  <c r="J365" i="14"/>
  <c r="B365" i="14"/>
  <c r="A365" i="14"/>
  <c r="C366" i="14"/>
  <c r="H366" i="14" s="1"/>
  <c r="I366" i="14" l="1"/>
  <c r="J366" i="14"/>
  <c r="B366" i="14"/>
  <c r="A366" i="14"/>
  <c r="C367" i="14"/>
  <c r="H367" i="14" s="1"/>
  <c r="I367" i="14" l="1"/>
  <c r="J367" i="14"/>
  <c r="B367" i="14"/>
  <c r="A367" i="14"/>
  <c r="C368" i="14"/>
  <c r="H368" i="14" l="1"/>
  <c r="C369" i="14"/>
  <c r="C370" i="14" s="1"/>
  <c r="C371" i="14" s="1"/>
  <c r="C372" i="14" s="1"/>
  <c r="I368" i="14"/>
  <c r="J368" i="14"/>
  <c r="B368" i="14"/>
  <c r="A368" i="14"/>
  <c r="C373" i="14" l="1"/>
  <c r="A372" i="14"/>
  <c r="H372" i="14"/>
  <c r="J372" i="14" s="1"/>
  <c r="B372" i="14"/>
  <c r="I372" i="14"/>
  <c r="A371" i="14"/>
  <c r="B371" i="14"/>
  <c r="H371" i="14"/>
  <c r="I371" i="14" s="1"/>
  <c r="A370" i="14"/>
  <c r="H370" i="14"/>
  <c r="J370" i="14" s="1"/>
  <c r="B370" i="14"/>
  <c r="A369" i="14"/>
  <c r="H369" i="14"/>
  <c r="I369" i="14" s="1"/>
  <c r="B369" i="14"/>
  <c r="I3" i="14"/>
  <c r="J3" i="14"/>
  <c r="C1" i="14"/>
  <c r="A373" i="14" l="1"/>
  <c r="H373" i="14"/>
  <c r="I373" i="14" s="1"/>
  <c r="B373" i="14"/>
  <c r="J373" i="14"/>
  <c r="J371" i="14"/>
  <c r="J369" i="14"/>
  <c r="I370" i="14"/>
  <c r="H1" i="14"/>
  <c r="J1" i="14" l="1"/>
  <c r="B3" i="17" s="1"/>
  <c r="I1" i="14"/>
</calcChain>
</file>

<file path=xl/sharedStrings.xml><?xml version="1.0" encoding="utf-8"?>
<sst xmlns="http://schemas.openxmlformats.org/spreadsheetml/2006/main" count="27" uniqueCount="26">
  <si>
    <t>Pause</t>
  </si>
  <si>
    <t>Date</t>
  </si>
  <si>
    <t>Fermeture de poste</t>
  </si>
  <si>
    <t>Ouverture de poste</t>
  </si>
  <si>
    <t>Total</t>
  </si>
  <si>
    <t>Total semaine</t>
  </si>
  <si>
    <t>Jour de l'an</t>
  </si>
  <si>
    <t>Vendredi saint</t>
  </si>
  <si>
    <t>Lundi de Pâques</t>
  </si>
  <si>
    <t>Fête du travail</t>
  </si>
  <si>
    <t xml:space="preserve">Ascension </t>
  </si>
  <si>
    <t>Lundi de Pentecôte</t>
  </si>
  <si>
    <t>Fête Nationale</t>
  </si>
  <si>
    <t>Assomption</t>
  </si>
  <si>
    <t>Toussaint</t>
  </si>
  <si>
    <t>Commémoration de la victoire de 1945</t>
  </si>
  <si>
    <t>Commémoration de la victoire de 1918</t>
  </si>
  <si>
    <t>Noël</t>
  </si>
  <si>
    <t>Saint-Étienne</t>
  </si>
  <si>
    <t>Pentecôte</t>
  </si>
  <si>
    <t>Pâques</t>
  </si>
  <si>
    <t>Semaine</t>
  </si>
  <si>
    <t xml:space="preserve">Jours fériés </t>
  </si>
  <si>
    <t>Mois</t>
  </si>
  <si>
    <t>Heures négatives</t>
  </si>
  <si>
    <t>Heures supplémentaires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</si>
</sst>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[$-F800]dddd\,\ mmmm\ dd\,\ yyyy"/>
    <numFmt numFmtId="165" formatCode="h:mm;@"/>
    <numFmt numFmtId="166" formatCode="[hh]:mm;\-0.000;"/>
    <numFmt numFmtId="167" formatCode="mmmm"/>
    <numFmt numFmtId="168" formatCode="\+[hh]:mm;;;@"/>
    <numFmt numFmtId="169" formatCode="\-[hh]:mm;;;@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Bahnschrift"/>
      <family val="2"/>
    </font>
    <font>
      <b/>
      <sz val="9"/>
      <color theme="1"/>
      <name val="Bahnschrift"/>
      <family val="2"/>
    </font>
    <font>
      <sz val="9"/>
      <color theme="1"/>
      <name val="Bahnschrift"/>
      <family val="2"/>
    </font>
    <font>
      <b/>
      <sz val="11"/>
      <color theme="1"/>
      <name val="Bahnschrift"/>
      <family val="2"/>
    </font>
    <font>
      <sz val="9"/>
      <color theme="0"/>
      <name val="Bahnschrift"/>
      <family val="2"/>
    </font>
    <font>
      <b/>
      <sz val="18"/>
      <color rgb="FF0070C0"/>
      <name val="Bahnschrift"/>
      <family val="2"/>
    </font>
    <font>
      <b/>
      <sz val="14"/>
      <color rgb="FF0070C0"/>
      <name val="Bahnschrift"/>
      <family val="2"/>
    </font>
    <font>
      <b/>
      <sz val="14"/>
      <color rgb="FFC00000"/>
      <name val="Bahnschrift"/>
      <family val="2"/>
    </font>
    <font>
      <b/>
      <sz val="18"/>
      <color rgb="FFC00000"/>
      <name val="Bahnschrift"/>
      <family val="2"/>
    </font>
    <font>
      <b/>
      <sz val="18"/>
      <color rgb="FFFF0000"/>
      <name val="Bahnschrift"/>
      <family val="2"/>
    </font>
    <font>
      <sz val="11"/>
      <color rgb="FFFF0000"/>
      <name val="Bahnschrift"/>
      <family val="2"/>
    </font>
    <font>
      <b/>
      <sz val="9"/>
      <color theme="0"/>
      <name val="Bahnschrift"/>
      <family val="2"/>
    </font>
    <font>
      <b/>
      <sz val="18"/>
      <color rgb="FF00B050"/>
      <name val="Bahnschrift"/>
      <family val="2"/>
    </font>
    <font>
      <sz val="11"/>
      <color rgb="FF00B050"/>
      <name val="Bahnschrift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</fills>
  <borders count="8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6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left" vertical="center"/>
    </xf>
    <xf numFmtId="165" fontId="1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 shrinkToFit="1"/>
    </xf>
    <xf numFmtId="166" fontId="6" fillId="0" borderId="0" xfId="0" applyNumberFormat="1" applyFont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167" fontId="1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46" fontId="8" fillId="0" borderId="0" xfId="0" applyNumberFormat="1" applyFont="1" applyAlignment="1">
      <alignment horizontal="center" vertical="center"/>
    </xf>
    <xf numFmtId="166" fontId="9" fillId="0" borderId="0" xfId="0" applyNumberFormat="1" applyFont="1" applyAlignment="1">
      <alignment horizontal="center" vertical="center" shrinkToFit="1"/>
    </xf>
    <xf numFmtId="1" fontId="9" fillId="0" borderId="0" xfId="0" applyNumberFormat="1" applyFont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64" fontId="3" fillId="3" borderId="2" xfId="0" applyNumberFormat="1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164" fontId="3" fillId="3" borderId="6" xfId="0" applyNumberFormat="1" applyFont="1" applyFill="1" applyBorder="1" applyAlignment="1">
      <alignment horizontal="center" vertical="center"/>
    </xf>
    <xf numFmtId="168" fontId="2" fillId="0" borderId="0" xfId="0" applyNumberFormat="1" applyFont="1" applyAlignment="1">
      <alignment horizontal="center" vertical="center" wrapText="1"/>
    </xf>
    <xf numFmtId="168" fontId="1" fillId="0" borderId="0" xfId="0" applyNumberFormat="1" applyFont="1" applyAlignment="1">
      <alignment horizontal="center" vertical="center"/>
    </xf>
    <xf numFmtId="169" fontId="10" fillId="0" borderId="0" xfId="0" applyNumberFormat="1" applyFont="1" applyAlignment="1">
      <alignment horizontal="center" vertical="center" shrinkToFit="1"/>
    </xf>
    <xf numFmtId="169" fontId="11" fillId="0" borderId="0" xfId="0" applyNumberFormat="1" applyFont="1" applyAlignment="1">
      <alignment horizontal="center" vertical="center"/>
    </xf>
    <xf numFmtId="169" fontId="12" fillId="0" borderId="7" xfId="0" applyNumberFormat="1" applyFont="1" applyBorder="1" applyAlignment="1">
      <alignment horizontal="center" vertical="center" wrapText="1"/>
    </xf>
    <xf numFmtId="168" fontId="13" fillId="0" borderId="0" xfId="0" applyNumberFormat="1" applyFont="1" applyAlignment="1">
      <alignment horizontal="center" vertical="center" shrinkToFit="1"/>
    </xf>
    <xf numFmtId="168" fontId="14" fillId="0" borderId="0" xfId="0" applyNumberFormat="1" applyFont="1" applyAlignment="1">
      <alignment horizontal="center" vertical="center"/>
    </xf>
    <xf numFmtId="1" fontId="1" fillId="0" borderId="0" xfId="0" applyNumberFormat="1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left" vertical="center"/>
    </xf>
    <xf numFmtId="165" fontId="1" fillId="0" borderId="0" xfId="0" applyNumberFormat="1" applyFont="1" applyFill="1" applyAlignment="1">
      <alignment horizontal="center" vertical="center"/>
    </xf>
    <xf numFmtId="166" fontId="1" fillId="0" borderId="0" xfId="0" applyNumberFormat="1" applyFont="1" applyFill="1" applyAlignment="1">
      <alignment horizontal="center" vertical="center"/>
    </xf>
    <xf numFmtId="168" fontId="14" fillId="0" borderId="0" xfId="0" applyNumberFormat="1" applyFont="1" applyFill="1" applyAlignment="1">
      <alignment horizontal="center" vertical="center"/>
    </xf>
    <xf numFmtId="169" fontId="11" fillId="0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34">
    <dxf>
      <fill>
        <patternFill>
          <bgColor theme="2" tint="-9.9948118533890809E-2"/>
        </patternFill>
      </fill>
    </dxf>
    <dxf>
      <fill>
        <patternFill>
          <bgColor rgb="FFFFC000"/>
        </patternFill>
      </fill>
    </dxf>
    <dxf>
      <border>
        <top style="thin">
          <color rgb="FFFF0000"/>
        </top>
        <vertical/>
        <horizontal/>
      </border>
    </dxf>
    <dxf>
      <fill>
        <patternFill>
          <bgColor theme="2" tint="-9.9948118533890809E-2"/>
        </patternFill>
      </fill>
    </dxf>
    <dxf>
      <fill>
        <patternFill>
          <bgColor rgb="FFFFC000"/>
        </patternFill>
      </fill>
    </dxf>
    <dxf>
      <border>
        <top style="thin">
          <color rgb="FFFF0000"/>
        </top>
        <vertical/>
        <horizontal/>
      </border>
    </dxf>
    <dxf>
      <fill>
        <patternFill>
          <bgColor theme="2" tint="-9.9948118533890809E-2"/>
        </patternFill>
      </fill>
    </dxf>
    <dxf>
      <fill>
        <patternFill>
          <bgColor rgb="FFFFC000"/>
        </patternFill>
      </fill>
    </dxf>
    <dxf>
      <border>
        <top style="thin">
          <color rgb="FFFF0000"/>
        </top>
        <vertical/>
        <horizontal/>
      </border>
    </dxf>
    <dxf>
      <fill>
        <patternFill>
          <bgColor theme="2" tint="-9.9948118533890809E-2"/>
        </patternFill>
      </fill>
    </dxf>
    <dxf>
      <fill>
        <patternFill>
          <bgColor rgb="FFFFC000"/>
        </patternFill>
      </fill>
    </dxf>
    <dxf>
      <border>
        <top style="thin">
          <color rgb="FFFF0000"/>
        </top>
        <vertical/>
        <horizontal/>
      </border>
    </dxf>
    <dxf>
      <font>
        <strike val="0"/>
        <outline val="0"/>
        <shadow val="0"/>
        <u val="none"/>
        <vertAlign val="baseline"/>
        <name val="Bahnschrift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Bahnschrift"/>
        <family val="2"/>
        <scheme val="none"/>
      </font>
      <numFmt numFmtId="164" formatCode="[$-F800]dddd\,\ mmmm\ dd\,\ yyyy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Bahnschrift"/>
        <family val="2"/>
        <scheme val="none"/>
      </font>
      <numFmt numFmtId="169" formatCode="\-[hh]:mm;;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50"/>
        <name val="Bahnschrift"/>
        <family val="2"/>
        <scheme val="none"/>
      </font>
      <numFmt numFmtId="168" formatCode="\+[hh]:mm;;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numFmt numFmtId="166" formatCode="[hh]:mm;\-0.000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>
          <bgColor theme="2" tint="-9.9948118533890809E-2"/>
        </patternFill>
      </fill>
    </dxf>
    <dxf>
      <fill>
        <patternFill>
          <bgColor rgb="FFFFC000"/>
        </patternFill>
      </fill>
    </dxf>
    <dxf>
      <border>
        <top style="thin">
          <color rgb="FFFF0000"/>
        </top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numFmt numFmtId="166" formatCode="[hh]:mm;\-0.000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numFmt numFmtId="165" formatCode="h:m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numFmt numFmtId="165" formatCode="h:m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numFmt numFmtId="165" formatCode="h:m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numFmt numFmtId="164" formatCode="[$-F800]dddd\,\ mmmm\ dd\,\ 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numFmt numFmtId="167" formatCode="mm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Bahnschrif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microsoft.com/office/2007/relationships/slicerCache" Target="slicerCaches/slicerCache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311523</xdr:colOff>
      <xdr:row>0</xdr:row>
      <xdr:rowOff>374066</xdr:rowOff>
    </xdr:from>
    <xdr:to>
      <xdr:col>14</xdr:col>
      <xdr:colOff>571499</xdr:colOff>
      <xdr:row>13</xdr:row>
      <xdr:rowOff>17930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Semaine">
              <a:extLst>
                <a:ext uri="{FF2B5EF4-FFF2-40B4-BE49-F238E27FC236}">
                  <a16:creationId xmlns:a16="http://schemas.microsoft.com/office/drawing/2014/main" id="{A47649BD-4705-2A08-684A-FAA2D736696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main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6752794" y="374066"/>
              <a:ext cx="1837764" cy="390209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10</xdr:col>
      <xdr:colOff>18378</xdr:colOff>
      <xdr:row>0</xdr:row>
      <xdr:rowOff>367554</xdr:rowOff>
    </xdr:from>
    <xdr:to>
      <xdr:col>12</xdr:col>
      <xdr:colOff>285078</xdr:colOff>
      <xdr:row>13</xdr:row>
      <xdr:rowOff>17931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Mois 1">
              <a:extLst>
                <a:ext uri="{FF2B5EF4-FFF2-40B4-BE49-F238E27FC236}">
                  <a16:creationId xmlns:a16="http://schemas.microsoft.com/office/drawing/2014/main" id="{75A1684B-BDF1-4E34-B4E3-AB98054F11D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881860" y="367554"/>
              <a:ext cx="1844489" cy="390861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licer_Semaine" xr10:uid="{9CD2C33D-6CE1-4AC3-AABB-5068092151EF}" sourceName="Semaine">
  <extLst>
    <x:ext xmlns:x15="http://schemas.microsoft.com/office/spreadsheetml/2010/11/main" uri="{2F2917AC-EB37-4324-AD4E-5DD8C200BD13}">
      <x15:tableSlicerCache tableId="1" column="1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7BD01492-2466-41EF-91BA-619DD0170D93}" sourceName="Mois">
  <extLst>
    <x:ext xmlns:x15="http://schemas.microsoft.com/office/spreadsheetml/2010/11/main" uri="{2F2917AC-EB37-4324-AD4E-5DD8C200BD13}">
      <x15:tableSlicerCache tableId="1" column="8"/>
    </x:ex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emaine" xr10:uid="{3C8121AC-C8C7-423A-A3A8-169C2C4BC2AB}" cache="Slicer_Semaine" caption="Semaine" columnCount="4" style="SlicerStyleDark1" rowHeight="241300"/>
  <slicer name="Mois 1" xr10:uid="{9931B560-DC81-4ED8-B052-9B3E113B4C6F}" cache="Segment_Mois" caption="Mois" style="SlicerStyleDark1" rowHeight="2349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9AE100B-A4CF-4806-B0C9-25EFE6D6D1C2}" name="Tableau2" displayName="Tableau2" ref="K1:L16" totalsRowShown="0" headerRowDxfId="13" dataDxfId="12" headerRowBorderDxfId="33" tableBorderDxfId="32" totalsRowBorderDxfId="31">
  <autoFilter ref="K1:L16" xr:uid="{49AE100B-A4CF-4806-B0C9-25EFE6D6D1C2}"/>
  <tableColumns count="2">
    <tableColumn id="1" xr3:uid="{06FC1956-E992-42F7-A9F7-FDF45F3B888E}" name="Jours fériés " dataDxfId="15"/>
    <tableColumn id="2" xr3:uid="{69C46D57-A928-447F-BFB7-96DE02493522}" name="Date" dataDxfId="1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97E2383-EE6B-40B9-AC72-E3A344BA9317}" name="Tableau1" displayName="Tableau1" ref="A2:J373" totalsRowShown="0" headerRowDxfId="30" dataDxfId="29">
  <autoFilter ref="A2:J373" xr:uid="{197E2383-EE6B-40B9-AC72-E3A344BA9317}"/>
  <tableColumns count="10">
    <tableColumn id="1" xr3:uid="{595AED10-F3F2-43CA-A471-24226D22C646}" name="Semaine" dataDxfId="28">
      <calculatedColumnFormula>_xlfn.ISOWEEKNUM(C3)</calculatedColumnFormula>
    </tableColumn>
    <tableColumn id="8" xr3:uid="{6EAC8652-E924-4BBF-B409-3CB035DE9DB1}" name="Mois" dataDxfId="27">
      <calculatedColumnFormula>PROPER(TEXT(SUBSTITUTE(C3,".","/")*1,"mmmm"))</calculatedColumnFormula>
    </tableColumn>
    <tableColumn id="2" xr3:uid="{E89C076F-4EC8-4581-9B95-458ED56A6805}" name="Date" dataDxfId="26">
      <calculatedColumnFormula>C2+1</calculatedColumnFormula>
    </tableColumn>
    <tableColumn id="4" xr3:uid="{3356CBD8-AAE9-470B-96F3-42B6E6A48DA9}" name="Ouverture de poste" dataDxfId="25"/>
    <tableColumn id="5" xr3:uid="{C90741F8-D94A-4661-9607-2210592BA1FF}" name="Pause" dataDxfId="24"/>
    <tableColumn id="6" xr3:uid="{3124ED3B-22CD-43C4-BC78-8CF1C6B41544}" name="Fermeture de poste" dataDxfId="23"/>
    <tableColumn id="7" xr3:uid="{58B31F78-ACB4-42E8-AEB7-1F3468E047E9}" name="Total" dataDxfId="22">
      <calculatedColumnFormula>IF(COUNT(Tableau1[[#This Row],[Ouverture de poste]],Tableau1[[#This Row],[Fermeture de poste]])&lt;2,"-",MOD(F3-D3-E3,1))</calculatedColumnFormula>
    </tableColumn>
    <tableColumn id="10" xr3:uid="{01F95F13-C446-4ED1-8BE4-1D2835ADAFF6}" name="Total semaine" dataDxfId="18">
      <calculatedColumnFormula>IF(AND(WEEKDAY(Tableau1[[#This Row],[Date]],2)=7,COUNTA(OFFSET(Tableau1[[#This Row],[Ouverture de poste]],-6,,5))=5), SUM(OFFSET(Tableau1[[#This Row],[Total]],-6,,7)),0)</calculatedColumnFormula>
    </tableColumn>
    <tableColumn id="11" xr3:uid="{52E9FB2C-3D8C-4147-B6C7-C5A15BD4CCC9}" name="Heures supplémentaires" dataDxfId="17">
      <calculatedColumnFormula>IF(AND(WEEKDAY(C3,1)=1,H3&gt;0),MAX(0,Tableau1[[#This Row],[Total semaine]]-$B$1),"")</calculatedColumnFormula>
    </tableColumn>
    <tableColumn id="3" xr3:uid="{4EECE16E-122C-4DB6-B29A-08428E3AC35C}" name="Heures négatives" dataDxfId="16">
      <calculatedColumnFormula>IF(AND(WEEKDAY(C3,1)=1,H3&gt;0),MAX(0,-Tableau1[[#This Row],[Total semaine]]+$B$1),"")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A2DDE-B1F0-413B-8813-7AF7A6FCC2F1}">
  <sheetPr codeName="Blad1"/>
  <dimension ref="A1:L38"/>
  <sheetViews>
    <sheetView tabSelected="1" workbookViewId="0">
      <selection activeCell="B1" sqref="B1"/>
    </sheetView>
  </sheetViews>
  <sheetFormatPr baseColWidth="10" defaultColWidth="11.5546875" defaultRowHeight="13.8" x14ac:dyDescent="0.3"/>
  <cols>
    <col min="1" max="1" width="11.5546875" style="2" customWidth="1"/>
    <col min="2" max="10" width="11.5546875" style="1"/>
    <col min="11" max="12" width="30.6640625" style="1" customWidth="1"/>
    <col min="13" max="16384" width="11.5546875" style="1"/>
  </cols>
  <sheetData>
    <row r="1" spans="1:12" ht="19.95" customHeight="1" x14ac:dyDescent="0.3">
      <c r="A1" s="15">
        <v>2026</v>
      </c>
      <c r="K1" s="21" t="s">
        <v>22</v>
      </c>
      <c r="L1" s="22" t="s">
        <v>1</v>
      </c>
    </row>
    <row r="2" spans="1:12" ht="19.95" customHeight="1" x14ac:dyDescent="0.3">
      <c r="A2" s="8">
        <f t="shared" ref="A2:A38" si="0">A1+1</f>
        <v>2027</v>
      </c>
      <c r="B2" s="28"/>
      <c r="K2" s="23" t="s">
        <v>6</v>
      </c>
      <c r="L2" s="24">
        <f>DATE($A$1,1,1)</f>
        <v>46023</v>
      </c>
    </row>
    <row r="3" spans="1:12" ht="19.95" customHeight="1" x14ac:dyDescent="0.3">
      <c r="A3" s="8">
        <f>A2+1</f>
        <v>2028</v>
      </c>
      <c r="B3" s="28">
        <f ca="1">Heures!J1</f>
        <v>0</v>
      </c>
      <c r="K3" s="9" t="s">
        <v>7</v>
      </c>
      <c r="L3" s="10">
        <f>L4-2</f>
        <v>46115</v>
      </c>
    </row>
    <row r="4" spans="1:12" ht="19.95" customHeight="1" x14ac:dyDescent="0.3">
      <c r="A4" s="8">
        <f t="shared" si="0"/>
        <v>2029</v>
      </c>
      <c r="K4" s="23" t="s">
        <v>20</v>
      </c>
      <c r="L4" s="24">
        <f>ROUND(DATE($A$1,4,MOD(234-11*MOD($A$1,19),30))/7,)*7-6</f>
        <v>46117</v>
      </c>
    </row>
    <row r="5" spans="1:12" ht="19.95" customHeight="1" x14ac:dyDescent="0.3">
      <c r="A5" s="8">
        <f t="shared" si="0"/>
        <v>2030</v>
      </c>
      <c r="K5" s="9" t="s">
        <v>8</v>
      </c>
      <c r="L5" s="10">
        <f>L4+1</f>
        <v>46118</v>
      </c>
    </row>
    <row r="6" spans="1:12" ht="19.95" customHeight="1" x14ac:dyDescent="0.3">
      <c r="A6" s="8">
        <f t="shared" si="0"/>
        <v>2031</v>
      </c>
      <c r="K6" s="23" t="s">
        <v>9</v>
      </c>
      <c r="L6" s="24">
        <f>DATE($A$1,5,1)</f>
        <v>46143</v>
      </c>
    </row>
    <row r="7" spans="1:12" ht="19.95" customHeight="1" x14ac:dyDescent="0.3">
      <c r="A7" s="8">
        <f t="shared" si="0"/>
        <v>2032</v>
      </c>
      <c r="K7" s="9" t="s">
        <v>15</v>
      </c>
      <c r="L7" s="10">
        <f>DATE($A$1,5,8)</f>
        <v>46150</v>
      </c>
    </row>
    <row r="8" spans="1:12" ht="19.95" customHeight="1" x14ac:dyDescent="0.3">
      <c r="A8" s="8">
        <f t="shared" si="0"/>
        <v>2033</v>
      </c>
      <c r="K8" s="23" t="s">
        <v>10</v>
      </c>
      <c r="L8" s="24">
        <f>L4+39</f>
        <v>46156</v>
      </c>
    </row>
    <row r="9" spans="1:12" ht="19.95" customHeight="1" x14ac:dyDescent="0.3">
      <c r="A9" s="8">
        <f t="shared" si="0"/>
        <v>2034</v>
      </c>
      <c r="K9" s="9" t="s">
        <v>19</v>
      </c>
      <c r="L9" s="10">
        <f>L4+49</f>
        <v>46166</v>
      </c>
    </row>
    <row r="10" spans="1:12" ht="19.95" customHeight="1" x14ac:dyDescent="0.3">
      <c r="A10" s="8">
        <f t="shared" si="0"/>
        <v>2035</v>
      </c>
      <c r="K10" s="23" t="s">
        <v>11</v>
      </c>
      <c r="L10" s="24">
        <f>L9+1</f>
        <v>46167</v>
      </c>
    </row>
    <row r="11" spans="1:12" ht="19.95" customHeight="1" x14ac:dyDescent="0.3">
      <c r="A11" s="8">
        <f t="shared" si="0"/>
        <v>2036</v>
      </c>
      <c r="K11" s="9" t="s">
        <v>12</v>
      </c>
      <c r="L11" s="10">
        <f>DATE($A$1,7,14)</f>
        <v>46217</v>
      </c>
    </row>
    <row r="12" spans="1:12" ht="19.95" customHeight="1" x14ac:dyDescent="0.3">
      <c r="A12" s="8">
        <f t="shared" si="0"/>
        <v>2037</v>
      </c>
      <c r="K12" s="23" t="s">
        <v>13</v>
      </c>
      <c r="L12" s="24">
        <f>DATE($A$1,8,15)</f>
        <v>46249</v>
      </c>
    </row>
    <row r="13" spans="1:12" ht="19.95" customHeight="1" x14ac:dyDescent="0.3">
      <c r="A13" s="8">
        <f t="shared" si="0"/>
        <v>2038</v>
      </c>
      <c r="K13" s="9" t="s">
        <v>14</v>
      </c>
      <c r="L13" s="10">
        <f>DATE($A$1,11,1)</f>
        <v>46327</v>
      </c>
    </row>
    <row r="14" spans="1:12" ht="19.95" customHeight="1" x14ac:dyDescent="0.3">
      <c r="A14" s="8">
        <f t="shared" si="0"/>
        <v>2039</v>
      </c>
      <c r="K14" s="23" t="s">
        <v>16</v>
      </c>
      <c r="L14" s="24">
        <f>DATE($A$1,11,11)</f>
        <v>46337</v>
      </c>
    </row>
    <row r="15" spans="1:12" ht="19.95" customHeight="1" x14ac:dyDescent="0.3">
      <c r="A15" s="8">
        <f t="shared" si="0"/>
        <v>2040</v>
      </c>
      <c r="K15" s="9" t="s">
        <v>17</v>
      </c>
      <c r="L15" s="10">
        <f>DATE($A$1,12,25)</f>
        <v>46381</v>
      </c>
    </row>
    <row r="16" spans="1:12" ht="19.95" customHeight="1" x14ac:dyDescent="0.3">
      <c r="A16" s="8">
        <f t="shared" si="0"/>
        <v>2041</v>
      </c>
      <c r="K16" s="25" t="s">
        <v>18</v>
      </c>
      <c r="L16" s="26">
        <f>L15+1</f>
        <v>46382</v>
      </c>
    </row>
    <row r="17" spans="1:12" ht="19.95" customHeight="1" x14ac:dyDescent="0.3">
      <c r="A17" s="8">
        <f t="shared" si="0"/>
        <v>2042</v>
      </c>
      <c r="L17" s="2"/>
    </row>
    <row r="18" spans="1:12" ht="19.95" customHeight="1" x14ac:dyDescent="0.3">
      <c r="A18" s="8">
        <f t="shared" si="0"/>
        <v>2043</v>
      </c>
    </row>
    <row r="19" spans="1:12" ht="19.95" customHeight="1" x14ac:dyDescent="0.3">
      <c r="A19" s="8">
        <f t="shared" si="0"/>
        <v>2044</v>
      </c>
    </row>
    <row r="20" spans="1:12" ht="19.95" customHeight="1" x14ac:dyDescent="0.3">
      <c r="A20" s="8">
        <f>A19+1</f>
        <v>2045</v>
      </c>
    </row>
    <row r="21" spans="1:12" ht="19.95" customHeight="1" x14ac:dyDescent="0.3">
      <c r="A21" s="8">
        <f t="shared" si="0"/>
        <v>2046</v>
      </c>
    </row>
    <row r="22" spans="1:12" ht="19.95" customHeight="1" x14ac:dyDescent="0.3">
      <c r="A22" s="8">
        <f t="shared" si="0"/>
        <v>2047</v>
      </c>
    </row>
    <row r="23" spans="1:12" ht="19.95" customHeight="1" x14ac:dyDescent="0.3">
      <c r="A23" s="8">
        <f t="shared" si="0"/>
        <v>2048</v>
      </c>
    </row>
    <row r="24" spans="1:12" ht="19.95" customHeight="1" x14ac:dyDescent="0.3">
      <c r="A24" s="8">
        <f t="shared" si="0"/>
        <v>2049</v>
      </c>
    </row>
    <row r="25" spans="1:12" ht="19.95" customHeight="1" x14ac:dyDescent="0.3">
      <c r="A25" s="8">
        <f t="shared" si="0"/>
        <v>2050</v>
      </c>
    </row>
    <row r="26" spans="1:12" ht="19.95" customHeight="1" x14ac:dyDescent="0.3">
      <c r="A26" s="8">
        <f t="shared" si="0"/>
        <v>2051</v>
      </c>
    </row>
    <row r="27" spans="1:12" ht="19.95" customHeight="1" x14ac:dyDescent="0.3">
      <c r="A27" s="8">
        <f>A26+1</f>
        <v>2052</v>
      </c>
    </row>
    <row r="28" spans="1:12" ht="19.95" customHeight="1" x14ac:dyDescent="0.3">
      <c r="A28" s="8">
        <f t="shared" si="0"/>
        <v>2053</v>
      </c>
    </row>
    <row r="29" spans="1:12" ht="19.95" customHeight="1" x14ac:dyDescent="0.3">
      <c r="A29" s="8">
        <f t="shared" si="0"/>
        <v>2054</v>
      </c>
    </row>
    <row r="30" spans="1:12" ht="19.95" customHeight="1" x14ac:dyDescent="0.3">
      <c r="A30" s="8">
        <f t="shared" si="0"/>
        <v>2055</v>
      </c>
    </row>
    <row r="31" spans="1:12" ht="19.95" customHeight="1" x14ac:dyDescent="0.3">
      <c r="A31" s="8">
        <f t="shared" si="0"/>
        <v>2056</v>
      </c>
    </row>
    <row r="32" spans="1:12" ht="19.95" customHeight="1" x14ac:dyDescent="0.3">
      <c r="A32" s="8">
        <f t="shared" si="0"/>
        <v>2057</v>
      </c>
    </row>
    <row r="33" spans="1:1" ht="19.95" customHeight="1" x14ac:dyDescent="0.3">
      <c r="A33" s="8">
        <f>A32+1</f>
        <v>2058</v>
      </c>
    </row>
    <row r="34" spans="1:1" ht="19.95" customHeight="1" x14ac:dyDescent="0.3">
      <c r="A34" s="8">
        <f t="shared" si="0"/>
        <v>2059</v>
      </c>
    </row>
    <row r="35" spans="1:1" ht="19.95" customHeight="1" x14ac:dyDescent="0.3">
      <c r="A35" s="8">
        <f t="shared" si="0"/>
        <v>2060</v>
      </c>
    </row>
    <row r="36" spans="1:1" ht="19.95" customHeight="1" x14ac:dyDescent="0.3">
      <c r="A36" s="8">
        <f t="shared" si="0"/>
        <v>2061</v>
      </c>
    </row>
    <row r="37" spans="1:1" ht="19.95" customHeight="1" x14ac:dyDescent="0.3">
      <c r="A37" s="8">
        <f t="shared" si="0"/>
        <v>2062</v>
      </c>
    </row>
    <row r="38" spans="1:1" ht="19.95" customHeight="1" x14ac:dyDescent="0.3">
      <c r="A38" s="8">
        <f t="shared" si="0"/>
        <v>2063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47E38-712C-4F10-9C93-0929E200FC91}">
  <sheetPr codeName="Blad3"/>
  <dimension ref="A1:K373"/>
  <sheetViews>
    <sheetView zoomScale="85" zoomScaleNormal="85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I3" sqref="I3"/>
    </sheetView>
  </sheetViews>
  <sheetFormatPr baseColWidth="10" defaultColWidth="11.5546875" defaultRowHeight="20.100000000000001" customHeight="1" x14ac:dyDescent="0.3"/>
  <cols>
    <col min="1" max="1" width="20.77734375" style="11" customWidth="1"/>
    <col min="2" max="2" width="20.6640625" style="16" customWidth="1"/>
    <col min="3" max="3" width="30.6640625" style="6" customWidth="1"/>
    <col min="4" max="6" width="20.6640625" style="1" customWidth="1"/>
    <col min="7" max="8" width="20.6640625" style="3" customWidth="1"/>
    <col min="9" max="9" width="20.6640625" style="28" customWidth="1"/>
    <col min="10" max="10" width="20.6640625" style="30" customWidth="1"/>
    <col min="11" max="16384" width="11.5546875" style="1"/>
  </cols>
  <sheetData>
    <row r="1" spans="1:11" s="14" customFormat="1" ht="30" customHeight="1" x14ac:dyDescent="0.3">
      <c r="A1" s="20"/>
      <c r="B1" s="19">
        <v>1.625</v>
      </c>
      <c r="C1" s="12">
        <f>SUBTOTAL(102,Tableau1[Date])</f>
        <v>371</v>
      </c>
      <c r="D1" s="12">
        <f>SUBTOTAL(102,Tableau1[Ouverture de poste])</f>
        <v>15</v>
      </c>
      <c r="E1" s="12">
        <f>SUBTOTAL(102,Tableau1[Pause])</f>
        <v>15</v>
      </c>
      <c r="F1" s="12">
        <f>SUBTOTAL(102,Tableau1[Fermeture de poste])</f>
        <v>15</v>
      </c>
      <c r="G1" s="13">
        <f>SUBTOTAL(109,Tableau1[Total])</f>
        <v>4.895833333333333</v>
      </c>
      <c r="H1" s="13">
        <f ca="1">SUBTOTAL(109,Tableau1[Total semaine])</f>
        <v>4.895833333333333</v>
      </c>
      <c r="I1" s="32">
        <f ca="1">MAX(0,SUBTOTAL(109,Tableau1[Heures supplémentaires])-SUBTOTAL(109,Tableau1[Heures négatives]))</f>
        <v>2.0833333333333037E-2</v>
      </c>
      <c r="J1" s="29">
        <f ca="1">MAX(0,-SUBTOTAL(109,Tableau1[Heures supplémentaires])+SUBTOTAL(109,Tableau1[Heures négatives]))</f>
        <v>0</v>
      </c>
      <c r="K1" s="18"/>
    </row>
    <row r="2" spans="1:11" ht="25.2" customHeight="1" x14ac:dyDescent="0.3">
      <c r="A2" s="11" t="s">
        <v>21</v>
      </c>
      <c r="B2" s="16" t="s">
        <v>23</v>
      </c>
      <c r="C2" s="17" t="s">
        <v>1</v>
      </c>
      <c r="D2" s="4" t="s">
        <v>3</v>
      </c>
      <c r="E2" s="4" t="s">
        <v>0</v>
      </c>
      <c r="F2" s="4" t="s">
        <v>2</v>
      </c>
      <c r="G2" s="5" t="s">
        <v>4</v>
      </c>
      <c r="H2" s="5" t="s">
        <v>5</v>
      </c>
      <c r="I2" s="27" t="s">
        <v>25</v>
      </c>
      <c r="J2" s="31" t="s">
        <v>24</v>
      </c>
    </row>
    <row r="3" spans="1:11" ht="25.2" customHeight="1" x14ac:dyDescent="0.3">
      <c r="A3" s="11">
        <f t="shared" ref="A3:A66" si="0">_xlfn.ISOWEEKNUM(C3)</f>
        <v>1</v>
      </c>
      <c r="B3" s="16" t="str">
        <f>PROPER(TEXT(SUBSTITUTE(C3,".","/")*1,"mmmm"))</f>
        <v>Décembre</v>
      </c>
      <c r="C3" s="6">
        <f>WORKDAY.INTL(DATE(Détails!$A$1,1,2),-1,"0111111")</f>
        <v>46020</v>
      </c>
      <c r="D3" s="7">
        <v>0.29166666666666669</v>
      </c>
      <c r="E3" s="7">
        <v>2.0833333333333332E-2</v>
      </c>
      <c r="F3" s="7">
        <v>0.75</v>
      </c>
      <c r="G3" s="3">
        <f>IF(COUNT(Tableau1[[#This Row],[Ouverture de poste]],Tableau1[[#This Row],[Fermeture de poste]])&lt;2,"-",MOD(F3-D3-E3,1))</f>
        <v>0.4375</v>
      </c>
      <c r="H3" s="3">
        <f ca="1">IF(AND(WEEKDAY(Tableau1[[#This Row],[Date]],2)=7,COUNTA(OFFSET(Tableau1[[#This Row],[Ouverture de poste]],-6,,5))=5), SUM(OFFSET(Tableau1[[#This Row],[Total]],-6,,7)),0)</f>
        <v>0</v>
      </c>
      <c r="I3" s="33" t="str">
        <f ca="1">IF(AND(WEEKDAY(C3,1)=1,H3&gt;0),MAX(0,Tableau1[[#This Row],[Total semaine]]-$B$1),"")</f>
        <v/>
      </c>
      <c r="J3" s="30" t="str">
        <f ca="1">IF(AND(WEEKDAY(C3,1)=1,H3&gt;0),MAX(0,-Tableau1[[#This Row],[Total semaine]]+$B$1),"")</f>
        <v/>
      </c>
    </row>
    <row r="4" spans="1:11" ht="25.2" customHeight="1" x14ac:dyDescent="0.3">
      <c r="A4" s="11">
        <f t="shared" si="0"/>
        <v>1</v>
      </c>
      <c r="B4" s="16" t="str">
        <f t="shared" ref="B4:B67" si="1">PROPER(TEXT(SUBSTITUTE(C4,".","/")*1,"mmmm"))</f>
        <v>Décembre</v>
      </c>
      <c r="C4" s="6">
        <f>C3+1</f>
        <v>46021</v>
      </c>
      <c r="D4" s="7">
        <v>0.29166666666666669</v>
      </c>
      <c r="E4" s="7">
        <v>2.0833333333333332E-2</v>
      </c>
      <c r="F4" s="7">
        <v>0.66666666666666663</v>
      </c>
      <c r="G4" s="3">
        <f>IF(COUNT(Tableau1[[#This Row],[Ouverture de poste]],Tableau1[[#This Row],[Fermeture de poste]])&lt;2,"-",MOD(F4-D4-E4,1))</f>
        <v>0.35416666666666663</v>
      </c>
      <c r="H4" s="3">
        <f ca="1">IF(AND(WEEKDAY(Tableau1[[#This Row],[Date]],2)=7,COUNTA(OFFSET(Tableau1[[#This Row],[Ouverture de poste]],-6,,5))=5), SUM(OFFSET(Tableau1[[#This Row],[Total]],-6,,7)),0)</f>
        <v>0</v>
      </c>
      <c r="I4" s="33" t="str">
        <f ca="1">IF(AND(WEEKDAY(C4,1)=1,H4&gt;0),MAX(0,Tableau1[[#This Row],[Total semaine]]-$B$1),"")</f>
        <v/>
      </c>
      <c r="J4" s="30" t="str">
        <f ca="1">IF(AND(WEEKDAY(C4,1)=1,H4&gt;0),MAX(0,-Tableau1[[#This Row],[Total semaine]]+$B$1),"")</f>
        <v/>
      </c>
    </row>
    <row r="5" spans="1:11" ht="25.2" customHeight="1" x14ac:dyDescent="0.3">
      <c r="A5" s="11">
        <f t="shared" si="0"/>
        <v>1</v>
      </c>
      <c r="B5" s="16" t="str">
        <f t="shared" si="1"/>
        <v>Décembre</v>
      </c>
      <c r="C5" s="6">
        <f t="shared" ref="C5:C32" si="2">C4+1</f>
        <v>46022</v>
      </c>
      <c r="D5" s="7">
        <v>0.29166666666666669</v>
      </c>
      <c r="E5" s="7">
        <v>2.0833333333333332E-2</v>
      </c>
      <c r="F5" s="7">
        <v>0.66666666666666663</v>
      </c>
      <c r="G5" s="3">
        <f>IF(COUNT(Tableau1[[#This Row],[Ouverture de poste]],Tableau1[[#This Row],[Fermeture de poste]])&lt;2,"-",MOD(F5-D5-E5,1))</f>
        <v>0.35416666666666663</v>
      </c>
      <c r="H5" s="3">
        <f ca="1">IF(AND(WEEKDAY(Tableau1[[#This Row],[Date]],2)=7,COUNTA(OFFSET(Tableau1[[#This Row],[Ouverture de poste]],-6,,5))=5), SUM(OFFSET(Tableau1[[#This Row],[Total]],-6,,7)),0)</f>
        <v>0</v>
      </c>
      <c r="I5" s="33" t="str">
        <f ca="1">IF(AND(WEEKDAY(C5,1)=1,H5&gt;0),MAX(0,Tableau1[[#This Row],[Total semaine]]-$B$1),"")</f>
        <v/>
      </c>
      <c r="J5" s="30" t="str">
        <f ca="1">IF(AND(WEEKDAY(C5,1)=1,H5&gt;0),MAX(0,-Tableau1[[#This Row],[Total semaine]]+$B$1),"")</f>
        <v/>
      </c>
    </row>
    <row r="6" spans="1:11" ht="25.2" customHeight="1" x14ac:dyDescent="0.3">
      <c r="A6" s="11">
        <f t="shared" si="0"/>
        <v>1</v>
      </c>
      <c r="B6" s="16" t="str">
        <f t="shared" si="1"/>
        <v>Janvier</v>
      </c>
      <c r="C6" s="6">
        <f t="shared" si="2"/>
        <v>46023</v>
      </c>
      <c r="D6" s="7">
        <v>0.29166666666666669</v>
      </c>
      <c r="E6" s="7">
        <v>2.0833333333333332E-2</v>
      </c>
      <c r="F6" s="7">
        <v>0.66666666666666663</v>
      </c>
      <c r="G6" s="3">
        <f>IF(COUNT(Tableau1[[#This Row],[Ouverture de poste]],Tableau1[[#This Row],[Fermeture de poste]])&lt;2,"-",MOD(F6-D6-E6,1))</f>
        <v>0.35416666666666663</v>
      </c>
      <c r="H6" s="3">
        <f ca="1">IF(AND(WEEKDAY(Tableau1[[#This Row],[Date]],2)=7,COUNTA(OFFSET(Tableau1[[#This Row],[Ouverture de poste]],-6,,5))=5), SUM(OFFSET(Tableau1[[#This Row],[Total]],-6,,7)),0)</f>
        <v>0</v>
      </c>
      <c r="I6" s="33" t="str">
        <f ca="1">IF(AND(WEEKDAY(C6,1)=1,H6&gt;0),MAX(0,Tableau1[[#This Row],[Total semaine]]-$B$1),"")</f>
        <v/>
      </c>
      <c r="J6" s="30" t="str">
        <f ca="1">IF(AND(WEEKDAY(C6,1)=1,H6&gt;0),MAX(0,-Tableau1[[#This Row],[Total semaine]]+$B$1),"")</f>
        <v/>
      </c>
    </row>
    <row r="7" spans="1:11" ht="25.2" customHeight="1" x14ac:dyDescent="0.3">
      <c r="A7" s="11">
        <f t="shared" si="0"/>
        <v>1</v>
      </c>
      <c r="B7" s="16" t="str">
        <f t="shared" si="1"/>
        <v>Janvier</v>
      </c>
      <c r="C7" s="6">
        <f t="shared" si="2"/>
        <v>46024</v>
      </c>
      <c r="D7" s="7">
        <v>0.29166666666666669</v>
      </c>
      <c r="E7" s="7">
        <v>2.0833333333333332E-2</v>
      </c>
      <c r="F7" s="7">
        <v>0.47916666666666669</v>
      </c>
      <c r="G7" s="3">
        <f>IF(COUNT(Tableau1[[#This Row],[Ouverture de poste]],Tableau1[[#This Row],[Fermeture de poste]])&lt;2,"-",MOD(F7-D7-E7,1))</f>
        <v>0.16666666666666666</v>
      </c>
      <c r="H7" s="3">
        <f ca="1">IF(AND(WEEKDAY(Tableau1[[#This Row],[Date]],2)=7,COUNTA(OFFSET(Tableau1[[#This Row],[Ouverture de poste]],-6,,5))=5), SUM(OFFSET(Tableau1[[#This Row],[Total]],-6,,7)),0)</f>
        <v>0</v>
      </c>
      <c r="I7" s="33" t="str">
        <f ca="1">IF(AND(WEEKDAY(C7,1)=1,H7&gt;0),MAX(0,Tableau1[[#This Row],[Total semaine]]-$B$1),"")</f>
        <v/>
      </c>
      <c r="J7" s="30" t="str">
        <f ca="1">IF(AND(WEEKDAY(C7,1)=1,H7&gt;0),MAX(0,-Tableau1[[#This Row],[Total semaine]]+$B$1),"")</f>
        <v/>
      </c>
    </row>
    <row r="8" spans="1:11" ht="25.2" customHeight="1" x14ac:dyDescent="0.3">
      <c r="A8" s="11">
        <f t="shared" si="0"/>
        <v>1</v>
      </c>
      <c r="B8" s="16" t="str">
        <f t="shared" si="1"/>
        <v>Janvier</v>
      </c>
      <c r="C8" s="6">
        <f t="shared" si="2"/>
        <v>46025</v>
      </c>
      <c r="D8" s="7"/>
      <c r="E8" s="7"/>
      <c r="F8" s="7"/>
      <c r="G8" s="3" t="str">
        <f>IF(COUNT(Tableau1[[#This Row],[Ouverture de poste]],Tableau1[[#This Row],[Fermeture de poste]])&lt;2,"-",MOD(F8-D8-E8,1))</f>
        <v>-</v>
      </c>
      <c r="H8" s="3">
        <f ca="1">IF(AND(WEEKDAY(Tableau1[[#This Row],[Date]],2)=7,COUNTA(OFFSET(Tableau1[[#This Row],[Ouverture de poste]],-6,,5))=5), SUM(OFFSET(Tableau1[[#This Row],[Total]],-6,,7)),0)</f>
        <v>0</v>
      </c>
      <c r="I8" s="33" t="str">
        <f ca="1">IF(AND(WEEKDAY(C8,1)=1,H8&gt;0),MAX(0,Tableau1[[#This Row],[Total semaine]]-$B$1),"")</f>
        <v/>
      </c>
      <c r="J8" s="30" t="str">
        <f ca="1">IF(AND(WEEKDAY(C8,1)=1,H8&gt;0),MAX(0,-Tableau1[[#This Row],[Total semaine]]+$B$1),"")</f>
        <v/>
      </c>
    </row>
    <row r="9" spans="1:11" ht="25.2" customHeight="1" x14ac:dyDescent="0.3">
      <c r="A9" s="11">
        <f t="shared" si="0"/>
        <v>1</v>
      </c>
      <c r="B9" s="16" t="str">
        <f t="shared" si="1"/>
        <v>Janvier</v>
      </c>
      <c r="C9" s="6">
        <f t="shared" si="2"/>
        <v>46026</v>
      </c>
      <c r="D9" s="7"/>
      <c r="E9" s="7"/>
      <c r="F9" s="7"/>
      <c r="G9" s="3" t="str">
        <f>IF(COUNT(Tableau1[[#This Row],[Ouverture de poste]],Tableau1[[#This Row],[Fermeture de poste]])&lt;2,"-",MOD(F9-D9-E9,1))</f>
        <v>-</v>
      </c>
      <c r="H9" s="3">
        <f ca="1">IF(AND(WEEKDAY(Tableau1[[#This Row],[Date]],2)=7,COUNTA(OFFSET(Tableau1[[#This Row],[Ouverture de poste]],-6,,5))=5), SUM(OFFSET(Tableau1[[#This Row],[Total]],-6,,7)),0)</f>
        <v>1.6666666666666667</v>
      </c>
      <c r="I9" s="33">
        <f ca="1">IF(AND(WEEKDAY(C9,1)=1,H9&gt;0),MAX(0,Tableau1[[#This Row],[Total semaine]]-$B$1),"")</f>
        <v>4.1666666666666741E-2</v>
      </c>
      <c r="J9" s="30">
        <f ca="1">IF(AND(WEEKDAY(C9,1)=1,H9&gt;0),MAX(0,-Tableau1[[#This Row],[Total semaine]]+$B$1),"")</f>
        <v>0</v>
      </c>
    </row>
    <row r="10" spans="1:11" ht="25.2" customHeight="1" x14ac:dyDescent="0.3">
      <c r="A10" s="11">
        <f t="shared" si="0"/>
        <v>2</v>
      </c>
      <c r="B10" s="16" t="str">
        <f t="shared" si="1"/>
        <v>Janvier</v>
      </c>
      <c r="C10" s="6">
        <f t="shared" si="2"/>
        <v>46027</v>
      </c>
      <c r="D10" s="7">
        <v>0.29166666666666669</v>
      </c>
      <c r="E10" s="7">
        <v>2.0833333333333332E-2</v>
      </c>
      <c r="F10" s="7">
        <v>0.66666666666666663</v>
      </c>
      <c r="G10" s="3">
        <f>IF(COUNT(Tableau1[[#This Row],[Ouverture de poste]],Tableau1[[#This Row],[Fermeture de poste]])&lt;2,"-",MOD(F10-D10-E10,1))</f>
        <v>0.35416666666666663</v>
      </c>
      <c r="H10" s="3">
        <f ca="1">IF(AND(WEEKDAY(Tableau1[[#This Row],[Date]],2)=7,COUNTA(OFFSET(Tableau1[[#This Row],[Ouverture de poste]],-6,,5))=5), SUM(OFFSET(Tableau1[[#This Row],[Total]],-6,,7)),0)</f>
        <v>0</v>
      </c>
      <c r="I10" s="33" t="str">
        <f ca="1">IF(AND(WEEKDAY(C10,1)=1,H10&gt;0),MAX(0,Tableau1[[#This Row],[Total semaine]]-$B$1),"")</f>
        <v/>
      </c>
      <c r="J10" s="30" t="str">
        <f ca="1">IF(AND(WEEKDAY(C10,1)=1,H10&gt;0),MAX(0,-Tableau1[[#This Row],[Total semaine]]+$B$1),"")</f>
        <v/>
      </c>
    </row>
    <row r="11" spans="1:11" ht="25.2" customHeight="1" x14ac:dyDescent="0.3">
      <c r="A11" s="11">
        <f t="shared" si="0"/>
        <v>2</v>
      </c>
      <c r="B11" s="16" t="str">
        <f t="shared" si="1"/>
        <v>Janvier</v>
      </c>
      <c r="C11" s="6">
        <f t="shared" si="2"/>
        <v>46028</v>
      </c>
      <c r="D11" s="7">
        <v>0.29166666666666669</v>
      </c>
      <c r="E11" s="7">
        <v>2.0833333333333332E-2</v>
      </c>
      <c r="F11" s="7">
        <v>0.66666666666666663</v>
      </c>
      <c r="G11" s="3">
        <f>IF(COUNT(Tableau1[[#This Row],[Ouverture de poste]],Tableau1[[#This Row],[Fermeture de poste]])&lt;2,"-",MOD(F11-D11-E11,1))</f>
        <v>0.35416666666666663</v>
      </c>
      <c r="H11" s="3">
        <f ca="1">IF(AND(WEEKDAY(Tableau1[[#This Row],[Date]],2)=7,COUNTA(OFFSET(Tableau1[[#This Row],[Ouverture de poste]],-6,,5))=5), SUM(OFFSET(Tableau1[[#This Row],[Total]],-6,,7)),0)</f>
        <v>0</v>
      </c>
      <c r="I11" s="33" t="str">
        <f ca="1">IF(AND(WEEKDAY(C11,1)=1,H11&gt;0),MAX(0,Tableau1[[#This Row],[Total semaine]]-$B$1),"")</f>
        <v/>
      </c>
      <c r="J11" s="30" t="str">
        <f ca="1">IF(AND(WEEKDAY(C11,1)=1,H11&gt;0),MAX(0,-Tableau1[[#This Row],[Total semaine]]+$B$1),"")</f>
        <v/>
      </c>
    </row>
    <row r="12" spans="1:11" ht="25.2" customHeight="1" x14ac:dyDescent="0.3">
      <c r="A12" s="11">
        <f t="shared" si="0"/>
        <v>2</v>
      </c>
      <c r="B12" s="16" t="str">
        <f t="shared" si="1"/>
        <v>Janvier</v>
      </c>
      <c r="C12" s="6">
        <f t="shared" si="2"/>
        <v>46029</v>
      </c>
      <c r="D12" s="7">
        <v>0.29166666666666669</v>
      </c>
      <c r="E12" s="7">
        <v>2.0833333333333332E-2</v>
      </c>
      <c r="F12" s="7">
        <v>0.66666666666666663</v>
      </c>
      <c r="G12" s="3">
        <f>IF(COUNT(Tableau1[[#This Row],[Ouverture de poste]],Tableau1[[#This Row],[Fermeture de poste]])&lt;2,"-",MOD(F12-D12-E12,1))</f>
        <v>0.35416666666666663</v>
      </c>
      <c r="H12" s="3">
        <f ca="1">IF(AND(WEEKDAY(Tableau1[[#This Row],[Date]],2)=7,COUNTA(OFFSET(Tableau1[[#This Row],[Ouverture de poste]],-6,,5))=5), SUM(OFFSET(Tableau1[[#This Row],[Total]],-6,,7)),0)</f>
        <v>0</v>
      </c>
      <c r="I12" s="33" t="str">
        <f ca="1">IF(AND(WEEKDAY(C12,1)=1,H12&gt;0),MAX(0,Tableau1[[#This Row],[Total semaine]]-$B$1),"")</f>
        <v/>
      </c>
      <c r="J12" s="30" t="str">
        <f ca="1">IF(AND(WEEKDAY(C12,1)=1,H12&gt;0),MAX(0,-Tableau1[[#This Row],[Total semaine]]+$B$1),"")</f>
        <v/>
      </c>
    </row>
    <row r="13" spans="1:11" ht="25.2" customHeight="1" x14ac:dyDescent="0.3">
      <c r="A13" s="11">
        <f t="shared" si="0"/>
        <v>2</v>
      </c>
      <c r="B13" s="16" t="str">
        <f t="shared" si="1"/>
        <v>Janvier</v>
      </c>
      <c r="C13" s="6">
        <f t="shared" si="2"/>
        <v>46030</v>
      </c>
      <c r="D13" s="7">
        <v>0.29166666666666669</v>
      </c>
      <c r="E13" s="7">
        <v>2.0833333333333332E-2</v>
      </c>
      <c r="F13" s="7">
        <v>0.66666666666666663</v>
      </c>
      <c r="G13" s="3">
        <f>IF(COUNT(Tableau1[[#This Row],[Ouverture de poste]],Tableau1[[#This Row],[Fermeture de poste]])&lt;2,"-",MOD(F13-D13-E13,1))</f>
        <v>0.35416666666666663</v>
      </c>
      <c r="H13" s="3">
        <f ca="1">IF(AND(WEEKDAY(Tableau1[[#This Row],[Date]],2)=7,COUNTA(OFFSET(Tableau1[[#This Row],[Ouverture de poste]],-6,,5))=5), SUM(OFFSET(Tableau1[[#This Row],[Total]],-6,,7)),0)</f>
        <v>0</v>
      </c>
      <c r="I13" s="33" t="str">
        <f ca="1">IF(AND(WEEKDAY(C13,1)=1,H13&gt;0),MAX(0,Tableau1[[#This Row],[Total semaine]]-$B$1),"")</f>
        <v/>
      </c>
      <c r="J13" s="30" t="str">
        <f ca="1">IF(AND(WEEKDAY(C13,1)=1,H13&gt;0),MAX(0,-Tableau1[[#This Row],[Total semaine]]+$B$1),"")</f>
        <v/>
      </c>
    </row>
    <row r="14" spans="1:11" ht="25.2" customHeight="1" x14ac:dyDescent="0.3">
      <c r="A14" s="11">
        <f t="shared" si="0"/>
        <v>2</v>
      </c>
      <c r="B14" s="16" t="str">
        <f t="shared" si="1"/>
        <v>Janvier</v>
      </c>
      <c r="C14" s="6">
        <f t="shared" si="2"/>
        <v>46031</v>
      </c>
      <c r="D14" s="7">
        <v>0.29166666666666669</v>
      </c>
      <c r="E14" s="7">
        <v>2.0833333333333332E-2</v>
      </c>
      <c r="F14" s="7">
        <v>0.5</v>
      </c>
      <c r="G14" s="3">
        <f>IF(COUNT(Tableau1[[#This Row],[Ouverture de poste]],Tableau1[[#This Row],[Fermeture de poste]])&lt;2,"-",MOD(F14-D14-E14,1))</f>
        <v>0.18749999999999997</v>
      </c>
      <c r="H14" s="3">
        <f ca="1">IF(AND(WEEKDAY(Tableau1[[#This Row],[Date]],2)=7,COUNTA(OFFSET(Tableau1[[#This Row],[Ouverture de poste]],-6,,5))=5), SUM(OFFSET(Tableau1[[#This Row],[Total]],-6,,7)),0)</f>
        <v>0</v>
      </c>
      <c r="I14" s="33" t="str">
        <f ca="1">IF(AND(WEEKDAY(C14,1)=1,H14&gt;0),MAX(0,Tableau1[[#This Row],[Total semaine]]-$B$1),"")</f>
        <v/>
      </c>
      <c r="J14" s="30" t="str">
        <f ca="1">IF(AND(WEEKDAY(C14,1)=1,H14&gt;0),MAX(0,-Tableau1[[#This Row],[Total semaine]]+$B$1),"")</f>
        <v/>
      </c>
    </row>
    <row r="15" spans="1:11" ht="25.2" customHeight="1" x14ac:dyDescent="0.3">
      <c r="A15" s="11">
        <f t="shared" si="0"/>
        <v>2</v>
      </c>
      <c r="B15" s="16" t="str">
        <f t="shared" si="1"/>
        <v>Janvier</v>
      </c>
      <c r="C15" s="6">
        <f t="shared" si="2"/>
        <v>46032</v>
      </c>
      <c r="D15" s="7"/>
      <c r="E15" s="7"/>
      <c r="F15" s="7"/>
      <c r="G15" s="3" t="str">
        <f>IF(COUNT(Tableau1[[#This Row],[Ouverture de poste]],Tableau1[[#This Row],[Fermeture de poste]])&lt;2,"-",MOD(F15-D15-E15,1))</f>
        <v>-</v>
      </c>
      <c r="H15" s="3">
        <f ca="1">IF(AND(WEEKDAY(Tableau1[[#This Row],[Date]],2)=7,COUNTA(OFFSET(Tableau1[[#This Row],[Ouverture de poste]],-6,,5))=5), SUM(OFFSET(Tableau1[[#This Row],[Total]],-6,,7)),0)</f>
        <v>0</v>
      </c>
      <c r="I15" s="33" t="str">
        <f ca="1">IF(AND(WEEKDAY(C15,1)=1,H15&gt;0),MAX(0,Tableau1[[#This Row],[Total semaine]]-$B$1),"")</f>
        <v/>
      </c>
      <c r="J15" s="30" t="str">
        <f ca="1">IF(AND(WEEKDAY(C15,1)=1,H15&gt;0),MAX(0,-Tableau1[[#This Row],[Total semaine]]+$B$1),"")</f>
        <v/>
      </c>
    </row>
    <row r="16" spans="1:11" ht="25.2" customHeight="1" x14ac:dyDescent="0.3">
      <c r="A16" s="11">
        <f t="shared" si="0"/>
        <v>2</v>
      </c>
      <c r="B16" s="16" t="str">
        <f t="shared" si="1"/>
        <v>Janvier</v>
      </c>
      <c r="C16" s="6">
        <f t="shared" si="2"/>
        <v>46033</v>
      </c>
      <c r="D16" s="7"/>
      <c r="E16" s="7"/>
      <c r="F16" s="7"/>
      <c r="G16" s="3" t="str">
        <f>IF(COUNT(Tableau1[[#This Row],[Ouverture de poste]],Tableau1[[#This Row],[Fermeture de poste]])&lt;2,"-",MOD(F16-D16-E16,1))</f>
        <v>-</v>
      </c>
      <c r="H16" s="3">
        <f ca="1">IF(AND(WEEKDAY(Tableau1[[#This Row],[Date]],2)=7,COUNTA(OFFSET(Tableau1[[#This Row],[Ouverture de poste]],-6,,5))=5), SUM(OFFSET(Tableau1[[#This Row],[Total]],-6,,7)),0)</f>
        <v>1.6041666666666665</v>
      </c>
      <c r="I16" s="33">
        <f ca="1">IF(AND(WEEKDAY(C16,1)=1,H16&gt;0),MAX(0,Tableau1[[#This Row],[Total semaine]]-$B$1),"")</f>
        <v>0</v>
      </c>
      <c r="J16" s="30">
        <f ca="1">IF(AND(WEEKDAY(C16,1)=1,H16&gt;0),MAX(0,-Tableau1[[#This Row],[Total semaine]]+$B$1),"")</f>
        <v>2.0833333333333481E-2</v>
      </c>
    </row>
    <row r="17" spans="1:10" ht="25.2" customHeight="1" x14ac:dyDescent="0.3">
      <c r="A17" s="11">
        <f t="shared" si="0"/>
        <v>3</v>
      </c>
      <c r="B17" s="16" t="str">
        <f t="shared" si="1"/>
        <v>Janvier</v>
      </c>
      <c r="C17" s="6">
        <f t="shared" si="2"/>
        <v>46034</v>
      </c>
      <c r="D17" s="7">
        <v>0.29166666666666669</v>
      </c>
      <c r="E17" s="7">
        <v>2.0833333333333332E-2</v>
      </c>
      <c r="F17" s="7">
        <v>0.66666666666666663</v>
      </c>
      <c r="G17" s="3">
        <f>IF(COUNT(Tableau1[[#This Row],[Ouverture de poste]],Tableau1[[#This Row],[Fermeture de poste]])&lt;2,"-",MOD(F17-D17-E17,1))</f>
        <v>0.35416666666666663</v>
      </c>
      <c r="H17" s="3">
        <f ca="1">IF(AND(WEEKDAY(Tableau1[[#This Row],[Date]],2)=7,COUNTA(OFFSET(Tableau1[[#This Row],[Ouverture de poste]],-6,,5))=5), SUM(OFFSET(Tableau1[[#This Row],[Total]],-6,,7)),0)</f>
        <v>0</v>
      </c>
      <c r="I17" s="33" t="str">
        <f ca="1">IF(AND(WEEKDAY(C17,1)=1,H17&gt;0),MAX(0,Tableau1[[#This Row],[Total semaine]]-$B$1),"")</f>
        <v/>
      </c>
      <c r="J17" s="30" t="str">
        <f ca="1">IF(AND(WEEKDAY(C17,1)=1,H17&gt;0),MAX(0,-Tableau1[[#This Row],[Total semaine]]+$B$1),"")</f>
        <v/>
      </c>
    </row>
    <row r="18" spans="1:10" ht="25.2" customHeight="1" x14ac:dyDescent="0.3">
      <c r="A18" s="11">
        <f t="shared" si="0"/>
        <v>3</v>
      </c>
      <c r="B18" s="16" t="str">
        <f t="shared" si="1"/>
        <v>Janvier</v>
      </c>
      <c r="C18" s="6">
        <f t="shared" si="2"/>
        <v>46035</v>
      </c>
      <c r="D18" s="7">
        <v>0.29166666666666669</v>
      </c>
      <c r="E18" s="7">
        <v>2.0833333333333332E-2</v>
      </c>
      <c r="F18" s="7">
        <v>0.66666666666666663</v>
      </c>
      <c r="G18" s="3">
        <f>IF(COUNT(Tableau1[[#This Row],[Ouverture de poste]],Tableau1[[#This Row],[Fermeture de poste]])&lt;2,"-",MOD(F18-D18-E18,1))</f>
        <v>0.35416666666666663</v>
      </c>
      <c r="H18" s="3">
        <f ca="1">IF(AND(WEEKDAY(Tableau1[[#This Row],[Date]],2)=7,COUNTA(OFFSET(Tableau1[[#This Row],[Ouverture de poste]],-6,,5))=5), SUM(OFFSET(Tableau1[[#This Row],[Total]],-6,,7)),0)</f>
        <v>0</v>
      </c>
      <c r="I18" s="33" t="str">
        <f ca="1">IF(AND(WEEKDAY(C18,1)=1,H18&gt;0),MAX(0,Tableau1[[#This Row],[Total semaine]]-$B$1),"")</f>
        <v/>
      </c>
      <c r="J18" s="30" t="str">
        <f ca="1">IF(AND(WEEKDAY(C18,1)=1,H18&gt;0),MAX(0,-Tableau1[[#This Row],[Total semaine]]+$B$1),"")</f>
        <v/>
      </c>
    </row>
    <row r="19" spans="1:10" ht="25.2" customHeight="1" x14ac:dyDescent="0.3">
      <c r="A19" s="11">
        <f t="shared" si="0"/>
        <v>3</v>
      </c>
      <c r="B19" s="16" t="str">
        <f>PROPER(TEXT(SUBSTITUTE(C19,".","/")*1,"mmmm"))</f>
        <v>Janvier</v>
      </c>
      <c r="C19" s="6">
        <f t="shared" si="2"/>
        <v>46036</v>
      </c>
      <c r="D19" s="7">
        <v>0.29166666666666669</v>
      </c>
      <c r="E19" s="7">
        <v>2.0833333333333332E-2</v>
      </c>
      <c r="F19" s="7">
        <v>0.66666666666666663</v>
      </c>
      <c r="G19" s="3">
        <f>IF(COUNT(Tableau1[[#This Row],[Ouverture de poste]],Tableau1[[#This Row],[Fermeture de poste]])&lt;2,"-",MOD(F19-D19-E19,1))</f>
        <v>0.35416666666666663</v>
      </c>
      <c r="H19" s="3">
        <f ca="1">IF(AND(WEEKDAY(Tableau1[[#This Row],[Date]],2)=7,COUNTA(OFFSET(Tableau1[[#This Row],[Ouverture de poste]],-6,,5))=5), SUM(OFFSET(Tableau1[[#This Row],[Total]],-6,,7)),0)</f>
        <v>0</v>
      </c>
      <c r="I19" s="33" t="str">
        <f ca="1">IF(AND(WEEKDAY(C19,1)=1,H19&gt;0),MAX(0,Tableau1[[#This Row],[Total semaine]]-$B$1),"")</f>
        <v/>
      </c>
      <c r="J19" s="30" t="str">
        <f ca="1">IF(AND(WEEKDAY(C19,1)=1,H19&gt;0),MAX(0,-Tableau1[[#This Row],[Total semaine]]+$B$1),"")</f>
        <v/>
      </c>
    </row>
    <row r="20" spans="1:10" ht="25.2" customHeight="1" x14ac:dyDescent="0.3">
      <c r="A20" s="11">
        <f t="shared" si="0"/>
        <v>3</v>
      </c>
      <c r="B20" s="16" t="str">
        <f t="shared" si="1"/>
        <v>Janvier</v>
      </c>
      <c r="C20" s="6">
        <f t="shared" si="2"/>
        <v>46037</v>
      </c>
      <c r="D20" s="7">
        <v>0.29166666666666669</v>
      </c>
      <c r="E20" s="7">
        <v>2.0833333333333332E-2</v>
      </c>
      <c r="F20" s="7">
        <v>0.66666666666666663</v>
      </c>
      <c r="G20" s="3">
        <f>IF(COUNT(Tableau1[[#This Row],[Ouverture de poste]],Tableau1[[#This Row],[Fermeture de poste]])&lt;2,"-",MOD(F20-D20-E20,1))</f>
        <v>0.35416666666666663</v>
      </c>
      <c r="H20" s="3">
        <f ca="1">IF(AND(WEEKDAY(Tableau1[[#This Row],[Date]],2)=7,COUNTA(OFFSET(Tableau1[[#This Row],[Ouverture de poste]],-6,,5))=5), SUM(OFFSET(Tableau1[[#This Row],[Total]],-6,,7)),0)</f>
        <v>0</v>
      </c>
      <c r="I20" s="33" t="str">
        <f ca="1">IF(AND(WEEKDAY(C20,1)=1,H20&gt;0),MAX(0,Tableau1[[#This Row],[Total semaine]]-$B$1),"")</f>
        <v/>
      </c>
      <c r="J20" s="30" t="str">
        <f ca="1">IF(AND(WEEKDAY(C20,1)=1,H20&gt;0),MAX(0,-Tableau1[[#This Row],[Total semaine]]+$B$1),"")</f>
        <v/>
      </c>
    </row>
    <row r="21" spans="1:10" ht="25.2" customHeight="1" x14ac:dyDescent="0.3">
      <c r="A21" s="11">
        <f t="shared" si="0"/>
        <v>3</v>
      </c>
      <c r="B21" s="16" t="str">
        <f t="shared" si="1"/>
        <v>Janvier</v>
      </c>
      <c r="C21" s="6">
        <f t="shared" si="2"/>
        <v>46038</v>
      </c>
      <c r="D21" s="7">
        <v>0.29166666666666669</v>
      </c>
      <c r="E21" s="7">
        <v>2.0833333333333332E-2</v>
      </c>
      <c r="F21" s="7">
        <v>0.52083333333333337</v>
      </c>
      <c r="G21" s="3">
        <f>IF(COUNT(Tableau1[[#This Row],[Ouverture de poste]],Tableau1[[#This Row],[Fermeture de poste]])&lt;2,"-",MOD(F21-D21-E21,1))</f>
        <v>0.20833333333333334</v>
      </c>
      <c r="H21" s="3">
        <f ca="1">IF(AND(WEEKDAY(Tableau1[[#This Row],[Date]],2)=7,COUNTA(OFFSET(Tableau1[[#This Row],[Ouverture de poste]],-6,,5))=5), SUM(OFFSET(Tableau1[[#This Row],[Total]],-6,,7)),0)</f>
        <v>0</v>
      </c>
      <c r="I21" s="33" t="str">
        <f ca="1">IF(AND(WEEKDAY(C21,1)=1,H21&gt;0),MAX(0,Tableau1[[#This Row],[Total semaine]]-$B$1),"")</f>
        <v/>
      </c>
      <c r="J21" s="30" t="str">
        <f ca="1">IF(AND(WEEKDAY(C21,1)=1,H21&gt;0),MAX(0,-Tableau1[[#This Row],[Total semaine]]+$B$1),"")</f>
        <v/>
      </c>
    </row>
    <row r="22" spans="1:10" ht="25.2" customHeight="1" x14ac:dyDescent="0.3">
      <c r="A22" s="11">
        <f t="shared" si="0"/>
        <v>3</v>
      </c>
      <c r="B22" s="16" t="str">
        <f t="shared" si="1"/>
        <v>Janvier</v>
      </c>
      <c r="C22" s="6">
        <f t="shared" si="2"/>
        <v>46039</v>
      </c>
      <c r="D22" s="7"/>
      <c r="E22" s="7"/>
      <c r="F22" s="7"/>
      <c r="G22" s="3" t="str">
        <f>IF(COUNT(Tableau1[[#This Row],[Ouverture de poste]],Tableau1[[#This Row],[Fermeture de poste]])&lt;2,"-",MOD(F22-D22-E22,1))</f>
        <v>-</v>
      </c>
      <c r="H22" s="3">
        <f ca="1">IF(AND(WEEKDAY(Tableau1[[#This Row],[Date]],2)=7,COUNTA(OFFSET(Tableau1[[#This Row],[Ouverture de poste]],-6,,5))=5), SUM(OFFSET(Tableau1[[#This Row],[Total]],-6,,7)),0)</f>
        <v>0</v>
      </c>
      <c r="I22" s="33" t="str">
        <f ca="1">IF(AND(WEEKDAY(C22,1)=1,H22&gt;0),MAX(0,Tableau1[[#This Row],[Total semaine]]-$B$1),"")</f>
        <v/>
      </c>
      <c r="J22" s="30" t="str">
        <f ca="1">IF(AND(WEEKDAY(C22,1)=1,H22&gt;0),MAX(0,-Tableau1[[#This Row],[Total semaine]]+$B$1),"")</f>
        <v/>
      </c>
    </row>
    <row r="23" spans="1:10" ht="25.2" customHeight="1" x14ac:dyDescent="0.3">
      <c r="A23" s="11">
        <f t="shared" si="0"/>
        <v>3</v>
      </c>
      <c r="B23" s="16" t="str">
        <f t="shared" si="1"/>
        <v>Janvier</v>
      </c>
      <c r="C23" s="6">
        <f t="shared" si="2"/>
        <v>46040</v>
      </c>
      <c r="D23" s="7"/>
      <c r="E23" s="7"/>
      <c r="F23" s="7"/>
      <c r="G23" s="3" t="str">
        <f>IF(COUNT(Tableau1[[#This Row],[Ouverture de poste]],Tableau1[[#This Row],[Fermeture de poste]])&lt;2,"-",MOD(F23-D23-E23,1))</f>
        <v>-</v>
      </c>
      <c r="H23" s="3">
        <f ca="1">IF(AND(WEEKDAY(Tableau1[[#This Row],[Date]],2)=7,COUNTA(OFFSET(Tableau1[[#This Row],[Ouverture de poste]],-6,,5))=5), SUM(OFFSET(Tableau1[[#This Row],[Total]],-6,,7)),0)</f>
        <v>1.6249999999999998</v>
      </c>
      <c r="I23" s="33">
        <f ca="1">IF(AND(WEEKDAY(C23,1)=1,H23&gt;0),MAX(0,Tableau1[[#This Row],[Total semaine]]-$B$1),"")</f>
        <v>0</v>
      </c>
      <c r="J23" s="30">
        <f ca="1">IF(AND(WEEKDAY(C23,1)=1,H23&gt;0),MAX(0,-Tableau1[[#This Row],[Total semaine]]+$B$1),"")</f>
        <v>2.2204460492503131E-16</v>
      </c>
    </row>
    <row r="24" spans="1:10" ht="25.2" customHeight="1" x14ac:dyDescent="0.3">
      <c r="A24" s="11">
        <f t="shared" si="0"/>
        <v>4</v>
      </c>
      <c r="B24" s="16" t="str">
        <f t="shared" si="1"/>
        <v>Janvier</v>
      </c>
      <c r="C24" s="6">
        <f t="shared" si="2"/>
        <v>46041</v>
      </c>
      <c r="D24" s="7"/>
      <c r="E24" s="7"/>
      <c r="F24" s="7"/>
      <c r="G24" s="3" t="str">
        <f>IF(COUNT(Tableau1[[#This Row],[Ouverture de poste]],Tableau1[[#This Row],[Fermeture de poste]])&lt;2,"-",MOD(F24-D24-E24,1))</f>
        <v>-</v>
      </c>
      <c r="H24" s="3">
        <f ca="1">IF(AND(WEEKDAY(Tableau1[[#This Row],[Date]],2)=7,COUNTA(OFFSET(Tableau1[[#This Row],[Ouverture de poste]],-6,,5))=5), SUM(OFFSET(Tableau1[[#This Row],[Total]],-6,,7)),0)</f>
        <v>0</v>
      </c>
      <c r="I24" s="33" t="str">
        <f ca="1">IF(AND(WEEKDAY(C24,1)=1,H24&gt;0),MAX(0,Tableau1[[#This Row],[Total semaine]]-$B$1),"")</f>
        <v/>
      </c>
      <c r="J24" s="30" t="str">
        <f ca="1">IF(AND(WEEKDAY(C24,1)=1,H24&gt;0),MAX(0,-Tableau1[[#This Row],[Total semaine]]+$B$1),"")</f>
        <v/>
      </c>
    </row>
    <row r="25" spans="1:10" ht="25.2" customHeight="1" x14ac:dyDescent="0.3">
      <c r="A25" s="11">
        <f t="shared" si="0"/>
        <v>4</v>
      </c>
      <c r="B25" s="16" t="str">
        <f t="shared" si="1"/>
        <v>Janvier</v>
      </c>
      <c r="C25" s="6">
        <f t="shared" si="2"/>
        <v>46042</v>
      </c>
      <c r="D25" s="7"/>
      <c r="E25" s="7"/>
      <c r="F25" s="7"/>
      <c r="G25" s="3" t="str">
        <f>IF(COUNT(Tableau1[[#This Row],[Ouverture de poste]],Tableau1[[#This Row],[Fermeture de poste]])&lt;2,"-",MOD(F25-D25-E25,1))</f>
        <v>-</v>
      </c>
      <c r="H25" s="3">
        <f ca="1">IF(AND(WEEKDAY(Tableau1[[#This Row],[Date]],2)=7,COUNTA(OFFSET(Tableau1[[#This Row],[Ouverture de poste]],-6,,5))=5), SUM(OFFSET(Tableau1[[#This Row],[Total]],-6,,7)),0)</f>
        <v>0</v>
      </c>
      <c r="I25" s="33" t="str">
        <f ca="1">IF(AND(WEEKDAY(C25,1)=1,H25&gt;0),MAX(0,Tableau1[[#This Row],[Total semaine]]-$B$1),"")</f>
        <v/>
      </c>
      <c r="J25" s="30" t="str">
        <f ca="1">IF(AND(WEEKDAY(C25,1)=1,H25&gt;0),MAX(0,-Tableau1[[#This Row],[Total semaine]]+$B$1),"")</f>
        <v/>
      </c>
    </row>
    <row r="26" spans="1:10" ht="25.2" customHeight="1" x14ac:dyDescent="0.3">
      <c r="A26" s="11">
        <f t="shared" si="0"/>
        <v>4</v>
      </c>
      <c r="B26" s="16" t="str">
        <f>PROPER(TEXT(SUBSTITUTE(C26,".","/")*1,"mmmm"))</f>
        <v>Janvier</v>
      </c>
      <c r="C26" s="6">
        <f t="shared" si="2"/>
        <v>46043</v>
      </c>
      <c r="D26" s="7"/>
      <c r="E26" s="7"/>
      <c r="F26" s="7"/>
      <c r="G26" s="3" t="str">
        <f>IF(COUNT(Tableau1[[#This Row],[Ouverture de poste]],Tableau1[[#This Row],[Fermeture de poste]])&lt;2,"-",MOD(F26-D26-E26,1))</f>
        <v>-</v>
      </c>
      <c r="H26" s="3">
        <f ca="1">IF(AND(WEEKDAY(Tableau1[[#This Row],[Date]],2)=7,COUNTA(OFFSET(Tableau1[[#This Row],[Ouverture de poste]],-6,,5))=5), SUM(OFFSET(Tableau1[[#This Row],[Total]],-6,,7)),0)</f>
        <v>0</v>
      </c>
      <c r="I26" s="33" t="str">
        <f ca="1">IF(AND(WEEKDAY(C26,1)=1,H26&gt;0),MAX(0,Tableau1[[#This Row],[Total semaine]]-$B$1),"")</f>
        <v/>
      </c>
      <c r="J26" s="30" t="str">
        <f ca="1">IF(AND(WEEKDAY(C26,1)=1,H26&gt;0),MAX(0,-Tableau1[[#This Row],[Total semaine]]+$B$1),"")</f>
        <v/>
      </c>
    </row>
    <row r="27" spans="1:10" ht="25.2" customHeight="1" x14ac:dyDescent="0.3">
      <c r="A27" s="11">
        <f t="shared" si="0"/>
        <v>4</v>
      </c>
      <c r="B27" s="16" t="str">
        <f t="shared" si="1"/>
        <v>Janvier</v>
      </c>
      <c r="C27" s="6">
        <f t="shared" si="2"/>
        <v>46044</v>
      </c>
      <c r="D27" s="7"/>
      <c r="E27" s="7"/>
      <c r="F27" s="7"/>
      <c r="G27" s="3" t="str">
        <f>IF(COUNT(Tableau1[[#This Row],[Ouverture de poste]],Tableau1[[#This Row],[Fermeture de poste]])&lt;2,"-",MOD(F27-D27-E27,1))</f>
        <v>-</v>
      </c>
      <c r="H27" s="3">
        <f ca="1">IF(AND(WEEKDAY(Tableau1[[#This Row],[Date]],2)=7,COUNTA(OFFSET(Tableau1[[#This Row],[Ouverture de poste]],-6,,5))=5), SUM(OFFSET(Tableau1[[#This Row],[Total]],-6,,7)),0)</f>
        <v>0</v>
      </c>
      <c r="I27" s="33" t="str">
        <f ca="1">IF(AND(WEEKDAY(C27,1)=1,H27&gt;0),MAX(0,Tableau1[[#This Row],[Total semaine]]-$B$1),"")</f>
        <v/>
      </c>
      <c r="J27" s="30" t="str">
        <f ca="1">IF(AND(WEEKDAY(C27,1)=1,H27&gt;0),MAX(0,-Tableau1[[#This Row],[Total semaine]]+$B$1),"")</f>
        <v/>
      </c>
    </row>
    <row r="28" spans="1:10" ht="25.2" customHeight="1" x14ac:dyDescent="0.3">
      <c r="A28" s="11">
        <f t="shared" si="0"/>
        <v>4</v>
      </c>
      <c r="B28" s="16" t="str">
        <f t="shared" si="1"/>
        <v>Janvier</v>
      </c>
      <c r="C28" s="6">
        <f t="shared" si="2"/>
        <v>46045</v>
      </c>
      <c r="D28" s="7"/>
      <c r="E28" s="7"/>
      <c r="F28" s="7"/>
      <c r="G28" s="3" t="str">
        <f>IF(COUNT(Tableau1[[#This Row],[Ouverture de poste]],Tableau1[[#This Row],[Fermeture de poste]])&lt;2,"-",MOD(F28-D28-E28,1))</f>
        <v>-</v>
      </c>
      <c r="H28" s="3">
        <f ca="1">IF(AND(WEEKDAY(Tableau1[[#This Row],[Date]],2)=7,COUNTA(OFFSET(Tableau1[[#This Row],[Ouverture de poste]],-6,,5))=5), SUM(OFFSET(Tableau1[[#This Row],[Total]],-6,,7)),0)</f>
        <v>0</v>
      </c>
      <c r="I28" s="33" t="str">
        <f ca="1">IF(AND(WEEKDAY(C28,1)=1,H28&gt;0),MAX(0,Tableau1[[#This Row],[Total semaine]]-$B$1),"")</f>
        <v/>
      </c>
      <c r="J28" s="30" t="str">
        <f ca="1">IF(AND(WEEKDAY(C28,1)=1,H28&gt;0),MAX(0,-Tableau1[[#This Row],[Total semaine]]+$B$1),"")</f>
        <v/>
      </c>
    </row>
    <row r="29" spans="1:10" ht="25.2" customHeight="1" x14ac:dyDescent="0.3">
      <c r="A29" s="11">
        <f t="shared" si="0"/>
        <v>4</v>
      </c>
      <c r="B29" s="16" t="str">
        <f t="shared" si="1"/>
        <v>Janvier</v>
      </c>
      <c r="C29" s="6">
        <f t="shared" si="2"/>
        <v>46046</v>
      </c>
      <c r="D29" s="7"/>
      <c r="E29" s="7"/>
      <c r="F29" s="7"/>
      <c r="G29" s="3" t="str">
        <f>IF(COUNT(Tableau1[[#This Row],[Ouverture de poste]],Tableau1[[#This Row],[Fermeture de poste]])&lt;2,"-",MOD(F29-D29-E29,1))</f>
        <v>-</v>
      </c>
      <c r="H29" s="3">
        <f ca="1">IF(AND(WEEKDAY(Tableau1[[#This Row],[Date]],2)=7,COUNTA(OFFSET(Tableau1[[#This Row],[Ouverture de poste]],-6,,5))=5), SUM(OFFSET(Tableau1[[#This Row],[Total]],-6,,7)),0)</f>
        <v>0</v>
      </c>
      <c r="I29" s="33" t="str">
        <f ca="1">IF(AND(WEEKDAY(C29,1)=1,H29&gt;0),MAX(0,Tableau1[[#This Row],[Total semaine]]-$B$1),"")</f>
        <v/>
      </c>
      <c r="J29" s="30" t="str">
        <f ca="1">IF(AND(WEEKDAY(C29,1)=1,H29&gt;0),MAX(0,-Tableau1[[#This Row],[Total semaine]]+$B$1),"")</f>
        <v/>
      </c>
    </row>
    <row r="30" spans="1:10" ht="25.2" customHeight="1" x14ac:dyDescent="0.3">
      <c r="A30" s="11">
        <f t="shared" si="0"/>
        <v>4</v>
      </c>
      <c r="B30" s="16" t="str">
        <f t="shared" si="1"/>
        <v>Janvier</v>
      </c>
      <c r="C30" s="6">
        <f t="shared" si="2"/>
        <v>46047</v>
      </c>
      <c r="D30" s="7"/>
      <c r="E30" s="7"/>
      <c r="F30" s="7"/>
      <c r="G30" s="3" t="str">
        <f>IF(COUNT(Tableau1[[#This Row],[Ouverture de poste]],Tableau1[[#This Row],[Fermeture de poste]])&lt;2,"-",MOD(F30-D30-E30,1))</f>
        <v>-</v>
      </c>
      <c r="H30" s="3">
        <f ca="1">IF(AND(WEEKDAY(Tableau1[[#This Row],[Date]],2)=7,COUNTA(OFFSET(Tableau1[[#This Row],[Ouverture de poste]],-6,,5))=5), SUM(OFFSET(Tableau1[[#This Row],[Total]],-6,,7)),0)</f>
        <v>0</v>
      </c>
      <c r="I30" s="33" t="str">
        <f ca="1">IF(AND(WEEKDAY(C30,1)=1,H30&gt;0),MAX(0,Tableau1[[#This Row],[Total semaine]]-$B$1),"")</f>
        <v/>
      </c>
      <c r="J30" s="30" t="str">
        <f ca="1">IF(AND(WEEKDAY(C30,1)=1,H30&gt;0),MAX(0,-Tableau1[[#This Row],[Total semaine]]+$B$1),"")</f>
        <v/>
      </c>
    </row>
    <row r="31" spans="1:10" ht="25.2" customHeight="1" x14ac:dyDescent="0.3">
      <c r="A31" s="11">
        <f t="shared" si="0"/>
        <v>5</v>
      </c>
      <c r="B31" s="16" t="str">
        <f>PROPER(TEXT(SUBSTITUTE(C31,".","/")*1,"mmmm"))</f>
        <v>Janvier</v>
      </c>
      <c r="C31" s="6">
        <f t="shared" si="2"/>
        <v>46048</v>
      </c>
      <c r="D31" s="7"/>
      <c r="E31" s="7"/>
      <c r="F31" s="7"/>
      <c r="G31" s="3" t="str">
        <f>IF(COUNT(Tableau1[[#This Row],[Ouverture de poste]],Tableau1[[#This Row],[Fermeture de poste]])&lt;2,"-",MOD(F31-D31-E31,1))</f>
        <v>-</v>
      </c>
      <c r="H31" s="3">
        <f ca="1">IF(AND(WEEKDAY(Tableau1[[#This Row],[Date]],2)=7,COUNTA(OFFSET(Tableau1[[#This Row],[Ouverture de poste]],-6,,5))=5), SUM(OFFSET(Tableau1[[#This Row],[Total]],-6,,7)),0)</f>
        <v>0</v>
      </c>
      <c r="I31" s="33" t="str">
        <f ca="1">IF(AND(WEEKDAY(C31,1)=1,H31&gt;0),MAX(0,Tableau1[[#This Row],[Total semaine]]-$B$1),"")</f>
        <v/>
      </c>
      <c r="J31" s="30" t="str">
        <f ca="1">IF(AND(WEEKDAY(C31,1)=1,H31&gt;0),MAX(0,-Tableau1[[#This Row],[Total semaine]]+$B$1),"")</f>
        <v/>
      </c>
    </row>
    <row r="32" spans="1:10" ht="25.2" customHeight="1" x14ac:dyDescent="0.3">
      <c r="A32" s="11">
        <f t="shared" si="0"/>
        <v>5</v>
      </c>
      <c r="B32" s="16" t="str">
        <f t="shared" si="1"/>
        <v>Janvier</v>
      </c>
      <c r="C32" s="6">
        <f t="shared" si="2"/>
        <v>46049</v>
      </c>
      <c r="D32" s="7"/>
      <c r="E32" s="7"/>
      <c r="F32" s="7"/>
      <c r="G32" s="3" t="str">
        <f>IF(COUNT(Tableau1[[#This Row],[Ouverture de poste]],Tableau1[[#This Row],[Fermeture de poste]])&lt;2,"-",MOD(F32-D32-E32,1))</f>
        <v>-</v>
      </c>
      <c r="H32" s="3">
        <f ca="1">IF(AND(WEEKDAY(Tableau1[[#This Row],[Date]],2)=7,COUNTA(OFFSET(Tableau1[[#This Row],[Ouverture de poste]],-6,,5))=5), SUM(OFFSET(Tableau1[[#This Row],[Total]],-6,,7)),0)</f>
        <v>0</v>
      </c>
      <c r="I32" s="33" t="str">
        <f ca="1">IF(AND(WEEKDAY(C32,1)=1,H32&gt;0),MAX(0,Tableau1[[#This Row],[Total semaine]]-$B$1),"")</f>
        <v/>
      </c>
      <c r="J32" s="30" t="str">
        <f ca="1">IF(AND(WEEKDAY(C32,1)=1,H32&gt;0),MAX(0,-Tableau1[[#This Row],[Total semaine]]+$B$1),"")</f>
        <v/>
      </c>
    </row>
    <row r="33" spans="1:10" ht="25.2" customHeight="1" x14ac:dyDescent="0.3">
      <c r="A33" s="11">
        <f t="shared" si="0"/>
        <v>5</v>
      </c>
      <c r="B33" s="16" t="str">
        <f t="shared" si="1"/>
        <v>Janvier</v>
      </c>
      <c r="C33" s="6">
        <f>C32+1</f>
        <v>46050</v>
      </c>
      <c r="D33" s="7"/>
      <c r="E33" s="7"/>
      <c r="F33" s="7"/>
      <c r="G33" s="3" t="str">
        <f>IF(COUNT(Tableau1[[#This Row],[Ouverture de poste]],Tableau1[[#This Row],[Fermeture de poste]])&lt;2,"-",MOD(F33-D33-E33,1))</f>
        <v>-</v>
      </c>
      <c r="H33" s="3">
        <f ca="1">IF(AND(WEEKDAY(Tableau1[[#This Row],[Date]],2)=7,COUNTA(OFFSET(Tableau1[[#This Row],[Ouverture de poste]],-6,,5))=5), SUM(OFFSET(Tableau1[[#This Row],[Total]],-6,,7)),0)</f>
        <v>0</v>
      </c>
      <c r="I33" s="33" t="str">
        <f ca="1">IF(AND(WEEKDAY(C33,1)=1,H33&gt;0),MAX(0,Tableau1[[#This Row],[Total semaine]]-$B$1),"")</f>
        <v/>
      </c>
      <c r="J33" s="30" t="str">
        <f ca="1">IF(AND(WEEKDAY(C33,1)=1,H33&gt;0),MAX(0,-Tableau1[[#This Row],[Total semaine]]+$B$1),"")</f>
        <v/>
      </c>
    </row>
    <row r="34" spans="1:10" ht="25.2" customHeight="1" x14ac:dyDescent="0.3">
      <c r="A34" s="11">
        <f t="shared" si="0"/>
        <v>5</v>
      </c>
      <c r="B34" s="16" t="str">
        <f t="shared" si="1"/>
        <v>Janvier</v>
      </c>
      <c r="C34" s="6">
        <f t="shared" ref="C34:C97" si="3">C33+1</f>
        <v>46051</v>
      </c>
      <c r="D34" s="7"/>
      <c r="E34" s="7"/>
      <c r="F34" s="7"/>
      <c r="G34" s="3" t="str">
        <f>IF(COUNT(Tableau1[[#This Row],[Ouverture de poste]],Tableau1[[#This Row],[Fermeture de poste]])&lt;2,"-",MOD(F34-D34-E34,1))</f>
        <v>-</v>
      </c>
      <c r="H34" s="3">
        <f ca="1">IF(AND(WEEKDAY(Tableau1[[#This Row],[Date]],2)=7,COUNTA(OFFSET(Tableau1[[#This Row],[Ouverture de poste]],-6,,5))=5), SUM(OFFSET(Tableau1[[#This Row],[Total]],-6,,7)),0)</f>
        <v>0</v>
      </c>
      <c r="I34" s="33" t="str">
        <f ca="1">IF(AND(WEEKDAY(C34,1)=1,H34&gt;0),MAX(0,Tableau1[[#This Row],[Total semaine]]-$B$1),"")</f>
        <v/>
      </c>
      <c r="J34" s="30" t="str">
        <f ca="1">IF(AND(WEEKDAY(C34,1)=1,H34&gt;0),MAX(0,-Tableau1[[#This Row],[Total semaine]]+$B$1),"")</f>
        <v/>
      </c>
    </row>
    <row r="35" spans="1:10" ht="25.2" customHeight="1" x14ac:dyDescent="0.3">
      <c r="A35" s="11">
        <f t="shared" si="0"/>
        <v>5</v>
      </c>
      <c r="B35" s="16" t="str">
        <f t="shared" si="1"/>
        <v>Janvier</v>
      </c>
      <c r="C35" s="6">
        <f t="shared" si="3"/>
        <v>46052</v>
      </c>
      <c r="D35" s="7"/>
      <c r="E35" s="7"/>
      <c r="F35" s="7"/>
      <c r="G35" s="3" t="str">
        <f>IF(COUNT(Tableau1[[#This Row],[Ouverture de poste]],Tableau1[[#This Row],[Fermeture de poste]])&lt;2,"-",MOD(F35-D35-E35,1))</f>
        <v>-</v>
      </c>
      <c r="H35" s="3">
        <f ca="1">IF(AND(WEEKDAY(Tableau1[[#This Row],[Date]],2)=7,COUNTA(OFFSET(Tableau1[[#This Row],[Ouverture de poste]],-6,,5))=5), SUM(OFFSET(Tableau1[[#This Row],[Total]],-6,,7)),0)</f>
        <v>0</v>
      </c>
      <c r="I35" s="33" t="str">
        <f ca="1">IF(AND(WEEKDAY(C35,1)=1,H35&gt;0),MAX(0,Tableau1[[#This Row],[Total semaine]]-$B$1),"")</f>
        <v/>
      </c>
      <c r="J35" s="30" t="str">
        <f ca="1">IF(AND(WEEKDAY(C35,1)=1,H35&gt;0),MAX(0,-Tableau1[[#This Row],[Total semaine]]+$B$1),"")</f>
        <v/>
      </c>
    </row>
    <row r="36" spans="1:10" ht="25.2" customHeight="1" x14ac:dyDescent="0.3">
      <c r="A36" s="11">
        <f t="shared" si="0"/>
        <v>5</v>
      </c>
      <c r="B36" s="16" t="str">
        <f t="shared" si="1"/>
        <v>Janvier</v>
      </c>
      <c r="C36" s="6">
        <f t="shared" si="3"/>
        <v>46053</v>
      </c>
      <c r="D36" s="7"/>
      <c r="E36" s="7"/>
      <c r="F36" s="7"/>
      <c r="G36" s="3" t="str">
        <f>IF(COUNT(Tableau1[[#This Row],[Ouverture de poste]],Tableau1[[#This Row],[Fermeture de poste]])&lt;2,"-",MOD(F36-D36-E36,1))</f>
        <v>-</v>
      </c>
      <c r="H36" s="3">
        <f ca="1">IF(AND(WEEKDAY(Tableau1[[#This Row],[Date]],2)=7,COUNTA(OFFSET(Tableau1[[#This Row],[Ouverture de poste]],-6,,5))=5), SUM(OFFSET(Tableau1[[#This Row],[Total]],-6,,7)),0)</f>
        <v>0</v>
      </c>
      <c r="I36" s="33" t="str">
        <f ca="1">IF(AND(WEEKDAY(C36,1)=1,H36&gt;0),MAX(0,Tableau1[[#This Row],[Total semaine]]-$B$1),"")</f>
        <v/>
      </c>
      <c r="J36" s="30" t="str">
        <f ca="1">IF(AND(WEEKDAY(C36,1)=1,H36&gt;0),MAX(0,-Tableau1[[#This Row],[Total semaine]]+$B$1),"")</f>
        <v/>
      </c>
    </row>
    <row r="37" spans="1:10" ht="25.2" customHeight="1" x14ac:dyDescent="0.3">
      <c r="A37" s="11">
        <f t="shared" si="0"/>
        <v>5</v>
      </c>
      <c r="B37" s="16" t="str">
        <f t="shared" si="1"/>
        <v>Février</v>
      </c>
      <c r="C37" s="6">
        <f t="shared" si="3"/>
        <v>46054</v>
      </c>
      <c r="D37" s="7"/>
      <c r="E37" s="7"/>
      <c r="F37" s="7"/>
      <c r="G37" s="3" t="str">
        <f>IF(COUNT(Tableau1[[#This Row],[Ouverture de poste]],Tableau1[[#This Row],[Fermeture de poste]])&lt;2,"-",MOD(F37-D37-E37,1))</f>
        <v>-</v>
      </c>
      <c r="H37" s="3">
        <f ca="1">IF(AND(WEEKDAY(Tableau1[[#This Row],[Date]],2)=7,COUNTA(OFFSET(Tableau1[[#This Row],[Ouverture de poste]],-6,,5))=5), SUM(OFFSET(Tableau1[[#This Row],[Total]],-6,,7)),0)</f>
        <v>0</v>
      </c>
      <c r="I37" s="33" t="str">
        <f ca="1">IF(AND(WEEKDAY(C37,1)=1,H37&gt;0),MAX(0,Tableau1[[#This Row],[Total semaine]]-$B$1),"")</f>
        <v/>
      </c>
      <c r="J37" s="30" t="str">
        <f ca="1">IF(AND(WEEKDAY(C37,1)=1,H37&gt;0),MAX(0,-Tableau1[[#This Row],[Total semaine]]+$B$1),"")</f>
        <v/>
      </c>
    </row>
    <row r="38" spans="1:10" ht="25.2" customHeight="1" x14ac:dyDescent="0.3">
      <c r="A38" s="11">
        <f t="shared" si="0"/>
        <v>6</v>
      </c>
      <c r="B38" s="16" t="str">
        <f t="shared" si="1"/>
        <v>Février</v>
      </c>
      <c r="C38" s="6">
        <f t="shared" si="3"/>
        <v>46055</v>
      </c>
      <c r="D38" s="7"/>
      <c r="E38" s="7"/>
      <c r="F38" s="7"/>
      <c r="G38" s="3" t="str">
        <f>IF(COUNT(Tableau1[[#This Row],[Ouverture de poste]],Tableau1[[#This Row],[Fermeture de poste]])&lt;2,"-",MOD(F38-D38-E38,1))</f>
        <v>-</v>
      </c>
      <c r="H38" s="3">
        <f ca="1">IF(AND(WEEKDAY(Tableau1[[#This Row],[Date]],2)=7,COUNTA(OFFSET(Tableau1[[#This Row],[Ouverture de poste]],-6,,5))=5), SUM(OFFSET(Tableau1[[#This Row],[Total]],-6,,7)),0)</f>
        <v>0</v>
      </c>
      <c r="I38" s="33" t="str">
        <f ca="1">IF(AND(WEEKDAY(C38,1)=1,H38&gt;0),MAX(0,Tableau1[[#This Row],[Total semaine]]-$B$1),"")</f>
        <v/>
      </c>
      <c r="J38" s="30" t="str">
        <f ca="1">IF(AND(WEEKDAY(C38,1)=1,H38&gt;0),MAX(0,-Tableau1[[#This Row],[Total semaine]]+$B$1),"")</f>
        <v/>
      </c>
    </row>
    <row r="39" spans="1:10" ht="25.2" customHeight="1" x14ac:dyDescent="0.3">
      <c r="A39" s="11">
        <f t="shared" si="0"/>
        <v>6</v>
      </c>
      <c r="B39" s="16" t="str">
        <f t="shared" si="1"/>
        <v>Février</v>
      </c>
      <c r="C39" s="6">
        <f t="shared" si="3"/>
        <v>46056</v>
      </c>
      <c r="D39" s="7"/>
      <c r="E39" s="7"/>
      <c r="F39" s="7"/>
      <c r="G39" s="3" t="str">
        <f>IF(COUNT(Tableau1[[#This Row],[Ouverture de poste]],Tableau1[[#This Row],[Fermeture de poste]])&lt;2,"-",MOD(F39-D39-E39,1))</f>
        <v>-</v>
      </c>
      <c r="H39" s="3">
        <f ca="1">IF(AND(WEEKDAY(Tableau1[[#This Row],[Date]],2)=7,COUNTA(OFFSET(Tableau1[[#This Row],[Ouverture de poste]],-6,,5))=5), SUM(OFFSET(Tableau1[[#This Row],[Total]],-6,,7)),0)</f>
        <v>0</v>
      </c>
      <c r="I39" s="33" t="str">
        <f ca="1">IF(AND(WEEKDAY(C39,1)=1,H39&gt;0),MAX(0,Tableau1[[#This Row],[Total semaine]]-$B$1),"")</f>
        <v/>
      </c>
      <c r="J39" s="30" t="str">
        <f ca="1">IF(AND(WEEKDAY(C39,1)=1,H39&gt;0),MAX(0,-Tableau1[[#This Row],[Total semaine]]+$B$1),"")</f>
        <v/>
      </c>
    </row>
    <row r="40" spans="1:10" ht="25.2" customHeight="1" x14ac:dyDescent="0.3">
      <c r="A40" s="11">
        <f t="shared" si="0"/>
        <v>6</v>
      </c>
      <c r="B40" s="16" t="str">
        <f t="shared" si="1"/>
        <v>Février</v>
      </c>
      <c r="C40" s="6">
        <f t="shared" si="3"/>
        <v>46057</v>
      </c>
      <c r="D40" s="7"/>
      <c r="E40" s="7"/>
      <c r="F40" s="7"/>
      <c r="G40" s="3" t="str">
        <f>IF(COUNT(Tableau1[[#This Row],[Ouverture de poste]],Tableau1[[#This Row],[Fermeture de poste]])&lt;2,"-",MOD(F40-D40-E40,1))</f>
        <v>-</v>
      </c>
      <c r="H40" s="3">
        <f ca="1">IF(AND(WEEKDAY(Tableau1[[#This Row],[Date]],2)=7,COUNTA(OFFSET(Tableau1[[#This Row],[Ouverture de poste]],-6,,5))=5), SUM(OFFSET(Tableau1[[#This Row],[Total]],-6,,7)),0)</f>
        <v>0</v>
      </c>
      <c r="I40" s="33" t="str">
        <f ca="1">IF(AND(WEEKDAY(C40,1)=1,H40&gt;0),MAX(0,Tableau1[[#This Row],[Total semaine]]-$B$1),"")</f>
        <v/>
      </c>
      <c r="J40" s="30" t="str">
        <f ca="1">IF(AND(WEEKDAY(C40,1)=1,H40&gt;0),MAX(0,-Tableau1[[#This Row],[Total semaine]]+$B$1),"")</f>
        <v/>
      </c>
    </row>
    <row r="41" spans="1:10" ht="25.2" customHeight="1" x14ac:dyDescent="0.3">
      <c r="A41" s="11">
        <f t="shared" si="0"/>
        <v>6</v>
      </c>
      <c r="B41" s="16" t="str">
        <f t="shared" si="1"/>
        <v>Février</v>
      </c>
      <c r="C41" s="6">
        <f t="shared" si="3"/>
        <v>46058</v>
      </c>
      <c r="D41" s="7"/>
      <c r="E41" s="7"/>
      <c r="F41" s="7"/>
      <c r="G41" s="3" t="str">
        <f>IF(COUNT(Tableau1[[#This Row],[Ouverture de poste]],Tableau1[[#This Row],[Fermeture de poste]])&lt;2,"-",MOD(F41-D41-E41,1))</f>
        <v>-</v>
      </c>
      <c r="H41" s="3">
        <f ca="1">IF(AND(WEEKDAY(Tableau1[[#This Row],[Date]],2)=7,COUNTA(OFFSET(Tableau1[[#This Row],[Ouverture de poste]],-6,,5))=5), SUM(OFFSET(Tableau1[[#This Row],[Total]],-6,,7)),0)</f>
        <v>0</v>
      </c>
      <c r="I41" s="33" t="str">
        <f ca="1">IF(AND(WEEKDAY(C41,1)=1,H41&gt;0),MAX(0,Tableau1[[#This Row],[Total semaine]]-$B$1),"")</f>
        <v/>
      </c>
      <c r="J41" s="30" t="str">
        <f ca="1">IF(AND(WEEKDAY(C41,1)=1,H41&gt;0),MAX(0,-Tableau1[[#This Row],[Total semaine]]+$B$1),"")</f>
        <v/>
      </c>
    </row>
    <row r="42" spans="1:10" ht="25.2" customHeight="1" x14ac:dyDescent="0.3">
      <c r="A42" s="11">
        <f t="shared" si="0"/>
        <v>6</v>
      </c>
      <c r="B42" s="16" t="str">
        <f t="shared" si="1"/>
        <v>Février</v>
      </c>
      <c r="C42" s="6">
        <f t="shared" si="3"/>
        <v>46059</v>
      </c>
      <c r="D42" s="7"/>
      <c r="E42" s="7"/>
      <c r="F42" s="7"/>
      <c r="G42" s="3" t="str">
        <f>IF(COUNT(Tableau1[[#This Row],[Ouverture de poste]],Tableau1[[#This Row],[Fermeture de poste]])&lt;2,"-",MOD(F42-D42-E42,1))</f>
        <v>-</v>
      </c>
      <c r="H42" s="3">
        <f ca="1">IF(AND(WEEKDAY(Tableau1[[#This Row],[Date]],2)=7,COUNTA(OFFSET(Tableau1[[#This Row],[Ouverture de poste]],-6,,5))=5), SUM(OFFSET(Tableau1[[#This Row],[Total]],-6,,7)),0)</f>
        <v>0</v>
      </c>
      <c r="I42" s="33" t="str">
        <f ca="1">IF(AND(WEEKDAY(C42,1)=1,H42&gt;0),MAX(0,Tableau1[[#This Row],[Total semaine]]-$B$1),"")</f>
        <v/>
      </c>
      <c r="J42" s="30" t="str">
        <f ca="1">IF(AND(WEEKDAY(C42,1)=1,H42&gt;0),MAX(0,-Tableau1[[#This Row],[Total semaine]]+$B$1),"")</f>
        <v/>
      </c>
    </row>
    <row r="43" spans="1:10" ht="25.2" customHeight="1" x14ac:dyDescent="0.3">
      <c r="A43" s="11">
        <f t="shared" si="0"/>
        <v>6</v>
      </c>
      <c r="B43" s="16" t="str">
        <f t="shared" si="1"/>
        <v>Février</v>
      </c>
      <c r="C43" s="6">
        <f t="shared" si="3"/>
        <v>46060</v>
      </c>
      <c r="D43" s="7"/>
      <c r="E43" s="7"/>
      <c r="F43" s="7"/>
      <c r="G43" s="3" t="str">
        <f>IF(COUNT(Tableau1[[#This Row],[Ouverture de poste]],Tableau1[[#This Row],[Fermeture de poste]])&lt;2,"-",MOD(F43-D43-E43,1))</f>
        <v>-</v>
      </c>
      <c r="H43" s="3">
        <f ca="1">IF(AND(WEEKDAY(Tableau1[[#This Row],[Date]],2)=7,COUNTA(OFFSET(Tableau1[[#This Row],[Ouverture de poste]],-6,,5))=5), SUM(OFFSET(Tableau1[[#This Row],[Total]],-6,,7)),0)</f>
        <v>0</v>
      </c>
      <c r="I43" s="33" t="str">
        <f ca="1">IF(AND(WEEKDAY(C43,1)=1,H43&gt;0),MAX(0,Tableau1[[#This Row],[Total semaine]]-$B$1),"")</f>
        <v/>
      </c>
      <c r="J43" s="30" t="str">
        <f ca="1">IF(AND(WEEKDAY(C43,1)=1,H43&gt;0),MAX(0,-Tableau1[[#This Row],[Total semaine]]+$B$1),"")</f>
        <v/>
      </c>
    </row>
    <row r="44" spans="1:10" ht="25.2" customHeight="1" x14ac:dyDescent="0.3">
      <c r="A44" s="11">
        <f t="shared" si="0"/>
        <v>6</v>
      </c>
      <c r="B44" s="16" t="str">
        <f t="shared" si="1"/>
        <v>Février</v>
      </c>
      <c r="C44" s="6">
        <f t="shared" si="3"/>
        <v>46061</v>
      </c>
      <c r="D44" s="7"/>
      <c r="E44" s="7"/>
      <c r="F44" s="7"/>
      <c r="G44" s="3" t="str">
        <f>IF(COUNT(Tableau1[[#This Row],[Ouverture de poste]],Tableau1[[#This Row],[Fermeture de poste]])&lt;2,"-",MOD(F44-D44-E44,1))</f>
        <v>-</v>
      </c>
      <c r="H44" s="3">
        <f ca="1">IF(AND(WEEKDAY(Tableau1[[#This Row],[Date]],2)=7,COUNTA(OFFSET(Tableau1[[#This Row],[Ouverture de poste]],-6,,5))=5), SUM(OFFSET(Tableau1[[#This Row],[Total]],-6,,7)),0)</f>
        <v>0</v>
      </c>
      <c r="I44" s="33" t="str">
        <f ca="1">IF(AND(WEEKDAY(C44,1)=1,H44&gt;0),MAX(0,Tableau1[[#This Row],[Total semaine]]-$B$1),"")</f>
        <v/>
      </c>
      <c r="J44" s="30" t="str">
        <f ca="1">IF(AND(WEEKDAY(C44,1)=1,H44&gt;0),MAX(0,-Tableau1[[#This Row],[Total semaine]]+$B$1),"")</f>
        <v/>
      </c>
    </row>
    <row r="45" spans="1:10" ht="25.2" customHeight="1" x14ac:dyDescent="0.3">
      <c r="A45" s="11">
        <f t="shared" si="0"/>
        <v>7</v>
      </c>
      <c r="B45" s="16" t="str">
        <f t="shared" si="1"/>
        <v>Février</v>
      </c>
      <c r="C45" s="6">
        <f t="shared" si="3"/>
        <v>46062</v>
      </c>
      <c r="D45" s="7"/>
      <c r="E45" s="7"/>
      <c r="F45" s="7"/>
      <c r="G45" s="3" t="str">
        <f>IF(COUNT(Tableau1[[#This Row],[Ouverture de poste]],Tableau1[[#This Row],[Fermeture de poste]])&lt;2,"-",MOD(F45-D45-E45,1))</f>
        <v>-</v>
      </c>
      <c r="H45" s="3">
        <f ca="1">IF(AND(WEEKDAY(Tableau1[[#This Row],[Date]],2)=7,COUNTA(OFFSET(Tableau1[[#This Row],[Ouverture de poste]],-6,,5))=5), SUM(OFFSET(Tableau1[[#This Row],[Total]],-6,,7)),0)</f>
        <v>0</v>
      </c>
      <c r="I45" s="33" t="str">
        <f ca="1">IF(AND(WEEKDAY(C45,1)=1,H45&gt;0),MAX(0,Tableau1[[#This Row],[Total semaine]]-$B$1),"")</f>
        <v/>
      </c>
      <c r="J45" s="30" t="str">
        <f ca="1">IF(AND(WEEKDAY(C45,1)=1,H45&gt;0),MAX(0,-Tableau1[[#This Row],[Total semaine]]+$B$1),"")</f>
        <v/>
      </c>
    </row>
    <row r="46" spans="1:10" ht="25.2" customHeight="1" x14ac:dyDescent="0.3">
      <c r="A46" s="11">
        <f t="shared" si="0"/>
        <v>7</v>
      </c>
      <c r="B46" s="16" t="str">
        <f t="shared" si="1"/>
        <v>Février</v>
      </c>
      <c r="C46" s="6">
        <f t="shared" si="3"/>
        <v>46063</v>
      </c>
      <c r="D46" s="7"/>
      <c r="E46" s="7"/>
      <c r="F46" s="7"/>
      <c r="G46" s="3" t="str">
        <f>IF(COUNT(Tableau1[[#This Row],[Ouverture de poste]],Tableau1[[#This Row],[Fermeture de poste]])&lt;2,"-",MOD(F46-D46-E46,1))</f>
        <v>-</v>
      </c>
      <c r="H46" s="3">
        <f ca="1">IF(AND(WEEKDAY(Tableau1[[#This Row],[Date]],2)=7,COUNTA(OFFSET(Tableau1[[#This Row],[Ouverture de poste]],-6,,5))=5), SUM(OFFSET(Tableau1[[#This Row],[Total]],-6,,7)),0)</f>
        <v>0</v>
      </c>
      <c r="I46" s="33" t="str">
        <f ca="1">IF(AND(WEEKDAY(C46,1)=1,H46&gt;0),MAX(0,Tableau1[[#This Row],[Total semaine]]-$B$1),"")</f>
        <v/>
      </c>
      <c r="J46" s="30" t="str">
        <f ca="1">IF(AND(WEEKDAY(C46,1)=1,H46&gt;0),MAX(0,-Tableau1[[#This Row],[Total semaine]]+$B$1),"")</f>
        <v/>
      </c>
    </row>
    <row r="47" spans="1:10" ht="25.2" customHeight="1" x14ac:dyDescent="0.3">
      <c r="A47" s="11">
        <f t="shared" si="0"/>
        <v>7</v>
      </c>
      <c r="B47" s="16" t="str">
        <f t="shared" si="1"/>
        <v>Février</v>
      </c>
      <c r="C47" s="6">
        <f t="shared" si="3"/>
        <v>46064</v>
      </c>
      <c r="D47" s="7"/>
      <c r="E47" s="7"/>
      <c r="F47" s="7"/>
      <c r="G47" s="3" t="str">
        <f>IF(COUNT(Tableau1[[#This Row],[Ouverture de poste]],Tableau1[[#This Row],[Fermeture de poste]])&lt;2,"-",MOD(F47-D47-E47,1))</f>
        <v>-</v>
      </c>
      <c r="H47" s="3">
        <f ca="1">IF(AND(WEEKDAY(Tableau1[[#This Row],[Date]],2)=7,COUNTA(OFFSET(Tableau1[[#This Row],[Ouverture de poste]],-6,,5))=5), SUM(OFFSET(Tableau1[[#This Row],[Total]],-6,,7)),0)</f>
        <v>0</v>
      </c>
      <c r="I47" s="33" t="str">
        <f ca="1">IF(AND(WEEKDAY(C47,1)=1,H47&gt;0),MAX(0,Tableau1[[#This Row],[Total semaine]]-$B$1),"")</f>
        <v/>
      </c>
      <c r="J47" s="30" t="str">
        <f ca="1">IF(AND(WEEKDAY(C47,1)=1,H47&gt;0),MAX(0,-Tableau1[[#This Row],[Total semaine]]+$B$1),"")</f>
        <v/>
      </c>
    </row>
    <row r="48" spans="1:10" ht="25.2" customHeight="1" x14ac:dyDescent="0.3">
      <c r="A48" s="11">
        <f t="shared" si="0"/>
        <v>7</v>
      </c>
      <c r="B48" s="16" t="str">
        <f t="shared" si="1"/>
        <v>Février</v>
      </c>
      <c r="C48" s="6">
        <f t="shared" si="3"/>
        <v>46065</v>
      </c>
      <c r="D48" s="7"/>
      <c r="E48" s="7"/>
      <c r="F48" s="7"/>
      <c r="G48" s="3" t="str">
        <f>IF(COUNT(Tableau1[[#This Row],[Ouverture de poste]],Tableau1[[#This Row],[Fermeture de poste]])&lt;2,"-",MOD(F48-D48-E48,1))</f>
        <v>-</v>
      </c>
      <c r="H48" s="3">
        <f ca="1">IF(AND(WEEKDAY(Tableau1[[#This Row],[Date]],2)=7,COUNTA(OFFSET(Tableau1[[#This Row],[Ouverture de poste]],-6,,5))=5), SUM(OFFSET(Tableau1[[#This Row],[Total]],-6,,7)),0)</f>
        <v>0</v>
      </c>
      <c r="I48" s="33" t="str">
        <f ca="1">IF(AND(WEEKDAY(C48,1)=1,H48&gt;0),MAX(0,Tableau1[[#This Row],[Total semaine]]-$B$1),"")</f>
        <v/>
      </c>
      <c r="J48" s="30" t="str">
        <f ca="1">IF(AND(WEEKDAY(C48,1)=1,H48&gt;0),MAX(0,-Tableau1[[#This Row],[Total semaine]]+$B$1),"")</f>
        <v/>
      </c>
    </row>
    <row r="49" spans="1:10" ht="25.2" customHeight="1" x14ac:dyDescent="0.3">
      <c r="A49" s="11">
        <f t="shared" si="0"/>
        <v>7</v>
      </c>
      <c r="B49" s="16" t="str">
        <f t="shared" si="1"/>
        <v>Février</v>
      </c>
      <c r="C49" s="6">
        <f t="shared" si="3"/>
        <v>46066</v>
      </c>
      <c r="D49" s="7"/>
      <c r="E49" s="7"/>
      <c r="F49" s="7"/>
      <c r="G49" s="3" t="str">
        <f>IF(COUNT(Tableau1[[#This Row],[Ouverture de poste]],Tableau1[[#This Row],[Fermeture de poste]])&lt;2,"-",MOD(F49-D49-E49,1))</f>
        <v>-</v>
      </c>
      <c r="H49" s="3">
        <f ca="1">IF(AND(WEEKDAY(Tableau1[[#This Row],[Date]],2)=7,COUNTA(OFFSET(Tableau1[[#This Row],[Ouverture de poste]],-6,,5))=5), SUM(OFFSET(Tableau1[[#This Row],[Total]],-6,,7)),0)</f>
        <v>0</v>
      </c>
      <c r="I49" s="33" t="str">
        <f ca="1">IF(AND(WEEKDAY(C49,1)=1,H49&gt;0),MAX(0,Tableau1[[#This Row],[Total semaine]]-$B$1),"")</f>
        <v/>
      </c>
      <c r="J49" s="30" t="str">
        <f ca="1">IF(AND(WEEKDAY(C49,1)=1,H49&gt;0),MAX(0,-Tableau1[[#This Row],[Total semaine]]+$B$1),"")</f>
        <v/>
      </c>
    </row>
    <row r="50" spans="1:10" ht="25.2" customHeight="1" x14ac:dyDescent="0.3">
      <c r="A50" s="11">
        <f t="shared" si="0"/>
        <v>7</v>
      </c>
      <c r="B50" s="16" t="str">
        <f t="shared" si="1"/>
        <v>Février</v>
      </c>
      <c r="C50" s="6">
        <f t="shared" si="3"/>
        <v>46067</v>
      </c>
      <c r="D50" s="7"/>
      <c r="E50" s="7"/>
      <c r="F50" s="7"/>
      <c r="G50" s="3" t="str">
        <f>IF(COUNT(Tableau1[[#This Row],[Ouverture de poste]],Tableau1[[#This Row],[Fermeture de poste]])&lt;2,"-",MOD(F50-D50-E50,1))</f>
        <v>-</v>
      </c>
      <c r="H50" s="3">
        <f ca="1">IF(AND(WEEKDAY(Tableau1[[#This Row],[Date]],2)=7,COUNTA(OFFSET(Tableau1[[#This Row],[Ouverture de poste]],-6,,5))=5), SUM(OFFSET(Tableau1[[#This Row],[Total]],-6,,7)),0)</f>
        <v>0</v>
      </c>
      <c r="I50" s="33" t="str">
        <f ca="1">IF(AND(WEEKDAY(C50,1)=1,H50&gt;0),MAX(0,Tableau1[[#This Row],[Total semaine]]-$B$1),"")</f>
        <v/>
      </c>
      <c r="J50" s="30" t="str">
        <f ca="1">IF(AND(WEEKDAY(C50,1)=1,H50&gt;0),MAX(0,-Tableau1[[#This Row],[Total semaine]]+$B$1),"")</f>
        <v/>
      </c>
    </row>
    <row r="51" spans="1:10" ht="25.2" customHeight="1" x14ac:dyDescent="0.3">
      <c r="A51" s="11">
        <f t="shared" si="0"/>
        <v>7</v>
      </c>
      <c r="B51" s="16" t="str">
        <f t="shared" si="1"/>
        <v>Février</v>
      </c>
      <c r="C51" s="6">
        <f t="shared" si="3"/>
        <v>46068</v>
      </c>
      <c r="D51" s="7"/>
      <c r="E51" s="7"/>
      <c r="F51" s="7"/>
      <c r="G51" s="3" t="str">
        <f>IF(COUNT(Tableau1[[#This Row],[Ouverture de poste]],Tableau1[[#This Row],[Fermeture de poste]])&lt;2,"-",MOD(F51-D51-E51,1))</f>
        <v>-</v>
      </c>
      <c r="H51" s="3">
        <f ca="1">IF(AND(WEEKDAY(Tableau1[[#This Row],[Date]],2)=7,COUNTA(OFFSET(Tableau1[[#This Row],[Ouverture de poste]],-6,,5))=5), SUM(OFFSET(Tableau1[[#This Row],[Total]],-6,,7)),0)</f>
        <v>0</v>
      </c>
      <c r="I51" s="33" t="str">
        <f ca="1">IF(AND(WEEKDAY(C51,1)=1,H51&gt;0),MAX(0,Tableau1[[#This Row],[Total semaine]]-$B$1),"")</f>
        <v/>
      </c>
      <c r="J51" s="30" t="str">
        <f ca="1">IF(AND(WEEKDAY(C51,1)=1,H51&gt;0),MAX(0,-Tableau1[[#This Row],[Total semaine]]+$B$1),"")</f>
        <v/>
      </c>
    </row>
    <row r="52" spans="1:10" ht="25.2" customHeight="1" x14ac:dyDescent="0.3">
      <c r="A52" s="11">
        <f t="shared" si="0"/>
        <v>8</v>
      </c>
      <c r="B52" s="16" t="str">
        <f t="shared" si="1"/>
        <v>Février</v>
      </c>
      <c r="C52" s="6">
        <f t="shared" si="3"/>
        <v>46069</v>
      </c>
      <c r="D52" s="7"/>
      <c r="E52" s="7"/>
      <c r="F52" s="7"/>
      <c r="G52" s="3" t="str">
        <f>IF(COUNT(Tableau1[[#This Row],[Ouverture de poste]],Tableau1[[#This Row],[Fermeture de poste]])&lt;2,"-",MOD(F52-D52-E52,1))</f>
        <v>-</v>
      </c>
      <c r="H52" s="3">
        <f ca="1">IF(AND(WEEKDAY(Tableau1[[#This Row],[Date]],2)=7,COUNTA(OFFSET(Tableau1[[#This Row],[Ouverture de poste]],-6,,5))=5), SUM(OFFSET(Tableau1[[#This Row],[Total]],-6,,7)),0)</f>
        <v>0</v>
      </c>
      <c r="I52" s="33" t="str">
        <f ca="1">IF(AND(WEEKDAY(C52,1)=1,H52&gt;0),MAX(0,Tableau1[[#This Row],[Total semaine]]-$B$1),"")</f>
        <v/>
      </c>
      <c r="J52" s="30" t="str">
        <f ca="1">IF(AND(WEEKDAY(C52,1)=1,H52&gt;0),MAX(0,-Tableau1[[#This Row],[Total semaine]]+$B$1),"")</f>
        <v/>
      </c>
    </row>
    <row r="53" spans="1:10" ht="25.2" customHeight="1" x14ac:dyDescent="0.3">
      <c r="A53" s="11">
        <f t="shared" si="0"/>
        <v>8</v>
      </c>
      <c r="B53" s="16" t="str">
        <f t="shared" si="1"/>
        <v>Février</v>
      </c>
      <c r="C53" s="6">
        <f t="shared" si="3"/>
        <v>46070</v>
      </c>
      <c r="D53" s="7"/>
      <c r="E53" s="7"/>
      <c r="F53" s="7"/>
      <c r="G53" s="3" t="str">
        <f>IF(COUNT(Tableau1[[#This Row],[Ouverture de poste]],Tableau1[[#This Row],[Fermeture de poste]])&lt;2,"-",MOD(F53-D53-E53,1))</f>
        <v>-</v>
      </c>
      <c r="H53" s="3">
        <f ca="1">IF(AND(WEEKDAY(Tableau1[[#This Row],[Date]],2)=7,COUNTA(OFFSET(Tableau1[[#This Row],[Ouverture de poste]],-6,,5))=5), SUM(OFFSET(Tableau1[[#This Row],[Total]],-6,,7)),0)</f>
        <v>0</v>
      </c>
      <c r="I53" s="33" t="str">
        <f ca="1">IF(AND(WEEKDAY(C53,1)=1,H53&gt;0),MAX(0,Tableau1[[#This Row],[Total semaine]]-$B$1),"")</f>
        <v/>
      </c>
      <c r="J53" s="30" t="str">
        <f ca="1">IF(AND(WEEKDAY(C53,1)=1,H53&gt;0),MAX(0,-Tableau1[[#This Row],[Total semaine]]+$B$1),"")</f>
        <v/>
      </c>
    </row>
    <row r="54" spans="1:10" ht="25.2" customHeight="1" x14ac:dyDescent="0.3">
      <c r="A54" s="11">
        <f t="shared" si="0"/>
        <v>8</v>
      </c>
      <c r="B54" s="16" t="str">
        <f t="shared" si="1"/>
        <v>Février</v>
      </c>
      <c r="C54" s="6">
        <f t="shared" si="3"/>
        <v>46071</v>
      </c>
      <c r="D54" s="7"/>
      <c r="E54" s="7"/>
      <c r="F54" s="7"/>
      <c r="G54" s="3" t="str">
        <f>IF(COUNT(Tableau1[[#This Row],[Ouverture de poste]],Tableau1[[#This Row],[Fermeture de poste]])&lt;2,"-",MOD(F54-D54-E54,1))</f>
        <v>-</v>
      </c>
      <c r="H54" s="3">
        <f ca="1">IF(AND(WEEKDAY(Tableau1[[#This Row],[Date]],2)=7,COUNTA(OFFSET(Tableau1[[#This Row],[Ouverture de poste]],-6,,5))=5), SUM(OFFSET(Tableau1[[#This Row],[Total]],-6,,7)),0)</f>
        <v>0</v>
      </c>
      <c r="I54" s="33" t="str">
        <f ca="1">IF(AND(WEEKDAY(C54,1)=1,H54&gt;0),MAX(0,Tableau1[[#This Row],[Total semaine]]-$B$1),"")</f>
        <v/>
      </c>
      <c r="J54" s="30" t="str">
        <f ca="1">IF(AND(WEEKDAY(C54,1)=1,H54&gt;0),MAX(0,-Tableau1[[#This Row],[Total semaine]]+$B$1),"")</f>
        <v/>
      </c>
    </row>
    <row r="55" spans="1:10" ht="25.2" customHeight="1" x14ac:dyDescent="0.3">
      <c r="A55" s="11">
        <f t="shared" si="0"/>
        <v>8</v>
      </c>
      <c r="B55" s="16" t="str">
        <f t="shared" si="1"/>
        <v>Février</v>
      </c>
      <c r="C55" s="6">
        <f t="shared" si="3"/>
        <v>46072</v>
      </c>
      <c r="D55" s="7"/>
      <c r="E55" s="7"/>
      <c r="F55" s="7"/>
      <c r="G55" s="3" t="str">
        <f>IF(COUNT(Tableau1[[#This Row],[Ouverture de poste]],Tableau1[[#This Row],[Fermeture de poste]])&lt;2,"-",MOD(F55-D55-E55,1))</f>
        <v>-</v>
      </c>
      <c r="H55" s="3">
        <f ca="1">IF(AND(WEEKDAY(Tableau1[[#This Row],[Date]],2)=7,COUNTA(OFFSET(Tableau1[[#This Row],[Ouverture de poste]],-6,,5))=5), SUM(OFFSET(Tableau1[[#This Row],[Total]],-6,,7)),0)</f>
        <v>0</v>
      </c>
      <c r="I55" s="33" t="str">
        <f ca="1">IF(AND(WEEKDAY(C55,1)=1,H55&gt;0),MAX(0,Tableau1[[#This Row],[Total semaine]]-$B$1),"")</f>
        <v/>
      </c>
      <c r="J55" s="30" t="str">
        <f ca="1">IF(AND(WEEKDAY(C55,1)=1,H55&gt;0),MAX(0,-Tableau1[[#This Row],[Total semaine]]+$B$1),"")</f>
        <v/>
      </c>
    </row>
    <row r="56" spans="1:10" ht="25.2" customHeight="1" x14ac:dyDescent="0.3">
      <c r="A56" s="11">
        <f t="shared" si="0"/>
        <v>8</v>
      </c>
      <c r="B56" s="16" t="str">
        <f t="shared" si="1"/>
        <v>Février</v>
      </c>
      <c r="C56" s="6">
        <f t="shared" si="3"/>
        <v>46073</v>
      </c>
      <c r="D56" s="7"/>
      <c r="E56" s="7"/>
      <c r="F56" s="7"/>
      <c r="G56" s="3" t="str">
        <f>IF(COUNT(Tableau1[[#This Row],[Ouverture de poste]],Tableau1[[#This Row],[Fermeture de poste]])&lt;2,"-",MOD(F56-D56-E56,1))</f>
        <v>-</v>
      </c>
      <c r="H56" s="3">
        <f ca="1">IF(AND(WEEKDAY(Tableau1[[#This Row],[Date]],2)=7,COUNTA(OFFSET(Tableau1[[#This Row],[Ouverture de poste]],-6,,5))=5), SUM(OFFSET(Tableau1[[#This Row],[Total]],-6,,7)),0)</f>
        <v>0</v>
      </c>
      <c r="I56" s="33" t="str">
        <f ca="1">IF(AND(WEEKDAY(C56,1)=1,H56&gt;0),MAX(0,Tableau1[[#This Row],[Total semaine]]-$B$1),"")</f>
        <v/>
      </c>
      <c r="J56" s="30" t="str">
        <f ca="1">IF(AND(WEEKDAY(C56,1)=1,H56&gt;0),MAX(0,-Tableau1[[#This Row],[Total semaine]]+$B$1),"")</f>
        <v/>
      </c>
    </row>
    <row r="57" spans="1:10" ht="25.2" customHeight="1" x14ac:dyDescent="0.3">
      <c r="A57" s="11">
        <f t="shared" si="0"/>
        <v>8</v>
      </c>
      <c r="B57" s="16" t="str">
        <f t="shared" si="1"/>
        <v>Février</v>
      </c>
      <c r="C57" s="6">
        <f t="shared" si="3"/>
        <v>46074</v>
      </c>
      <c r="D57" s="7"/>
      <c r="E57" s="7"/>
      <c r="F57" s="7"/>
      <c r="G57" s="3" t="str">
        <f>IF(COUNT(Tableau1[[#This Row],[Ouverture de poste]],Tableau1[[#This Row],[Fermeture de poste]])&lt;2,"-",MOD(F57-D57-E57,1))</f>
        <v>-</v>
      </c>
      <c r="H57" s="3">
        <f ca="1">IF(AND(WEEKDAY(Tableau1[[#This Row],[Date]],2)=7,COUNTA(OFFSET(Tableau1[[#This Row],[Ouverture de poste]],-6,,5))=5), SUM(OFFSET(Tableau1[[#This Row],[Total]],-6,,7)),0)</f>
        <v>0</v>
      </c>
      <c r="I57" s="33" t="str">
        <f ca="1">IF(AND(WEEKDAY(C57,1)=1,H57&gt;0),MAX(0,Tableau1[[#This Row],[Total semaine]]-$B$1),"")</f>
        <v/>
      </c>
      <c r="J57" s="30" t="str">
        <f ca="1">IF(AND(WEEKDAY(C57,1)=1,H57&gt;0),MAX(0,-Tableau1[[#This Row],[Total semaine]]+$B$1),"")</f>
        <v/>
      </c>
    </row>
    <row r="58" spans="1:10" ht="25.2" customHeight="1" x14ac:dyDescent="0.3">
      <c r="A58" s="11">
        <f t="shared" si="0"/>
        <v>8</v>
      </c>
      <c r="B58" s="16" t="str">
        <f t="shared" si="1"/>
        <v>Février</v>
      </c>
      <c r="C58" s="6">
        <f t="shared" si="3"/>
        <v>46075</v>
      </c>
      <c r="D58" s="7"/>
      <c r="E58" s="7"/>
      <c r="F58" s="7"/>
      <c r="G58" s="3" t="str">
        <f>IF(COUNT(Tableau1[[#This Row],[Ouverture de poste]],Tableau1[[#This Row],[Fermeture de poste]])&lt;2,"-",MOD(F58-D58-E58,1))</f>
        <v>-</v>
      </c>
      <c r="H58" s="3">
        <f ca="1">IF(AND(WEEKDAY(Tableau1[[#This Row],[Date]],2)=7,COUNTA(OFFSET(Tableau1[[#This Row],[Ouverture de poste]],-6,,5))=5), SUM(OFFSET(Tableau1[[#This Row],[Total]],-6,,7)),0)</f>
        <v>0</v>
      </c>
      <c r="I58" s="33" t="str">
        <f ca="1">IF(AND(WEEKDAY(C58,1)=1,H58&gt;0),MAX(0,Tableau1[[#This Row],[Total semaine]]-$B$1),"")</f>
        <v/>
      </c>
      <c r="J58" s="30" t="str">
        <f ca="1">IF(AND(WEEKDAY(C58,1)=1,H58&gt;0),MAX(0,-Tableau1[[#This Row],[Total semaine]]+$B$1),"")</f>
        <v/>
      </c>
    </row>
    <row r="59" spans="1:10" ht="25.2" customHeight="1" x14ac:dyDescent="0.3">
      <c r="A59" s="11">
        <f t="shared" si="0"/>
        <v>9</v>
      </c>
      <c r="B59" s="16" t="str">
        <f t="shared" si="1"/>
        <v>Février</v>
      </c>
      <c r="C59" s="6">
        <f t="shared" si="3"/>
        <v>46076</v>
      </c>
      <c r="D59" s="7"/>
      <c r="E59" s="7"/>
      <c r="F59" s="7"/>
      <c r="G59" s="3" t="str">
        <f>IF(COUNT(Tableau1[[#This Row],[Ouverture de poste]],Tableau1[[#This Row],[Fermeture de poste]])&lt;2,"-",MOD(F59-D59-E59,1))</f>
        <v>-</v>
      </c>
      <c r="H59" s="3">
        <f ca="1">IF(AND(WEEKDAY(Tableau1[[#This Row],[Date]],2)=7,COUNTA(OFFSET(Tableau1[[#This Row],[Ouverture de poste]],-6,,5))=5), SUM(OFFSET(Tableau1[[#This Row],[Total]],-6,,7)),0)</f>
        <v>0</v>
      </c>
      <c r="I59" s="33" t="str">
        <f ca="1">IF(AND(WEEKDAY(C59,1)=1,H59&gt;0),MAX(0,Tableau1[[#This Row],[Total semaine]]-$B$1),"")</f>
        <v/>
      </c>
      <c r="J59" s="30" t="str">
        <f ca="1">IF(AND(WEEKDAY(C59,1)=1,H59&gt;0),MAX(0,-Tableau1[[#This Row],[Total semaine]]+$B$1),"")</f>
        <v/>
      </c>
    </row>
    <row r="60" spans="1:10" ht="25.2" customHeight="1" x14ac:dyDescent="0.3">
      <c r="A60" s="11">
        <f t="shared" si="0"/>
        <v>9</v>
      </c>
      <c r="B60" s="16" t="str">
        <f t="shared" si="1"/>
        <v>Février</v>
      </c>
      <c r="C60" s="6">
        <f t="shared" si="3"/>
        <v>46077</v>
      </c>
      <c r="D60" s="7"/>
      <c r="E60" s="7"/>
      <c r="F60" s="7"/>
      <c r="G60" s="3" t="str">
        <f>IF(COUNT(Tableau1[[#This Row],[Ouverture de poste]],Tableau1[[#This Row],[Fermeture de poste]])&lt;2,"-",MOD(F60-D60-E60,1))</f>
        <v>-</v>
      </c>
      <c r="H60" s="3">
        <f ca="1">IF(AND(WEEKDAY(Tableau1[[#This Row],[Date]],2)=7,COUNTA(OFFSET(Tableau1[[#This Row],[Ouverture de poste]],-6,,5))=5), SUM(OFFSET(Tableau1[[#This Row],[Total]],-6,,7)),0)</f>
        <v>0</v>
      </c>
      <c r="I60" s="33" t="str">
        <f ca="1">IF(AND(WEEKDAY(C60,1)=1,H60&gt;0),MAX(0,Tableau1[[#This Row],[Total semaine]]-$B$1),"")</f>
        <v/>
      </c>
      <c r="J60" s="30" t="str">
        <f ca="1">IF(AND(WEEKDAY(C60,1)=1,H60&gt;0),MAX(0,-Tableau1[[#This Row],[Total semaine]]+$B$1),"")</f>
        <v/>
      </c>
    </row>
    <row r="61" spans="1:10" ht="25.2" customHeight="1" x14ac:dyDescent="0.3">
      <c r="A61" s="11">
        <f t="shared" si="0"/>
        <v>9</v>
      </c>
      <c r="B61" s="16" t="str">
        <f t="shared" si="1"/>
        <v>Février</v>
      </c>
      <c r="C61" s="6">
        <f t="shared" si="3"/>
        <v>46078</v>
      </c>
      <c r="D61" s="7"/>
      <c r="E61" s="7"/>
      <c r="F61" s="7"/>
      <c r="G61" s="3" t="str">
        <f>IF(COUNT(Tableau1[[#This Row],[Ouverture de poste]],Tableau1[[#This Row],[Fermeture de poste]])&lt;2,"-",MOD(F61-D61-E61,1))</f>
        <v>-</v>
      </c>
      <c r="H61" s="3">
        <f ca="1">IF(AND(WEEKDAY(Tableau1[[#This Row],[Date]],2)=7,COUNTA(OFFSET(Tableau1[[#This Row],[Ouverture de poste]],-6,,5))=5), SUM(OFFSET(Tableau1[[#This Row],[Total]],-6,,7)),0)</f>
        <v>0</v>
      </c>
      <c r="I61" s="33" t="str">
        <f ca="1">IF(AND(WEEKDAY(C61,1)=1,H61&gt;0),MAX(0,Tableau1[[#This Row],[Total semaine]]-$B$1),"")</f>
        <v/>
      </c>
      <c r="J61" s="30" t="str">
        <f ca="1">IF(AND(WEEKDAY(C61,1)=1,H61&gt;0),MAX(0,-Tableau1[[#This Row],[Total semaine]]+$B$1),"")</f>
        <v/>
      </c>
    </row>
    <row r="62" spans="1:10" ht="25.2" customHeight="1" x14ac:dyDescent="0.3">
      <c r="A62" s="11">
        <f t="shared" si="0"/>
        <v>9</v>
      </c>
      <c r="B62" s="16" t="str">
        <f t="shared" si="1"/>
        <v>Février</v>
      </c>
      <c r="C62" s="6">
        <f t="shared" si="3"/>
        <v>46079</v>
      </c>
      <c r="D62" s="7"/>
      <c r="E62" s="7"/>
      <c r="F62" s="7"/>
      <c r="G62" s="3" t="str">
        <f>IF(COUNT(Tableau1[[#This Row],[Ouverture de poste]],Tableau1[[#This Row],[Fermeture de poste]])&lt;2,"-",MOD(F62-D62-E62,1))</f>
        <v>-</v>
      </c>
      <c r="H62" s="3">
        <f ca="1">IF(AND(WEEKDAY(Tableau1[[#This Row],[Date]],2)=7,COUNTA(OFFSET(Tableau1[[#This Row],[Ouverture de poste]],-6,,5))=5), SUM(OFFSET(Tableau1[[#This Row],[Total]],-6,,7)),0)</f>
        <v>0</v>
      </c>
      <c r="I62" s="33" t="str">
        <f ca="1">IF(AND(WEEKDAY(C62,1)=1,H62&gt;0),MAX(0,Tableau1[[#This Row],[Total semaine]]-$B$1),"")</f>
        <v/>
      </c>
      <c r="J62" s="30" t="str">
        <f ca="1">IF(AND(WEEKDAY(C62,1)=1,H62&gt;0),MAX(0,-Tableau1[[#This Row],[Total semaine]]+$B$1),"")</f>
        <v/>
      </c>
    </row>
    <row r="63" spans="1:10" ht="25.2" customHeight="1" x14ac:dyDescent="0.3">
      <c r="A63" s="11">
        <f t="shared" si="0"/>
        <v>9</v>
      </c>
      <c r="B63" s="16" t="str">
        <f t="shared" si="1"/>
        <v>Février</v>
      </c>
      <c r="C63" s="6">
        <f t="shared" si="3"/>
        <v>46080</v>
      </c>
      <c r="D63" s="7"/>
      <c r="E63" s="7"/>
      <c r="F63" s="7"/>
      <c r="G63" s="3" t="str">
        <f>IF(COUNT(Tableau1[[#This Row],[Ouverture de poste]],Tableau1[[#This Row],[Fermeture de poste]])&lt;2,"-",MOD(F63-D63-E63,1))</f>
        <v>-</v>
      </c>
      <c r="H63" s="3">
        <f ca="1">IF(AND(WEEKDAY(Tableau1[[#This Row],[Date]],2)=7,COUNTA(OFFSET(Tableau1[[#This Row],[Ouverture de poste]],-6,,5))=5), SUM(OFFSET(Tableau1[[#This Row],[Total]],-6,,7)),0)</f>
        <v>0</v>
      </c>
      <c r="I63" s="33" t="str">
        <f ca="1">IF(AND(WEEKDAY(C63,1)=1,H63&gt;0),MAX(0,Tableau1[[#This Row],[Total semaine]]-$B$1),"")</f>
        <v/>
      </c>
      <c r="J63" s="30" t="str">
        <f ca="1">IF(AND(WEEKDAY(C63,1)=1,H63&gt;0),MAX(0,-Tableau1[[#This Row],[Total semaine]]+$B$1),"")</f>
        <v/>
      </c>
    </row>
    <row r="64" spans="1:10" ht="25.2" customHeight="1" x14ac:dyDescent="0.3">
      <c r="A64" s="11">
        <f t="shared" si="0"/>
        <v>9</v>
      </c>
      <c r="B64" s="16" t="str">
        <f t="shared" si="1"/>
        <v>Février</v>
      </c>
      <c r="C64" s="6">
        <f t="shared" si="3"/>
        <v>46081</v>
      </c>
      <c r="D64" s="7"/>
      <c r="E64" s="7"/>
      <c r="F64" s="7"/>
      <c r="G64" s="3" t="str">
        <f>IF(COUNT(Tableau1[[#This Row],[Ouverture de poste]],Tableau1[[#This Row],[Fermeture de poste]])&lt;2,"-",MOD(F64-D64-E64,1))</f>
        <v>-</v>
      </c>
      <c r="H64" s="3">
        <f ca="1">IF(AND(WEEKDAY(Tableau1[[#This Row],[Date]],2)=7,COUNTA(OFFSET(Tableau1[[#This Row],[Ouverture de poste]],-6,,5))=5), SUM(OFFSET(Tableau1[[#This Row],[Total]],-6,,7)),0)</f>
        <v>0</v>
      </c>
      <c r="I64" s="33" t="str">
        <f ca="1">IF(AND(WEEKDAY(C64,1)=1,H64&gt;0),MAX(0,Tableau1[[#This Row],[Total semaine]]-$B$1),"")</f>
        <v/>
      </c>
      <c r="J64" s="30" t="str">
        <f ca="1">IF(AND(WEEKDAY(C64,1)=1,H64&gt;0),MAX(0,-Tableau1[[#This Row],[Total semaine]]+$B$1),"")</f>
        <v/>
      </c>
    </row>
    <row r="65" spans="1:10" ht="25.2" customHeight="1" x14ac:dyDescent="0.3">
      <c r="A65" s="11">
        <f t="shared" si="0"/>
        <v>9</v>
      </c>
      <c r="B65" s="16" t="str">
        <f t="shared" si="1"/>
        <v>Mars</v>
      </c>
      <c r="C65" s="6">
        <f t="shared" si="3"/>
        <v>46082</v>
      </c>
      <c r="D65" s="7"/>
      <c r="E65" s="7"/>
      <c r="F65" s="7"/>
      <c r="G65" s="3" t="str">
        <f>IF(COUNT(Tableau1[[#This Row],[Ouverture de poste]],Tableau1[[#This Row],[Fermeture de poste]])&lt;2,"-",MOD(F65-D65-E65,1))</f>
        <v>-</v>
      </c>
      <c r="H65" s="3">
        <f ca="1">IF(AND(WEEKDAY(Tableau1[[#This Row],[Date]],2)=7,COUNTA(OFFSET(Tableau1[[#This Row],[Ouverture de poste]],-6,,5))=5), SUM(OFFSET(Tableau1[[#This Row],[Total]],-6,,7)),0)</f>
        <v>0</v>
      </c>
      <c r="I65" s="33" t="str">
        <f ca="1">IF(AND(WEEKDAY(C65,1)=1,H65&gt;0),MAX(0,Tableau1[[#This Row],[Total semaine]]-$B$1),"")</f>
        <v/>
      </c>
      <c r="J65" s="30" t="str">
        <f ca="1">IF(AND(WEEKDAY(C65,1)=1,H65&gt;0),MAX(0,-Tableau1[[#This Row],[Total semaine]]+$B$1),"")</f>
        <v/>
      </c>
    </row>
    <row r="66" spans="1:10" ht="25.2" customHeight="1" x14ac:dyDescent="0.3">
      <c r="A66" s="11">
        <f t="shared" si="0"/>
        <v>10</v>
      </c>
      <c r="B66" s="16" t="str">
        <f t="shared" si="1"/>
        <v>Mars</v>
      </c>
      <c r="C66" s="6">
        <f t="shared" si="3"/>
        <v>46083</v>
      </c>
      <c r="D66" s="7"/>
      <c r="E66" s="7"/>
      <c r="F66" s="7"/>
      <c r="G66" s="3" t="str">
        <f>IF(COUNT(Tableau1[[#This Row],[Ouverture de poste]],Tableau1[[#This Row],[Fermeture de poste]])&lt;2,"-",MOD(F66-D66-E66,1))</f>
        <v>-</v>
      </c>
      <c r="H66" s="3">
        <f ca="1">IF(AND(WEEKDAY(Tableau1[[#This Row],[Date]],2)=7,COUNTA(OFFSET(Tableau1[[#This Row],[Ouverture de poste]],-6,,5))=5), SUM(OFFSET(Tableau1[[#This Row],[Total]],-6,,7)),0)</f>
        <v>0</v>
      </c>
      <c r="I66" s="33" t="str">
        <f ca="1">IF(AND(WEEKDAY(C66,1)=1,H66&gt;0),MAX(0,Tableau1[[#This Row],[Total semaine]]-$B$1),"")</f>
        <v/>
      </c>
      <c r="J66" s="30" t="str">
        <f ca="1">IF(AND(WEEKDAY(C66,1)=1,H66&gt;0),MAX(0,-Tableau1[[#This Row],[Total semaine]]+$B$1),"")</f>
        <v/>
      </c>
    </row>
    <row r="67" spans="1:10" ht="25.2" customHeight="1" x14ac:dyDescent="0.3">
      <c r="A67" s="11">
        <f t="shared" ref="A67:A130" si="4">_xlfn.ISOWEEKNUM(C67)</f>
        <v>10</v>
      </c>
      <c r="B67" s="16" t="str">
        <f t="shared" si="1"/>
        <v>Mars</v>
      </c>
      <c r="C67" s="6">
        <f t="shared" si="3"/>
        <v>46084</v>
      </c>
      <c r="D67" s="7"/>
      <c r="E67" s="7"/>
      <c r="F67" s="7"/>
      <c r="G67" s="3" t="str">
        <f>IF(COUNT(Tableau1[[#This Row],[Ouverture de poste]],Tableau1[[#This Row],[Fermeture de poste]])&lt;2,"-",MOD(F67-D67-E67,1))</f>
        <v>-</v>
      </c>
      <c r="H67" s="3">
        <f ca="1">IF(AND(WEEKDAY(Tableau1[[#This Row],[Date]],2)=7,COUNTA(OFFSET(Tableau1[[#This Row],[Ouverture de poste]],-6,,5))=5), SUM(OFFSET(Tableau1[[#This Row],[Total]],-6,,7)),0)</f>
        <v>0</v>
      </c>
      <c r="I67" s="33" t="str">
        <f ca="1">IF(AND(WEEKDAY(C67,1)=1,H67&gt;0),MAX(0,Tableau1[[#This Row],[Total semaine]]-$B$1),"")</f>
        <v/>
      </c>
      <c r="J67" s="30" t="str">
        <f ca="1">IF(AND(WEEKDAY(C67,1)=1,H67&gt;0),MAX(0,-Tableau1[[#This Row],[Total semaine]]+$B$1),"")</f>
        <v/>
      </c>
    </row>
    <row r="68" spans="1:10" ht="25.2" customHeight="1" x14ac:dyDescent="0.3">
      <c r="A68" s="11">
        <f t="shared" si="4"/>
        <v>10</v>
      </c>
      <c r="B68" s="16" t="str">
        <f t="shared" ref="B68:B131" si="5">PROPER(TEXT(SUBSTITUTE(C68,".","/")*1,"mmmm"))</f>
        <v>Mars</v>
      </c>
      <c r="C68" s="6">
        <f t="shared" si="3"/>
        <v>46085</v>
      </c>
      <c r="D68" s="7"/>
      <c r="E68" s="7"/>
      <c r="F68" s="7"/>
      <c r="G68" s="3" t="str">
        <f>IF(COUNT(Tableau1[[#This Row],[Ouverture de poste]],Tableau1[[#This Row],[Fermeture de poste]])&lt;2,"-",MOD(F68-D68-E68,1))</f>
        <v>-</v>
      </c>
      <c r="H68" s="3">
        <f ca="1">IF(AND(WEEKDAY(Tableau1[[#This Row],[Date]],2)=7,COUNTA(OFFSET(Tableau1[[#This Row],[Ouverture de poste]],-6,,5))=5), SUM(OFFSET(Tableau1[[#This Row],[Total]],-6,,7)),0)</f>
        <v>0</v>
      </c>
      <c r="I68" s="33" t="str">
        <f ca="1">IF(AND(WEEKDAY(C68,1)=1,H68&gt;0),MAX(0,Tableau1[[#This Row],[Total semaine]]-$B$1),"")</f>
        <v/>
      </c>
      <c r="J68" s="30" t="str">
        <f ca="1">IF(AND(WEEKDAY(C68,1)=1,H68&gt;0),MAX(0,-Tableau1[[#This Row],[Total semaine]]+$B$1),"")</f>
        <v/>
      </c>
    </row>
    <row r="69" spans="1:10" ht="25.2" customHeight="1" x14ac:dyDescent="0.3">
      <c r="A69" s="11">
        <f t="shared" si="4"/>
        <v>10</v>
      </c>
      <c r="B69" s="16" t="str">
        <f t="shared" si="5"/>
        <v>Mars</v>
      </c>
      <c r="C69" s="6">
        <f t="shared" si="3"/>
        <v>46086</v>
      </c>
      <c r="D69" s="7"/>
      <c r="E69" s="7"/>
      <c r="F69" s="7"/>
      <c r="G69" s="3" t="str">
        <f>IF(COUNT(Tableau1[[#This Row],[Ouverture de poste]],Tableau1[[#This Row],[Fermeture de poste]])&lt;2,"-",MOD(F69-D69-E69,1))</f>
        <v>-</v>
      </c>
      <c r="H69" s="3">
        <f ca="1">IF(AND(WEEKDAY(Tableau1[[#This Row],[Date]],2)=7,COUNTA(OFFSET(Tableau1[[#This Row],[Ouverture de poste]],-6,,5))=5), SUM(OFFSET(Tableau1[[#This Row],[Total]],-6,,7)),0)</f>
        <v>0</v>
      </c>
      <c r="I69" s="33" t="str">
        <f ca="1">IF(AND(WEEKDAY(C69,1)=1,H69&gt;0),MAX(0,Tableau1[[#This Row],[Total semaine]]-$B$1),"")</f>
        <v/>
      </c>
      <c r="J69" s="30" t="str">
        <f ca="1">IF(AND(WEEKDAY(C69,1)=1,H69&gt;0),MAX(0,-Tableau1[[#This Row],[Total semaine]]+$B$1),"")</f>
        <v/>
      </c>
    </row>
    <row r="70" spans="1:10" ht="25.2" customHeight="1" x14ac:dyDescent="0.3">
      <c r="A70" s="11">
        <f t="shared" si="4"/>
        <v>10</v>
      </c>
      <c r="B70" s="16" t="str">
        <f t="shared" si="5"/>
        <v>Mars</v>
      </c>
      <c r="C70" s="6">
        <f t="shared" si="3"/>
        <v>46087</v>
      </c>
      <c r="D70" s="7"/>
      <c r="E70" s="7"/>
      <c r="F70" s="7"/>
      <c r="G70" s="3" t="str">
        <f>IF(COUNT(Tableau1[[#This Row],[Ouverture de poste]],Tableau1[[#This Row],[Fermeture de poste]])&lt;2,"-",MOD(F70-D70-E70,1))</f>
        <v>-</v>
      </c>
      <c r="H70" s="3">
        <f ca="1">IF(AND(WEEKDAY(Tableau1[[#This Row],[Date]],2)=7,COUNTA(OFFSET(Tableau1[[#This Row],[Ouverture de poste]],-6,,5))=5), SUM(OFFSET(Tableau1[[#This Row],[Total]],-6,,7)),0)</f>
        <v>0</v>
      </c>
      <c r="I70" s="33" t="str">
        <f ca="1">IF(AND(WEEKDAY(C70,1)=1,H70&gt;0),MAX(0,Tableau1[[#This Row],[Total semaine]]-$B$1),"")</f>
        <v/>
      </c>
      <c r="J70" s="30" t="str">
        <f ca="1">IF(AND(WEEKDAY(C70,1)=1,H70&gt;0),MAX(0,-Tableau1[[#This Row],[Total semaine]]+$B$1),"")</f>
        <v/>
      </c>
    </row>
    <row r="71" spans="1:10" ht="25.2" customHeight="1" x14ac:dyDescent="0.3">
      <c r="A71" s="11">
        <f t="shared" si="4"/>
        <v>10</v>
      </c>
      <c r="B71" s="16" t="str">
        <f t="shared" si="5"/>
        <v>Mars</v>
      </c>
      <c r="C71" s="6">
        <f t="shared" si="3"/>
        <v>46088</v>
      </c>
      <c r="D71" s="7"/>
      <c r="E71" s="7"/>
      <c r="F71" s="7"/>
      <c r="G71" s="3" t="str">
        <f>IF(COUNT(Tableau1[[#This Row],[Ouverture de poste]],Tableau1[[#This Row],[Fermeture de poste]])&lt;2,"-",MOD(F71-D71-E71,1))</f>
        <v>-</v>
      </c>
      <c r="H71" s="3">
        <f ca="1">IF(AND(WEEKDAY(Tableau1[[#This Row],[Date]],2)=7,COUNTA(OFFSET(Tableau1[[#This Row],[Ouverture de poste]],-6,,5))=5), SUM(OFFSET(Tableau1[[#This Row],[Total]],-6,,7)),0)</f>
        <v>0</v>
      </c>
      <c r="I71" s="33" t="str">
        <f ca="1">IF(AND(WEEKDAY(C71,1)=1,H71&gt;0),MAX(0,Tableau1[[#This Row],[Total semaine]]-$B$1),"")</f>
        <v/>
      </c>
      <c r="J71" s="30" t="str">
        <f ca="1">IF(AND(WEEKDAY(C71,1)=1,H71&gt;0),MAX(0,-Tableau1[[#This Row],[Total semaine]]+$B$1),"")</f>
        <v/>
      </c>
    </row>
    <row r="72" spans="1:10" ht="25.2" customHeight="1" x14ac:dyDescent="0.3">
      <c r="A72" s="11">
        <f t="shared" si="4"/>
        <v>10</v>
      </c>
      <c r="B72" s="16" t="str">
        <f t="shared" si="5"/>
        <v>Mars</v>
      </c>
      <c r="C72" s="6">
        <f t="shared" si="3"/>
        <v>46089</v>
      </c>
      <c r="D72" s="7"/>
      <c r="E72" s="7"/>
      <c r="F72" s="7"/>
      <c r="G72" s="3" t="str">
        <f>IF(COUNT(Tableau1[[#This Row],[Ouverture de poste]],Tableau1[[#This Row],[Fermeture de poste]])&lt;2,"-",MOD(F72-D72-E72,1))</f>
        <v>-</v>
      </c>
      <c r="H72" s="3">
        <f ca="1">IF(AND(WEEKDAY(Tableau1[[#This Row],[Date]],2)=7,COUNTA(OFFSET(Tableau1[[#This Row],[Ouverture de poste]],-6,,5))=5), SUM(OFFSET(Tableau1[[#This Row],[Total]],-6,,7)),0)</f>
        <v>0</v>
      </c>
      <c r="I72" s="33" t="str">
        <f ca="1">IF(AND(WEEKDAY(C72,1)=1,H72&gt;0),MAX(0,Tableau1[[#This Row],[Total semaine]]-$B$1),"")</f>
        <v/>
      </c>
      <c r="J72" s="30" t="str">
        <f ca="1">IF(AND(WEEKDAY(C72,1)=1,H72&gt;0),MAX(0,-Tableau1[[#This Row],[Total semaine]]+$B$1),"")</f>
        <v/>
      </c>
    </row>
    <row r="73" spans="1:10" ht="25.2" customHeight="1" x14ac:dyDescent="0.3">
      <c r="A73" s="11">
        <f t="shared" si="4"/>
        <v>11</v>
      </c>
      <c r="B73" s="16" t="str">
        <f t="shared" si="5"/>
        <v>Mars</v>
      </c>
      <c r="C73" s="6">
        <f t="shared" si="3"/>
        <v>46090</v>
      </c>
      <c r="D73" s="7"/>
      <c r="E73" s="7"/>
      <c r="F73" s="7"/>
      <c r="G73" s="3" t="str">
        <f>IF(COUNT(Tableau1[[#This Row],[Ouverture de poste]],Tableau1[[#This Row],[Fermeture de poste]])&lt;2,"-",MOD(F73-D73-E73,1))</f>
        <v>-</v>
      </c>
      <c r="H73" s="3">
        <f ca="1">IF(AND(WEEKDAY(Tableau1[[#This Row],[Date]],2)=7,COUNTA(OFFSET(Tableau1[[#This Row],[Ouverture de poste]],-6,,5))=5), SUM(OFFSET(Tableau1[[#This Row],[Total]],-6,,7)),0)</f>
        <v>0</v>
      </c>
      <c r="I73" s="33" t="str">
        <f ca="1">IF(AND(WEEKDAY(C73,1)=1,H73&gt;0),MAX(0,Tableau1[[#This Row],[Total semaine]]-$B$1),"")</f>
        <v/>
      </c>
      <c r="J73" s="30" t="str">
        <f ca="1">IF(AND(WEEKDAY(C73,1)=1,H73&gt;0),MAX(0,-Tableau1[[#This Row],[Total semaine]]+$B$1),"")</f>
        <v/>
      </c>
    </row>
    <row r="74" spans="1:10" ht="25.2" customHeight="1" x14ac:dyDescent="0.3">
      <c r="A74" s="11">
        <f t="shared" si="4"/>
        <v>11</v>
      </c>
      <c r="B74" s="16" t="str">
        <f t="shared" si="5"/>
        <v>Mars</v>
      </c>
      <c r="C74" s="6">
        <f t="shared" si="3"/>
        <v>46091</v>
      </c>
      <c r="D74" s="7"/>
      <c r="E74" s="7"/>
      <c r="F74" s="7"/>
      <c r="G74" s="3" t="str">
        <f>IF(COUNT(Tableau1[[#This Row],[Ouverture de poste]],Tableau1[[#This Row],[Fermeture de poste]])&lt;2,"-",MOD(F74-D74-E74,1))</f>
        <v>-</v>
      </c>
      <c r="H74" s="3">
        <f ca="1">IF(AND(WEEKDAY(Tableau1[[#This Row],[Date]],2)=7,COUNTA(OFFSET(Tableau1[[#This Row],[Ouverture de poste]],-6,,5))=5), SUM(OFFSET(Tableau1[[#This Row],[Total]],-6,,7)),0)</f>
        <v>0</v>
      </c>
      <c r="I74" s="33" t="str">
        <f ca="1">IF(AND(WEEKDAY(C74,1)=1,H74&gt;0),MAX(0,Tableau1[[#This Row],[Total semaine]]-$B$1),"")</f>
        <v/>
      </c>
      <c r="J74" s="30" t="str">
        <f ca="1">IF(AND(WEEKDAY(C74,1)=1,H74&gt;0),MAX(0,-Tableau1[[#This Row],[Total semaine]]+$B$1),"")</f>
        <v/>
      </c>
    </row>
    <row r="75" spans="1:10" ht="25.2" customHeight="1" x14ac:dyDescent="0.3">
      <c r="A75" s="11">
        <f t="shared" si="4"/>
        <v>11</v>
      </c>
      <c r="B75" s="16" t="str">
        <f t="shared" si="5"/>
        <v>Mars</v>
      </c>
      <c r="C75" s="6">
        <f t="shared" si="3"/>
        <v>46092</v>
      </c>
      <c r="D75" s="7"/>
      <c r="E75" s="7"/>
      <c r="F75" s="7"/>
      <c r="G75" s="3" t="str">
        <f>IF(COUNT(Tableau1[[#This Row],[Ouverture de poste]],Tableau1[[#This Row],[Fermeture de poste]])&lt;2,"-",MOD(F75-D75-E75,1))</f>
        <v>-</v>
      </c>
      <c r="H75" s="3">
        <f ca="1">IF(AND(WEEKDAY(Tableau1[[#This Row],[Date]],2)=7,COUNTA(OFFSET(Tableau1[[#This Row],[Ouverture de poste]],-6,,5))=5), SUM(OFFSET(Tableau1[[#This Row],[Total]],-6,,7)),0)</f>
        <v>0</v>
      </c>
      <c r="I75" s="33" t="str">
        <f ca="1">IF(AND(WEEKDAY(C75,1)=1,H75&gt;0),MAX(0,Tableau1[[#This Row],[Total semaine]]-$B$1),"")</f>
        <v/>
      </c>
      <c r="J75" s="30" t="str">
        <f ca="1">IF(AND(WEEKDAY(C75,1)=1,H75&gt;0),MAX(0,-Tableau1[[#This Row],[Total semaine]]+$B$1),"")</f>
        <v/>
      </c>
    </row>
    <row r="76" spans="1:10" ht="25.2" customHeight="1" x14ac:dyDescent="0.3">
      <c r="A76" s="11">
        <f t="shared" si="4"/>
        <v>11</v>
      </c>
      <c r="B76" s="16" t="str">
        <f t="shared" si="5"/>
        <v>Mars</v>
      </c>
      <c r="C76" s="6">
        <f t="shared" si="3"/>
        <v>46093</v>
      </c>
      <c r="D76" s="7"/>
      <c r="E76" s="7"/>
      <c r="F76" s="7"/>
      <c r="G76" s="3" t="str">
        <f>IF(COUNT(Tableau1[[#This Row],[Ouverture de poste]],Tableau1[[#This Row],[Fermeture de poste]])&lt;2,"-",MOD(F76-D76-E76,1))</f>
        <v>-</v>
      </c>
      <c r="H76" s="3">
        <f ca="1">IF(AND(WEEKDAY(Tableau1[[#This Row],[Date]],2)=7,COUNTA(OFFSET(Tableau1[[#This Row],[Ouverture de poste]],-6,,5))=5), SUM(OFFSET(Tableau1[[#This Row],[Total]],-6,,7)),0)</f>
        <v>0</v>
      </c>
      <c r="I76" s="33" t="str">
        <f ca="1">IF(AND(WEEKDAY(C76,1)=1,H76&gt;0),MAX(0,Tableau1[[#This Row],[Total semaine]]-$B$1),"")</f>
        <v/>
      </c>
      <c r="J76" s="30" t="str">
        <f ca="1">IF(AND(WEEKDAY(C76,1)=1,H76&gt;0),MAX(0,-Tableau1[[#This Row],[Total semaine]]+$B$1),"")</f>
        <v/>
      </c>
    </row>
    <row r="77" spans="1:10" ht="25.2" customHeight="1" x14ac:dyDescent="0.3">
      <c r="A77" s="11">
        <f t="shared" si="4"/>
        <v>11</v>
      </c>
      <c r="B77" s="16" t="str">
        <f t="shared" si="5"/>
        <v>Mars</v>
      </c>
      <c r="C77" s="6">
        <f t="shared" si="3"/>
        <v>46094</v>
      </c>
      <c r="D77" s="7"/>
      <c r="E77" s="7"/>
      <c r="F77" s="7"/>
      <c r="G77" s="3" t="str">
        <f>IF(COUNT(Tableau1[[#This Row],[Ouverture de poste]],Tableau1[[#This Row],[Fermeture de poste]])&lt;2,"-",MOD(F77-D77-E77,1))</f>
        <v>-</v>
      </c>
      <c r="H77" s="3">
        <f ca="1">IF(AND(WEEKDAY(Tableau1[[#This Row],[Date]],2)=7,COUNTA(OFFSET(Tableau1[[#This Row],[Ouverture de poste]],-6,,5))=5), SUM(OFFSET(Tableau1[[#This Row],[Total]],-6,,7)),0)</f>
        <v>0</v>
      </c>
      <c r="I77" s="33" t="str">
        <f ca="1">IF(AND(WEEKDAY(C77,1)=1,H77&gt;0),MAX(0,Tableau1[[#This Row],[Total semaine]]-$B$1),"")</f>
        <v/>
      </c>
      <c r="J77" s="30" t="str">
        <f ca="1">IF(AND(WEEKDAY(C77,1)=1,H77&gt;0),MAX(0,-Tableau1[[#This Row],[Total semaine]]+$B$1),"")</f>
        <v/>
      </c>
    </row>
    <row r="78" spans="1:10" ht="25.2" customHeight="1" x14ac:dyDescent="0.3">
      <c r="A78" s="11">
        <f t="shared" si="4"/>
        <v>11</v>
      </c>
      <c r="B78" s="16" t="str">
        <f t="shared" si="5"/>
        <v>Mars</v>
      </c>
      <c r="C78" s="6">
        <f t="shared" si="3"/>
        <v>46095</v>
      </c>
      <c r="D78" s="7"/>
      <c r="E78" s="7"/>
      <c r="F78" s="7"/>
      <c r="G78" s="3" t="str">
        <f>IF(COUNT(Tableau1[[#This Row],[Ouverture de poste]],Tableau1[[#This Row],[Fermeture de poste]])&lt;2,"-",MOD(F78-D78-E78,1))</f>
        <v>-</v>
      </c>
      <c r="H78" s="3">
        <f ca="1">IF(AND(WEEKDAY(Tableau1[[#This Row],[Date]],2)=7,COUNTA(OFFSET(Tableau1[[#This Row],[Ouverture de poste]],-6,,5))=5), SUM(OFFSET(Tableau1[[#This Row],[Total]],-6,,7)),0)</f>
        <v>0</v>
      </c>
      <c r="I78" s="33" t="str">
        <f ca="1">IF(AND(WEEKDAY(C78,1)=1,H78&gt;0),MAX(0,Tableau1[[#This Row],[Total semaine]]-$B$1),"")</f>
        <v/>
      </c>
      <c r="J78" s="30" t="str">
        <f ca="1">IF(AND(WEEKDAY(C78,1)=1,H78&gt;0),MAX(0,-Tableau1[[#This Row],[Total semaine]]+$B$1),"")</f>
        <v/>
      </c>
    </row>
    <row r="79" spans="1:10" ht="25.2" customHeight="1" x14ac:dyDescent="0.3">
      <c r="A79" s="11">
        <f t="shared" si="4"/>
        <v>11</v>
      </c>
      <c r="B79" s="16" t="str">
        <f t="shared" si="5"/>
        <v>Mars</v>
      </c>
      <c r="C79" s="6">
        <f t="shared" si="3"/>
        <v>46096</v>
      </c>
      <c r="D79" s="7"/>
      <c r="E79" s="7"/>
      <c r="F79" s="7"/>
      <c r="G79" s="3" t="str">
        <f>IF(COUNT(Tableau1[[#This Row],[Ouverture de poste]],Tableau1[[#This Row],[Fermeture de poste]])&lt;2,"-",MOD(F79-D79-E79,1))</f>
        <v>-</v>
      </c>
      <c r="H79" s="3">
        <f ca="1">IF(AND(WEEKDAY(Tableau1[[#This Row],[Date]],2)=7,COUNTA(OFFSET(Tableau1[[#This Row],[Ouverture de poste]],-6,,5))=5), SUM(OFFSET(Tableau1[[#This Row],[Total]],-6,,7)),0)</f>
        <v>0</v>
      </c>
      <c r="I79" s="33" t="str">
        <f ca="1">IF(AND(WEEKDAY(C79,1)=1,H79&gt;0),MAX(0,Tableau1[[#This Row],[Total semaine]]-$B$1),"")</f>
        <v/>
      </c>
      <c r="J79" s="30" t="str">
        <f ca="1">IF(AND(WEEKDAY(C79,1)=1,H79&gt;0),MAX(0,-Tableau1[[#This Row],[Total semaine]]+$B$1),"")</f>
        <v/>
      </c>
    </row>
    <row r="80" spans="1:10" ht="25.2" customHeight="1" x14ac:dyDescent="0.3">
      <c r="A80" s="11">
        <f t="shared" si="4"/>
        <v>12</v>
      </c>
      <c r="B80" s="16" t="str">
        <f t="shared" si="5"/>
        <v>Mars</v>
      </c>
      <c r="C80" s="6">
        <f t="shared" si="3"/>
        <v>46097</v>
      </c>
      <c r="D80" s="7"/>
      <c r="E80" s="7"/>
      <c r="F80" s="7"/>
      <c r="G80" s="3" t="str">
        <f>IF(COUNT(Tableau1[[#This Row],[Ouverture de poste]],Tableau1[[#This Row],[Fermeture de poste]])&lt;2,"-",MOD(F80-D80-E80,1))</f>
        <v>-</v>
      </c>
      <c r="H80" s="3">
        <f ca="1">IF(AND(WEEKDAY(Tableau1[[#This Row],[Date]],2)=7,COUNTA(OFFSET(Tableau1[[#This Row],[Ouverture de poste]],-6,,5))=5), SUM(OFFSET(Tableau1[[#This Row],[Total]],-6,,7)),0)</f>
        <v>0</v>
      </c>
      <c r="I80" s="33" t="str">
        <f ca="1">IF(AND(WEEKDAY(C80,1)=1,H80&gt;0),MAX(0,Tableau1[[#This Row],[Total semaine]]-$B$1),"")</f>
        <v/>
      </c>
      <c r="J80" s="30" t="str">
        <f ca="1">IF(AND(WEEKDAY(C80,1)=1,H80&gt;0),MAX(0,-Tableau1[[#This Row],[Total semaine]]+$B$1),"")</f>
        <v/>
      </c>
    </row>
    <row r="81" spans="1:10" ht="25.2" customHeight="1" x14ac:dyDescent="0.3">
      <c r="A81" s="11">
        <f t="shared" si="4"/>
        <v>12</v>
      </c>
      <c r="B81" s="16" t="str">
        <f t="shared" si="5"/>
        <v>Mars</v>
      </c>
      <c r="C81" s="6">
        <f t="shared" si="3"/>
        <v>46098</v>
      </c>
      <c r="D81" s="7"/>
      <c r="E81" s="7"/>
      <c r="F81" s="7"/>
      <c r="G81" s="3" t="str">
        <f>IF(COUNT(Tableau1[[#This Row],[Ouverture de poste]],Tableau1[[#This Row],[Fermeture de poste]])&lt;2,"-",MOD(F81-D81-E81,1))</f>
        <v>-</v>
      </c>
      <c r="H81" s="3">
        <f ca="1">IF(AND(WEEKDAY(Tableau1[[#This Row],[Date]],2)=7,COUNTA(OFFSET(Tableau1[[#This Row],[Ouverture de poste]],-6,,5))=5), SUM(OFFSET(Tableau1[[#This Row],[Total]],-6,,7)),0)</f>
        <v>0</v>
      </c>
      <c r="I81" s="33" t="str">
        <f ca="1">IF(AND(WEEKDAY(C81,1)=1,H81&gt;0),MAX(0,Tableau1[[#This Row],[Total semaine]]-$B$1),"")</f>
        <v/>
      </c>
      <c r="J81" s="30" t="str">
        <f ca="1">IF(AND(WEEKDAY(C81,1)=1,H81&gt;0),MAX(0,-Tableau1[[#This Row],[Total semaine]]+$B$1),"")</f>
        <v/>
      </c>
    </row>
    <row r="82" spans="1:10" ht="25.2" customHeight="1" x14ac:dyDescent="0.3">
      <c r="A82" s="11">
        <f t="shared" si="4"/>
        <v>12</v>
      </c>
      <c r="B82" s="16" t="str">
        <f t="shared" si="5"/>
        <v>Mars</v>
      </c>
      <c r="C82" s="6">
        <f t="shared" si="3"/>
        <v>46099</v>
      </c>
      <c r="D82" s="7"/>
      <c r="E82" s="7"/>
      <c r="F82" s="7"/>
      <c r="G82" s="3" t="str">
        <f>IF(COUNT(Tableau1[[#This Row],[Ouverture de poste]],Tableau1[[#This Row],[Fermeture de poste]])&lt;2,"-",MOD(F82-D82-E82,1))</f>
        <v>-</v>
      </c>
      <c r="H82" s="3">
        <f ca="1">IF(AND(WEEKDAY(Tableau1[[#This Row],[Date]],2)=7,COUNTA(OFFSET(Tableau1[[#This Row],[Ouverture de poste]],-6,,5))=5), SUM(OFFSET(Tableau1[[#This Row],[Total]],-6,,7)),0)</f>
        <v>0</v>
      </c>
      <c r="I82" s="33" t="str">
        <f ca="1">IF(AND(WEEKDAY(C82,1)=1,H82&gt;0),MAX(0,Tableau1[[#This Row],[Total semaine]]-$B$1),"")</f>
        <v/>
      </c>
      <c r="J82" s="30" t="str">
        <f ca="1">IF(AND(WEEKDAY(C82,1)=1,H82&gt;0),MAX(0,-Tableau1[[#This Row],[Total semaine]]+$B$1),"")</f>
        <v/>
      </c>
    </row>
    <row r="83" spans="1:10" ht="25.2" customHeight="1" x14ac:dyDescent="0.3">
      <c r="A83" s="11">
        <f t="shared" si="4"/>
        <v>12</v>
      </c>
      <c r="B83" s="16" t="str">
        <f t="shared" si="5"/>
        <v>Mars</v>
      </c>
      <c r="C83" s="6">
        <f t="shared" si="3"/>
        <v>46100</v>
      </c>
      <c r="D83" s="7"/>
      <c r="E83" s="7"/>
      <c r="F83" s="7"/>
      <c r="G83" s="3" t="str">
        <f>IF(COUNT(Tableau1[[#This Row],[Ouverture de poste]],Tableau1[[#This Row],[Fermeture de poste]])&lt;2,"-",MOD(F83-D83-E83,1))</f>
        <v>-</v>
      </c>
      <c r="H83" s="3">
        <f ca="1">IF(AND(WEEKDAY(Tableau1[[#This Row],[Date]],2)=7,COUNTA(OFFSET(Tableau1[[#This Row],[Ouverture de poste]],-6,,5))=5), SUM(OFFSET(Tableau1[[#This Row],[Total]],-6,,7)),0)</f>
        <v>0</v>
      </c>
      <c r="I83" s="33" t="str">
        <f ca="1">IF(AND(WEEKDAY(C83,1)=1,H83&gt;0),MAX(0,Tableau1[[#This Row],[Total semaine]]-$B$1),"")</f>
        <v/>
      </c>
      <c r="J83" s="30" t="str">
        <f ca="1">IF(AND(WEEKDAY(C83,1)=1,H83&gt;0),MAX(0,-Tableau1[[#This Row],[Total semaine]]+$B$1),"")</f>
        <v/>
      </c>
    </row>
    <row r="84" spans="1:10" ht="25.2" customHeight="1" x14ac:dyDescent="0.3">
      <c r="A84" s="11">
        <f t="shared" si="4"/>
        <v>12</v>
      </c>
      <c r="B84" s="16" t="str">
        <f t="shared" si="5"/>
        <v>Mars</v>
      </c>
      <c r="C84" s="6">
        <f t="shared" si="3"/>
        <v>46101</v>
      </c>
      <c r="D84" s="7"/>
      <c r="E84" s="7"/>
      <c r="F84" s="7"/>
      <c r="G84" s="3" t="str">
        <f>IF(COUNT(Tableau1[[#This Row],[Ouverture de poste]],Tableau1[[#This Row],[Fermeture de poste]])&lt;2,"-",MOD(F84-D84-E84,1))</f>
        <v>-</v>
      </c>
      <c r="H84" s="3">
        <f ca="1">IF(AND(WEEKDAY(Tableau1[[#This Row],[Date]],2)=7,COUNTA(OFFSET(Tableau1[[#This Row],[Ouverture de poste]],-6,,5))=5), SUM(OFFSET(Tableau1[[#This Row],[Total]],-6,,7)),0)</f>
        <v>0</v>
      </c>
      <c r="I84" s="33" t="str">
        <f ca="1">IF(AND(WEEKDAY(C84,1)=1,H84&gt;0),MAX(0,Tableau1[[#This Row],[Total semaine]]-$B$1),"")</f>
        <v/>
      </c>
      <c r="J84" s="30" t="str">
        <f ca="1">IF(AND(WEEKDAY(C84,1)=1,H84&gt;0),MAX(0,-Tableau1[[#This Row],[Total semaine]]+$B$1),"")</f>
        <v/>
      </c>
    </row>
    <row r="85" spans="1:10" ht="25.2" customHeight="1" x14ac:dyDescent="0.3">
      <c r="A85" s="11">
        <f t="shared" si="4"/>
        <v>12</v>
      </c>
      <c r="B85" s="16" t="str">
        <f t="shared" si="5"/>
        <v>Mars</v>
      </c>
      <c r="C85" s="6">
        <f t="shared" si="3"/>
        <v>46102</v>
      </c>
      <c r="D85" s="7"/>
      <c r="E85" s="7"/>
      <c r="F85" s="7"/>
      <c r="G85" s="3" t="str">
        <f>IF(COUNT(Tableau1[[#This Row],[Ouverture de poste]],Tableau1[[#This Row],[Fermeture de poste]])&lt;2,"-",MOD(F85-D85-E85,1))</f>
        <v>-</v>
      </c>
      <c r="H85" s="3">
        <f ca="1">IF(AND(WEEKDAY(Tableau1[[#This Row],[Date]],2)=7,COUNTA(OFFSET(Tableau1[[#This Row],[Ouverture de poste]],-6,,5))=5), SUM(OFFSET(Tableau1[[#This Row],[Total]],-6,,7)),0)</f>
        <v>0</v>
      </c>
      <c r="I85" s="33" t="str">
        <f ca="1">IF(AND(WEEKDAY(C85,1)=1,H85&gt;0),MAX(0,Tableau1[[#This Row],[Total semaine]]-$B$1),"")</f>
        <v/>
      </c>
      <c r="J85" s="30" t="str">
        <f ca="1">IF(AND(WEEKDAY(C85,1)=1,H85&gt;0),MAX(0,-Tableau1[[#This Row],[Total semaine]]+$B$1),"")</f>
        <v/>
      </c>
    </row>
    <row r="86" spans="1:10" ht="25.2" customHeight="1" x14ac:dyDescent="0.3">
      <c r="A86" s="11">
        <f t="shared" si="4"/>
        <v>12</v>
      </c>
      <c r="B86" s="16" t="str">
        <f t="shared" si="5"/>
        <v>Mars</v>
      </c>
      <c r="C86" s="6">
        <f t="shared" si="3"/>
        <v>46103</v>
      </c>
      <c r="D86" s="7"/>
      <c r="E86" s="7"/>
      <c r="F86" s="7"/>
      <c r="G86" s="3" t="str">
        <f>IF(COUNT(Tableau1[[#This Row],[Ouverture de poste]],Tableau1[[#This Row],[Fermeture de poste]])&lt;2,"-",MOD(F86-D86-E86,1))</f>
        <v>-</v>
      </c>
      <c r="H86" s="3">
        <f ca="1">IF(AND(WEEKDAY(Tableau1[[#This Row],[Date]],2)=7,COUNTA(OFFSET(Tableau1[[#This Row],[Ouverture de poste]],-6,,5))=5), SUM(OFFSET(Tableau1[[#This Row],[Total]],-6,,7)),0)</f>
        <v>0</v>
      </c>
      <c r="I86" s="33" t="str">
        <f ca="1">IF(AND(WEEKDAY(C86,1)=1,H86&gt;0),MAX(0,Tableau1[[#This Row],[Total semaine]]-$B$1),"")</f>
        <v/>
      </c>
      <c r="J86" s="30" t="str">
        <f ca="1">IF(AND(WEEKDAY(C86,1)=1,H86&gt;0),MAX(0,-Tableau1[[#This Row],[Total semaine]]+$B$1),"")</f>
        <v/>
      </c>
    </row>
    <row r="87" spans="1:10" ht="25.2" customHeight="1" x14ac:dyDescent="0.3">
      <c r="A87" s="11">
        <f t="shared" si="4"/>
        <v>13</v>
      </c>
      <c r="B87" s="16" t="str">
        <f t="shared" si="5"/>
        <v>Mars</v>
      </c>
      <c r="C87" s="6">
        <f t="shared" si="3"/>
        <v>46104</v>
      </c>
      <c r="D87" s="7"/>
      <c r="E87" s="7"/>
      <c r="F87" s="7"/>
      <c r="G87" s="3" t="str">
        <f>IF(COUNT(Tableau1[[#This Row],[Ouverture de poste]],Tableau1[[#This Row],[Fermeture de poste]])&lt;2,"-",MOD(F87-D87-E87,1))</f>
        <v>-</v>
      </c>
      <c r="H87" s="3">
        <f ca="1">IF(AND(WEEKDAY(Tableau1[[#This Row],[Date]],2)=7,COUNTA(OFFSET(Tableau1[[#This Row],[Ouverture de poste]],-6,,5))=5), SUM(OFFSET(Tableau1[[#This Row],[Total]],-6,,7)),0)</f>
        <v>0</v>
      </c>
      <c r="I87" s="33" t="str">
        <f ca="1">IF(AND(WEEKDAY(C87,1)=1,H87&gt;0),MAX(0,Tableau1[[#This Row],[Total semaine]]-$B$1),"")</f>
        <v/>
      </c>
      <c r="J87" s="30" t="str">
        <f ca="1">IF(AND(WEEKDAY(C87,1)=1,H87&gt;0),MAX(0,-Tableau1[[#This Row],[Total semaine]]+$B$1),"")</f>
        <v/>
      </c>
    </row>
    <row r="88" spans="1:10" ht="25.2" customHeight="1" x14ac:dyDescent="0.3">
      <c r="A88" s="11">
        <f t="shared" si="4"/>
        <v>13</v>
      </c>
      <c r="B88" s="16" t="str">
        <f t="shared" si="5"/>
        <v>Mars</v>
      </c>
      <c r="C88" s="6">
        <f t="shared" si="3"/>
        <v>46105</v>
      </c>
      <c r="D88" s="7"/>
      <c r="E88" s="7"/>
      <c r="F88" s="7"/>
      <c r="G88" s="3" t="str">
        <f>IF(COUNT(Tableau1[[#This Row],[Ouverture de poste]],Tableau1[[#This Row],[Fermeture de poste]])&lt;2,"-",MOD(F88-D88-E88,1))</f>
        <v>-</v>
      </c>
      <c r="H88" s="3">
        <f ca="1">IF(AND(WEEKDAY(Tableau1[[#This Row],[Date]],2)=7,COUNTA(OFFSET(Tableau1[[#This Row],[Ouverture de poste]],-6,,5))=5), SUM(OFFSET(Tableau1[[#This Row],[Total]],-6,,7)),0)</f>
        <v>0</v>
      </c>
      <c r="I88" s="33" t="str">
        <f ca="1">IF(AND(WEEKDAY(C88,1)=1,H88&gt;0),MAX(0,Tableau1[[#This Row],[Total semaine]]-$B$1),"")</f>
        <v/>
      </c>
      <c r="J88" s="30" t="str">
        <f ca="1">IF(AND(WEEKDAY(C88,1)=1,H88&gt;0),MAX(0,-Tableau1[[#This Row],[Total semaine]]+$B$1),"")</f>
        <v/>
      </c>
    </row>
    <row r="89" spans="1:10" ht="25.2" customHeight="1" x14ac:dyDescent="0.3">
      <c r="A89" s="11">
        <f t="shared" si="4"/>
        <v>13</v>
      </c>
      <c r="B89" s="16" t="str">
        <f t="shared" si="5"/>
        <v>Mars</v>
      </c>
      <c r="C89" s="6">
        <f t="shared" si="3"/>
        <v>46106</v>
      </c>
      <c r="D89" s="7"/>
      <c r="E89" s="7"/>
      <c r="F89" s="7"/>
      <c r="G89" s="3" t="str">
        <f>IF(COUNT(Tableau1[[#This Row],[Ouverture de poste]],Tableau1[[#This Row],[Fermeture de poste]])&lt;2,"-",MOD(F89-D89-E89,1))</f>
        <v>-</v>
      </c>
      <c r="H89" s="3">
        <f ca="1">IF(AND(WEEKDAY(Tableau1[[#This Row],[Date]],2)=7,COUNTA(OFFSET(Tableau1[[#This Row],[Ouverture de poste]],-6,,5))=5), SUM(OFFSET(Tableau1[[#This Row],[Total]],-6,,7)),0)</f>
        <v>0</v>
      </c>
      <c r="I89" s="33" t="str">
        <f ca="1">IF(AND(WEEKDAY(C89,1)=1,H89&gt;0),MAX(0,Tableau1[[#This Row],[Total semaine]]-$B$1),"")</f>
        <v/>
      </c>
      <c r="J89" s="30" t="str">
        <f ca="1">IF(AND(WEEKDAY(C89,1)=1,H89&gt;0),MAX(0,-Tableau1[[#This Row],[Total semaine]]+$B$1),"")</f>
        <v/>
      </c>
    </row>
    <row r="90" spans="1:10" ht="25.2" customHeight="1" x14ac:dyDescent="0.3">
      <c r="A90" s="11">
        <f t="shared" si="4"/>
        <v>13</v>
      </c>
      <c r="B90" s="16" t="str">
        <f t="shared" si="5"/>
        <v>Mars</v>
      </c>
      <c r="C90" s="6">
        <f t="shared" si="3"/>
        <v>46107</v>
      </c>
      <c r="D90" s="7"/>
      <c r="E90" s="7"/>
      <c r="F90" s="7"/>
      <c r="G90" s="3" t="str">
        <f>IF(COUNT(Tableau1[[#This Row],[Ouverture de poste]],Tableau1[[#This Row],[Fermeture de poste]])&lt;2,"-",MOD(F90-D90-E90,1))</f>
        <v>-</v>
      </c>
      <c r="H90" s="3">
        <f ca="1">IF(AND(WEEKDAY(Tableau1[[#This Row],[Date]],2)=7,COUNTA(OFFSET(Tableau1[[#This Row],[Ouverture de poste]],-6,,5))=5), SUM(OFFSET(Tableau1[[#This Row],[Total]],-6,,7)),0)</f>
        <v>0</v>
      </c>
      <c r="I90" s="33" t="str">
        <f ca="1">IF(AND(WEEKDAY(C90,1)=1,H90&gt;0),MAX(0,Tableau1[[#This Row],[Total semaine]]-$B$1),"")</f>
        <v/>
      </c>
      <c r="J90" s="30" t="str">
        <f ca="1">IF(AND(WEEKDAY(C90,1)=1,H90&gt;0),MAX(0,-Tableau1[[#This Row],[Total semaine]]+$B$1),"")</f>
        <v/>
      </c>
    </row>
    <row r="91" spans="1:10" ht="25.2" customHeight="1" x14ac:dyDescent="0.3">
      <c r="A91" s="11">
        <f t="shared" si="4"/>
        <v>13</v>
      </c>
      <c r="B91" s="16" t="str">
        <f t="shared" si="5"/>
        <v>Mars</v>
      </c>
      <c r="C91" s="6">
        <f t="shared" si="3"/>
        <v>46108</v>
      </c>
      <c r="D91" s="7"/>
      <c r="E91" s="7"/>
      <c r="F91" s="7"/>
      <c r="G91" s="3" t="str">
        <f>IF(COUNT(Tableau1[[#This Row],[Ouverture de poste]],Tableau1[[#This Row],[Fermeture de poste]])&lt;2,"-",MOD(F91-D91-E91,1))</f>
        <v>-</v>
      </c>
      <c r="H91" s="3">
        <f ca="1">IF(AND(WEEKDAY(Tableau1[[#This Row],[Date]],2)=7,COUNTA(OFFSET(Tableau1[[#This Row],[Ouverture de poste]],-6,,5))=5), SUM(OFFSET(Tableau1[[#This Row],[Total]],-6,,7)),0)</f>
        <v>0</v>
      </c>
      <c r="I91" s="33" t="str">
        <f ca="1">IF(AND(WEEKDAY(C91,1)=1,H91&gt;0),MAX(0,Tableau1[[#This Row],[Total semaine]]-$B$1),"")</f>
        <v/>
      </c>
      <c r="J91" s="30" t="str">
        <f ca="1">IF(AND(WEEKDAY(C91,1)=1,H91&gt;0),MAX(0,-Tableau1[[#This Row],[Total semaine]]+$B$1),"")</f>
        <v/>
      </c>
    </row>
    <row r="92" spans="1:10" ht="25.2" customHeight="1" x14ac:dyDescent="0.3">
      <c r="A92" s="11">
        <f t="shared" si="4"/>
        <v>13</v>
      </c>
      <c r="B92" s="16" t="str">
        <f t="shared" si="5"/>
        <v>Mars</v>
      </c>
      <c r="C92" s="6">
        <f t="shared" si="3"/>
        <v>46109</v>
      </c>
      <c r="D92" s="7"/>
      <c r="E92" s="7"/>
      <c r="F92" s="7"/>
      <c r="G92" s="3" t="str">
        <f>IF(COUNT(Tableau1[[#This Row],[Ouverture de poste]],Tableau1[[#This Row],[Fermeture de poste]])&lt;2,"-",MOD(F92-D92-E92,1))</f>
        <v>-</v>
      </c>
      <c r="H92" s="3">
        <f ca="1">IF(AND(WEEKDAY(Tableau1[[#This Row],[Date]],2)=7,COUNTA(OFFSET(Tableau1[[#This Row],[Ouverture de poste]],-6,,5))=5), SUM(OFFSET(Tableau1[[#This Row],[Total]],-6,,7)),0)</f>
        <v>0</v>
      </c>
      <c r="I92" s="33" t="str">
        <f ca="1">IF(AND(WEEKDAY(C92,1)=1,H92&gt;0),MAX(0,Tableau1[[#This Row],[Total semaine]]-$B$1),"")</f>
        <v/>
      </c>
      <c r="J92" s="30" t="str">
        <f ca="1">IF(AND(WEEKDAY(C92,1)=1,H92&gt;0),MAX(0,-Tableau1[[#This Row],[Total semaine]]+$B$1),"")</f>
        <v/>
      </c>
    </row>
    <row r="93" spans="1:10" ht="25.2" customHeight="1" x14ac:dyDescent="0.3">
      <c r="A93" s="11">
        <f t="shared" si="4"/>
        <v>13</v>
      </c>
      <c r="B93" s="16" t="str">
        <f t="shared" si="5"/>
        <v>Mars</v>
      </c>
      <c r="C93" s="6">
        <f t="shared" si="3"/>
        <v>46110</v>
      </c>
      <c r="D93" s="7"/>
      <c r="E93" s="7"/>
      <c r="F93" s="7"/>
      <c r="G93" s="3" t="str">
        <f>IF(COUNT(Tableau1[[#This Row],[Ouverture de poste]],Tableau1[[#This Row],[Fermeture de poste]])&lt;2,"-",MOD(F93-D93-E93,1))</f>
        <v>-</v>
      </c>
      <c r="H93" s="3">
        <f ca="1">IF(AND(WEEKDAY(Tableau1[[#This Row],[Date]],2)=7,COUNTA(OFFSET(Tableau1[[#This Row],[Ouverture de poste]],-6,,5))=5), SUM(OFFSET(Tableau1[[#This Row],[Total]],-6,,7)),0)</f>
        <v>0</v>
      </c>
      <c r="I93" s="33" t="str">
        <f ca="1">IF(AND(WEEKDAY(C93,1)=1,H93&gt;0),MAX(0,Tableau1[[#This Row],[Total semaine]]-$B$1),"")</f>
        <v/>
      </c>
      <c r="J93" s="30" t="str">
        <f ca="1">IF(AND(WEEKDAY(C93,1)=1,H93&gt;0),MAX(0,-Tableau1[[#This Row],[Total semaine]]+$B$1),"")</f>
        <v/>
      </c>
    </row>
    <row r="94" spans="1:10" ht="25.2" customHeight="1" x14ac:dyDescent="0.3">
      <c r="A94" s="11">
        <f t="shared" si="4"/>
        <v>14</v>
      </c>
      <c r="B94" s="16" t="str">
        <f t="shared" si="5"/>
        <v>Mars</v>
      </c>
      <c r="C94" s="6">
        <f t="shared" si="3"/>
        <v>46111</v>
      </c>
      <c r="D94" s="7"/>
      <c r="E94" s="7"/>
      <c r="F94" s="7"/>
      <c r="G94" s="3" t="str">
        <f>IF(COUNT(Tableau1[[#This Row],[Ouverture de poste]],Tableau1[[#This Row],[Fermeture de poste]])&lt;2,"-",MOD(F94-D94-E94,1))</f>
        <v>-</v>
      </c>
      <c r="H94" s="3">
        <f ca="1">IF(AND(WEEKDAY(Tableau1[[#This Row],[Date]],2)=7,COUNTA(OFFSET(Tableau1[[#This Row],[Ouverture de poste]],-6,,5))=5), SUM(OFFSET(Tableau1[[#This Row],[Total]],-6,,7)),0)</f>
        <v>0</v>
      </c>
      <c r="I94" s="33" t="str">
        <f ca="1">IF(AND(WEEKDAY(C94,1)=1,H94&gt;0),MAX(0,Tableau1[[#This Row],[Total semaine]]-$B$1),"")</f>
        <v/>
      </c>
      <c r="J94" s="30" t="str">
        <f ca="1">IF(AND(WEEKDAY(C94,1)=1,H94&gt;0),MAX(0,-Tableau1[[#This Row],[Total semaine]]+$B$1),"")</f>
        <v/>
      </c>
    </row>
    <row r="95" spans="1:10" ht="25.2" customHeight="1" x14ac:dyDescent="0.3">
      <c r="A95" s="11">
        <f t="shared" si="4"/>
        <v>14</v>
      </c>
      <c r="B95" s="16" t="str">
        <f t="shared" si="5"/>
        <v>Mars</v>
      </c>
      <c r="C95" s="6">
        <f t="shared" si="3"/>
        <v>46112</v>
      </c>
      <c r="D95" s="7"/>
      <c r="E95" s="7"/>
      <c r="F95" s="7"/>
      <c r="G95" s="3" t="str">
        <f>IF(COUNT(Tableau1[[#This Row],[Ouverture de poste]],Tableau1[[#This Row],[Fermeture de poste]])&lt;2,"-",MOD(F95-D95-E95,1))</f>
        <v>-</v>
      </c>
      <c r="H95" s="3">
        <f ca="1">IF(AND(WEEKDAY(Tableau1[[#This Row],[Date]],2)=7,COUNTA(OFFSET(Tableau1[[#This Row],[Ouverture de poste]],-6,,5))=5), SUM(OFFSET(Tableau1[[#This Row],[Total]],-6,,7)),0)</f>
        <v>0</v>
      </c>
      <c r="I95" s="33" t="str">
        <f ca="1">IF(AND(WEEKDAY(C95,1)=1,H95&gt;0),MAX(0,Tableau1[[#This Row],[Total semaine]]-$B$1),"")</f>
        <v/>
      </c>
      <c r="J95" s="30" t="str">
        <f ca="1">IF(AND(WEEKDAY(C95,1)=1,H95&gt;0),MAX(0,-Tableau1[[#This Row],[Total semaine]]+$B$1),"")</f>
        <v/>
      </c>
    </row>
    <row r="96" spans="1:10" ht="25.2" customHeight="1" x14ac:dyDescent="0.3">
      <c r="A96" s="11">
        <f t="shared" si="4"/>
        <v>14</v>
      </c>
      <c r="B96" s="16" t="str">
        <f t="shared" si="5"/>
        <v>Avril</v>
      </c>
      <c r="C96" s="6">
        <f t="shared" si="3"/>
        <v>46113</v>
      </c>
      <c r="D96" s="7"/>
      <c r="E96" s="7"/>
      <c r="F96" s="7"/>
      <c r="G96" s="3" t="str">
        <f>IF(COUNT(Tableau1[[#This Row],[Ouverture de poste]],Tableau1[[#This Row],[Fermeture de poste]])&lt;2,"-",MOD(F96-D96-E96,1))</f>
        <v>-</v>
      </c>
      <c r="H96" s="3">
        <f ca="1">IF(AND(WEEKDAY(Tableau1[[#This Row],[Date]],2)=7,COUNTA(OFFSET(Tableau1[[#This Row],[Ouverture de poste]],-6,,5))=5), SUM(OFFSET(Tableau1[[#This Row],[Total]],-6,,7)),0)</f>
        <v>0</v>
      </c>
      <c r="I96" s="33" t="str">
        <f ca="1">IF(AND(WEEKDAY(C96,1)=1,H96&gt;0),MAX(0,Tableau1[[#This Row],[Total semaine]]-$B$1),"")</f>
        <v/>
      </c>
      <c r="J96" s="30" t="str">
        <f ca="1">IF(AND(WEEKDAY(C96,1)=1,H96&gt;0),MAX(0,-Tableau1[[#This Row],[Total semaine]]+$B$1),"")</f>
        <v/>
      </c>
    </row>
    <row r="97" spans="1:10" ht="25.2" customHeight="1" x14ac:dyDescent="0.3">
      <c r="A97" s="11">
        <f t="shared" si="4"/>
        <v>14</v>
      </c>
      <c r="B97" s="16" t="str">
        <f t="shared" si="5"/>
        <v>Avril</v>
      </c>
      <c r="C97" s="6">
        <f t="shared" si="3"/>
        <v>46114</v>
      </c>
      <c r="D97" s="7"/>
      <c r="E97" s="7"/>
      <c r="F97" s="7"/>
      <c r="G97" s="3" t="str">
        <f>IF(COUNT(Tableau1[[#This Row],[Ouverture de poste]],Tableau1[[#This Row],[Fermeture de poste]])&lt;2,"-",MOD(F97-D97-E97,1))</f>
        <v>-</v>
      </c>
      <c r="H97" s="3">
        <f ca="1">IF(AND(WEEKDAY(Tableau1[[#This Row],[Date]],2)=7,COUNTA(OFFSET(Tableau1[[#This Row],[Ouverture de poste]],-6,,5))=5), SUM(OFFSET(Tableau1[[#This Row],[Total]],-6,,7)),0)</f>
        <v>0</v>
      </c>
      <c r="I97" s="33" t="str">
        <f ca="1">IF(AND(WEEKDAY(C97,1)=1,H97&gt;0),MAX(0,Tableau1[[#This Row],[Total semaine]]-$B$1),"")</f>
        <v/>
      </c>
      <c r="J97" s="30" t="str">
        <f ca="1">IF(AND(WEEKDAY(C97,1)=1,H97&gt;0),MAX(0,-Tableau1[[#This Row],[Total semaine]]+$B$1),"")</f>
        <v/>
      </c>
    </row>
    <row r="98" spans="1:10" ht="25.2" customHeight="1" x14ac:dyDescent="0.3">
      <c r="A98" s="11">
        <f t="shared" si="4"/>
        <v>14</v>
      </c>
      <c r="B98" s="16" t="str">
        <f t="shared" si="5"/>
        <v>Avril</v>
      </c>
      <c r="C98" s="6">
        <f t="shared" ref="C98:C161" si="6">C97+1</f>
        <v>46115</v>
      </c>
      <c r="D98" s="7"/>
      <c r="E98" s="7"/>
      <c r="F98" s="7"/>
      <c r="G98" s="3" t="str">
        <f>IF(COUNT(Tableau1[[#This Row],[Ouverture de poste]],Tableau1[[#This Row],[Fermeture de poste]])&lt;2,"-",MOD(F98-D98-E98,1))</f>
        <v>-</v>
      </c>
      <c r="H98" s="3">
        <f ca="1">IF(AND(WEEKDAY(Tableau1[[#This Row],[Date]],2)=7,COUNTA(OFFSET(Tableau1[[#This Row],[Ouverture de poste]],-6,,5))=5), SUM(OFFSET(Tableau1[[#This Row],[Total]],-6,,7)),0)</f>
        <v>0</v>
      </c>
      <c r="I98" s="33" t="str">
        <f ca="1">IF(AND(WEEKDAY(C98,1)=1,H98&gt;0),MAX(0,Tableau1[[#This Row],[Total semaine]]-$B$1),"")</f>
        <v/>
      </c>
      <c r="J98" s="30" t="str">
        <f ca="1">IF(AND(WEEKDAY(C98,1)=1,H98&gt;0),MAX(0,-Tableau1[[#This Row],[Total semaine]]+$B$1),"")</f>
        <v/>
      </c>
    </row>
    <row r="99" spans="1:10" ht="25.2" customHeight="1" x14ac:dyDescent="0.3">
      <c r="A99" s="11">
        <f t="shared" si="4"/>
        <v>14</v>
      </c>
      <c r="B99" s="16" t="str">
        <f t="shared" si="5"/>
        <v>Avril</v>
      </c>
      <c r="C99" s="6">
        <f t="shared" si="6"/>
        <v>46116</v>
      </c>
      <c r="D99" s="7"/>
      <c r="E99" s="7"/>
      <c r="F99" s="7"/>
      <c r="G99" s="3" t="str">
        <f>IF(COUNT(Tableau1[[#This Row],[Ouverture de poste]],Tableau1[[#This Row],[Fermeture de poste]])&lt;2,"-",MOD(F99-D99-E99,1))</f>
        <v>-</v>
      </c>
      <c r="H99" s="3">
        <f ca="1">IF(AND(WEEKDAY(Tableau1[[#This Row],[Date]],2)=7,COUNTA(OFFSET(Tableau1[[#This Row],[Ouverture de poste]],-6,,5))=5), SUM(OFFSET(Tableau1[[#This Row],[Total]],-6,,7)),0)</f>
        <v>0</v>
      </c>
      <c r="I99" s="33" t="str">
        <f ca="1">IF(AND(WEEKDAY(C99,1)=1,H99&gt;0),MAX(0,Tableau1[[#This Row],[Total semaine]]-$B$1),"")</f>
        <v/>
      </c>
      <c r="J99" s="30" t="str">
        <f ca="1">IF(AND(WEEKDAY(C99,1)=1,H99&gt;0),MAX(0,-Tableau1[[#This Row],[Total semaine]]+$B$1),"")</f>
        <v/>
      </c>
    </row>
    <row r="100" spans="1:10" ht="25.2" customHeight="1" x14ac:dyDescent="0.3">
      <c r="A100" s="11">
        <f t="shared" si="4"/>
        <v>14</v>
      </c>
      <c r="B100" s="16" t="str">
        <f t="shared" si="5"/>
        <v>Avril</v>
      </c>
      <c r="C100" s="6">
        <f t="shared" si="6"/>
        <v>46117</v>
      </c>
      <c r="D100" s="7"/>
      <c r="E100" s="7"/>
      <c r="F100" s="7"/>
      <c r="G100" s="3" t="str">
        <f>IF(COUNT(Tableau1[[#This Row],[Ouverture de poste]],Tableau1[[#This Row],[Fermeture de poste]])&lt;2,"-",MOD(F100-D100-E100,1))</f>
        <v>-</v>
      </c>
      <c r="H100" s="3">
        <f ca="1">IF(AND(WEEKDAY(Tableau1[[#This Row],[Date]],2)=7,COUNTA(OFFSET(Tableau1[[#This Row],[Ouverture de poste]],-6,,5))=5), SUM(OFFSET(Tableau1[[#This Row],[Total]],-6,,7)),0)</f>
        <v>0</v>
      </c>
      <c r="I100" s="33" t="str">
        <f ca="1">IF(AND(WEEKDAY(C100,1)=1,H100&gt;0),MAX(0,Tableau1[[#This Row],[Total semaine]]-$B$1),"")</f>
        <v/>
      </c>
      <c r="J100" s="30" t="str">
        <f ca="1">IF(AND(WEEKDAY(C100,1)=1,H100&gt;0),MAX(0,-Tableau1[[#This Row],[Total semaine]]+$B$1),"")</f>
        <v/>
      </c>
    </row>
    <row r="101" spans="1:10" ht="25.2" customHeight="1" x14ac:dyDescent="0.3">
      <c r="A101" s="11">
        <f t="shared" si="4"/>
        <v>15</v>
      </c>
      <c r="B101" s="16" t="str">
        <f t="shared" si="5"/>
        <v>Avril</v>
      </c>
      <c r="C101" s="6">
        <f t="shared" si="6"/>
        <v>46118</v>
      </c>
      <c r="D101" s="7"/>
      <c r="E101" s="7"/>
      <c r="F101" s="7"/>
      <c r="G101" s="3" t="str">
        <f>IF(COUNT(Tableau1[[#This Row],[Ouverture de poste]],Tableau1[[#This Row],[Fermeture de poste]])&lt;2,"-",MOD(F101-D101-E101,1))</f>
        <v>-</v>
      </c>
      <c r="H101" s="3">
        <f ca="1">IF(AND(WEEKDAY(Tableau1[[#This Row],[Date]],2)=7,COUNTA(OFFSET(Tableau1[[#This Row],[Ouverture de poste]],-6,,5))=5), SUM(OFFSET(Tableau1[[#This Row],[Total]],-6,,7)),0)</f>
        <v>0</v>
      </c>
      <c r="I101" s="33" t="str">
        <f ca="1">IF(AND(WEEKDAY(C101,1)=1,H101&gt;0),MAX(0,Tableau1[[#This Row],[Total semaine]]-$B$1),"")</f>
        <v/>
      </c>
      <c r="J101" s="30" t="str">
        <f ca="1">IF(AND(WEEKDAY(C101,1)=1,H101&gt;0),MAX(0,-Tableau1[[#This Row],[Total semaine]]+$B$1),"")</f>
        <v/>
      </c>
    </row>
    <row r="102" spans="1:10" ht="25.2" customHeight="1" x14ac:dyDescent="0.3">
      <c r="A102" s="11">
        <f t="shared" si="4"/>
        <v>15</v>
      </c>
      <c r="B102" s="16" t="str">
        <f t="shared" si="5"/>
        <v>Avril</v>
      </c>
      <c r="C102" s="6">
        <f t="shared" si="6"/>
        <v>46119</v>
      </c>
      <c r="D102" s="7"/>
      <c r="E102" s="7"/>
      <c r="F102" s="7"/>
      <c r="G102" s="3" t="str">
        <f>IF(COUNT(Tableau1[[#This Row],[Ouverture de poste]],Tableau1[[#This Row],[Fermeture de poste]])&lt;2,"-",MOD(F102-D102-E102,1))</f>
        <v>-</v>
      </c>
      <c r="H102" s="3">
        <f ca="1">IF(AND(WEEKDAY(Tableau1[[#This Row],[Date]],2)=7,COUNTA(OFFSET(Tableau1[[#This Row],[Ouverture de poste]],-6,,5))=5), SUM(OFFSET(Tableau1[[#This Row],[Total]],-6,,7)),0)</f>
        <v>0</v>
      </c>
      <c r="I102" s="33" t="str">
        <f ca="1">IF(AND(WEEKDAY(C102,1)=1,H102&gt;0),MAX(0,Tableau1[[#This Row],[Total semaine]]-$B$1),"")</f>
        <v/>
      </c>
      <c r="J102" s="30" t="str">
        <f ca="1">IF(AND(WEEKDAY(C102,1)=1,H102&gt;0),MAX(0,-Tableau1[[#This Row],[Total semaine]]+$B$1),"")</f>
        <v/>
      </c>
    </row>
    <row r="103" spans="1:10" ht="25.2" customHeight="1" x14ac:dyDescent="0.3">
      <c r="A103" s="11">
        <f t="shared" si="4"/>
        <v>15</v>
      </c>
      <c r="B103" s="16" t="str">
        <f t="shared" si="5"/>
        <v>Avril</v>
      </c>
      <c r="C103" s="6">
        <f t="shared" si="6"/>
        <v>46120</v>
      </c>
      <c r="D103" s="7"/>
      <c r="E103" s="7"/>
      <c r="F103" s="7"/>
      <c r="G103" s="3" t="str">
        <f>IF(COUNT(Tableau1[[#This Row],[Ouverture de poste]],Tableau1[[#This Row],[Fermeture de poste]])&lt;2,"-",MOD(F103-D103-E103,1))</f>
        <v>-</v>
      </c>
      <c r="H103" s="3">
        <f ca="1">IF(AND(WEEKDAY(Tableau1[[#This Row],[Date]],2)=7,COUNTA(OFFSET(Tableau1[[#This Row],[Ouverture de poste]],-6,,5))=5), SUM(OFFSET(Tableau1[[#This Row],[Total]],-6,,7)),0)</f>
        <v>0</v>
      </c>
      <c r="I103" s="33" t="str">
        <f ca="1">IF(AND(WEEKDAY(C103,1)=1,H103&gt;0),MAX(0,Tableau1[[#This Row],[Total semaine]]-$B$1),"")</f>
        <v/>
      </c>
      <c r="J103" s="30" t="str">
        <f ca="1">IF(AND(WEEKDAY(C103,1)=1,H103&gt;0),MAX(0,-Tableau1[[#This Row],[Total semaine]]+$B$1),"")</f>
        <v/>
      </c>
    </row>
    <row r="104" spans="1:10" ht="25.2" customHeight="1" x14ac:dyDescent="0.3">
      <c r="A104" s="11">
        <f t="shared" si="4"/>
        <v>15</v>
      </c>
      <c r="B104" s="16" t="str">
        <f t="shared" si="5"/>
        <v>Avril</v>
      </c>
      <c r="C104" s="6">
        <f t="shared" si="6"/>
        <v>46121</v>
      </c>
      <c r="D104" s="7"/>
      <c r="E104" s="7"/>
      <c r="F104" s="7"/>
      <c r="G104" s="3" t="str">
        <f>IF(COUNT(Tableau1[[#This Row],[Ouverture de poste]],Tableau1[[#This Row],[Fermeture de poste]])&lt;2,"-",MOD(F104-D104-E104,1))</f>
        <v>-</v>
      </c>
      <c r="H104" s="3">
        <f ca="1">IF(AND(WEEKDAY(Tableau1[[#This Row],[Date]],2)=7,COUNTA(OFFSET(Tableau1[[#This Row],[Ouverture de poste]],-6,,5))=5), SUM(OFFSET(Tableau1[[#This Row],[Total]],-6,,7)),0)</f>
        <v>0</v>
      </c>
      <c r="I104" s="33" t="str">
        <f ca="1">IF(AND(WEEKDAY(C104,1)=1,H104&gt;0),MAX(0,Tableau1[[#This Row],[Total semaine]]-$B$1),"")</f>
        <v/>
      </c>
      <c r="J104" s="30" t="str">
        <f ca="1">IF(AND(WEEKDAY(C104,1)=1,H104&gt;0),MAX(0,-Tableau1[[#This Row],[Total semaine]]+$B$1),"")</f>
        <v/>
      </c>
    </row>
    <row r="105" spans="1:10" ht="25.2" customHeight="1" x14ac:dyDescent="0.3">
      <c r="A105" s="11">
        <f t="shared" si="4"/>
        <v>15</v>
      </c>
      <c r="B105" s="16" t="str">
        <f t="shared" si="5"/>
        <v>Avril</v>
      </c>
      <c r="C105" s="6">
        <f t="shared" si="6"/>
        <v>46122</v>
      </c>
      <c r="D105" s="7"/>
      <c r="E105" s="7"/>
      <c r="F105" s="7"/>
      <c r="G105" s="3" t="str">
        <f>IF(COUNT(Tableau1[[#This Row],[Ouverture de poste]],Tableau1[[#This Row],[Fermeture de poste]])&lt;2,"-",MOD(F105-D105-E105,1))</f>
        <v>-</v>
      </c>
      <c r="H105" s="3">
        <f ca="1">IF(AND(WEEKDAY(Tableau1[[#This Row],[Date]],2)=7,COUNTA(OFFSET(Tableau1[[#This Row],[Ouverture de poste]],-6,,5))=5), SUM(OFFSET(Tableau1[[#This Row],[Total]],-6,,7)),0)</f>
        <v>0</v>
      </c>
      <c r="I105" s="33" t="str">
        <f ca="1">IF(AND(WEEKDAY(C105,1)=1,H105&gt;0),MAX(0,Tableau1[[#This Row],[Total semaine]]-$B$1),"")</f>
        <v/>
      </c>
      <c r="J105" s="30" t="str">
        <f ca="1">IF(AND(WEEKDAY(C105,1)=1,H105&gt;0),MAX(0,-Tableau1[[#This Row],[Total semaine]]+$B$1),"")</f>
        <v/>
      </c>
    </row>
    <row r="106" spans="1:10" ht="25.2" customHeight="1" x14ac:dyDescent="0.3">
      <c r="A106" s="11">
        <f t="shared" si="4"/>
        <v>15</v>
      </c>
      <c r="B106" s="16" t="str">
        <f t="shared" si="5"/>
        <v>Avril</v>
      </c>
      <c r="C106" s="6">
        <f t="shared" si="6"/>
        <v>46123</v>
      </c>
      <c r="D106" s="7"/>
      <c r="E106" s="7"/>
      <c r="F106" s="7"/>
      <c r="G106" s="3" t="str">
        <f>IF(COUNT(Tableau1[[#This Row],[Ouverture de poste]],Tableau1[[#This Row],[Fermeture de poste]])&lt;2,"-",MOD(F106-D106-E106,1))</f>
        <v>-</v>
      </c>
      <c r="H106" s="3">
        <f ca="1">IF(AND(WEEKDAY(Tableau1[[#This Row],[Date]],2)=7,COUNTA(OFFSET(Tableau1[[#This Row],[Ouverture de poste]],-6,,5))=5), SUM(OFFSET(Tableau1[[#This Row],[Total]],-6,,7)),0)</f>
        <v>0</v>
      </c>
      <c r="I106" s="33" t="str">
        <f ca="1">IF(AND(WEEKDAY(C106,1)=1,H106&gt;0),MAX(0,Tableau1[[#This Row],[Total semaine]]-$B$1),"")</f>
        <v/>
      </c>
      <c r="J106" s="30" t="str">
        <f ca="1">IF(AND(WEEKDAY(C106,1)=1,H106&gt;0),MAX(0,-Tableau1[[#This Row],[Total semaine]]+$B$1),"")</f>
        <v/>
      </c>
    </row>
    <row r="107" spans="1:10" ht="25.2" customHeight="1" x14ac:dyDescent="0.3">
      <c r="A107" s="11">
        <f t="shared" si="4"/>
        <v>15</v>
      </c>
      <c r="B107" s="16" t="str">
        <f t="shared" si="5"/>
        <v>Avril</v>
      </c>
      <c r="C107" s="6">
        <f t="shared" si="6"/>
        <v>46124</v>
      </c>
      <c r="D107" s="7"/>
      <c r="E107" s="7"/>
      <c r="F107" s="7"/>
      <c r="G107" s="3" t="str">
        <f>IF(COUNT(Tableau1[[#This Row],[Ouverture de poste]],Tableau1[[#This Row],[Fermeture de poste]])&lt;2,"-",MOD(F107-D107-E107,1))</f>
        <v>-</v>
      </c>
      <c r="H107" s="3">
        <f ca="1">IF(AND(WEEKDAY(Tableau1[[#This Row],[Date]],2)=7,COUNTA(OFFSET(Tableau1[[#This Row],[Ouverture de poste]],-6,,5))=5), SUM(OFFSET(Tableau1[[#This Row],[Total]],-6,,7)),0)</f>
        <v>0</v>
      </c>
      <c r="I107" s="33" t="str">
        <f ca="1">IF(AND(WEEKDAY(C107,1)=1,H107&gt;0),MAX(0,Tableau1[[#This Row],[Total semaine]]-$B$1),"")</f>
        <v/>
      </c>
      <c r="J107" s="30" t="str">
        <f ca="1">IF(AND(WEEKDAY(C107,1)=1,H107&gt;0),MAX(0,-Tableau1[[#This Row],[Total semaine]]+$B$1),"")</f>
        <v/>
      </c>
    </row>
    <row r="108" spans="1:10" ht="25.2" customHeight="1" x14ac:dyDescent="0.3">
      <c r="A108" s="11">
        <f t="shared" si="4"/>
        <v>16</v>
      </c>
      <c r="B108" s="16" t="str">
        <f t="shared" si="5"/>
        <v>Avril</v>
      </c>
      <c r="C108" s="6">
        <f t="shared" si="6"/>
        <v>46125</v>
      </c>
      <c r="D108" s="7"/>
      <c r="E108" s="7"/>
      <c r="F108" s="7"/>
      <c r="G108" s="3" t="str">
        <f>IF(COUNT(Tableau1[[#This Row],[Ouverture de poste]],Tableau1[[#This Row],[Fermeture de poste]])&lt;2,"-",MOD(F108-D108-E108,1))</f>
        <v>-</v>
      </c>
      <c r="H108" s="3">
        <f ca="1">IF(AND(WEEKDAY(Tableau1[[#This Row],[Date]],2)=7,COUNTA(OFFSET(Tableau1[[#This Row],[Ouverture de poste]],-6,,5))=5), SUM(OFFSET(Tableau1[[#This Row],[Total]],-6,,7)),0)</f>
        <v>0</v>
      </c>
      <c r="I108" s="33" t="str">
        <f ca="1">IF(AND(WEEKDAY(C108,1)=1,H108&gt;0),MAX(0,Tableau1[[#This Row],[Total semaine]]-$B$1),"")</f>
        <v/>
      </c>
      <c r="J108" s="30" t="str">
        <f ca="1">IF(AND(WEEKDAY(C108,1)=1,H108&gt;0),MAX(0,-Tableau1[[#This Row],[Total semaine]]+$B$1),"")</f>
        <v/>
      </c>
    </row>
    <row r="109" spans="1:10" ht="25.2" customHeight="1" x14ac:dyDescent="0.3">
      <c r="A109" s="11">
        <f t="shared" si="4"/>
        <v>16</v>
      </c>
      <c r="B109" s="16" t="str">
        <f t="shared" si="5"/>
        <v>Avril</v>
      </c>
      <c r="C109" s="6">
        <f t="shared" si="6"/>
        <v>46126</v>
      </c>
      <c r="D109" s="7"/>
      <c r="E109" s="7"/>
      <c r="F109" s="7"/>
      <c r="G109" s="3" t="str">
        <f>IF(COUNT(Tableau1[[#This Row],[Ouverture de poste]],Tableau1[[#This Row],[Fermeture de poste]])&lt;2,"-",MOD(F109-D109-E109,1))</f>
        <v>-</v>
      </c>
      <c r="H109" s="3">
        <f ca="1">IF(AND(WEEKDAY(Tableau1[[#This Row],[Date]],2)=7,COUNTA(OFFSET(Tableau1[[#This Row],[Ouverture de poste]],-6,,5))=5), SUM(OFFSET(Tableau1[[#This Row],[Total]],-6,,7)),0)</f>
        <v>0</v>
      </c>
      <c r="I109" s="33" t="str">
        <f ca="1">IF(AND(WEEKDAY(C109,1)=1,H109&gt;0),MAX(0,Tableau1[[#This Row],[Total semaine]]-$B$1),"")</f>
        <v/>
      </c>
      <c r="J109" s="30" t="str">
        <f ca="1">IF(AND(WEEKDAY(C109,1)=1,H109&gt;0),MAX(0,-Tableau1[[#This Row],[Total semaine]]+$B$1),"")</f>
        <v/>
      </c>
    </row>
    <row r="110" spans="1:10" ht="25.2" customHeight="1" x14ac:dyDescent="0.3">
      <c r="A110" s="11">
        <f t="shared" si="4"/>
        <v>16</v>
      </c>
      <c r="B110" s="16" t="str">
        <f t="shared" si="5"/>
        <v>Avril</v>
      </c>
      <c r="C110" s="6">
        <f t="shared" si="6"/>
        <v>46127</v>
      </c>
      <c r="D110" s="7"/>
      <c r="E110" s="7"/>
      <c r="F110" s="7"/>
      <c r="G110" s="3" t="str">
        <f>IF(COUNT(Tableau1[[#This Row],[Ouverture de poste]],Tableau1[[#This Row],[Fermeture de poste]])&lt;2,"-",MOD(F110-D110-E110,1))</f>
        <v>-</v>
      </c>
      <c r="H110" s="3">
        <f ca="1">IF(AND(WEEKDAY(Tableau1[[#This Row],[Date]],2)=7,COUNTA(OFFSET(Tableau1[[#This Row],[Ouverture de poste]],-6,,5))=5), SUM(OFFSET(Tableau1[[#This Row],[Total]],-6,,7)),0)</f>
        <v>0</v>
      </c>
      <c r="I110" s="33" t="str">
        <f ca="1">IF(AND(WEEKDAY(C110,1)=1,H110&gt;0),MAX(0,Tableau1[[#This Row],[Total semaine]]-$B$1),"")</f>
        <v/>
      </c>
      <c r="J110" s="30" t="str">
        <f ca="1">IF(AND(WEEKDAY(C110,1)=1,H110&gt;0),MAX(0,-Tableau1[[#This Row],[Total semaine]]+$B$1),"")</f>
        <v/>
      </c>
    </row>
    <row r="111" spans="1:10" ht="25.2" customHeight="1" x14ac:dyDescent="0.3">
      <c r="A111" s="11">
        <f t="shared" si="4"/>
        <v>16</v>
      </c>
      <c r="B111" s="16" t="str">
        <f t="shared" si="5"/>
        <v>Avril</v>
      </c>
      <c r="C111" s="6">
        <f t="shared" si="6"/>
        <v>46128</v>
      </c>
      <c r="D111" s="7"/>
      <c r="E111" s="7"/>
      <c r="F111" s="7"/>
      <c r="G111" s="3" t="str">
        <f>IF(COUNT(Tableau1[[#This Row],[Ouverture de poste]],Tableau1[[#This Row],[Fermeture de poste]])&lt;2,"-",MOD(F111-D111-E111,1))</f>
        <v>-</v>
      </c>
      <c r="H111" s="3">
        <f ca="1">IF(AND(WEEKDAY(Tableau1[[#This Row],[Date]],2)=7,COUNTA(OFFSET(Tableau1[[#This Row],[Ouverture de poste]],-6,,5))=5), SUM(OFFSET(Tableau1[[#This Row],[Total]],-6,,7)),0)</f>
        <v>0</v>
      </c>
      <c r="I111" s="33" t="str">
        <f ca="1">IF(AND(WEEKDAY(C111,1)=1,H111&gt;0),MAX(0,Tableau1[[#This Row],[Total semaine]]-$B$1),"")</f>
        <v/>
      </c>
      <c r="J111" s="30" t="str">
        <f ca="1">IF(AND(WEEKDAY(C111,1)=1,H111&gt;0),MAX(0,-Tableau1[[#This Row],[Total semaine]]+$B$1),"")</f>
        <v/>
      </c>
    </row>
    <row r="112" spans="1:10" ht="25.2" customHeight="1" x14ac:dyDescent="0.3">
      <c r="A112" s="11">
        <f t="shared" si="4"/>
        <v>16</v>
      </c>
      <c r="B112" s="16" t="str">
        <f t="shared" si="5"/>
        <v>Avril</v>
      </c>
      <c r="C112" s="6">
        <f t="shared" si="6"/>
        <v>46129</v>
      </c>
      <c r="D112" s="7"/>
      <c r="E112" s="7"/>
      <c r="F112" s="7"/>
      <c r="G112" s="3" t="str">
        <f>IF(COUNT(Tableau1[[#This Row],[Ouverture de poste]],Tableau1[[#This Row],[Fermeture de poste]])&lt;2,"-",MOD(F112-D112-E112,1))</f>
        <v>-</v>
      </c>
      <c r="H112" s="3">
        <f ca="1">IF(AND(WEEKDAY(Tableau1[[#This Row],[Date]],2)=7,COUNTA(OFFSET(Tableau1[[#This Row],[Ouverture de poste]],-6,,5))=5), SUM(OFFSET(Tableau1[[#This Row],[Total]],-6,,7)),0)</f>
        <v>0</v>
      </c>
      <c r="I112" s="33" t="str">
        <f ca="1">IF(AND(WEEKDAY(C112,1)=1,H112&gt;0),MAX(0,Tableau1[[#This Row],[Total semaine]]-$B$1),"")</f>
        <v/>
      </c>
      <c r="J112" s="30" t="str">
        <f ca="1">IF(AND(WEEKDAY(C112,1)=1,H112&gt;0),MAX(0,-Tableau1[[#This Row],[Total semaine]]+$B$1),"")</f>
        <v/>
      </c>
    </row>
    <row r="113" spans="1:10" ht="25.2" customHeight="1" x14ac:dyDescent="0.3">
      <c r="A113" s="11">
        <f t="shared" si="4"/>
        <v>16</v>
      </c>
      <c r="B113" s="16" t="str">
        <f t="shared" si="5"/>
        <v>Avril</v>
      </c>
      <c r="C113" s="6">
        <f t="shared" si="6"/>
        <v>46130</v>
      </c>
      <c r="D113" s="7"/>
      <c r="E113" s="7"/>
      <c r="F113" s="7"/>
      <c r="G113" s="3" t="str">
        <f>IF(COUNT(Tableau1[[#This Row],[Ouverture de poste]],Tableau1[[#This Row],[Fermeture de poste]])&lt;2,"-",MOD(F113-D113-E113,1))</f>
        <v>-</v>
      </c>
      <c r="H113" s="3">
        <f ca="1">IF(AND(WEEKDAY(Tableau1[[#This Row],[Date]],2)=7,COUNTA(OFFSET(Tableau1[[#This Row],[Ouverture de poste]],-6,,5))=5), SUM(OFFSET(Tableau1[[#This Row],[Total]],-6,,7)),0)</f>
        <v>0</v>
      </c>
      <c r="I113" s="33" t="str">
        <f ca="1">IF(AND(WEEKDAY(C113,1)=1,H113&gt;0),MAX(0,Tableau1[[#This Row],[Total semaine]]-$B$1),"")</f>
        <v/>
      </c>
      <c r="J113" s="30" t="str">
        <f ca="1">IF(AND(WEEKDAY(C113,1)=1,H113&gt;0),MAX(0,-Tableau1[[#This Row],[Total semaine]]+$B$1),"")</f>
        <v/>
      </c>
    </row>
    <row r="114" spans="1:10" ht="25.2" customHeight="1" x14ac:dyDescent="0.3">
      <c r="A114" s="11">
        <f t="shared" si="4"/>
        <v>16</v>
      </c>
      <c r="B114" s="16" t="str">
        <f t="shared" si="5"/>
        <v>Avril</v>
      </c>
      <c r="C114" s="6">
        <f t="shared" si="6"/>
        <v>46131</v>
      </c>
      <c r="D114" s="7"/>
      <c r="E114" s="7"/>
      <c r="F114" s="7"/>
      <c r="G114" s="3" t="str">
        <f>IF(COUNT(Tableau1[[#This Row],[Ouverture de poste]],Tableau1[[#This Row],[Fermeture de poste]])&lt;2,"-",MOD(F114-D114-E114,1))</f>
        <v>-</v>
      </c>
      <c r="H114" s="3">
        <f ca="1">IF(AND(WEEKDAY(Tableau1[[#This Row],[Date]],2)=7,COUNTA(OFFSET(Tableau1[[#This Row],[Ouverture de poste]],-6,,5))=5), SUM(OFFSET(Tableau1[[#This Row],[Total]],-6,,7)),0)</f>
        <v>0</v>
      </c>
      <c r="I114" s="33" t="str">
        <f ca="1">IF(AND(WEEKDAY(C114,1)=1,H114&gt;0),MAX(0,Tableau1[[#This Row],[Total semaine]]-$B$1),"")</f>
        <v/>
      </c>
      <c r="J114" s="30" t="str">
        <f ca="1">IF(AND(WEEKDAY(C114,1)=1,H114&gt;0),MAX(0,-Tableau1[[#This Row],[Total semaine]]+$B$1),"")</f>
        <v/>
      </c>
    </row>
    <row r="115" spans="1:10" ht="25.2" customHeight="1" x14ac:dyDescent="0.3">
      <c r="A115" s="11">
        <f t="shared" si="4"/>
        <v>17</v>
      </c>
      <c r="B115" s="16" t="str">
        <f t="shared" si="5"/>
        <v>Avril</v>
      </c>
      <c r="C115" s="6">
        <f t="shared" si="6"/>
        <v>46132</v>
      </c>
      <c r="D115" s="7"/>
      <c r="E115" s="7"/>
      <c r="F115" s="7"/>
      <c r="G115" s="3" t="str">
        <f>IF(COUNT(Tableau1[[#This Row],[Ouverture de poste]],Tableau1[[#This Row],[Fermeture de poste]])&lt;2,"-",MOD(F115-D115-E115,1))</f>
        <v>-</v>
      </c>
      <c r="H115" s="3">
        <f ca="1">IF(AND(WEEKDAY(Tableau1[[#This Row],[Date]],2)=7,COUNTA(OFFSET(Tableau1[[#This Row],[Ouverture de poste]],-6,,5))=5), SUM(OFFSET(Tableau1[[#This Row],[Total]],-6,,7)),0)</f>
        <v>0</v>
      </c>
      <c r="I115" s="33" t="str">
        <f ca="1">IF(AND(WEEKDAY(C115,1)=1,H115&gt;0),MAX(0,Tableau1[[#This Row],[Total semaine]]-$B$1),"")</f>
        <v/>
      </c>
      <c r="J115" s="30" t="str">
        <f ca="1">IF(AND(WEEKDAY(C115,1)=1,H115&gt;0),MAX(0,-Tableau1[[#This Row],[Total semaine]]+$B$1),"")</f>
        <v/>
      </c>
    </row>
    <row r="116" spans="1:10" ht="25.2" customHeight="1" x14ac:dyDescent="0.3">
      <c r="A116" s="11">
        <f t="shared" si="4"/>
        <v>17</v>
      </c>
      <c r="B116" s="16" t="str">
        <f t="shared" si="5"/>
        <v>Avril</v>
      </c>
      <c r="C116" s="6">
        <f t="shared" si="6"/>
        <v>46133</v>
      </c>
      <c r="D116" s="7"/>
      <c r="E116" s="7"/>
      <c r="F116" s="7"/>
      <c r="G116" s="3" t="str">
        <f>IF(COUNT(Tableau1[[#This Row],[Ouverture de poste]],Tableau1[[#This Row],[Fermeture de poste]])&lt;2,"-",MOD(F116-D116-E116,1))</f>
        <v>-</v>
      </c>
      <c r="H116" s="3">
        <f ca="1">IF(AND(WEEKDAY(Tableau1[[#This Row],[Date]],2)=7,COUNTA(OFFSET(Tableau1[[#This Row],[Ouverture de poste]],-6,,5))=5), SUM(OFFSET(Tableau1[[#This Row],[Total]],-6,,7)),0)</f>
        <v>0</v>
      </c>
      <c r="I116" s="33" t="str">
        <f ca="1">IF(AND(WEEKDAY(C116,1)=1,H116&gt;0),MAX(0,Tableau1[[#This Row],[Total semaine]]-$B$1),"")</f>
        <v/>
      </c>
      <c r="J116" s="30" t="str">
        <f ca="1">IF(AND(WEEKDAY(C116,1)=1,H116&gt;0),MAX(0,-Tableau1[[#This Row],[Total semaine]]+$B$1),"")</f>
        <v/>
      </c>
    </row>
    <row r="117" spans="1:10" ht="25.2" customHeight="1" x14ac:dyDescent="0.3">
      <c r="A117" s="11">
        <f t="shared" si="4"/>
        <v>17</v>
      </c>
      <c r="B117" s="16" t="str">
        <f t="shared" si="5"/>
        <v>Avril</v>
      </c>
      <c r="C117" s="6">
        <f t="shared" si="6"/>
        <v>46134</v>
      </c>
      <c r="D117" s="7"/>
      <c r="E117" s="7"/>
      <c r="F117" s="7"/>
      <c r="G117" s="3" t="str">
        <f>IF(COUNT(Tableau1[[#This Row],[Ouverture de poste]],Tableau1[[#This Row],[Fermeture de poste]])&lt;2,"-",MOD(F117-D117-E117,1))</f>
        <v>-</v>
      </c>
      <c r="H117" s="3">
        <f ca="1">IF(AND(WEEKDAY(Tableau1[[#This Row],[Date]],2)=7,COUNTA(OFFSET(Tableau1[[#This Row],[Ouverture de poste]],-6,,5))=5), SUM(OFFSET(Tableau1[[#This Row],[Total]],-6,,7)),0)</f>
        <v>0</v>
      </c>
      <c r="I117" s="33" t="str">
        <f ca="1">IF(AND(WEEKDAY(C117,1)=1,H117&gt;0),MAX(0,Tableau1[[#This Row],[Total semaine]]-$B$1),"")</f>
        <v/>
      </c>
      <c r="J117" s="30" t="str">
        <f ca="1">IF(AND(WEEKDAY(C117,1)=1,H117&gt;0),MAX(0,-Tableau1[[#This Row],[Total semaine]]+$B$1),"")</f>
        <v/>
      </c>
    </row>
    <row r="118" spans="1:10" ht="25.2" customHeight="1" x14ac:dyDescent="0.3">
      <c r="A118" s="11">
        <f t="shared" si="4"/>
        <v>17</v>
      </c>
      <c r="B118" s="16" t="str">
        <f t="shared" si="5"/>
        <v>Avril</v>
      </c>
      <c r="C118" s="6">
        <f t="shared" si="6"/>
        <v>46135</v>
      </c>
      <c r="D118" s="7"/>
      <c r="E118" s="7"/>
      <c r="F118" s="7"/>
      <c r="G118" s="3" t="str">
        <f>IF(COUNT(Tableau1[[#This Row],[Ouverture de poste]],Tableau1[[#This Row],[Fermeture de poste]])&lt;2,"-",MOD(F118-D118-E118,1))</f>
        <v>-</v>
      </c>
      <c r="H118" s="3">
        <f ca="1">IF(AND(WEEKDAY(Tableau1[[#This Row],[Date]],2)=7,COUNTA(OFFSET(Tableau1[[#This Row],[Ouverture de poste]],-6,,5))=5), SUM(OFFSET(Tableau1[[#This Row],[Total]],-6,,7)),0)</f>
        <v>0</v>
      </c>
      <c r="I118" s="33" t="str">
        <f ca="1">IF(AND(WEEKDAY(C118,1)=1,H118&gt;0),MAX(0,Tableau1[[#This Row],[Total semaine]]-$B$1),"")</f>
        <v/>
      </c>
      <c r="J118" s="30" t="str">
        <f ca="1">IF(AND(WEEKDAY(C118,1)=1,H118&gt;0),MAX(0,-Tableau1[[#This Row],[Total semaine]]+$B$1),"")</f>
        <v/>
      </c>
    </row>
    <row r="119" spans="1:10" ht="25.2" customHeight="1" x14ac:dyDescent="0.3">
      <c r="A119" s="11">
        <f t="shared" si="4"/>
        <v>17</v>
      </c>
      <c r="B119" s="16" t="str">
        <f t="shared" si="5"/>
        <v>Avril</v>
      </c>
      <c r="C119" s="6">
        <f t="shared" si="6"/>
        <v>46136</v>
      </c>
      <c r="D119" s="7"/>
      <c r="E119" s="7"/>
      <c r="F119" s="7"/>
      <c r="G119" s="3" t="str">
        <f>IF(COUNT(Tableau1[[#This Row],[Ouverture de poste]],Tableau1[[#This Row],[Fermeture de poste]])&lt;2,"-",MOD(F119-D119-E119,1))</f>
        <v>-</v>
      </c>
      <c r="H119" s="3">
        <f ca="1">IF(AND(WEEKDAY(Tableau1[[#This Row],[Date]],2)=7,COUNTA(OFFSET(Tableau1[[#This Row],[Ouverture de poste]],-6,,5))=5), SUM(OFFSET(Tableau1[[#This Row],[Total]],-6,,7)),0)</f>
        <v>0</v>
      </c>
      <c r="I119" s="33" t="str">
        <f ca="1">IF(AND(WEEKDAY(C119,1)=1,H119&gt;0),MAX(0,Tableau1[[#This Row],[Total semaine]]-$B$1),"")</f>
        <v/>
      </c>
      <c r="J119" s="30" t="str">
        <f ca="1">IF(AND(WEEKDAY(C119,1)=1,H119&gt;0),MAX(0,-Tableau1[[#This Row],[Total semaine]]+$B$1),"")</f>
        <v/>
      </c>
    </row>
    <row r="120" spans="1:10" ht="25.2" customHeight="1" x14ac:dyDescent="0.3">
      <c r="A120" s="11">
        <f t="shared" si="4"/>
        <v>17</v>
      </c>
      <c r="B120" s="16" t="str">
        <f t="shared" si="5"/>
        <v>Avril</v>
      </c>
      <c r="C120" s="6">
        <f t="shared" si="6"/>
        <v>46137</v>
      </c>
      <c r="D120" s="7"/>
      <c r="E120" s="7"/>
      <c r="F120" s="7"/>
      <c r="G120" s="3" t="str">
        <f>IF(COUNT(Tableau1[[#This Row],[Ouverture de poste]],Tableau1[[#This Row],[Fermeture de poste]])&lt;2,"-",MOD(F120-D120-E120,1))</f>
        <v>-</v>
      </c>
      <c r="H120" s="3">
        <f ca="1">IF(AND(WEEKDAY(Tableau1[[#This Row],[Date]],2)=7,COUNTA(OFFSET(Tableau1[[#This Row],[Ouverture de poste]],-6,,5))=5), SUM(OFFSET(Tableau1[[#This Row],[Total]],-6,,7)),0)</f>
        <v>0</v>
      </c>
      <c r="I120" s="33" t="str">
        <f ca="1">IF(AND(WEEKDAY(C120,1)=1,H120&gt;0),MAX(0,Tableau1[[#This Row],[Total semaine]]-$B$1),"")</f>
        <v/>
      </c>
      <c r="J120" s="30" t="str">
        <f ca="1">IF(AND(WEEKDAY(C120,1)=1,H120&gt;0),MAX(0,-Tableau1[[#This Row],[Total semaine]]+$B$1),"")</f>
        <v/>
      </c>
    </row>
    <row r="121" spans="1:10" ht="25.2" customHeight="1" x14ac:dyDescent="0.3">
      <c r="A121" s="11">
        <f t="shared" si="4"/>
        <v>17</v>
      </c>
      <c r="B121" s="16" t="str">
        <f t="shared" si="5"/>
        <v>Avril</v>
      </c>
      <c r="C121" s="6">
        <f t="shared" si="6"/>
        <v>46138</v>
      </c>
      <c r="D121" s="7"/>
      <c r="E121" s="7"/>
      <c r="F121" s="7"/>
      <c r="G121" s="3" t="str">
        <f>IF(COUNT(Tableau1[[#This Row],[Ouverture de poste]],Tableau1[[#This Row],[Fermeture de poste]])&lt;2,"-",MOD(F121-D121-E121,1))</f>
        <v>-</v>
      </c>
      <c r="H121" s="3">
        <f ca="1">IF(AND(WEEKDAY(Tableau1[[#This Row],[Date]],2)=7,COUNTA(OFFSET(Tableau1[[#This Row],[Ouverture de poste]],-6,,5))=5), SUM(OFFSET(Tableau1[[#This Row],[Total]],-6,,7)),0)</f>
        <v>0</v>
      </c>
      <c r="I121" s="33" t="str">
        <f ca="1">IF(AND(WEEKDAY(C121,1)=1,H121&gt;0),MAX(0,Tableau1[[#This Row],[Total semaine]]-$B$1),"")</f>
        <v/>
      </c>
      <c r="J121" s="30" t="str">
        <f ca="1">IF(AND(WEEKDAY(C121,1)=1,H121&gt;0),MAX(0,-Tableau1[[#This Row],[Total semaine]]+$B$1),"")</f>
        <v/>
      </c>
    </row>
    <row r="122" spans="1:10" ht="25.2" customHeight="1" x14ac:dyDescent="0.3">
      <c r="A122" s="11">
        <f t="shared" si="4"/>
        <v>18</v>
      </c>
      <c r="B122" s="16" t="str">
        <f t="shared" si="5"/>
        <v>Avril</v>
      </c>
      <c r="C122" s="6">
        <f t="shared" si="6"/>
        <v>46139</v>
      </c>
      <c r="D122" s="7"/>
      <c r="E122" s="7"/>
      <c r="F122" s="7"/>
      <c r="G122" s="3" t="str">
        <f>IF(COUNT(Tableau1[[#This Row],[Ouverture de poste]],Tableau1[[#This Row],[Fermeture de poste]])&lt;2,"-",MOD(F122-D122-E122,1))</f>
        <v>-</v>
      </c>
      <c r="H122" s="3">
        <f ca="1">IF(AND(WEEKDAY(Tableau1[[#This Row],[Date]],2)=7,COUNTA(OFFSET(Tableau1[[#This Row],[Ouverture de poste]],-6,,5))=5), SUM(OFFSET(Tableau1[[#This Row],[Total]],-6,,7)),0)</f>
        <v>0</v>
      </c>
      <c r="I122" s="33" t="str">
        <f ca="1">IF(AND(WEEKDAY(C122,1)=1,H122&gt;0),MAX(0,Tableau1[[#This Row],[Total semaine]]-$B$1),"")</f>
        <v/>
      </c>
      <c r="J122" s="30" t="str">
        <f ca="1">IF(AND(WEEKDAY(C122,1)=1,H122&gt;0),MAX(0,-Tableau1[[#This Row],[Total semaine]]+$B$1),"")</f>
        <v/>
      </c>
    </row>
    <row r="123" spans="1:10" ht="25.2" customHeight="1" x14ac:dyDescent="0.3">
      <c r="A123" s="11">
        <f t="shared" si="4"/>
        <v>18</v>
      </c>
      <c r="B123" s="16" t="str">
        <f t="shared" si="5"/>
        <v>Avril</v>
      </c>
      <c r="C123" s="6">
        <f t="shared" si="6"/>
        <v>46140</v>
      </c>
      <c r="D123" s="7"/>
      <c r="E123" s="7"/>
      <c r="F123" s="7"/>
      <c r="G123" s="3" t="str">
        <f>IF(COUNT(Tableau1[[#This Row],[Ouverture de poste]],Tableau1[[#This Row],[Fermeture de poste]])&lt;2,"-",MOD(F123-D123-E123,1))</f>
        <v>-</v>
      </c>
      <c r="H123" s="3">
        <f ca="1">IF(AND(WEEKDAY(Tableau1[[#This Row],[Date]],2)=7,COUNTA(OFFSET(Tableau1[[#This Row],[Ouverture de poste]],-6,,5))=5), SUM(OFFSET(Tableau1[[#This Row],[Total]],-6,,7)),0)</f>
        <v>0</v>
      </c>
      <c r="I123" s="33" t="str">
        <f ca="1">IF(AND(WEEKDAY(C123,1)=1,H123&gt;0),MAX(0,Tableau1[[#This Row],[Total semaine]]-$B$1),"")</f>
        <v/>
      </c>
      <c r="J123" s="30" t="str">
        <f ca="1">IF(AND(WEEKDAY(C123,1)=1,H123&gt;0),MAX(0,-Tableau1[[#This Row],[Total semaine]]+$B$1),"")</f>
        <v/>
      </c>
    </row>
    <row r="124" spans="1:10" ht="25.2" customHeight="1" x14ac:dyDescent="0.3">
      <c r="A124" s="11">
        <f t="shared" si="4"/>
        <v>18</v>
      </c>
      <c r="B124" s="16" t="str">
        <f t="shared" si="5"/>
        <v>Avril</v>
      </c>
      <c r="C124" s="6">
        <f t="shared" si="6"/>
        <v>46141</v>
      </c>
      <c r="D124" s="7"/>
      <c r="E124" s="7"/>
      <c r="F124" s="7"/>
      <c r="G124" s="3" t="str">
        <f>IF(COUNT(Tableau1[[#This Row],[Ouverture de poste]],Tableau1[[#This Row],[Fermeture de poste]])&lt;2,"-",MOD(F124-D124-E124,1))</f>
        <v>-</v>
      </c>
      <c r="H124" s="3">
        <f ca="1">IF(AND(WEEKDAY(Tableau1[[#This Row],[Date]],2)=7,COUNTA(OFFSET(Tableau1[[#This Row],[Ouverture de poste]],-6,,5))=5), SUM(OFFSET(Tableau1[[#This Row],[Total]],-6,,7)),0)</f>
        <v>0</v>
      </c>
      <c r="I124" s="33" t="str">
        <f ca="1">IF(AND(WEEKDAY(C124,1)=1,H124&gt;0),MAX(0,Tableau1[[#This Row],[Total semaine]]-$B$1),"")</f>
        <v/>
      </c>
      <c r="J124" s="30" t="str">
        <f ca="1">IF(AND(WEEKDAY(C124,1)=1,H124&gt;0),MAX(0,-Tableau1[[#This Row],[Total semaine]]+$B$1),"")</f>
        <v/>
      </c>
    </row>
    <row r="125" spans="1:10" ht="25.2" customHeight="1" x14ac:dyDescent="0.3">
      <c r="A125" s="11">
        <f t="shared" si="4"/>
        <v>18</v>
      </c>
      <c r="B125" s="16" t="str">
        <f t="shared" si="5"/>
        <v>Avril</v>
      </c>
      <c r="C125" s="6">
        <f t="shared" si="6"/>
        <v>46142</v>
      </c>
      <c r="D125" s="7"/>
      <c r="E125" s="7"/>
      <c r="F125" s="7"/>
      <c r="G125" s="3" t="str">
        <f>IF(COUNT(Tableau1[[#This Row],[Ouverture de poste]],Tableau1[[#This Row],[Fermeture de poste]])&lt;2,"-",MOD(F125-D125-E125,1))</f>
        <v>-</v>
      </c>
      <c r="H125" s="3">
        <f ca="1">IF(AND(WEEKDAY(Tableau1[[#This Row],[Date]],2)=7,COUNTA(OFFSET(Tableau1[[#This Row],[Ouverture de poste]],-6,,5))=5), SUM(OFFSET(Tableau1[[#This Row],[Total]],-6,,7)),0)</f>
        <v>0</v>
      </c>
      <c r="I125" s="33" t="str">
        <f ca="1">IF(AND(WEEKDAY(C125,1)=1,H125&gt;0),MAX(0,Tableau1[[#This Row],[Total semaine]]-$B$1),"")</f>
        <v/>
      </c>
      <c r="J125" s="30" t="str">
        <f ca="1">IF(AND(WEEKDAY(C125,1)=1,H125&gt;0),MAX(0,-Tableau1[[#This Row],[Total semaine]]+$B$1),"")</f>
        <v/>
      </c>
    </row>
    <row r="126" spans="1:10" ht="25.2" customHeight="1" x14ac:dyDescent="0.3">
      <c r="A126" s="11">
        <f t="shared" si="4"/>
        <v>18</v>
      </c>
      <c r="B126" s="16" t="str">
        <f t="shared" si="5"/>
        <v>Mai</v>
      </c>
      <c r="C126" s="6">
        <f t="shared" si="6"/>
        <v>46143</v>
      </c>
      <c r="D126" s="7"/>
      <c r="E126" s="7"/>
      <c r="F126" s="7"/>
      <c r="G126" s="3" t="str">
        <f>IF(COUNT(Tableau1[[#This Row],[Ouverture de poste]],Tableau1[[#This Row],[Fermeture de poste]])&lt;2,"-",MOD(F126-D126-E126,1))</f>
        <v>-</v>
      </c>
      <c r="H126" s="3">
        <f ca="1">IF(AND(WEEKDAY(Tableau1[[#This Row],[Date]],2)=7,COUNTA(OFFSET(Tableau1[[#This Row],[Ouverture de poste]],-6,,5))=5), SUM(OFFSET(Tableau1[[#This Row],[Total]],-6,,7)),0)</f>
        <v>0</v>
      </c>
      <c r="I126" s="33" t="str">
        <f ca="1">IF(AND(WEEKDAY(C126,1)=1,H126&gt;0),MAX(0,Tableau1[[#This Row],[Total semaine]]-$B$1),"")</f>
        <v/>
      </c>
      <c r="J126" s="30" t="str">
        <f ca="1">IF(AND(WEEKDAY(C126,1)=1,H126&gt;0),MAX(0,-Tableau1[[#This Row],[Total semaine]]+$B$1),"")</f>
        <v/>
      </c>
    </row>
    <row r="127" spans="1:10" ht="25.2" customHeight="1" x14ac:dyDescent="0.3">
      <c r="A127" s="11">
        <f t="shared" si="4"/>
        <v>18</v>
      </c>
      <c r="B127" s="16" t="str">
        <f t="shared" si="5"/>
        <v>Mai</v>
      </c>
      <c r="C127" s="6">
        <f t="shared" si="6"/>
        <v>46144</v>
      </c>
      <c r="D127" s="7"/>
      <c r="E127" s="7"/>
      <c r="F127" s="7"/>
      <c r="G127" s="3" t="str">
        <f>IF(COUNT(Tableau1[[#This Row],[Ouverture de poste]],Tableau1[[#This Row],[Fermeture de poste]])&lt;2,"-",MOD(F127-D127-E127,1))</f>
        <v>-</v>
      </c>
      <c r="H127" s="3">
        <f ca="1">IF(AND(WEEKDAY(Tableau1[[#This Row],[Date]],2)=7,COUNTA(OFFSET(Tableau1[[#This Row],[Ouverture de poste]],-6,,5))=5), SUM(OFFSET(Tableau1[[#This Row],[Total]],-6,,7)),0)</f>
        <v>0</v>
      </c>
      <c r="I127" s="33" t="str">
        <f ca="1">IF(AND(WEEKDAY(C127,1)=1,H127&gt;0),MAX(0,Tableau1[[#This Row],[Total semaine]]-$B$1),"")</f>
        <v/>
      </c>
      <c r="J127" s="30" t="str">
        <f ca="1">IF(AND(WEEKDAY(C127,1)=1,H127&gt;0),MAX(0,-Tableau1[[#This Row],[Total semaine]]+$B$1),"")</f>
        <v/>
      </c>
    </row>
    <row r="128" spans="1:10" ht="25.2" customHeight="1" x14ac:dyDescent="0.3">
      <c r="A128" s="11">
        <f t="shared" si="4"/>
        <v>18</v>
      </c>
      <c r="B128" s="16" t="str">
        <f t="shared" si="5"/>
        <v>Mai</v>
      </c>
      <c r="C128" s="6">
        <f t="shared" si="6"/>
        <v>46145</v>
      </c>
      <c r="D128" s="7"/>
      <c r="E128" s="7"/>
      <c r="F128" s="7"/>
      <c r="G128" s="3" t="str">
        <f>IF(COUNT(Tableau1[[#This Row],[Ouverture de poste]],Tableau1[[#This Row],[Fermeture de poste]])&lt;2,"-",MOD(F128-D128-E128,1))</f>
        <v>-</v>
      </c>
      <c r="H128" s="3">
        <f ca="1">IF(AND(WEEKDAY(Tableau1[[#This Row],[Date]],2)=7,COUNTA(OFFSET(Tableau1[[#This Row],[Ouverture de poste]],-6,,5))=5), SUM(OFFSET(Tableau1[[#This Row],[Total]],-6,,7)),0)</f>
        <v>0</v>
      </c>
      <c r="I128" s="33" t="str">
        <f ca="1">IF(AND(WEEKDAY(C128,1)=1,H128&gt;0),MAX(0,Tableau1[[#This Row],[Total semaine]]-$B$1),"")</f>
        <v/>
      </c>
      <c r="J128" s="30" t="str">
        <f ca="1">IF(AND(WEEKDAY(C128,1)=1,H128&gt;0),MAX(0,-Tableau1[[#This Row],[Total semaine]]+$B$1),"")</f>
        <v/>
      </c>
    </row>
    <row r="129" spans="1:10" ht="25.2" customHeight="1" x14ac:dyDescent="0.3">
      <c r="A129" s="11">
        <f t="shared" si="4"/>
        <v>19</v>
      </c>
      <c r="B129" s="16" t="str">
        <f t="shared" si="5"/>
        <v>Mai</v>
      </c>
      <c r="C129" s="6">
        <f t="shared" si="6"/>
        <v>46146</v>
      </c>
      <c r="D129" s="7"/>
      <c r="E129" s="7"/>
      <c r="F129" s="7"/>
      <c r="G129" s="3" t="str">
        <f>IF(COUNT(Tableau1[[#This Row],[Ouverture de poste]],Tableau1[[#This Row],[Fermeture de poste]])&lt;2,"-",MOD(F129-D129-E129,1))</f>
        <v>-</v>
      </c>
      <c r="H129" s="3">
        <f ca="1">IF(AND(WEEKDAY(Tableau1[[#This Row],[Date]],2)=7,COUNTA(OFFSET(Tableau1[[#This Row],[Ouverture de poste]],-6,,5))=5), SUM(OFFSET(Tableau1[[#This Row],[Total]],-6,,7)),0)</f>
        <v>0</v>
      </c>
      <c r="I129" s="33" t="str">
        <f ca="1">IF(AND(WEEKDAY(C129,1)=1,H129&gt;0),MAX(0,Tableau1[[#This Row],[Total semaine]]-$B$1),"")</f>
        <v/>
      </c>
      <c r="J129" s="30" t="str">
        <f ca="1">IF(AND(WEEKDAY(C129,1)=1,H129&gt;0),MAX(0,-Tableau1[[#This Row],[Total semaine]]+$B$1),"")</f>
        <v/>
      </c>
    </row>
    <row r="130" spans="1:10" ht="25.2" customHeight="1" x14ac:dyDescent="0.3">
      <c r="A130" s="11">
        <f t="shared" si="4"/>
        <v>19</v>
      </c>
      <c r="B130" s="16" t="str">
        <f t="shared" si="5"/>
        <v>Mai</v>
      </c>
      <c r="C130" s="6">
        <f t="shared" si="6"/>
        <v>46147</v>
      </c>
      <c r="D130" s="7"/>
      <c r="E130" s="7"/>
      <c r="F130" s="7"/>
      <c r="G130" s="3" t="str">
        <f>IF(COUNT(Tableau1[[#This Row],[Ouverture de poste]],Tableau1[[#This Row],[Fermeture de poste]])&lt;2,"-",MOD(F130-D130-E130,1))</f>
        <v>-</v>
      </c>
      <c r="H130" s="3">
        <f ca="1">IF(AND(WEEKDAY(Tableau1[[#This Row],[Date]],2)=7,COUNTA(OFFSET(Tableau1[[#This Row],[Ouverture de poste]],-6,,5))=5), SUM(OFFSET(Tableau1[[#This Row],[Total]],-6,,7)),0)</f>
        <v>0</v>
      </c>
      <c r="I130" s="33" t="str">
        <f ca="1">IF(AND(WEEKDAY(C130,1)=1,H130&gt;0),MAX(0,Tableau1[[#This Row],[Total semaine]]-$B$1),"")</f>
        <v/>
      </c>
      <c r="J130" s="30" t="str">
        <f ca="1">IF(AND(WEEKDAY(C130,1)=1,H130&gt;0),MAX(0,-Tableau1[[#This Row],[Total semaine]]+$B$1),"")</f>
        <v/>
      </c>
    </row>
    <row r="131" spans="1:10" ht="25.2" customHeight="1" x14ac:dyDescent="0.3">
      <c r="A131" s="11">
        <f t="shared" ref="A131:A194" si="7">_xlfn.ISOWEEKNUM(C131)</f>
        <v>19</v>
      </c>
      <c r="B131" s="16" t="str">
        <f t="shared" si="5"/>
        <v>Mai</v>
      </c>
      <c r="C131" s="6">
        <f t="shared" si="6"/>
        <v>46148</v>
      </c>
      <c r="D131" s="7"/>
      <c r="E131" s="7"/>
      <c r="F131" s="7"/>
      <c r="G131" s="3" t="str">
        <f>IF(COUNT(Tableau1[[#This Row],[Ouverture de poste]],Tableau1[[#This Row],[Fermeture de poste]])&lt;2,"-",MOD(F131-D131-E131,1))</f>
        <v>-</v>
      </c>
      <c r="H131" s="3">
        <f ca="1">IF(AND(WEEKDAY(Tableau1[[#This Row],[Date]],2)=7,COUNTA(OFFSET(Tableau1[[#This Row],[Ouverture de poste]],-6,,5))=5), SUM(OFFSET(Tableau1[[#This Row],[Total]],-6,,7)),0)</f>
        <v>0</v>
      </c>
      <c r="I131" s="33" t="str">
        <f ca="1">IF(AND(WEEKDAY(C131,1)=1,H131&gt;0),MAX(0,Tableau1[[#This Row],[Total semaine]]-$B$1),"")</f>
        <v/>
      </c>
      <c r="J131" s="30" t="str">
        <f ca="1">IF(AND(WEEKDAY(C131,1)=1,H131&gt;0),MAX(0,-Tableau1[[#This Row],[Total semaine]]+$B$1),"")</f>
        <v/>
      </c>
    </row>
    <row r="132" spans="1:10" ht="25.2" customHeight="1" x14ac:dyDescent="0.3">
      <c r="A132" s="11">
        <f t="shared" si="7"/>
        <v>19</v>
      </c>
      <c r="B132" s="16" t="str">
        <f t="shared" ref="B132:B195" si="8">PROPER(TEXT(SUBSTITUTE(C132,".","/")*1,"mmmm"))</f>
        <v>Mai</v>
      </c>
      <c r="C132" s="6">
        <f t="shared" si="6"/>
        <v>46149</v>
      </c>
      <c r="D132" s="7"/>
      <c r="E132" s="7"/>
      <c r="F132" s="7"/>
      <c r="G132" s="3" t="str">
        <f>IF(COUNT(Tableau1[[#This Row],[Ouverture de poste]],Tableau1[[#This Row],[Fermeture de poste]])&lt;2,"-",MOD(F132-D132-E132,1))</f>
        <v>-</v>
      </c>
      <c r="H132" s="3">
        <f ca="1">IF(AND(WEEKDAY(Tableau1[[#This Row],[Date]],2)=7,COUNTA(OFFSET(Tableau1[[#This Row],[Ouverture de poste]],-6,,5))=5), SUM(OFFSET(Tableau1[[#This Row],[Total]],-6,,7)),0)</f>
        <v>0</v>
      </c>
      <c r="I132" s="33" t="str">
        <f ca="1">IF(AND(WEEKDAY(C132,1)=1,H132&gt;0),MAX(0,Tableau1[[#This Row],[Total semaine]]-$B$1),"")</f>
        <v/>
      </c>
      <c r="J132" s="30" t="str">
        <f ca="1">IF(AND(WEEKDAY(C132,1)=1,H132&gt;0),MAX(0,-Tableau1[[#This Row],[Total semaine]]+$B$1),"")</f>
        <v/>
      </c>
    </row>
    <row r="133" spans="1:10" ht="25.2" customHeight="1" x14ac:dyDescent="0.3">
      <c r="A133" s="11">
        <f t="shared" si="7"/>
        <v>19</v>
      </c>
      <c r="B133" s="16" t="str">
        <f t="shared" si="8"/>
        <v>Mai</v>
      </c>
      <c r="C133" s="6">
        <f t="shared" si="6"/>
        <v>46150</v>
      </c>
      <c r="D133" s="7"/>
      <c r="E133" s="7"/>
      <c r="F133" s="7"/>
      <c r="G133" s="3" t="str">
        <f>IF(COUNT(Tableau1[[#This Row],[Ouverture de poste]],Tableau1[[#This Row],[Fermeture de poste]])&lt;2,"-",MOD(F133-D133-E133,1))</f>
        <v>-</v>
      </c>
      <c r="H133" s="3">
        <f ca="1">IF(AND(WEEKDAY(Tableau1[[#This Row],[Date]],2)=7,COUNTA(OFFSET(Tableau1[[#This Row],[Ouverture de poste]],-6,,5))=5), SUM(OFFSET(Tableau1[[#This Row],[Total]],-6,,7)),0)</f>
        <v>0</v>
      </c>
      <c r="I133" s="33" t="str">
        <f ca="1">IF(AND(WEEKDAY(C133,1)=1,H133&gt;0),MAX(0,Tableau1[[#This Row],[Total semaine]]-$B$1),"")</f>
        <v/>
      </c>
      <c r="J133" s="30" t="str">
        <f ca="1">IF(AND(WEEKDAY(C133,1)=1,H133&gt;0),MAX(0,-Tableau1[[#This Row],[Total semaine]]+$B$1),"")</f>
        <v/>
      </c>
    </row>
    <row r="134" spans="1:10" ht="25.2" customHeight="1" x14ac:dyDescent="0.3">
      <c r="A134" s="11">
        <f t="shared" si="7"/>
        <v>19</v>
      </c>
      <c r="B134" s="16" t="str">
        <f t="shared" si="8"/>
        <v>Mai</v>
      </c>
      <c r="C134" s="6">
        <f t="shared" si="6"/>
        <v>46151</v>
      </c>
      <c r="D134" s="7"/>
      <c r="E134" s="7"/>
      <c r="F134" s="7"/>
      <c r="G134" s="3" t="str">
        <f>IF(COUNT(Tableau1[[#This Row],[Ouverture de poste]],Tableau1[[#This Row],[Fermeture de poste]])&lt;2,"-",MOD(F134-D134-E134,1))</f>
        <v>-</v>
      </c>
      <c r="H134" s="3">
        <f ca="1">IF(AND(WEEKDAY(Tableau1[[#This Row],[Date]],2)=7,COUNTA(OFFSET(Tableau1[[#This Row],[Ouverture de poste]],-6,,5))=5), SUM(OFFSET(Tableau1[[#This Row],[Total]],-6,,7)),0)</f>
        <v>0</v>
      </c>
      <c r="I134" s="33" t="str">
        <f ca="1">IF(AND(WEEKDAY(C134,1)=1,H134&gt;0),MAX(0,Tableau1[[#This Row],[Total semaine]]-$B$1),"")</f>
        <v/>
      </c>
      <c r="J134" s="30" t="str">
        <f ca="1">IF(AND(WEEKDAY(C134,1)=1,H134&gt;0),MAX(0,-Tableau1[[#This Row],[Total semaine]]+$B$1),"")</f>
        <v/>
      </c>
    </row>
    <row r="135" spans="1:10" ht="25.2" customHeight="1" x14ac:dyDescent="0.3">
      <c r="A135" s="11">
        <f t="shared" si="7"/>
        <v>19</v>
      </c>
      <c r="B135" s="16" t="str">
        <f t="shared" si="8"/>
        <v>Mai</v>
      </c>
      <c r="C135" s="6">
        <f t="shared" si="6"/>
        <v>46152</v>
      </c>
      <c r="D135" s="7"/>
      <c r="E135" s="7"/>
      <c r="F135" s="7"/>
      <c r="G135" s="3" t="str">
        <f>IF(COUNT(Tableau1[[#This Row],[Ouverture de poste]],Tableau1[[#This Row],[Fermeture de poste]])&lt;2,"-",MOD(F135-D135-E135,1))</f>
        <v>-</v>
      </c>
      <c r="H135" s="3">
        <f ca="1">IF(AND(WEEKDAY(Tableau1[[#This Row],[Date]],2)=7,COUNTA(OFFSET(Tableau1[[#This Row],[Ouverture de poste]],-6,,5))=5), SUM(OFFSET(Tableau1[[#This Row],[Total]],-6,,7)),0)</f>
        <v>0</v>
      </c>
      <c r="I135" s="33" t="str">
        <f ca="1">IF(AND(WEEKDAY(C135,1)=1,H135&gt;0),MAX(0,Tableau1[[#This Row],[Total semaine]]-$B$1),"")</f>
        <v/>
      </c>
      <c r="J135" s="30" t="str">
        <f ca="1">IF(AND(WEEKDAY(C135,1)=1,H135&gt;0),MAX(0,-Tableau1[[#This Row],[Total semaine]]+$B$1),"")</f>
        <v/>
      </c>
    </row>
    <row r="136" spans="1:10" ht="25.2" customHeight="1" x14ac:dyDescent="0.3">
      <c r="A136" s="11">
        <f t="shared" si="7"/>
        <v>20</v>
      </c>
      <c r="B136" s="16" t="str">
        <f t="shared" si="8"/>
        <v>Mai</v>
      </c>
      <c r="C136" s="6">
        <f t="shared" si="6"/>
        <v>46153</v>
      </c>
      <c r="D136" s="7"/>
      <c r="E136" s="7"/>
      <c r="F136" s="7"/>
      <c r="G136" s="3" t="str">
        <f>IF(COUNT(Tableau1[[#This Row],[Ouverture de poste]],Tableau1[[#This Row],[Fermeture de poste]])&lt;2,"-",MOD(F136-D136-E136,1))</f>
        <v>-</v>
      </c>
      <c r="H136" s="3">
        <f ca="1">IF(AND(WEEKDAY(Tableau1[[#This Row],[Date]],2)=7,COUNTA(OFFSET(Tableau1[[#This Row],[Ouverture de poste]],-6,,5))=5), SUM(OFFSET(Tableau1[[#This Row],[Total]],-6,,7)),0)</f>
        <v>0</v>
      </c>
      <c r="I136" s="33" t="str">
        <f ca="1">IF(AND(WEEKDAY(C136,1)=1,H136&gt;0),MAX(0,Tableau1[[#This Row],[Total semaine]]-$B$1),"")</f>
        <v/>
      </c>
      <c r="J136" s="30" t="str">
        <f ca="1">IF(AND(WEEKDAY(C136,1)=1,H136&gt;0),MAX(0,-Tableau1[[#This Row],[Total semaine]]+$B$1),"")</f>
        <v/>
      </c>
    </row>
    <row r="137" spans="1:10" ht="25.2" customHeight="1" x14ac:dyDescent="0.3">
      <c r="A137" s="11">
        <f t="shared" si="7"/>
        <v>20</v>
      </c>
      <c r="B137" s="16" t="str">
        <f t="shared" si="8"/>
        <v>Mai</v>
      </c>
      <c r="C137" s="6">
        <f t="shared" si="6"/>
        <v>46154</v>
      </c>
      <c r="D137" s="7"/>
      <c r="E137" s="7"/>
      <c r="F137" s="7"/>
      <c r="G137" s="3" t="str">
        <f>IF(COUNT(Tableau1[[#This Row],[Ouverture de poste]],Tableau1[[#This Row],[Fermeture de poste]])&lt;2,"-",MOD(F137-D137-E137,1))</f>
        <v>-</v>
      </c>
      <c r="H137" s="3">
        <f ca="1">IF(AND(WEEKDAY(Tableau1[[#This Row],[Date]],2)=7,COUNTA(OFFSET(Tableau1[[#This Row],[Ouverture de poste]],-6,,5))=5), SUM(OFFSET(Tableau1[[#This Row],[Total]],-6,,7)),0)</f>
        <v>0</v>
      </c>
      <c r="I137" s="33" t="str">
        <f ca="1">IF(AND(WEEKDAY(C137,1)=1,H137&gt;0),MAX(0,Tableau1[[#This Row],[Total semaine]]-$B$1),"")</f>
        <v/>
      </c>
      <c r="J137" s="30" t="str">
        <f ca="1">IF(AND(WEEKDAY(C137,1)=1,H137&gt;0),MAX(0,-Tableau1[[#This Row],[Total semaine]]+$B$1),"")</f>
        <v/>
      </c>
    </row>
    <row r="138" spans="1:10" ht="25.2" customHeight="1" x14ac:dyDescent="0.3">
      <c r="A138" s="11">
        <f t="shared" si="7"/>
        <v>20</v>
      </c>
      <c r="B138" s="16" t="str">
        <f t="shared" si="8"/>
        <v>Mai</v>
      </c>
      <c r="C138" s="6">
        <f t="shared" si="6"/>
        <v>46155</v>
      </c>
      <c r="D138" s="7"/>
      <c r="E138" s="7"/>
      <c r="F138" s="7"/>
      <c r="G138" s="3" t="str">
        <f>IF(COUNT(Tableau1[[#This Row],[Ouverture de poste]],Tableau1[[#This Row],[Fermeture de poste]])&lt;2,"-",MOD(F138-D138-E138,1))</f>
        <v>-</v>
      </c>
      <c r="H138" s="3">
        <f ca="1">IF(AND(WEEKDAY(Tableau1[[#This Row],[Date]],2)=7,COUNTA(OFFSET(Tableau1[[#This Row],[Ouverture de poste]],-6,,5))=5), SUM(OFFSET(Tableau1[[#This Row],[Total]],-6,,7)),0)</f>
        <v>0</v>
      </c>
      <c r="I138" s="33" t="str">
        <f ca="1">IF(AND(WEEKDAY(C138,1)=1,H138&gt;0),MAX(0,Tableau1[[#This Row],[Total semaine]]-$B$1),"")</f>
        <v/>
      </c>
      <c r="J138" s="30" t="str">
        <f ca="1">IF(AND(WEEKDAY(C138,1)=1,H138&gt;0),MAX(0,-Tableau1[[#This Row],[Total semaine]]+$B$1),"")</f>
        <v/>
      </c>
    </row>
    <row r="139" spans="1:10" ht="25.2" customHeight="1" x14ac:dyDescent="0.3">
      <c r="A139" s="11">
        <f t="shared" si="7"/>
        <v>20</v>
      </c>
      <c r="B139" s="16" t="str">
        <f t="shared" si="8"/>
        <v>Mai</v>
      </c>
      <c r="C139" s="6">
        <f t="shared" si="6"/>
        <v>46156</v>
      </c>
      <c r="D139" s="7"/>
      <c r="E139" s="7"/>
      <c r="F139" s="7"/>
      <c r="G139" s="3" t="str">
        <f>IF(COUNT(Tableau1[[#This Row],[Ouverture de poste]],Tableau1[[#This Row],[Fermeture de poste]])&lt;2,"-",MOD(F139-D139-E139,1))</f>
        <v>-</v>
      </c>
      <c r="H139" s="3">
        <f ca="1">IF(AND(WEEKDAY(Tableau1[[#This Row],[Date]],2)=7,COUNTA(OFFSET(Tableau1[[#This Row],[Ouverture de poste]],-6,,5))=5), SUM(OFFSET(Tableau1[[#This Row],[Total]],-6,,7)),0)</f>
        <v>0</v>
      </c>
      <c r="I139" s="33" t="str">
        <f ca="1">IF(AND(WEEKDAY(C139,1)=1,H139&gt;0),MAX(0,Tableau1[[#This Row],[Total semaine]]-$B$1),"")</f>
        <v/>
      </c>
      <c r="J139" s="30" t="str">
        <f ca="1">IF(AND(WEEKDAY(C139,1)=1,H139&gt;0),MAX(0,-Tableau1[[#This Row],[Total semaine]]+$B$1),"")</f>
        <v/>
      </c>
    </row>
    <row r="140" spans="1:10" ht="25.2" customHeight="1" x14ac:dyDescent="0.3">
      <c r="A140" s="11">
        <f t="shared" si="7"/>
        <v>20</v>
      </c>
      <c r="B140" s="16" t="str">
        <f t="shared" si="8"/>
        <v>Mai</v>
      </c>
      <c r="C140" s="6">
        <f t="shared" si="6"/>
        <v>46157</v>
      </c>
      <c r="D140" s="7"/>
      <c r="E140" s="7"/>
      <c r="F140" s="7"/>
      <c r="G140" s="3" t="str">
        <f>IF(COUNT(Tableau1[[#This Row],[Ouverture de poste]],Tableau1[[#This Row],[Fermeture de poste]])&lt;2,"-",MOD(F140-D140-E140,1))</f>
        <v>-</v>
      </c>
      <c r="H140" s="3">
        <f ca="1">IF(AND(WEEKDAY(Tableau1[[#This Row],[Date]],2)=7,COUNTA(OFFSET(Tableau1[[#This Row],[Ouverture de poste]],-6,,5))=5), SUM(OFFSET(Tableau1[[#This Row],[Total]],-6,,7)),0)</f>
        <v>0</v>
      </c>
      <c r="I140" s="33" t="str">
        <f ca="1">IF(AND(WEEKDAY(C140,1)=1,H140&gt;0),MAX(0,Tableau1[[#This Row],[Total semaine]]-$B$1),"")</f>
        <v/>
      </c>
      <c r="J140" s="30" t="str">
        <f ca="1">IF(AND(WEEKDAY(C140,1)=1,H140&gt;0),MAX(0,-Tableau1[[#This Row],[Total semaine]]+$B$1),"")</f>
        <v/>
      </c>
    </row>
    <row r="141" spans="1:10" ht="25.2" customHeight="1" x14ac:dyDescent="0.3">
      <c r="A141" s="11">
        <f t="shared" si="7"/>
        <v>20</v>
      </c>
      <c r="B141" s="16" t="str">
        <f t="shared" si="8"/>
        <v>Mai</v>
      </c>
      <c r="C141" s="6">
        <f t="shared" si="6"/>
        <v>46158</v>
      </c>
      <c r="D141" s="7"/>
      <c r="E141" s="7"/>
      <c r="F141" s="7"/>
      <c r="G141" s="3" t="str">
        <f>IF(COUNT(Tableau1[[#This Row],[Ouverture de poste]],Tableau1[[#This Row],[Fermeture de poste]])&lt;2,"-",MOD(F141-D141-E141,1))</f>
        <v>-</v>
      </c>
      <c r="H141" s="3">
        <f ca="1">IF(AND(WEEKDAY(Tableau1[[#This Row],[Date]],2)=7,COUNTA(OFFSET(Tableau1[[#This Row],[Ouverture de poste]],-6,,5))=5), SUM(OFFSET(Tableau1[[#This Row],[Total]],-6,,7)),0)</f>
        <v>0</v>
      </c>
      <c r="I141" s="33" t="str">
        <f ca="1">IF(AND(WEEKDAY(C141,1)=1,H141&gt;0),MAX(0,Tableau1[[#This Row],[Total semaine]]-$B$1),"")</f>
        <v/>
      </c>
      <c r="J141" s="30" t="str">
        <f ca="1">IF(AND(WEEKDAY(C141,1)=1,H141&gt;0),MAX(0,-Tableau1[[#This Row],[Total semaine]]+$B$1),"")</f>
        <v/>
      </c>
    </row>
    <row r="142" spans="1:10" ht="25.2" customHeight="1" x14ac:dyDescent="0.3">
      <c r="A142" s="11">
        <f t="shared" si="7"/>
        <v>20</v>
      </c>
      <c r="B142" s="16" t="str">
        <f t="shared" si="8"/>
        <v>Mai</v>
      </c>
      <c r="C142" s="6">
        <f t="shared" si="6"/>
        <v>46159</v>
      </c>
      <c r="D142" s="7"/>
      <c r="E142" s="7"/>
      <c r="F142" s="7"/>
      <c r="G142" s="3" t="str">
        <f>IF(COUNT(Tableau1[[#This Row],[Ouverture de poste]],Tableau1[[#This Row],[Fermeture de poste]])&lt;2,"-",MOD(F142-D142-E142,1))</f>
        <v>-</v>
      </c>
      <c r="H142" s="3">
        <f ca="1">IF(AND(WEEKDAY(Tableau1[[#This Row],[Date]],2)=7,COUNTA(OFFSET(Tableau1[[#This Row],[Ouverture de poste]],-6,,5))=5), SUM(OFFSET(Tableau1[[#This Row],[Total]],-6,,7)),0)</f>
        <v>0</v>
      </c>
      <c r="I142" s="33" t="str">
        <f ca="1">IF(AND(WEEKDAY(C142,1)=1,H142&gt;0),MAX(0,Tableau1[[#This Row],[Total semaine]]-$B$1),"")</f>
        <v/>
      </c>
      <c r="J142" s="30" t="str">
        <f ca="1">IF(AND(WEEKDAY(C142,1)=1,H142&gt;0),MAX(0,-Tableau1[[#This Row],[Total semaine]]+$B$1),"")</f>
        <v/>
      </c>
    </row>
    <row r="143" spans="1:10" ht="25.2" customHeight="1" x14ac:dyDescent="0.3">
      <c r="A143" s="11">
        <f t="shared" si="7"/>
        <v>21</v>
      </c>
      <c r="B143" s="16" t="str">
        <f t="shared" si="8"/>
        <v>Mai</v>
      </c>
      <c r="C143" s="6">
        <f t="shared" si="6"/>
        <v>46160</v>
      </c>
      <c r="D143" s="7"/>
      <c r="E143" s="7"/>
      <c r="F143" s="7"/>
      <c r="G143" s="3" t="str">
        <f>IF(COUNT(Tableau1[[#This Row],[Ouverture de poste]],Tableau1[[#This Row],[Fermeture de poste]])&lt;2,"-",MOD(F143-D143-E143,1))</f>
        <v>-</v>
      </c>
      <c r="H143" s="3">
        <f ca="1">IF(AND(WEEKDAY(Tableau1[[#This Row],[Date]],2)=7,COUNTA(OFFSET(Tableau1[[#This Row],[Ouverture de poste]],-6,,5))=5), SUM(OFFSET(Tableau1[[#This Row],[Total]],-6,,7)),0)</f>
        <v>0</v>
      </c>
      <c r="I143" s="33" t="str">
        <f ca="1">IF(AND(WEEKDAY(C143,1)=1,H143&gt;0),MAX(0,Tableau1[[#This Row],[Total semaine]]-$B$1),"")</f>
        <v/>
      </c>
      <c r="J143" s="30" t="str">
        <f ca="1">IF(AND(WEEKDAY(C143,1)=1,H143&gt;0),MAX(0,-Tableau1[[#This Row],[Total semaine]]+$B$1),"")</f>
        <v/>
      </c>
    </row>
    <row r="144" spans="1:10" ht="25.2" customHeight="1" x14ac:dyDescent="0.3">
      <c r="A144" s="11">
        <f t="shared" si="7"/>
        <v>21</v>
      </c>
      <c r="B144" s="16" t="str">
        <f t="shared" si="8"/>
        <v>Mai</v>
      </c>
      <c r="C144" s="6">
        <f t="shared" si="6"/>
        <v>46161</v>
      </c>
      <c r="D144" s="7"/>
      <c r="E144" s="7"/>
      <c r="F144" s="7"/>
      <c r="G144" s="3" t="str">
        <f>IF(COUNT(Tableau1[[#This Row],[Ouverture de poste]],Tableau1[[#This Row],[Fermeture de poste]])&lt;2,"-",MOD(F144-D144-E144,1))</f>
        <v>-</v>
      </c>
      <c r="H144" s="3">
        <f ca="1">IF(AND(WEEKDAY(Tableau1[[#This Row],[Date]],2)=7,COUNTA(OFFSET(Tableau1[[#This Row],[Ouverture de poste]],-6,,5))=5), SUM(OFFSET(Tableau1[[#This Row],[Total]],-6,,7)),0)</f>
        <v>0</v>
      </c>
      <c r="I144" s="33" t="str">
        <f ca="1">IF(AND(WEEKDAY(C144,1)=1,H144&gt;0),MAX(0,Tableau1[[#This Row],[Total semaine]]-$B$1),"")</f>
        <v/>
      </c>
      <c r="J144" s="30" t="str">
        <f ca="1">IF(AND(WEEKDAY(C144,1)=1,H144&gt;0),MAX(0,-Tableau1[[#This Row],[Total semaine]]+$B$1),"")</f>
        <v/>
      </c>
    </row>
    <row r="145" spans="1:10" ht="25.2" customHeight="1" x14ac:dyDescent="0.3">
      <c r="A145" s="11">
        <f t="shared" si="7"/>
        <v>21</v>
      </c>
      <c r="B145" s="16" t="str">
        <f t="shared" si="8"/>
        <v>Mai</v>
      </c>
      <c r="C145" s="6">
        <f t="shared" si="6"/>
        <v>46162</v>
      </c>
      <c r="D145" s="7"/>
      <c r="E145" s="7"/>
      <c r="F145" s="7"/>
      <c r="G145" s="3" t="str">
        <f>IF(COUNT(Tableau1[[#This Row],[Ouverture de poste]],Tableau1[[#This Row],[Fermeture de poste]])&lt;2,"-",MOD(F145-D145-E145,1))</f>
        <v>-</v>
      </c>
      <c r="H145" s="3">
        <f ca="1">IF(AND(WEEKDAY(Tableau1[[#This Row],[Date]],2)=7,COUNTA(OFFSET(Tableau1[[#This Row],[Ouverture de poste]],-6,,5))=5), SUM(OFFSET(Tableau1[[#This Row],[Total]],-6,,7)),0)</f>
        <v>0</v>
      </c>
      <c r="I145" s="33" t="str">
        <f ca="1">IF(AND(WEEKDAY(C145,1)=1,H145&gt;0),MAX(0,Tableau1[[#This Row],[Total semaine]]-$B$1),"")</f>
        <v/>
      </c>
      <c r="J145" s="30" t="str">
        <f ca="1">IF(AND(WEEKDAY(C145,1)=1,H145&gt;0),MAX(0,-Tableau1[[#This Row],[Total semaine]]+$B$1),"")</f>
        <v/>
      </c>
    </row>
    <row r="146" spans="1:10" ht="25.2" customHeight="1" x14ac:dyDescent="0.3">
      <c r="A146" s="11">
        <f t="shared" si="7"/>
        <v>21</v>
      </c>
      <c r="B146" s="16" t="str">
        <f t="shared" si="8"/>
        <v>Mai</v>
      </c>
      <c r="C146" s="6">
        <f t="shared" si="6"/>
        <v>46163</v>
      </c>
      <c r="D146" s="7"/>
      <c r="E146" s="7"/>
      <c r="F146" s="7"/>
      <c r="G146" s="3" t="str">
        <f>IF(COUNT(Tableau1[[#This Row],[Ouverture de poste]],Tableau1[[#This Row],[Fermeture de poste]])&lt;2,"-",MOD(F146-D146-E146,1))</f>
        <v>-</v>
      </c>
      <c r="H146" s="3">
        <f ca="1">IF(AND(WEEKDAY(Tableau1[[#This Row],[Date]],2)=7,COUNTA(OFFSET(Tableau1[[#This Row],[Ouverture de poste]],-6,,5))=5), SUM(OFFSET(Tableau1[[#This Row],[Total]],-6,,7)),0)</f>
        <v>0</v>
      </c>
      <c r="I146" s="33" t="str">
        <f ca="1">IF(AND(WEEKDAY(C146,1)=1,H146&gt;0),MAX(0,Tableau1[[#This Row],[Total semaine]]-$B$1),"")</f>
        <v/>
      </c>
      <c r="J146" s="30" t="str">
        <f ca="1">IF(AND(WEEKDAY(C146,1)=1,H146&gt;0),MAX(0,-Tableau1[[#This Row],[Total semaine]]+$B$1),"")</f>
        <v/>
      </c>
    </row>
    <row r="147" spans="1:10" ht="25.2" customHeight="1" x14ac:dyDescent="0.3">
      <c r="A147" s="11">
        <f t="shared" si="7"/>
        <v>21</v>
      </c>
      <c r="B147" s="16" t="str">
        <f t="shared" si="8"/>
        <v>Mai</v>
      </c>
      <c r="C147" s="6">
        <f t="shared" si="6"/>
        <v>46164</v>
      </c>
      <c r="D147" s="7"/>
      <c r="E147" s="7"/>
      <c r="F147" s="7"/>
      <c r="G147" s="3" t="str">
        <f>IF(COUNT(Tableau1[[#This Row],[Ouverture de poste]],Tableau1[[#This Row],[Fermeture de poste]])&lt;2,"-",MOD(F147-D147-E147,1))</f>
        <v>-</v>
      </c>
      <c r="H147" s="3">
        <f ca="1">IF(AND(WEEKDAY(Tableau1[[#This Row],[Date]],2)=7,COUNTA(OFFSET(Tableau1[[#This Row],[Ouverture de poste]],-6,,5))=5), SUM(OFFSET(Tableau1[[#This Row],[Total]],-6,,7)),0)</f>
        <v>0</v>
      </c>
      <c r="I147" s="33" t="str">
        <f ca="1">IF(AND(WEEKDAY(C147,1)=1,H147&gt;0),MAX(0,Tableau1[[#This Row],[Total semaine]]-$B$1),"")</f>
        <v/>
      </c>
      <c r="J147" s="30" t="str">
        <f ca="1">IF(AND(WEEKDAY(C147,1)=1,H147&gt;0),MAX(0,-Tableau1[[#This Row],[Total semaine]]+$B$1),"")</f>
        <v/>
      </c>
    </row>
    <row r="148" spans="1:10" ht="25.2" customHeight="1" x14ac:dyDescent="0.3">
      <c r="A148" s="11">
        <f t="shared" si="7"/>
        <v>21</v>
      </c>
      <c r="B148" s="16" t="str">
        <f t="shared" si="8"/>
        <v>Mai</v>
      </c>
      <c r="C148" s="6">
        <f t="shared" si="6"/>
        <v>46165</v>
      </c>
      <c r="D148" s="7"/>
      <c r="E148" s="7"/>
      <c r="F148" s="7"/>
      <c r="G148" s="3" t="str">
        <f>IF(COUNT(Tableau1[[#This Row],[Ouverture de poste]],Tableau1[[#This Row],[Fermeture de poste]])&lt;2,"-",MOD(F148-D148-E148,1))</f>
        <v>-</v>
      </c>
      <c r="H148" s="3">
        <f ca="1">IF(AND(WEEKDAY(Tableau1[[#This Row],[Date]],2)=7,COUNTA(OFFSET(Tableau1[[#This Row],[Ouverture de poste]],-6,,5))=5), SUM(OFFSET(Tableau1[[#This Row],[Total]],-6,,7)),0)</f>
        <v>0</v>
      </c>
      <c r="I148" s="33" t="str">
        <f ca="1">IF(AND(WEEKDAY(C148,1)=1,H148&gt;0),MAX(0,Tableau1[[#This Row],[Total semaine]]-$B$1),"")</f>
        <v/>
      </c>
      <c r="J148" s="30" t="str">
        <f ca="1">IF(AND(WEEKDAY(C148,1)=1,H148&gt;0),MAX(0,-Tableau1[[#This Row],[Total semaine]]+$B$1),"")</f>
        <v/>
      </c>
    </row>
    <row r="149" spans="1:10" ht="25.2" customHeight="1" x14ac:dyDescent="0.3">
      <c r="A149" s="11">
        <f t="shared" si="7"/>
        <v>21</v>
      </c>
      <c r="B149" s="16" t="str">
        <f t="shared" si="8"/>
        <v>Mai</v>
      </c>
      <c r="C149" s="6">
        <f t="shared" si="6"/>
        <v>46166</v>
      </c>
      <c r="D149" s="7"/>
      <c r="E149" s="7"/>
      <c r="F149" s="7"/>
      <c r="G149" s="3" t="str">
        <f>IF(COUNT(Tableau1[[#This Row],[Ouverture de poste]],Tableau1[[#This Row],[Fermeture de poste]])&lt;2,"-",MOD(F149-D149-E149,1))</f>
        <v>-</v>
      </c>
      <c r="H149" s="3">
        <f ca="1">IF(AND(WEEKDAY(Tableau1[[#This Row],[Date]],2)=7,COUNTA(OFFSET(Tableau1[[#This Row],[Ouverture de poste]],-6,,5))=5), SUM(OFFSET(Tableau1[[#This Row],[Total]],-6,,7)),0)</f>
        <v>0</v>
      </c>
      <c r="I149" s="33" t="str">
        <f ca="1">IF(AND(WEEKDAY(C149,1)=1,H149&gt;0),MAX(0,Tableau1[[#This Row],[Total semaine]]-$B$1),"")</f>
        <v/>
      </c>
      <c r="J149" s="30" t="str">
        <f ca="1">IF(AND(WEEKDAY(C149,1)=1,H149&gt;0),MAX(0,-Tableau1[[#This Row],[Total semaine]]+$B$1),"")</f>
        <v/>
      </c>
    </row>
    <row r="150" spans="1:10" ht="25.2" customHeight="1" x14ac:dyDescent="0.3">
      <c r="A150" s="11">
        <f t="shared" si="7"/>
        <v>22</v>
      </c>
      <c r="B150" s="16" t="str">
        <f t="shared" si="8"/>
        <v>Mai</v>
      </c>
      <c r="C150" s="6">
        <f t="shared" si="6"/>
        <v>46167</v>
      </c>
      <c r="D150" s="7"/>
      <c r="E150" s="7"/>
      <c r="F150" s="7"/>
      <c r="G150" s="3" t="str">
        <f>IF(COUNT(Tableau1[[#This Row],[Ouverture de poste]],Tableau1[[#This Row],[Fermeture de poste]])&lt;2,"-",MOD(F150-D150-E150,1))</f>
        <v>-</v>
      </c>
      <c r="H150" s="3">
        <f ca="1">IF(AND(WEEKDAY(Tableau1[[#This Row],[Date]],2)=7,COUNTA(OFFSET(Tableau1[[#This Row],[Ouverture de poste]],-6,,5))=5), SUM(OFFSET(Tableau1[[#This Row],[Total]],-6,,7)),0)</f>
        <v>0</v>
      </c>
      <c r="I150" s="33" t="str">
        <f ca="1">IF(AND(WEEKDAY(C150,1)=1,H150&gt;0),MAX(0,Tableau1[[#This Row],[Total semaine]]-$B$1),"")</f>
        <v/>
      </c>
      <c r="J150" s="30" t="str">
        <f ca="1">IF(AND(WEEKDAY(C150,1)=1,H150&gt;0),MAX(0,-Tableau1[[#This Row],[Total semaine]]+$B$1),"")</f>
        <v/>
      </c>
    </row>
    <row r="151" spans="1:10" ht="25.2" customHeight="1" x14ac:dyDescent="0.3">
      <c r="A151" s="11">
        <f t="shared" si="7"/>
        <v>22</v>
      </c>
      <c r="B151" s="16" t="str">
        <f t="shared" si="8"/>
        <v>Mai</v>
      </c>
      <c r="C151" s="6">
        <f t="shared" si="6"/>
        <v>46168</v>
      </c>
      <c r="D151" s="7"/>
      <c r="E151" s="7"/>
      <c r="F151" s="7"/>
      <c r="G151" s="3" t="str">
        <f>IF(COUNT(Tableau1[[#This Row],[Ouverture de poste]],Tableau1[[#This Row],[Fermeture de poste]])&lt;2,"-",MOD(F151-D151-E151,1))</f>
        <v>-</v>
      </c>
      <c r="H151" s="3">
        <f ca="1">IF(AND(WEEKDAY(Tableau1[[#This Row],[Date]],2)=7,COUNTA(OFFSET(Tableau1[[#This Row],[Ouverture de poste]],-6,,5))=5), SUM(OFFSET(Tableau1[[#This Row],[Total]],-6,,7)),0)</f>
        <v>0</v>
      </c>
      <c r="I151" s="33" t="str">
        <f ca="1">IF(AND(WEEKDAY(C151,1)=1,H151&gt;0),MAX(0,Tableau1[[#This Row],[Total semaine]]-$B$1),"")</f>
        <v/>
      </c>
      <c r="J151" s="30" t="str">
        <f ca="1">IF(AND(WEEKDAY(C151,1)=1,H151&gt;0),MAX(0,-Tableau1[[#This Row],[Total semaine]]+$B$1),"")</f>
        <v/>
      </c>
    </row>
    <row r="152" spans="1:10" ht="25.2" customHeight="1" x14ac:dyDescent="0.3">
      <c r="A152" s="11">
        <f t="shared" si="7"/>
        <v>22</v>
      </c>
      <c r="B152" s="16" t="str">
        <f t="shared" si="8"/>
        <v>Mai</v>
      </c>
      <c r="C152" s="6">
        <f t="shared" si="6"/>
        <v>46169</v>
      </c>
      <c r="D152" s="7"/>
      <c r="E152" s="7"/>
      <c r="F152" s="7"/>
      <c r="G152" s="3" t="str">
        <f>IF(COUNT(Tableau1[[#This Row],[Ouverture de poste]],Tableau1[[#This Row],[Fermeture de poste]])&lt;2,"-",MOD(F152-D152-E152,1))</f>
        <v>-</v>
      </c>
      <c r="H152" s="3">
        <f ca="1">IF(AND(WEEKDAY(Tableau1[[#This Row],[Date]],2)=7,COUNTA(OFFSET(Tableau1[[#This Row],[Ouverture de poste]],-6,,5))=5), SUM(OFFSET(Tableau1[[#This Row],[Total]],-6,,7)),0)</f>
        <v>0</v>
      </c>
      <c r="I152" s="33" t="str">
        <f ca="1">IF(AND(WEEKDAY(C152,1)=1,H152&gt;0),MAX(0,Tableau1[[#This Row],[Total semaine]]-$B$1),"")</f>
        <v/>
      </c>
      <c r="J152" s="30" t="str">
        <f ca="1">IF(AND(WEEKDAY(C152,1)=1,H152&gt;0),MAX(0,-Tableau1[[#This Row],[Total semaine]]+$B$1),"")</f>
        <v/>
      </c>
    </row>
    <row r="153" spans="1:10" ht="25.2" customHeight="1" x14ac:dyDescent="0.3">
      <c r="A153" s="11">
        <f t="shared" si="7"/>
        <v>22</v>
      </c>
      <c r="B153" s="16" t="str">
        <f t="shared" si="8"/>
        <v>Mai</v>
      </c>
      <c r="C153" s="6">
        <f t="shared" si="6"/>
        <v>46170</v>
      </c>
      <c r="D153" s="7"/>
      <c r="E153" s="7"/>
      <c r="F153" s="7"/>
      <c r="G153" s="3" t="str">
        <f>IF(COUNT(Tableau1[[#This Row],[Ouverture de poste]],Tableau1[[#This Row],[Fermeture de poste]])&lt;2,"-",MOD(F153-D153-E153,1))</f>
        <v>-</v>
      </c>
      <c r="H153" s="3">
        <f ca="1">IF(AND(WEEKDAY(Tableau1[[#This Row],[Date]],2)=7,COUNTA(OFFSET(Tableau1[[#This Row],[Ouverture de poste]],-6,,5))=5), SUM(OFFSET(Tableau1[[#This Row],[Total]],-6,,7)),0)</f>
        <v>0</v>
      </c>
      <c r="I153" s="33" t="str">
        <f ca="1">IF(AND(WEEKDAY(C153,1)=1,H153&gt;0),MAX(0,Tableau1[[#This Row],[Total semaine]]-$B$1),"")</f>
        <v/>
      </c>
      <c r="J153" s="30" t="str">
        <f ca="1">IF(AND(WEEKDAY(C153,1)=1,H153&gt;0),MAX(0,-Tableau1[[#This Row],[Total semaine]]+$B$1),"")</f>
        <v/>
      </c>
    </row>
    <row r="154" spans="1:10" ht="25.2" customHeight="1" x14ac:dyDescent="0.3">
      <c r="A154" s="11">
        <f t="shared" si="7"/>
        <v>22</v>
      </c>
      <c r="B154" s="16" t="str">
        <f t="shared" si="8"/>
        <v>Mai</v>
      </c>
      <c r="C154" s="6">
        <f t="shared" si="6"/>
        <v>46171</v>
      </c>
      <c r="D154" s="7"/>
      <c r="E154" s="7"/>
      <c r="F154" s="7"/>
      <c r="G154" s="3" t="str">
        <f>IF(COUNT(Tableau1[[#This Row],[Ouverture de poste]],Tableau1[[#This Row],[Fermeture de poste]])&lt;2,"-",MOD(F154-D154-E154,1))</f>
        <v>-</v>
      </c>
      <c r="H154" s="3">
        <f ca="1">IF(AND(WEEKDAY(Tableau1[[#This Row],[Date]],2)=7,COUNTA(OFFSET(Tableau1[[#This Row],[Ouverture de poste]],-6,,5))=5), SUM(OFFSET(Tableau1[[#This Row],[Total]],-6,,7)),0)</f>
        <v>0</v>
      </c>
      <c r="I154" s="33" t="str">
        <f ca="1">IF(AND(WEEKDAY(C154,1)=1,H154&gt;0),MAX(0,Tableau1[[#This Row],[Total semaine]]-$B$1),"")</f>
        <v/>
      </c>
      <c r="J154" s="30" t="str">
        <f ca="1">IF(AND(WEEKDAY(C154,1)=1,H154&gt;0),MAX(0,-Tableau1[[#This Row],[Total semaine]]+$B$1),"")</f>
        <v/>
      </c>
    </row>
    <row r="155" spans="1:10" ht="25.2" customHeight="1" x14ac:dyDescent="0.3">
      <c r="A155" s="11">
        <f t="shared" si="7"/>
        <v>22</v>
      </c>
      <c r="B155" s="16" t="str">
        <f t="shared" si="8"/>
        <v>Mai</v>
      </c>
      <c r="C155" s="6">
        <f t="shared" si="6"/>
        <v>46172</v>
      </c>
      <c r="D155" s="7"/>
      <c r="E155" s="7"/>
      <c r="F155" s="7"/>
      <c r="G155" s="3" t="str">
        <f>IF(COUNT(Tableau1[[#This Row],[Ouverture de poste]],Tableau1[[#This Row],[Fermeture de poste]])&lt;2,"-",MOD(F155-D155-E155,1))</f>
        <v>-</v>
      </c>
      <c r="H155" s="3">
        <f ca="1">IF(AND(WEEKDAY(Tableau1[[#This Row],[Date]],2)=7,COUNTA(OFFSET(Tableau1[[#This Row],[Ouverture de poste]],-6,,5))=5), SUM(OFFSET(Tableau1[[#This Row],[Total]],-6,,7)),0)</f>
        <v>0</v>
      </c>
      <c r="I155" s="33" t="str">
        <f ca="1">IF(AND(WEEKDAY(C155,1)=1,H155&gt;0),MAX(0,Tableau1[[#This Row],[Total semaine]]-$B$1),"")</f>
        <v/>
      </c>
      <c r="J155" s="30" t="str">
        <f ca="1">IF(AND(WEEKDAY(C155,1)=1,H155&gt;0),MAX(0,-Tableau1[[#This Row],[Total semaine]]+$B$1),"")</f>
        <v/>
      </c>
    </row>
    <row r="156" spans="1:10" ht="25.2" customHeight="1" x14ac:dyDescent="0.3">
      <c r="A156" s="11">
        <f t="shared" si="7"/>
        <v>22</v>
      </c>
      <c r="B156" s="16" t="str">
        <f t="shared" si="8"/>
        <v>Mai</v>
      </c>
      <c r="C156" s="6">
        <f t="shared" si="6"/>
        <v>46173</v>
      </c>
      <c r="D156" s="7"/>
      <c r="E156" s="7"/>
      <c r="F156" s="7"/>
      <c r="G156" s="3" t="str">
        <f>IF(COUNT(Tableau1[[#This Row],[Ouverture de poste]],Tableau1[[#This Row],[Fermeture de poste]])&lt;2,"-",MOD(F156-D156-E156,1))</f>
        <v>-</v>
      </c>
      <c r="H156" s="3">
        <f ca="1">IF(AND(WEEKDAY(Tableau1[[#This Row],[Date]],2)=7,COUNTA(OFFSET(Tableau1[[#This Row],[Ouverture de poste]],-6,,5))=5), SUM(OFFSET(Tableau1[[#This Row],[Total]],-6,,7)),0)</f>
        <v>0</v>
      </c>
      <c r="I156" s="33" t="str">
        <f ca="1">IF(AND(WEEKDAY(C156,1)=1,H156&gt;0),MAX(0,Tableau1[[#This Row],[Total semaine]]-$B$1),"")</f>
        <v/>
      </c>
      <c r="J156" s="30" t="str">
        <f ca="1">IF(AND(WEEKDAY(C156,1)=1,H156&gt;0),MAX(0,-Tableau1[[#This Row],[Total semaine]]+$B$1),"")</f>
        <v/>
      </c>
    </row>
    <row r="157" spans="1:10" ht="25.2" customHeight="1" x14ac:dyDescent="0.3">
      <c r="A157" s="11">
        <f t="shared" si="7"/>
        <v>23</v>
      </c>
      <c r="B157" s="16" t="str">
        <f t="shared" si="8"/>
        <v>Juin</v>
      </c>
      <c r="C157" s="6">
        <f t="shared" si="6"/>
        <v>46174</v>
      </c>
      <c r="D157" s="7"/>
      <c r="E157" s="7"/>
      <c r="F157" s="7"/>
      <c r="G157" s="3" t="str">
        <f>IF(COUNT(Tableau1[[#This Row],[Ouverture de poste]],Tableau1[[#This Row],[Fermeture de poste]])&lt;2,"-",MOD(F157-D157-E157,1))</f>
        <v>-</v>
      </c>
      <c r="H157" s="3">
        <f ca="1">IF(AND(WEEKDAY(Tableau1[[#This Row],[Date]],2)=7,COUNTA(OFFSET(Tableau1[[#This Row],[Ouverture de poste]],-6,,5))=5), SUM(OFFSET(Tableau1[[#This Row],[Total]],-6,,7)),0)</f>
        <v>0</v>
      </c>
      <c r="I157" s="33" t="str">
        <f ca="1">IF(AND(WEEKDAY(C157,1)=1,H157&gt;0),MAX(0,Tableau1[[#This Row],[Total semaine]]-$B$1),"")</f>
        <v/>
      </c>
      <c r="J157" s="30" t="str">
        <f ca="1">IF(AND(WEEKDAY(C157,1)=1,H157&gt;0),MAX(0,-Tableau1[[#This Row],[Total semaine]]+$B$1),"")</f>
        <v/>
      </c>
    </row>
    <row r="158" spans="1:10" ht="25.2" customHeight="1" x14ac:dyDescent="0.3">
      <c r="A158" s="11">
        <f t="shared" si="7"/>
        <v>23</v>
      </c>
      <c r="B158" s="16" t="str">
        <f t="shared" si="8"/>
        <v>Juin</v>
      </c>
      <c r="C158" s="6">
        <f t="shared" si="6"/>
        <v>46175</v>
      </c>
      <c r="D158" s="7"/>
      <c r="E158" s="7"/>
      <c r="F158" s="7"/>
      <c r="G158" s="3" t="str">
        <f>IF(COUNT(Tableau1[[#This Row],[Ouverture de poste]],Tableau1[[#This Row],[Fermeture de poste]])&lt;2,"-",MOD(F158-D158-E158,1))</f>
        <v>-</v>
      </c>
      <c r="H158" s="3">
        <f ca="1">IF(AND(WEEKDAY(Tableau1[[#This Row],[Date]],2)=7,COUNTA(OFFSET(Tableau1[[#This Row],[Ouverture de poste]],-6,,5))=5), SUM(OFFSET(Tableau1[[#This Row],[Total]],-6,,7)),0)</f>
        <v>0</v>
      </c>
      <c r="I158" s="33" t="str">
        <f ca="1">IF(AND(WEEKDAY(C158,1)=1,H158&gt;0),MAX(0,Tableau1[[#This Row],[Total semaine]]-$B$1),"")</f>
        <v/>
      </c>
      <c r="J158" s="30" t="str">
        <f ca="1">IF(AND(WEEKDAY(C158,1)=1,H158&gt;0),MAX(0,-Tableau1[[#This Row],[Total semaine]]+$B$1),"")</f>
        <v/>
      </c>
    </row>
    <row r="159" spans="1:10" ht="25.2" customHeight="1" x14ac:dyDescent="0.3">
      <c r="A159" s="11">
        <f t="shared" si="7"/>
        <v>23</v>
      </c>
      <c r="B159" s="16" t="str">
        <f t="shared" si="8"/>
        <v>Juin</v>
      </c>
      <c r="C159" s="6">
        <f t="shared" si="6"/>
        <v>46176</v>
      </c>
      <c r="D159" s="7"/>
      <c r="E159" s="7"/>
      <c r="F159" s="7"/>
      <c r="G159" s="3" t="str">
        <f>IF(COUNT(Tableau1[[#This Row],[Ouverture de poste]],Tableau1[[#This Row],[Fermeture de poste]])&lt;2,"-",MOD(F159-D159-E159,1))</f>
        <v>-</v>
      </c>
      <c r="H159" s="3">
        <f ca="1">IF(AND(WEEKDAY(Tableau1[[#This Row],[Date]],2)=7,COUNTA(OFFSET(Tableau1[[#This Row],[Ouverture de poste]],-6,,5))=5), SUM(OFFSET(Tableau1[[#This Row],[Total]],-6,,7)),0)</f>
        <v>0</v>
      </c>
      <c r="I159" s="33" t="str">
        <f ca="1">IF(AND(WEEKDAY(C159,1)=1,H159&gt;0),MAX(0,Tableau1[[#This Row],[Total semaine]]-$B$1),"")</f>
        <v/>
      </c>
      <c r="J159" s="30" t="str">
        <f ca="1">IF(AND(WEEKDAY(C159,1)=1,H159&gt;0),MAX(0,-Tableau1[[#This Row],[Total semaine]]+$B$1),"")</f>
        <v/>
      </c>
    </row>
    <row r="160" spans="1:10" ht="25.2" customHeight="1" x14ac:dyDescent="0.3">
      <c r="A160" s="11">
        <f t="shared" si="7"/>
        <v>23</v>
      </c>
      <c r="B160" s="16" t="str">
        <f t="shared" si="8"/>
        <v>Juin</v>
      </c>
      <c r="C160" s="6">
        <f t="shared" si="6"/>
        <v>46177</v>
      </c>
      <c r="D160" s="7"/>
      <c r="E160" s="7"/>
      <c r="F160" s="7"/>
      <c r="G160" s="3" t="str">
        <f>IF(COUNT(Tableau1[[#This Row],[Ouverture de poste]],Tableau1[[#This Row],[Fermeture de poste]])&lt;2,"-",MOD(F160-D160-E160,1))</f>
        <v>-</v>
      </c>
      <c r="H160" s="3">
        <f ca="1">IF(AND(WEEKDAY(Tableau1[[#This Row],[Date]],2)=7,COUNTA(OFFSET(Tableau1[[#This Row],[Ouverture de poste]],-6,,5))=5), SUM(OFFSET(Tableau1[[#This Row],[Total]],-6,,7)),0)</f>
        <v>0</v>
      </c>
      <c r="I160" s="33" t="str">
        <f ca="1">IF(AND(WEEKDAY(C160,1)=1,H160&gt;0),MAX(0,Tableau1[[#This Row],[Total semaine]]-$B$1),"")</f>
        <v/>
      </c>
      <c r="J160" s="30" t="str">
        <f ca="1">IF(AND(WEEKDAY(C160,1)=1,H160&gt;0),MAX(0,-Tableau1[[#This Row],[Total semaine]]+$B$1),"")</f>
        <v/>
      </c>
    </row>
    <row r="161" spans="1:10" ht="25.2" customHeight="1" x14ac:dyDescent="0.3">
      <c r="A161" s="11">
        <f t="shared" si="7"/>
        <v>23</v>
      </c>
      <c r="B161" s="16" t="str">
        <f t="shared" si="8"/>
        <v>Juin</v>
      </c>
      <c r="C161" s="6">
        <f t="shared" si="6"/>
        <v>46178</v>
      </c>
      <c r="D161" s="7"/>
      <c r="E161" s="7"/>
      <c r="F161" s="7"/>
      <c r="G161" s="3" t="str">
        <f>IF(COUNT(Tableau1[[#This Row],[Ouverture de poste]],Tableau1[[#This Row],[Fermeture de poste]])&lt;2,"-",MOD(F161-D161-E161,1))</f>
        <v>-</v>
      </c>
      <c r="H161" s="3">
        <f ca="1">IF(AND(WEEKDAY(Tableau1[[#This Row],[Date]],2)=7,COUNTA(OFFSET(Tableau1[[#This Row],[Ouverture de poste]],-6,,5))=5), SUM(OFFSET(Tableau1[[#This Row],[Total]],-6,,7)),0)</f>
        <v>0</v>
      </c>
      <c r="I161" s="33" t="str">
        <f ca="1">IF(AND(WEEKDAY(C161,1)=1,H161&gt;0),MAX(0,Tableau1[[#This Row],[Total semaine]]-$B$1),"")</f>
        <v/>
      </c>
      <c r="J161" s="30" t="str">
        <f ca="1">IF(AND(WEEKDAY(C161,1)=1,H161&gt;0),MAX(0,-Tableau1[[#This Row],[Total semaine]]+$B$1),"")</f>
        <v/>
      </c>
    </row>
    <row r="162" spans="1:10" ht="25.2" customHeight="1" x14ac:dyDescent="0.3">
      <c r="A162" s="11">
        <f t="shared" si="7"/>
        <v>23</v>
      </c>
      <c r="B162" s="16" t="str">
        <f t="shared" si="8"/>
        <v>Juin</v>
      </c>
      <c r="C162" s="6">
        <f t="shared" ref="C162:C225" si="9">C161+1</f>
        <v>46179</v>
      </c>
      <c r="D162" s="7"/>
      <c r="E162" s="7"/>
      <c r="F162" s="7"/>
      <c r="G162" s="3" t="str">
        <f>IF(COUNT(Tableau1[[#This Row],[Ouverture de poste]],Tableau1[[#This Row],[Fermeture de poste]])&lt;2,"-",MOD(F162-D162-E162,1))</f>
        <v>-</v>
      </c>
      <c r="H162" s="3">
        <f ca="1">IF(AND(WEEKDAY(Tableau1[[#This Row],[Date]],2)=7,COUNTA(OFFSET(Tableau1[[#This Row],[Ouverture de poste]],-6,,5))=5), SUM(OFFSET(Tableau1[[#This Row],[Total]],-6,,7)),0)</f>
        <v>0</v>
      </c>
      <c r="I162" s="33" t="str">
        <f ca="1">IF(AND(WEEKDAY(C162,1)=1,H162&gt;0),MAX(0,Tableau1[[#This Row],[Total semaine]]-$B$1),"")</f>
        <v/>
      </c>
      <c r="J162" s="30" t="str">
        <f ca="1">IF(AND(WEEKDAY(C162,1)=1,H162&gt;0),MAX(0,-Tableau1[[#This Row],[Total semaine]]+$B$1),"")</f>
        <v/>
      </c>
    </row>
    <row r="163" spans="1:10" ht="25.2" customHeight="1" x14ac:dyDescent="0.3">
      <c r="A163" s="11">
        <f t="shared" si="7"/>
        <v>23</v>
      </c>
      <c r="B163" s="16" t="str">
        <f t="shared" si="8"/>
        <v>Juin</v>
      </c>
      <c r="C163" s="6">
        <f t="shared" si="9"/>
        <v>46180</v>
      </c>
      <c r="D163" s="7"/>
      <c r="E163" s="7"/>
      <c r="F163" s="7"/>
      <c r="G163" s="3" t="str">
        <f>IF(COUNT(Tableau1[[#This Row],[Ouverture de poste]],Tableau1[[#This Row],[Fermeture de poste]])&lt;2,"-",MOD(F163-D163-E163,1))</f>
        <v>-</v>
      </c>
      <c r="H163" s="3">
        <f ca="1">IF(AND(WEEKDAY(Tableau1[[#This Row],[Date]],2)=7,COUNTA(OFFSET(Tableau1[[#This Row],[Ouverture de poste]],-6,,5))=5), SUM(OFFSET(Tableau1[[#This Row],[Total]],-6,,7)),0)</f>
        <v>0</v>
      </c>
      <c r="I163" s="33" t="str">
        <f ca="1">IF(AND(WEEKDAY(C163,1)=1,H163&gt;0),MAX(0,Tableau1[[#This Row],[Total semaine]]-$B$1),"")</f>
        <v/>
      </c>
      <c r="J163" s="30" t="str">
        <f ca="1">IF(AND(WEEKDAY(C163,1)=1,H163&gt;0),MAX(0,-Tableau1[[#This Row],[Total semaine]]+$B$1),"")</f>
        <v/>
      </c>
    </row>
    <row r="164" spans="1:10" ht="25.2" customHeight="1" x14ac:dyDescent="0.3">
      <c r="A164" s="11">
        <f t="shared" si="7"/>
        <v>24</v>
      </c>
      <c r="B164" s="16" t="str">
        <f t="shared" si="8"/>
        <v>Juin</v>
      </c>
      <c r="C164" s="6">
        <f t="shared" si="9"/>
        <v>46181</v>
      </c>
      <c r="D164" s="7"/>
      <c r="E164" s="7"/>
      <c r="F164" s="7"/>
      <c r="G164" s="3" t="str">
        <f>IF(COUNT(Tableau1[[#This Row],[Ouverture de poste]],Tableau1[[#This Row],[Fermeture de poste]])&lt;2,"-",MOD(F164-D164-E164,1))</f>
        <v>-</v>
      </c>
      <c r="H164" s="3">
        <f ca="1">IF(AND(WEEKDAY(Tableau1[[#This Row],[Date]],2)=7,COUNTA(OFFSET(Tableau1[[#This Row],[Ouverture de poste]],-6,,5))=5), SUM(OFFSET(Tableau1[[#This Row],[Total]],-6,,7)),0)</f>
        <v>0</v>
      </c>
      <c r="I164" s="33" t="str">
        <f ca="1">IF(AND(WEEKDAY(C164,1)=1,H164&gt;0),MAX(0,Tableau1[[#This Row],[Total semaine]]-$B$1),"")</f>
        <v/>
      </c>
      <c r="J164" s="30" t="str">
        <f ca="1">IF(AND(WEEKDAY(C164,1)=1,H164&gt;0),MAX(0,-Tableau1[[#This Row],[Total semaine]]+$B$1),"")</f>
        <v/>
      </c>
    </row>
    <row r="165" spans="1:10" ht="25.2" customHeight="1" x14ac:dyDescent="0.3">
      <c r="A165" s="11">
        <f t="shared" si="7"/>
        <v>24</v>
      </c>
      <c r="B165" s="16" t="str">
        <f t="shared" si="8"/>
        <v>Juin</v>
      </c>
      <c r="C165" s="6">
        <f t="shared" si="9"/>
        <v>46182</v>
      </c>
      <c r="D165" s="7"/>
      <c r="E165" s="7"/>
      <c r="F165" s="7"/>
      <c r="G165" s="3" t="str">
        <f>IF(COUNT(Tableau1[[#This Row],[Ouverture de poste]],Tableau1[[#This Row],[Fermeture de poste]])&lt;2,"-",MOD(F165-D165-E165,1))</f>
        <v>-</v>
      </c>
      <c r="H165" s="3">
        <f ca="1">IF(AND(WEEKDAY(Tableau1[[#This Row],[Date]],2)=7,COUNTA(OFFSET(Tableau1[[#This Row],[Ouverture de poste]],-6,,5))=5), SUM(OFFSET(Tableau1[[#This Row],[Total]],-6,,7)),0)</f>
        <v>0</v>
      </c>
      <c r="I165" s="33" t="str">
        <f ca="1">IF(AND(WEEKDAY(C165,1)=1,H165&gt;0),MAX(0,Tableau1[[#This Row],[Total semaine]]-$B$1),"")</f>
        <v/>
      </c>
      <c r="J165" s="30" t="str">
        <f ca="1">IF(AND(WEEKDAY(C165,1)=1,H165&gt;0),MAX(0,-Tableau1[[#This Row],[Total semaine]]+$B$1),"")</f>
        <v/>
      </c>
    </row>
    <row r="166" spans="1:10" ht="25.2" customHeight="1" x14ac:dyDescent="0.3">
      <c r="A166" s="11">
        <f t="shared" si="7"/>
        <v>24</v>
      </c>
      <c r="B166" s="16" t="str">
        <f t="shared" si="8"/>
        <v>Juin</v>
      </c>
      <c r="C166" s="6">
        <f t="shared" si="9"/>
        <v>46183</v>
      </c>
      <c r="D166" s="7"/>
      <c r="E166" s="7"/>
      <c r="F166" s="7"/>
      <c r="G166" s="3" t="str">
        <f>IF(COUNT(Tableau1[[#This Row],[Ouverture de poste]],Tableau1[[#This Row],[Fermeture de poste]])&lt;2,"-",MOD(F166-D166-E166,1))</f>
        <v>-</v>
      </c>
      <c r="H166" s="3">
        <f ca="1">IF(AND(WEEKDAY(Tableau1[[#This Row],[Date]],2)=7,COUNTA(OFFSET(Tableau1[[#This Row],[Ouverture de poste]],-6,,5))=5), SUM(OFFSET(Tableau1[[#This Row],[Total]],-6,,7)),0)</f>
        <v>0</v>
      </c>
      <c r="I166" s="33" t="str">
        <f ca="1">IF(AND(WEEKDAY(C166,1)=1,H166&gt;0),MAX(0,Tableau1[[#This Row],[Total semaine]]-$B$1),"")</f>
        <v/>
      </c>
      <c r="J166" s="30" t="str">
        <f ca="1">IF(AND(WEEKDAY(C166,1)=1,H166&gt;0),MAX(0,-Tableau1[[#This Row],[Total semaine]]+$B$1),"")</f>
        <v/>
      </c>
    </row>
    <row r="167" spans="1:10" ht="25.2" customHeight="1" x14ac:dyDescent="0.3">
      <c r="A167" s="11">
        <f t="shared" si="7"/>
        <v>24</v>
      </c>
      <c r="B167" s="16" t="str">
        <f t="shared" si="8"/>
        <v>Juin</v>
      </c>
      <c r="C167" s="6">
        <f t="shared" si="9"/>
        <v>46184</v>
      </c>
      <c r="D167" s="7"/>
      <c r="E167" s="7"/>
      <c r="F167" s="7"/>
      <c r="G167" s="3" t="str">
        <f>IF(COUNT(Tableau1[[#This Row],[Ouverture de poste]],Tableau1[[#This Row],[Fermeture de poste]])&lt;2,"-",MOD(F167-D167-E167,1))</f>
        <v>-</v>
      </c>
      <c r="H167" s="3">
        <f ca="1">IF(AND(WEEKDAY(Tableau1[[#This Row],[Date]],2)=7,COUNTA(OFFSET(Tableau1[[#This Row],[Ouverture de poste]],-6,,5))=5), SUM(OFFSET(Tableau1[[#This Row],[Total]],-6,,7)),0)</f>
        <v>0</v>
      </c>
      <c r="I167" s="33" t="str">
        <f ca="1">IF(AND(WEEKDAY(C167,1)=1,H167&gt;0),MAX(0,Tableau1[[#This Row],[Total semaine]]-$B$1),"")</f>
        <v/>
      </c>
      <c r="J167" s="30" t="str">
        <f ca="1">IF(AND(WEEKDAY(C167,1)=1,H167&gt;0),MAX(0,-Tableau1[[#This Row],[Total semaine]]+$B$1),"")</f>
        <v/>
      </c>
    </row>
    <row r="168" spans="1:10" ht="25.2" customHeight="1" x14ac:dyDescent="0.3">
      <c r="A168" s="11">
        <f t="shared" si="7"/>
        <v>24</v>
      </c>
      <c r="B168" s="16" t="str">
        <f t="shared" si="8"/>
        <v>Juin</v>
      </c>
      <c r="C168" s="6">
        <f t="shared" si="9"/>
        <v>46185</v>
      </c>
      <c r="D168" s="7"/>
      <c r="E168" s="7"/>
      <c r="F168" s="7"/>
      <c r="G168" s="3" t="str">
        <f>IF(COUNT(Tableau1[[#This Row],[Ouverture de poste]],Tableau1[[#This Row],[Fermeture de poste]])&lt;2,"-",MOD(F168-D168-E168,1))</f>
        <v>-</v>
      </c>
      <c r="H168" s="3">
        <f ca="1">IF(AND(WEEKDAY(Tableau1[[#This Row],[Date]],2)=7,COUNTA(OFFSET(Tableau1[[#This Row],[Ouverture de poste]],-6,,5))=5), SUM(OFFSET(Tableau1[[#This Row],[Total]],-6,,7)),0)</f>
        <v>0</v>
      </c>
      <c r="I168" s="33" t="str">
        <f ca="1">IF(AND(WEEKDAY(C168,1)=1,H168&gt;0),MAX(0,Tableau1[[#This Row],[Total semaine]]-$B$1),"")</f>
        <v/>
      </c>
      <c r="J168" s="30" t="str">
        <f ca="1">IF(AND(WEEKDAY(C168,1)=1,H168&gt;0),MAX(0,-Tableau1[[#This Row],[Total semaine]]+$B$1),"")</f>
        <v/>
      </c>
    </row>
    <row r="169" spans="1:10" ht="25.2" customHeight="1" x14ac:dyDescent="0.3">
      <c r="A169" s="11">
        <f t="shared" si="7"/>
        <v>24</v>
      </c>
      <c r="B169" s="16" t="str">
        <f t="shared" si="8"/>
        <v>Juin</v>
      </c>
      <c r="C169" s="6">
        <f t="shared" si="9"/>
        <v>46186</v>
      </c>
      <c r="D169" s="7"/>
      <c r="E169" s="7"/>
      <c r="F169" s="7"/>
      <c r="G169" s="3" t="str">
        <f>IF(COUNT(Tableau1[[#This Row],[Ouverture de poste]],Tableau1[[#This Row],[Fermeture de poste]])&lt;2,"-",MOD(F169-D169-E169,1))</f>
        <v>-</v>
      </c>
      <c r="H169" s="3">
        <f ca="1">IF(AND(WEEKDAY(Tableau1[[#This Row],[Date]],2)=7,COUNTA(OFFSET(Tableau1[[#This Row],[Ouverture de poste]],-6,,5))=5), SUM(OFFSET(Tableau1[[#This Row],[Total]],-6,,7)),0)</f>
        <v>0</v>
      </c>
      <c r="I169" s="33" t="str">
        <f ca="1">IF(AND(WEEKDAY(C169,1)=1,H169&gt;0),MAX(0,Tableau1[[#This Row],[Total semaine]]-$B$1),"")</f>
        <v/>
      </c>
      <c r="J169" s="30" t="str">
        <f ca="1">IF(AND(WEEKDAY(C169,1)=1,H169&gt;0),MAX(0,-Tableau1[[#This Row],[Total semaine]]+$B$1),"")</f>
        <v/>
      </c>
    </row>
    <row r="170" spans="1:10" ht="25.2" customHeight="1" x14ac:dyDescent="0.3">
      <c r="A170" s="11">
        <f t="shared" si="7"/>
        <v>24</v>
      </c>
      <c r="B170" s="16" t="str">
        <f t="shared" si="8"/>
        <v>Juin</v>
      </c>
      <c r="C170" s="6">
        <f t="shared" si="9"/>
        <v>46187</v>
      </c>
      <c r="D170" s="7"/>
      <c r="E170" s="7"/>
      <c r="F170" s="7"/>
      <c r="G170" s="3" t="str">
        <f>IF(COUNT(Tableau1[[#This Row],[Ouverture de poste]],Tableau1[[#This Row],[Fermeture de poste]])&lt;2,"-",MOD(F170-D170-E170,1))</f>
        <v>-</v>
      </c>
      <c r="H170" s="3">
        <f ca="1">IF(AND(WEEKDAY(Tableau1[[#This Row],[Date]],2)=7,COUNTA(OFFSET(Tableau1[[#This Row],[Ouverture de poste]],-6,,5))=5), SUM(OFFSET(Tableau1[[#This Row],[Total]],-6,,7)),0)</f>
        <v>0</v>
      </c>
      <c r="I170" s="33" t="str">
        <f ca="1">IF(AND(WEEKDAY(C170,1)=1,H170&gt;0),MAX(0,Tableau1[[#This Row],[Total semaine]]-$B$1),"")</f>
        <v/>
      </c>
      <c r="J170" s="30" t="str">
        <f ca="1">IF(AND(WEEKDAY(C170,1)=1,H170&gt;0),MAX(0,-Tableau1[[#This Row],[Total semaine]]+$B$1),"")</f>
        <v/>
      </c>
    </row>
    <row r="171" spans="1:10" ht="25.2" customHeight="1" x14ac:dyDescent="0.3">
      <c r="A171" s="11">
        <f t="shared" si="7"/>
        <v>25</v>
      </c>
      <c r="B171" s="16" t="str">
        <f t="shared" si="8"/>
        <v>Juin</v>
      </c>
      <c r="C171" s="6">
        <f t="shared" si="9"/>
        <v>46188</v>
      </c>
      <c r="D171" s="7"/>
      <c r="E171" s="7"/>
      <c r="F171" s="7"/>
      <c r="G171" s="3" t="str">
        <f>IF(COUNT(Tableau1[[#This Row],[Ouverture de poste]],Tableau1[[#This Row],[Fermeture de poste]])&lt;2,"-",MOD(F171-D171-E171,1))</f>
        <v>-</v>
      </c>
      <c r="H171" s="3">
        <f ca="1">IF(AND(WEEKDAY(Tableau1[[#This Row],[Date]],2)=7,COUNTA(OFFSET(Tableau1[[#This Row],[Ouverture de poste]],-6,,5))=5), SUM(OFFSET(Tableau1[[#This Row],[Total]],-6,,7)),0)</f>
        <v>0</v>
      </c>
      <c r="I171" s="33" t="str">
        <f ca="1">IF(AND(WEEKDAY(C171,1)=1,H171&gt;0),MAX(0,Tableau1[[#This Row],[Total semaine]]-$B$1),"")</f>
        <v/>
      </c>
      <c r="J171" s="30" t="str">
        <f ca="1">IF(AND(WEEKDAY(C171,1)=1,H171&gt;0),MAX(0,-Tableau1[[#This Row],[Total semaine]]+$B$1),"")</f>
        <v/>
      </c>
    </row>
    <row r="172" spans="1:10" ht="25.2" customHeight="1" x14ac:dyDescent="0.3">
      <c r="A172" s="11">
        <f t="shared" si="7"/>
        <v>25</v>
      </c>
      <c r="B172" s="16" t="str">
        <f t="shared" si="8"/>
        <v>Juin</v>
      </c>
      <c r="C172" s="6">
        <f t="shared" si="9"/>
        <v>46189</v>
      </c>
      <c r="D172" s="7"/>
      <c r="E172" s="7"/>
      <c r="F172" s="7"/>
      <c r="G172" s="3" t="str">
        <f>IF(COUNT(Tableau1[[#This Row],[Ouverture de poste]],Tableau1[[#This Row],[Fermeture de poste]])&lt;2,"-",MOD(F172-D172-E172,1))</f>
        <v>-</v>
      </c>
      <c r="H172" s="3">
        <f ca="1">IF(AND(WEEKDAY(Tableau1[[#This Row],[Date]],2)=7,COUNTA(OFFSET(Tableau1[[#This Row],[Ouverture de poste]],-6,,5))=5), SUM(OFFSET(Tableau1[[#This Row],[Total]],-6,,7)),0)</f>
        <v>0</v>
      </c>
      <c r="I172" s="33" t="str">
        <f ca="1">IF(AND(WEEKDAY(C172,1)=1,H172&gt;0),MAX(0,Tableau1[[#This Row],[Total semaine]]-$B$1),"")</f>
        <v/>
      </c>
      <c r="J172" s="30" t="str">
        <f ca="1">IF(AND(WEEKDAY(C172,1)=1,H172&gt;0),MAX(0,-Tableau1[[#This Row],[Total semaine]]+$B$1),"")</f>
        <v/>
      </c>
    </row>
    <row r="173" spans="1:10" ht="25.2" customHeight="1" x14ac:dyDescent="0.3">
      <c r="A173" s="11">
        <f t="shared" si="7"/>
        <v>25</v>
      </c>
      <c r="B173" s="16" t="str">
        <f t="shared" si="8"/>
        <v>Juin</v>
      </c>
      <c r="C173" s="6">
        <f t="shared" si="9"/>
        <v>46190</v>
      </c>
      <c r="D173" s="7"/>
      <c r="E173" s="7"/>
      <c r="F173" s="7"/>
      <c r="G173" s="3" t="str">
        <f>IF(COUNT(Tableau1[[#This Row],[Ouverture de poste]],Tableau1[[#This Row],[Fermeture de poste]])&lt;2,"-",MOD(F173-D173-E173,1))</f>
        <v>-</v>
      </c>
      <c r="H173" s="3">
        <f ca="1">IF(AND(WEEKDAY(Tableau1[[#This Row],[Date]],2)=7,COUNTA(OFFSET(Tableau1[[#This Row],[Ouverture de poste]],-6,,5))=5), SUM(OFFSET(Tableau1[[#This Row],[Total]],-6,,7)),0)</f>
        <v>0</v>
      </c>
      <c r="I173" s="33" t="str">
        <f ca="1">IF(AND(WEEKDAY(C173,1)=1,H173&gt;0),MAX(0,Tableau1[[#This Row],[Total semaine]]-$B$1),"")</f>
        <v/>
      </c>
      <c r="J173" s="30" t="str">
        <f ca="1">IF(AND(WEEKDAY(C173,1)=1,H173&gt;0),MAX(0,-Tableau1[[#This Row],[Total semaine]]+$B$1),"")</f>
        <v/>
      </c>
    </row>
    <row r="174" spans="1:10" ht="25.2" customHeight="1" x14ac:dyDescent="0.3">
      <c r="A174" s="11">
        <f t="shared" si="7"/>
        <v>25</v>
      </c>
      <c r="B174" s="16" t="str">
        <f t="shared" si="8"/>
        <v>Juin</v>
      </c>
      <c r="C174" s="6">
        <f t="shared" si="9"/>
        <v>46191</v>
      </c>
      <c r="D174" s="7"/>
      <c r="E174" s="7"/>
      <c r="F174" s="7"/>
      <c r="G174" s="3" t="str">
        <f>IF(COUNT(Tableau1[[#This Row],[Ouverture de poste]],Tableau1[[#This Row],[Fermeture de poste]])&lt;2,"-",MOD(F174-D174-E174,1))</f>
        <v>-</v>
      </c>
      <c r="H174" s="3">
        <f ca="1">IF(AND(WEEKDAY(Tableau1[[#This Row],[Date]],2)=7,COUNTA(OFFSET(Tableau1[[#This Row],[Ouverture de poste]],-6,,5))=5), SUM(OFFSET(Tableau1[[#This Row],[Total]],-6,,7)),0)</f>
        <v>0</v>
      </c>
      <c r="I174" s="33" t="str">
        <f ca="1">IF(AND(WEEKDAY(C174,1)=1,H174&gt;0),MAX(0,Tableau1[[#This Row],[Total semaine]]-$B$1),"")</f>
        <v/>
      </c>
      <c r="J174" s="30" t="str">
        <f ca="1">IF(AND(WEEKDAY(C174,1)=1,H174&gt;0),MAX(0,-Tableau1[[#This Row],[Total semaine]]+$B$1),"")</f>
        <v/>
      </c>
    </row>
    <row r="175" spans="1:10" ht="25.2" customHeight="1" x14ac:dyDescent="0.3">
      <c r="A175" s="11">
        <f t="shared" si="7"/>
        <v>25</v>
      </c>
      <c r="B175" s="16" t="str">
        <f t="shared" si="8"/>
        <v>Juin</v>
      </c>
      <c r="C175" s="6">
        <f t="shared" si="9"/>
        <v>46192</v>
      </c>
      <c r="D175" s="7"/>
      <c r="E175" s="7"/>
      <c r="F175" s="7"/>
      <c r="G175" s="3" t="str">
        <f>IF(COUNT(Tableau1[[#This Row],[Ouverture de poste]],Tableau1[[#This Row],[Fermeture de poste]])&lt;2,"-",MOD(F175-D175-E175,1))</f>
        <v>-</v>
      </c>
      <c r="H175" s="3">
        <f ca="1">IF(AND(WEEKDAY(Tableau1[[#This Row],[Date]],2)=7,COUNTA(OFFSET(Tableau1[[#This Row],[Ouverture de poste]],-6,,5))=5), SUM(OFFSET(Tableau1[[#This Row],[Total]],-6,,7)),0)</f>
        <v>0</v>
      </c>
      <c r="I175" s="33" t="str">
        <f ca="1">IF(AND(WEEKDAY(C175,1)=1,H175&gt;0),MAX(0,Tableau1[[#This Row],[Total semaine]]-$B$1),"")</f>
        <v/>
      </c>
      <c r="J175" s="30" t="str">
        <f ca="1">IF(AND(WEEKDAY(C175,1)=1,H175&gt;0),MAX(0,-Tableau1[[#This Row],[Total semaine]]+$B$1),"")</f>
        <v/>
      </c>
    </row>
    <row r="176" spans="1:10" ht="25.2" customHeight="1" x14ac:dyDescent="0.3">
      <c r="A176" s="11">
        <f t="shared" si="7"/>
        <v>25</v>
      </c>
      <c r="B176" s="16" t="str">
        <f t="shared" si="8"/>
        <v>Juin</v>
      </c>
      <c r="C176" s="6">
        <f t="shared" si="9"/>
        <v>46193</v>
      </c>
      <c r="D176" s="7"/>
      <c r="E176" s="7"/>
      <c r="F176" s="7"/>
      <c r="G176" s="3" t="str">
        <f>IF(COUNT(Tableau1[[#This Row],[Ouverture de poste]],Tableau1[[#This Row],[Fermeture de poste]])&lt;2,"-",MOD(F176-D176-E176,1))</f>
        <v>-</v>
      </c>
      <c r="H176" s="3">
        <f ca="1">IF(AND(WEEKDAY(Tableau1[[#This Row],[Date]],2)=7,COUNTA(OFFSET(Tableau1[[#This Row],[Ouverture de poste]],-6,,5))=5), SUM(OFFSET(Tableau1[[#This Row],[Total]],-6,,7)),0)</f>
        <v>0</v>
      </c>
      <c r="I176" s="33" t="str">
        <f ca="1">IF(AND(WEEKDAY(C176,1)=1,H176&gt;0),MAX(0,Tableau1[[#This Row],[Total semaine]]-$B$1),"")</f>
        <v/>
      </c>
      <c r="J176" s="30" t="str">
        <f ca="1">IF(AND(WEEKDAY(C176,1)=1,H176&gt;0),MAX(0,-Tableau1[[#This Row],[Total semaine]]+$B$1),"")</f>
        <v/>
      </c>
    </row>
    <row r="177" spans="1:10" ht="25.2" customHeight="1" x14ac:dyDescent="0.3">
      <c r="A177" s="11">
        <f t="shared" si="7"/>
        <v>25</v>
      </c>
      <c r="B177" s="16" t="str">
        <f t="shared" si="8"/>
        <v>Juin</v>
      </c>
      <c r="C177" s="6">
        <f t="shared" si="9"/>
        <v>46194</v>
      </c>
      <c r="D177" s="7"/>
      <c r="E177" s="7"/>
      <c r="F177" s="7"/>
      <c r="G177" s="3" t="str">
        <f>IF(COUNT(Tableau1[[#This Row],[Ouverture de poste]],Tableau1[[#This Row],[Fermeture de poste]])&lt;2,"-",MOD(F177-D177-E177,1))</f>
        <v>-</v>
      </c>
      <c r="H177" s="3">
        <f ca="1">IF(AND(WEEKDAY(Tableau1[[#This Row],[Date]],2)=7,COUNTA(OFFSET(Tableau1[[#This Row],[Ouverture de poste]],-6,,5))=5), SUM(OFFSET(Tableau1[[#This Row],[Total]],-6,,7)),0)</f>
        <v>0</v>
      </c>
      <c r="I177" s="33" t="str">
        <f ca="1">IF(AND(WEEKDAY(C177,1)=1,H177&gt;0),MAX(0,Tableau1[[#This Row],[Total semaine]]-$B$1),"")</f>
        <v/>
      </c>
      <c r="J177" s="30" t="str">
        <f ca="1">IF(AND(WEEKDAY(C177,1)=1,H177&gt;0),MAX(0,-Tableau1[[#This Row],[Total semaine]]+$B$1),"")</f>
        <v/>
      </c>
    </row>
    <row r="178" spans="1:10" ht="25.2" customHeight="1" x14ac:dyDescent="0.3">
      <c r="A178" s="11">
        <f t="shared" si="7"/>
        <v>26</v>
      </c>
      <c r="B178" s="16" t="str">
        <f t="shared" si="8"/>
        <v>Juin</v>
      </c>
      <c r="C178" s="6">
        <f t="shared" si="9"/>
        <v>46195</v>
      </c>
      <c r="D178" s="7"/>
      <c r="E178" s="7"/>
      <c r="F178" s="7"/>
      <c r="G178" s="3" t="str">
        <f>IF(COUNT(Tableau1[[#This Row],[Ouverture de poste]],Tableau1[[#This Row],[Fermeture de poste]])&lt;2,"-",MOD(F178-D178-E178,1))</f>
        <v>-</v>
      </c>
      <c r="H178" s="3">
        <f ca="1">IF(AND(WEEKDAY(Tableau1[[#This Row],[Date]],2)=7,COUNTA(OFFSET(Tableau1[[#This Row],[Ouverture de poste]],-6,,5))=5), SUM(OFFSET(Tableau1[[#This Row],[Total]],-6,,7)),0)</f>
        <v>0</v>
      </c>
      <c r="I178" s="33" t="str">
        <f ca="1">IF(AND(WEEKDAY(C178,1)=1,H178&gt;0),MAX(0,Tableau1[[#This Row],[Total semaine]]-$B$1),"")</f>
        <v/>
      </c>
      <c r="J178" s="30" t="str">
        <f ca="1">IF(AND(WEEKDAY(C178,1)=1,H178&gt;0),MAX(0,-Tableau1[[#This Row],[Total semaine]]+$B$1),"")</f>
        <v/>
      </c>
    </row>
    <row r="179" spans="1:10" ht="25.2" customHeight="1" x14ac:dyDescent="0.3">
      <c r="A179" s="11">
        <f t="shared" si="7"/>
        <v>26</v>
      </c>
      <c r="B179" s="16" t="str">
        <f t="shared" si="8"/>
        <v>Juin</v>
      </c>
      <c r="C179" s="6">
        <f t="shared" si="9"/>
        <v>46196</v>
      </c>
      <c r="D179" s="7"/>
      <c r="E179" s="7"/>
      <c r="F179" s="7"/>
      <c r="G179" s="3" t="str">
        <f>IF(COUNT(Tableau1[[#This Row],[Ouverture de poste]],Tableau1[[#This Row],[Fermeture de poste]])&lt;2,"-",MOD(F179-D179-E179,1))</f>
        <v>-</v>
      </c>
      <c r="H179" s="3">
        <f ca="1">IF(AND(WEEKDAY(Tableau1[[#This Row],[Date]],2)=7,COUNTA(OFFSET(Tableau1[[#This Row],[Ouverture de poste]],-6,,5))=5), SUM(OFFSET(Tableau1[[#This Row],[Total]],-6,,7)),0)</f>
        <v>0</v>
      </c>
      <c r="I179" s="33" t="str">
        <f ca="1">IF(AND(WEEKDAY(C179,1)=1,H179&gt;0),MAX(0,Tableau1[[#This Row],[Total semaine]]-$B$1),"")</f>
        <v/>
      </c>
      <c r="J179" s="30" t="str">
        <f ca="1">IF(AND(WEEKDAY(C179,1)=1,H179&gt;0),MAX(0,-Tableau1[[#This Row],[Total semaine]]+$B$1),"")</f>
        <v/>
      </c>
    </row>
    <row r="180" spans="1:10" ht="25.2" customHeight="1" x14ac:dyDescent="0.3">
      <c r="A180" s="11">
        <f t="shared" si="7"/>
        <v>26</v>
      </c>
      <c r="B180" s="16" t="str">
        <f t="shared" si="8"/>
        <v>Juin</v>
      </c>
      <c r="C180" s="6">
        <f t="shared" si="9"/>
        <v>46197</v>
      </c>
      <c r="D180" s="7"/>
      <c r="E180" s="7"/>
      <c r="F180" s="7"/>
      <c r="G180" s="3" t="str">
        <f>IF(COUNT(Tableau1[[#This Row],[Ouverture de poste]],Tableau1[[#This Row],[Fermeture de poste]])&lt;2,"-",MOD(F180-D180-E180,1))</f>
        <v>-</v>
      </c>
      <c r="H180" s="3">
        <f ca="1">IF(AND(WEEKDAY(Tableau1[[#This Row],[Date]],2)=7,COUNTA(OFFSET(Tableau1[[#This Row],[Ouverture de poste]],-6,,5))=5), SUM(OFFSET(Tableau1[[#This Row],[Total]],-6,,7)),0)</f>
        <v>0</v>
      </c>
      <c r="I180" s="33" t="str">
        <f ca="1">IF(AND(WEEKDAY(C180,1)=1,H180&gt;0),MAX(0,Tableau1[[#This Row],[Total semaine]]-$B$1),"")</f>
        <v/>
      </c>
      <c r="J180" s="30" t="str">
        <f ca="1">IF(AND(WEEKDAY(C180,1)=1,H180&gt;0),MAX(0,-Tableau1[[#This Row],[Total semaine]]+$B$1),"")</f>
        <v/>
      </c>
    </row>
    <row r="181" spans="1:10" ht="25.2" customHeight="1" x14ac:dyDescent="0.3">
      <c r="A181" s="11">
        <f t="shared" si="7"/>
        <v>26</v>
      </c>
      <c r="B181" s="16" t="str">
        <f t="shared" si="8"/>
        <v>Juin</v>
      </c>
      <c r="C181" s="6">
        <f t="shared" si="9"/>
        <v>46198</v>
      </c>
      <c r="D181" s="7"/>
      <c r="E181" s="7"/>
      <c r="F181" s="7"/>
      <c r="G181" s="3" t="str">
        <f>IF(COUNT(Tableau1[[#This Row],[Ouverture de poste]],Tableau1[[#This Row],[Fermeture de poste]])&lt;2,"-",MOD(F181-D181-E181,1))</f>
        <v>-</v>
      </c>
      <c r="H181" s="3">
        <f ca="1">IF(AND(WEEKDAY(Tableau1[[#This Row],[Date]],2)=7,COUNTA(OFFSET(Tableau1[[#This Row],[Ouverture de poste]],-6,,5))=5), SUM(OFFSET(Tableau1[[#This Row],[Total]],-6,,7)),0)</f>
        <v>0</v>
      </c>
      <c r="I181" s="33" t="str">
        <f ca="1">IF(AND(WEEKDAY(C181,1)=1,H181&gt;0),MAX(0,Tableau1[[#This Row],[Total semaine]]-$B$1),"")</f>
        <v/>
      </c>
      <c r="J181" s="30" t="str">
        <f ca="1">IF(AND(WEEKDAY(C181,1)=1,H181&gt;0),MAX(0,-Tableau1[[#This Row],[Total semaine]]+$B$1),"")</f>
        <v/>
      </c>
    </row>
    <row r="182" spans="1:10" ht="25.2" customHeight="1" x14ac:dyDescent="0.3">
      <c r="A182" s="11">
        <f t="shared" si="7"/>
        <v>26</v>
      </c>
      <c r="B182" s="16" t="str">
        <f t="shared" si="8"/>
        <v>Juin</v>
      </c>
      <c r="C182" s="6">
        <f t="shared" si="9"/>
        <v>46199</v>
      </c>
      <c r="D182" s="7"/>
      <c r="E182" s="7"/>
      <c r="F182" s="7"/>
      <c r="G182" s="3" t="str">
        <f>IF(COUNT(Tableau1[[#This Row],[Ouverture de poste]],Tableau1[[#This Row],[Fermeture de poste]])&lt;2,"-",MOD(F182-D182-E182,1))</f>
        <v>-</v>
      </c>
      <c r="H182" s="3">
        <f ca="1">IF(AND(WEEKDAY(Tableau1[[#This Row],[Date]],2)=7,COUNTA(OFFSET(Tableau1[[#This Row],[Ouverture de poste]],-6,,5))=5), SUM(OFFSET(Tableau1[[#This Row],[Total]],-6,,7)),0)</f>
        <v>0</v>
      </c>
      <c r="I182" s="33" t="str">
        <f ca="1">IF(AND(WEEKDAY(C182,1)=1,H182&gt;0),MAX(0,Tableau1[[#This Row],[Total semaine]]-$B$1),"")</f>
        <v/>
      </c>
      <c r="J182" s="30" t="str">
        <f ca="1">IF(AND(WEEKDAY(C182,1)=1,H182&gt;0),MAX(0,-Tableau1[[#This Row],[Total semaine]]+$B$1),"")</f>
        <v/>
      </c>
    </row>
    <row r="183" spans="1:10" ht="25.2" customHeight="1" x14ac:dyDescent="0.3">
      <c r="A183" s="11">
        <f t="shared" si="7"/>
        <v>26</v>
      </c>
      <c r="B183" s="16" t="str">
        <f t="shared" si="8"/>
        <v>Juin</v>
      </c>
      <c r="C183" s="6">
        <f t="shared" si="9"/>
        <v>46200</v>
      </c>
      <c r="D183" s="7"/>
      <c r="E183" s="7"/>
      <c r="F183" s="7"/>
      <c r="G183" s="3" t="str">
        <f>IF(COUNT(Tableau1[[#This Row],[Ouverture de poste]],Tableau1[[#This Row],[Fermeture de poste]])&lt;2,"-",MOD(F183-D183-E183,1))</f>
        <v>-</v>
      </c>
      <c r="H183" s="3">
        <f ca="1">IF(AND(WEEKDAY(Tableau1[[#This Row],[Date]],2)=7,COUNTA(OFFSET(Tableau1[[#This Row],[Ouverture de poste]],-6,,5))=5), SUM(OFFSET(Tableau1[[#This Row],[Total]],-6,,7)),0)</f>
        <v>0</v>
      </c>
      <c r="I183" s="33" t="str">
        <f ca="1">IF(AND(WEEKDAY(C183,1)=1,H183&gt;0),MAX(0,Tableau1[[#This Row],[Total semaine]]-$B$1),"")</f>
        <v/>
      </c>
      <c r="J183" s="30" t="str">
        <f ca="1">IF(AND(WEEKDAY(C183,1)=1,H183&gt;0),MAX(0,-Tableau1[[#This Row],[Total semaine]]+$B$1),"")</f>
        <v/>
      </c>
    </row>
    <row r="184" spans="1:10" ht="25.2" customHeight="1" x14ac:dyDescent="0.3">
      <c r="A184" s="11">
        <f t="shared" si="7"/>
        <v>26</v>
      </c>
      <c r="B184" s="16" t="str">
        <f t="shared" si="8"/>
        <v>Juin</v>
      </c>
      <c r="C184" s="6">
        <f t="shared" si="9"/>
        <v>46201</v>
      </c>
      <c r="D184" s="7"/>
      <c r="E184" s="7"/>
      <c r="F184" s="7"/>
      <c r="G184" s="3" t="str">
        <f>IF(COUNT(Tableau1[[#This Row],[Ouverture de poste]],Tableau1[[#This Row],[Fermeture de poste]])&lt;2,"-",MOD(F184-D184-E184,1))</f>
        <v>-</v>
      </c>
      <c r="H184" s="3">
        <f ca="1">IF(AND(WEEKDAY(Tableau1[[#This Row],[Date]],2)=7,COUNTA(OFFSET(Tableau1[[#This Row],[Ouverture de poste]],-6,,5))=5), SUM(OFFSET(Tableau1[[#This Row],[Total]],-6,,7)),0)</f>
        <v>0</v>
      </c>
      <c r="I184" s="33" t="str">
        <f ca="1">IF(AND(WEEKDAY(C184,1)=1,H184&gt;0),MAX(0,Tableau1[[#This Row],[Total semaine]]-$B$1),"")</f>
        <v/>
      </c>
      <c r="J184" s="30" t="str">
        <f ca="1">IF(AND(WEEKDAY(C184,1)=1,H184&gt;0),MAX(0,-Tableau1[[#This Row],[Total semaine]]+$B$1),"")</f>
        <v/>
      </c>
    </row>
    <row r="185" spans="1:10" ht="25.2" customHeight="1" x14ac:dyDescent="0.3">
      <c r="A185" s="11">
        <f t="shared" si="7"/>
        <v>27</v>
      </c>
      <c r="B185" s="16" t="str">
        <f t="shared" si="8"/>
        <v>Juin</v>
      </c>
      <c r="C185" s="6">
        <f t="shared" si="9"/>
        <v>46202</v>
      </c>
      <c r="D185" s="7"/>
      <c r="E185" s="7"/>
      <c r="F185" s="7"/>
      <c r="G185" s="3" t="str">
        <f>IF(COUNT(Tableau1[[#This Row],[Ouverture de poste]],Tableau1[[#This Row],[Fermeture de poste]])&lt;2,"-",MOD(F185-D185-E185,1))</f>
        <v>-</v>
      </c>
      <c r="H185" s="3">
        <f ca="1">IF(AND(WEEKDAY(Tableau1[[#This Row],[Date]],2)=7,COUNTA(OFFSET(Tableau1[[#This Row],[Ouverture de poste]],-6,,5))=5), SUM(OFFSET(Tableau1[[#This Row],[Total]],-6,,7)),0)</f>
        <v>0</v>
      </c>
      <c r="I185" s="33" t="str">
        <f ca="1">IF(AND(WEEKDAY(C185,1)=1,H185&gt;0),MAX(0,Tableau1[[#This Row],[Total semaine]]-$B$1),"")</f>
        <v/>
      </c>
      <c r="J185" s="30" t="str">
        <f ca="1">IF(AND(WEEKDAY(C185,1)=1,H185&gt;0),MAX(0,-Tableau1[[#This Row],[Total semaine]]+$B$1),"")</f>
        <v/>
      </c>
    </row>
    <row r="186" spans="1:10" ht="25.2" customHeight="1" x14ac:dyDescent="0.3">
      <c r="A186" s="11">
        <f t="shared" si="7"/>
        <v>27</v>
      </c>
      <c r="B186" s="16" t="str">
        <f t="shared" si="8"/>
        <v>Juin</v>
      </c>
      <c r="C186" s="6">
        <f t="shared" si="9"/>
        <v>46203</v>
      </c>
      <c r="D186" s="7"/>
      <c r="E186" s="7"/>
      <c r="F186" s="7"/>
      <c r="G186" s="3" t="str">
        <f>IF(COUNT(Tableau1[[#This Row],[Ouverture de poste]],Tableau1[[#This Row],[Fermeture de poste]])&lt;2,"-",MOD(F186-D186-E186,1))</f>
        <v>-</v>
      </c>
      <c r="H186" s="3">
        <f ca="1">IF(AND(WEEKDAY(Tableau1[[#This Row],[Date]],2)=7,COUNTA(OFFSET(Tableau1[[#This Row],[Ouverture de poste]],-6,,5))=5), SUM(OFFSET(Tableau1[[#This Row],[Total]],-6,,7)),0)</f>
        <v>0</v>
      </c>
      <c r="I186" s="33" t="str">
        <f ca="1">IF(AND(WEEKDAY(C186,1)=1,H186&gt;0),MAX(0,Tableau1[[#This Row],[Total semaine]]-$B$1),"")</f>
        <v/>
      </c>
      <c r="J186" s="30" t="str">
        <f ca="1">IF(AND(WEEKDAY(C186,1)=1,H186&gt;0),MAX(0,-Tableau1[[#This Row],[Total semaine]]+$B$1),"")</f>
        <v/>
      </c>
    </row>
    <row r="187" spans="1:10" ht="25.2" customHeight="1" x14ac:dyDescent="0.3">
      <c r="A187" s="11">
        <f t="shared" si="7"/>
        <v>27</v>
      </c>
      <c r="B187" s="16" t="str">
        <f t="shared" si="8"/>
        <v>Juillet</v>
      </c>
      <c r="C187" s="6">
        <f t="shared" si="9"/>
        <v>46204</v>
      </c>
      <c r="D187" s="7"/>
      <c r="E187" s="7"/>
      <c r="F187" s="7"/>
      <c r="G187" s="3" t="str">
        <f>IF(COUNT(Tableau1[[#This Row],[Ouverture de poste]],Tableau1[[#This Row],[Fermeture de poste]])&lt;2,"-",MOD(F187-D187-E187,1))</f>
        <v>-</v>
      </c>
      <c r="H187" s="3">
        <f ca="1">IF(AND(WEEKDAY(Tableau1[[#This Row],[Date]],2)=7,COUNTA(OFFSET(Tableau1[[#This Row],[Ouverture de poste]],-6,,5))=5), SUM(OFFSET(Tableau1[[#This Row],[Total]],-6,,7)),0)</f>
        <v>0</v>
      </c>
      <c r="I187" s="33" t="str">
        <f ca="1">IF(AND(WEEKDAY(C187,1)=1,H187&gt;0),MAX(0,Tableau1[[#This Row],[Total semaine]]-$B$1),"")</f>
        <v/>
      </c>
      <c r="J187" s="30" t="str">
        <f ca="1">IF(AND(WEEKDAY(C187,1)=1,H187&gt;0),MAX(0,-Tableau1[[#This Row],[Total semaine]]+$B$1),"")</f>
        <v/>
      </c>
    </row>
    <row r="188" spans="1:10" ht="25.2" customHeight="1" x14ac:dyDescent="0.3">
      <c r="A188" s="11">
        <f t="shared" si="7"/>
        <v>27</v>
      </c>
      <c r="B188" s="16" t="str">
        <f t="shared" si="8"/>
        <v>Juillet</v>
      </c>
      <c r="C188" s="6">
        <f t="shared" si="9"/>
        <v>46205</v>
      </c>
      <c r="D188" s="7"/>
      <c r="E188" s="7"/>
      <c r="F188" s="7"/>
      <c r="G188" s="3" t="str">
        <f>IF(COUNT(Tableau1[[#This Row],[Ouverture de poste]],Tableau1[[#This Row],[Fermeture de poste]])&lt;2,"-",MOD(F188-D188-E188,1))</f>
        <v>-</v>
      </c>
      <c r="H188" s="3">
        <f ca="1">IF(AND(WEEKDAY(Tableau1[[#This Row],[Date]],2)=7,COUNTA(OFFSET(Tableau1[[#This Row],[Ouverture de poste]],-6,,5))=5), SUM(OFFSET(Tableau1[[#This Row],[Total]],-6,,7)),0)</f>
        <v>0</v>
      </c>
      <c r="I188" s="33" t="str">
        <f ca="1">IF(AND(WEEKDAY(C188,1)=1,H188&gt;0),MAX(0,Tableau1[[#This Row],[Total semaine]]-$B$1),"")</f>
        <v/>
      </c>
      <c r="J188" s="30" t="str">
        <f ca="1">IF(AND(WEEKDAY(C188,1)=1,H188&gt;0),MAX(0,-Tableau1[[#This Row],[Total semaine]]+$B$1),"")</f>
        <v/>
      </c>
    </row>
    <row r="189" spans="1:10" ht="25.2" customHeight="1" x14ac:dyDescent="0.3">
      <c r="A189" s="11">
        <f t="shared" si="7"/>
        <v>27</v>
      </c>
      <c r="B189" s="16" t="str">
        <f t="shared" si="8"/>
        <v>Juillet</v>
      </c>
      <c r="C189" s="6">
        <f t="shared" si="9"/>
        <v>46206</v>
      </c>
      <c r="D189" s="7"/>
      <c r="E189" s="7"/>
      <c r="F189" s="7"/>
      <c r="G189" s="3" t="str">
        <f>IF(COUNT(Tableau1[[#This Row],[Ouverture de poste]],Tableau1[[#This Row],[Fermeture de poste]])&lt;2,"-",MOD(F189-D189-E189,1))</f>
        <v>-</v>
      </c>
      <c r="H189" s="3">
        <f ca="1">IF(AND(WEEKDAY(Tableau1[[#This Row],[Date]],2)=7,COUNTA(OFFSET(Tableau1[[#This Row],[Ouverture de poste]],-6,,5))=5), SUM(OFFSET(Tableau1[[#This Row],[Total]],-6,,7)),0)</f>
        <v>0</v>
      </c>
      <c r="I189" s="33" t="str">
        <f ca="1">IF(AND(WEEKDAY(C189,1)=1,H189&gt;0),MAX(0,Tableau1[[#This Row],[Total semaine]]-$B$1),"")</f>
        <v/>
      </c>
      <c r="J189" s="30" t="str">
        <f ca="1">IF(AND(WEEKDAY(C189,1)=1,H189&gt;0),MAX(0,-Tableau1[[#This Row],[Total semaine]]+$B$1),"")</f>
        <v/>
      </c>
    </row>
    <row r="190" spans="1:10" ht="25.2" customHeight="1" x14ac:dyDescent="0.3">
      <c r="A190" s="11">
        <f t="shared" si="7"/>
        <v>27</v>
      </c>
      <c r="B190" s="16" t="str">
        <f t="shared" si="8"/>
        <v>Juillet</v>
      </c>
      <c r="C190" s="6">
        <f t="shared" si="9"/>
        <v>46207</v>
      </c>
      <c r="D190" s="7"/>
      <c r="E190" s="7"/>
      <c r="F190" s="7"/>
      <c r="G190" s="3" t="str">
        <f>IF(COUNT(Tableau1[[#This Row],[Ouverture de poste]],Tableau1[[#This Row],[Fermeture de poste]])&lt;2,"-",MOD(F190-D190-E190,1))</f>
        <v>-</v>
      </c>
      <c r="H190" s="3">
        <f ca="1">IF(AND(WEEKDAY(Tableau1[[#This Row],[Date]],2)=7,COUNTA(OFFSET(Tableau1[[#This Row],[Ouverture de poste]],-6,,5))=5), SUM(OFFSET(Tableau1[[#This Row],[Total]],-6,,7)),0)</f>
        <v>0</v>
      </c>
      <c r="I190" s="33" t="str">
        <f ca="1">IF(AND(WEEKDAY(C190,1)=1,H190&gt;0),MAX(0,Tableau1[[#This Row],[Total semaine]]-$B$1),"")</f>
        <v/>
      </c>
      <c r="J190" s="30" t="str">
        <f ca="1">IF(AND(WEEKDAY(C190,1)=1,H190&gt;0),MAX(0,-Tableau1[[#This Row],[Total semaine]]+$B$1),"")</f>
        <v/>
      </c>
    </row>
    <row r="191" spans="1:10" ht="25.2" customHeight="1" x14ac:dyDescent="0.3">
      <c r="A191" s="11">
        <f t="shared" si="7"/>
        <v>27</v>
      </c>
      <c r="B191" s="16" t="str">
        <f t="shared" si="8"/>
        <v>Juillet</v>
      </c>
      <c r="C191" s="6">
        <f t="shared" si="9"/>
        <v>46208</v>
      </c>
      <c r="D191" s="7"/>
      <c r="E191" s="7"/>
      <c r="F191" s="7"/>
      <c r="G191" s="3" t="str">
        <f>IF(COUNT(Tableau1[[#This Row],[Ouverture de poste]],Tableau1[[#This Row],[Fermeture de poste]])&lt;2,"-",MOD(F191-D191-E191,1))</f>
        <v>-</v>
      </c>
      <c r="H191" s="3">
        <f ca="1">IF(AND(WEEKDAY(Tableau1[[#This Row],[Date]],2)=7,COUNTA(OFFSET(Tableau1[[#This Row],[Ouverture de poste]],-6,,5))=5), SUM(OFFSET(Tableau1[[#This Row],[Total]],-6,,7)),0)</f>
        <v>0</v>
      </c>
      <c r="I191" s="33" t="str">
        <f ca="1">IF(AND(WEEKDAY(C191,1)=1,H191&gt;0),MAX(0,Tableau1[[#This Row],[Total semaine]]-$B$1),"")</f>
        <v/>
      </c>
      <c r="J191" s="30" t="str">
        <f ca="1">IF(AND(WEEKDAY(C191,1)=1,H191&gt;0),MAX(0,-Tableau1[[#This Row],[Total semaine]]+$B$1),"")</f>
        <v/>
      </c>
    </row>
    <row r="192" spans="1:10" ht="25.2" customHeight="1" x14ac:dyDescent="0.3">
      <c r="A192" s="11">
        <f t="shared" si="7"/>
        <v>28</v>
      </c>
      <c r="B192" s="16" t="str">
        <f t="shared" si="8"/>
        <v>Juillet</v>
      </c>
      <c r="C192" s="6">
        <f t="shared" si="9"/>
        <v>46209</v>
      </c>
      <c r="D192" s="7"/>
      <c r="E192" s="7"/>
      <c r="F192" s="7"/>
      <c r="G192" s="3" t="str">
        <f>IF(COUNT(Tableau1[[#This Row],[Ouverture de poste]],Tableau1[[#This Row],[Fermeture de poste]])&lt;2,"-",MOD(F192-D192-E192,1))</f>
        <v>-</v>
      </c>
      <c r="H192" s="3">
        <f ca="1">IF(AND(WEEKDAY(Tableau1[[#This Row],[Date]],2)=7,COUNTA(OFFSET(Tableau1[[#This Row],[Ouverture de poste]],-6,,5))=5), SUM(OFFSET(Tableau1[[#This Row],[Total]],-6,,7)),0)</f>
        <v>0</v>
      </c>
      <c r="I192" s="33" t="str">
        <f ca="1">IF(AND(WEEKDAY(C192,1)=1,H192&gt;0),MAX(0,Tableau1[[#This Row],[Total semaine]]-$B$1),"")</f>
        <v/>
      </c>
      <c r="J192" s="30" t="str">
        <f ca="1">IF(AND(WEEKDAY(C192,1)=1,H192&gt;0),MAX(0,-Tableau1[[#This Row],[Total semaine]]+$B$1),"")</f>
        <v/>
      </c>
    </row>
    <row r="193" spans="1:10" ht="25.2" customHeight="1" x14ac:dyDescent="0.3">
      <c r="A193" s="11">
        <f t="shared" si="7"/>
        <v>28</v>
      </c>
      <c r="B193" s="16" t="str">
        <f t="shared" si="8"/>
        <v>Juillet</v>
      </c>
      <c r="C193" s="6">
        <f t="shared" si="9"/>
        <v>46210</v>
      </c>
      <c r="D193" s="7"/>
      <c r="E193" s="7"/>
      <c r="F193" s="7"/>
      <c r="G193" s="3" t="str">
        <f>IF(COUNT(Tableau1[[#This Row],[Ouverture de poste]],Tableau1[[#This Row],[Fermeture de poste]])&lt;2,"-",MOD(F193-D193-E193,1))</f>
        <v>-</v>
      </c>
      <c r="H193" s="3">
        <f ca="1">IF(AND(WEEKDAY(Tableau1[[#This Row],[Date]],2)=7,COUNTA(OFFSET(Tableau1[[#This Row],[Ouverture de poste]],-6,,5))=5), SUM(OFFSET(Tableau1[[#This Row],[Total]],-6,,7)),0)</f>
        <v>0</v>
      </c>
      <c r="I193" s="33" t="str">
        <f ca="1">IF(AND(WEEKDAY(C193,1)=1,H193&gt;0),MAX(0,Tableau1[[#This Row],[Total semaine]]-$B$1),"")</f>
        <v/>
      </c>
      <c r="J193" s="30" t="str">
        <f ca="1">IF(AND(WEEKDAY(C193,1)=1,H193&gt;0),MAX(0,-Tableau1[[#This Row],[Total semaine]]+$B$1),"")</f>
        <v/>
      </c>
    </row>
    <row r="194" spans="1:10" ht="25.2" customHeight="1" x14ac:dyDescent="0.3">
      <c r="A194" s="11">
        <f t="shared" si="7"/>
        <v>28</v>
      </c>
      <c r="B194" s="16" t="str">
        <f t="shared" si="8"/>
        <v>Juillet</v>
      </c>
      <c r="C194" s="6">
        <f t="shared" si="9"/>
        <v>46211</v>
      </c>
      <c r="D194" s="7"/>
      <c r="E194" s="7"/>
      <c r="F194" s="7"/>
      <c r="G194" s="3" t="str">
        <f>IF(COUNT(Tableau1[[#This Row],[Ouverture de poste]],Tableau1[[#This Row],[Fermeture de poste]])&lt;2,"-",MOD(F194-D194-E194,1))</f>
        <v>-</v>
      </c>
      <c r="H194" s="3">
        <f ca="1">IF(AND(WEEKDAY(Tableau1[[#This Row],[Date]],2)=7,COUNTA(OFFSET(Tableau1[[#This Row],[Ouverture de poste]],-6,,5))=5), SUM(OFFSET(Tableau1[[#This Row],[Total]],-6,,7)),0)</f>
        <v>0</v>
      </c>
      <c r="I194" s="33" t="str">
        <f ca="1">IF(AND(WEEKDAY(C194,1)=1,H194&gt;0),MAX(0,Tableau1[[#This Row],[Total semaine]]-$B$1),"")</f>
        <v/>
      </c>
      <c r="J194" s="30" t="str">
        <f ca="1">IF(AND(WEEKDAY(C194,1)=1,H194&gt;0),MAX(0,-Tableau1[[#This Row],[Total semaine]]+$B$1),"")</f>
        <v/>
      </c>
    </row>
    <row r="195" spans="1:10" ht="25.2" customHeight="1" x14ac:dyDescent="0.3">
      <c r="A195" s="11">
        <f t="shared" ref="A195:A258" si="10">_xlfn.ISOWEEKNUM(C195)</f>
        <v>28</v>
      </c>
      <c r="B195" s="16" t="str">
        <f t="shared" si="8"/>
        <v>Juillet</v>
      </c>
      <c r="C195" s="6">
        <f t="shared" si="9"/>
        <v>46212</v>
      </c>
      <c r="D195" s="7"/>
      <c r="E195" s="7"/>
      <c r="F195" s="7"/>
      <c r="G195" s="3" t="str">
        <f>IF(COUNT(Tableau1[[#This Row],[Ouverture de poste]],Tableau1[[#This Row],[Fermeture de poste]])&lt;2,"-",MOD(F195-D195-E195,1))</f>
        <v>-</v>
      </c>
      <c r="H195" s="3">
        <f ca="1">IF(AND(WEEKDAY(Tableau1[[#This Row],[Date]],2)=7,COUNTA(OFFSET(Tableau1[[#This Row],[Ouverture de poste]],-6,,5))=5), SUM(OFFSET(Tableau1[[#This Row],[Total]],-6,,7)),0)</f>
        <v>0</v>
      </c>
      <c r="I195" s="33" t="str">
        <f ca="1">IF(AND(WEEKDAY(C195,1)=1,H195&gt;0),MAX(0,Tableau1[[#This Row],[Total semaine]]-$B$1),"")</f>
        <v/>
      </c>
      <c r="J195" s="30" t="str">
        <f ca="1">IF(AND(WEEKDAY(C195,1)=1,H195&gt;0),MAX(0,-Tableau1[[#This Row],[Total semaine]]+$B$1),"")</f>
        <v/>
      </c>
    </row>
    <row r="196" spans="1:10" ht="25.2" customHeight="1" x14ac:dyDescent="0.3">
      <c r="A196" s="11">
        <f t="shared" si="10"/>
        <v>28</v>
      </c>
      <c r="B196" s="16" t="str">
        <f t="shared" ref="B196:B259" si="11">PROPER(TEXT(SUBSTITUTE(C196,".","/")*1,"mmmm"))</f>
        <v>Juillet</v>
      </c>
      <c r="C196" s="6">
        <f t="shared" si="9"/>
        <v>46213</v>
      </c>
      <c r="D196" s="7"/>
      <c r="E196" s="7"/>
      <c r="F196" s="7"/>
      <c r="G196" s="3" t="str">
        <f>IF(COUNT(Tableau1[[#This Row],[Ouverture de poste]],Tableau1[[#This Row],[Fermeture de poste]])&lt;2,"-",MOD(F196-D196-E196,1))</f>
        <v>-</v>
      </c>
      <c r="H196" s="3">
        <f ca="1">IF(AND(WEEKDAY(Tableau1[[#This Row],[Date]],2)=7,COUNTA(OFFSET(Tableau1[[#This Row],[Ouverture de poste]],-6,,5))=5), SUM(OFFSET(Tableau1[[#This Row],[Total]],-6,,7)),0)</f>
        <v>0</v>
      </c>
      <c r="I196" s="33" t="str">
        <f ca="1">IF(AND(WEEKDAY(C196,1)=1,H196&gt;0),MAX(0,Tableau1[[#This Row],[Total semaine]]-$B$1),"")</f>
        <v/>
      </c>
      <c r="J196" s="30" t="str">
        <f ca="1">IF(AND(WEEKDAY(C196,1)=1,H196&gt;0),MAX(0,-Tableau1[[#This Row],[Total semaine]]+$B$1),"")</f>
        <v/>
      </c>
    </row>
    <row r="197" spans="1:10" ht="25.2" customHeight="1" x14ac:dyDescent="0.3">
      <c r="A197" s="11">
        <f t="shared" si="10"/>
        <v>28</v>
      </c>
      <c r="B197" s="16" t="str">
        <f t="shared" si="11"/>
        <v>Juillet</v>
      </c>
      <c r="C197" s="6">
        <f t="shared" si="9"/>
        <v>46214</v>
      </c>
      <c r="D197" s="7"/>
      <c r="E197" s="7"/>
      <c r="F197" s="7"/>
      <c r="G197" s="3" t="str">
        <f>IF(COUNT(Tableau1[[#This Row],[Ouverture de poste]],Tableau1[[#This Row],[Fermeture de poste]])&lt;2,"-",MOD(F197-D197-E197,1))</f>
        <v>-</v>
      </c>
      <c r="H197" s="3">
        <f ca="1">IF(AND(WEEKDAY(Tableau1[[#This Row],[Date]],2)=7,COUNTA(OFFSET(Tableau1[[#This Row],[Ouverture de poste]],-6,,5))=5), SUM(OFFSET(Tableau1[[#This Row],[Total]],-6,,7)),0)</f>
        <v>0</v>
      </c>
      <c r="I197" s="33" t="str">
        <f ca="1">IF(AND(WEEKDAY(C197,1)=1,H197&gt;0),MAX(0,Tableau1[[#This Row],[Total semaine]]-$B$1),"")</f>
        <v/>
      </c>
      <c r="J197" s="30" t="str">
        <f ca="1">IF(AND(WEEKDAY(C197,1)=1,H197&gt;0),MAX(0,-Tableau1[[#This Row],[Total semaine]]+$B$1),"")</f>
        <v/>
      </c>
    </row>
    <row r="198" spans="1:10" ht="25.2" customHeight="1" x14ac:dyDescent="0.3">
      <c r="A198" s="11">
        <f t="shared" si="10"/>
        <v>28</v>
      </c>
      <c r="B198" s="16" t="str">
        <f t="shared" si="11"/>
        <v>Juillet</v>
      </c>
      <c r="C198" s="6">
        <f t="shared" si="9"/>
        <v>46215</v>
      </c>
      <c r="D198" s="7"/>
      <c r="E198" s="7"/>
      <c r="F198" s="7"/>
      <c r="G198" s="3" t="str">
        <f>IF(COUNT(Tableau1[[#This Row],[Ouverture de poste]],Tableau1[[#This Row],[Fermeture de poste]])&lt;2,"-",MOD(F198-D198-E198,1))</f>
        <v>-</v>
      </c>
      <c r="H198" s="3">
        <f ca="1">IF(AND(WEEKDAY(Tableau1[[#This Row],[Date]],2)=7,COUNTA(OFFSET(Tableau1[[#This Row],[Ouverture de poste]],-6,,5))=5), SUM(OFFSET(Tableau1[[#This Row],[Total]],-6,,7)),0)</f>
        <v>0</v>
      </c>
      <c r="I198" s="33" t="str">
        <f ca="1">IF(AND(WEEKDAY(C198,1)=1,H198&gt;0),MAX(0,Tableau1[[#This Row],[Total semaine]]-$B$1),"")</f>
        <v/>
      </c>
      <c r="J198" s="30" t="str">
        <f ca="1">IF(AND(WEEKDAY(C198,1)=1,H198&gt;0),MAX(0,-Tableau1[[#This Row],[Total semaine]]+$B$1),"")</f>
        <v/>
      </c>
    </row>
    <row r="199" spans="1:10" ht="25.2" customHeight="1" x14ac:dyDescent="0.3">
      <c r="A199" s="11">
        <f t="shared" si="10"/>
        <v>29</v>
      </c>
      <c r="B199" s="16" t="str">
        <f t="shared" si="11"/>
        <v>Juillet</v>
      </c>
      <c r="C199" s="6">
        <f t="shared" si="9"/>
        <v>46216</v>
      </c>
      <c r="D199" s="7"/>
      <c r="E199" s="7"/>
      <c r="F199" s="7"/>
      <c r="G199" s="3" t="str">
        <f>IF(COUNT(Tableau1[[#This Row],[Ouverture de poste]],Tableau1[[#This Row],[Fermeture de poste]])&lt;2,"-",MOD(F199-D199-E199,1))</f>
        <v>-</v>
      </c>
      <c r="H199" s="3">
        <f ca="1">IF(AND(WEEKDAY(Tableau1[[#This Row],[Date]],2)=7,COUNTA(OFFSET(Tableau1[[#This Row],[Ouverture de poste]],-6,,5))=5), SUM(OFFSET(Tableau1[[#This Row],[Total]],-6,,7)),0)</f>
        <v>0</v>
      </c>
      <c r="I199" s="33" t="str">
        <f ca="1">IF(AND(WEEKDAY(C199,1)=1,H199&gt;0),MAX(0,Tableau1[[#This Row],[Total semaine]]-$B$1),"")</f>
        <v/>
      </c>
      <c r="J199" s="30" t="str">
        <f ca="1">IF(AND(WEEKDAY(C199,1)=1,H199&gt;0),MAX(0,-Tableau1[[#This Row],[Total semaine]]+$B$1),"")</f>
        <v/>
      </c>
    </row>
    <row r="200" spans="1:10" ht="25.2" customHeight="1" x14ac:dyDescent="0.3">
      <c r="A200" s="11">
        <f t="shared" si="10"/>
        <v>29</v>
      </c>
      <c r="B200" s="16" t="str">
        <f t="shared" si="11"/>
        <v>Juillet</v>
      </c>
      <c r="C200" s="6">
        <f t="shared" si="9"/>
        <v>46217</v>
      </c>
      <c r="D200" s="7"/>
      <c r="E200" s="7"/>
      <c r="F200" s="7"/>
      <c r="G200" s="3" t="str">
        <f>IF(COUNT(Tableau1[[#This Row],[Ouverture de poste]],Tableau1[[#This Row],[Fermeture de poste]])&lt;2,"-",MOD(F200-D200-E200,1))</f>
        <v>-</v>
      </c>
      <c r="H200" s="3">
        <f ca="1">IF(AND(WEEKDAY(Tableau1[[#This Row],[Date]],2)=7,COUNTA(OFFSET(Tableau1[[#This Row],[Ouverture de poste]],-6,,5))=5), SUM(OFFSET(Tableau1[[#This Row],[Total]],-6,,7)),0)</f>
        <v>0</v>
      </c>
      <c r="I200" s="33" t="str">
        <f ca="1">IF(AND(WEEKDAY(C200,1)=1,H200&gt;0),MAX(0,Tableau1[[#This Row],[Total semaine]]-$B$1),"")</f>
        <v/>
      </c>
      <c r="J200" s="30" t="str">
        <f ca="1">IF(AND(WEEKDAY(C200,1)=1,H200&gt;0),MAX(0,-Tableau1[[#This Row],[Total semaine]]+$B$1),"")</f>
        <v/>
      </c>
    </row>
    <row r="201" spans="1:10" ht="25.2" customHeight="1" x14ac:dyDescent="0.3">
      <c r="A201" s="11">
        <f t="shared" si="10"/>
        <v>29</v>
      </c>
      <c r="B201" s="16" t="str">
        <f t="shared" si="11"/>
        <v>Juillet</v>
      </c>
      <c r="C201" s="6">
        <f t="shared" si="9"/>
        <v>46218</v>
      </c>
      <c r="D201" s="7"/>
      <c r="E201" s="7"/>
      <c r="F201" s="7"/>
      <c r="G201" s="3" t="str">
        <f>IF(COUNT(Tableau1[[#This Row],[Ouverture de poste]],Tableau1[[#This Row],[Fermeture de poste]])&lt;2,"-",MOD(F201-D201-E201,1))</f>
        <v>-</v>
      </c>
      <c r="H201" s="3">
        <f ca="1">IF(AND(WEEKDAY(Tableau1[[#This Row],[Date]],2)=7,COUNTA(OFFSET(Tableau1[[#This Row],[Ouverture de poste]],-6,,5))=5), SUM(OFFSET(Tableau1[[#This Row],[Total]],-6,,7)),0)</f>
        <v>0</v>
      </c>
      <c r="I201" s="33" t="str">
        <f ca="1">IF(AND(WEEKDAY(C201,1)=1,H201&gt;0),MAX(0,Tableau1[[#This Row],[Total semaine]]-$B$1),"")</f>
        <v/>
      </c>
      <c r="J201" s="30" t="str">
        <f ca="1">IF(AND(WEEKDAY(C201,1)=1,H201&gt;0),MAX(0,-Tableau1[[#This Row],[Total semaine]]+$B$1),"")</f>
        <v/>
      </c>
    </row>
    <row r="202" spans="1:10" ht="25.2" customHeight="1" x14ac:dyDescent="0.3">
      <c r="A202" s="11">
        <f t="shared" si="10"/>
        <v>29</v>
      </c>
      <c r="B202" s="16" t="str">
        <f t="shared" si="11"/>
        <v>Juillet</v>
      </c>
      <c r="C202" s="6">
        <f t="shared" si="9"/>
        <v>46219</v>
      </c>
      <c r="D202" s="7"/>
      <c r="E202" s="7"/>
      <c r="F202" s="7"/>
      <c r="G202" s="3" t="str">
        <f>IF(COUNT(Tableau1[[#This Row],[Ouverture de poste]],Tableau1[[#This Row],[Fermeture de poste]])&lt;2,"-",MOD(F202-D202-E202,1))</f>
        <v>-</v>
      </c>
      <c r="H202" s="3">
        <f ca="1">IF(AND(WEEKDAY(Tableau1[[#This Row],[Date]],2)=7,COUNTA(OFFSET(Tableau1[[#This Row],[Ouverture de poste]],-6,,5))=5), SUM(OFFSET(Tableau1[[#This Row],[Total]],-6,,7)),0)</f>
        <v>0</v>
      </c>
      <c r="I202" s="33" t="str">
        <f ca="1">IF(AND(WEEKDAY(C202,1)=1,H202&gt;0),MAX(0,Tableau1[[#This Row],[Total semaine]]-$B$1),"")</f>
        <v/>
      </c>
      <c r="J202" s="30" t="str">
        <f ca="1">IF(AND(WEEKDAY(C202,1)=1,H202&gt;0),MAX(0,-Tableau1[[#This Row],[Total semaine]]+$B$1),"")</f>
        <v/>
      </c>
    </row>
    <row r="203" spans="1:10" ht="25.2" customHeight="1" x14ac:dyDescent="0.3">
      <c r="A203" s="11">
        <f t="shared" si="10"/>
        <v>29</v>
      </c>
      <c r="B203" s="16" t="str">
        <f t="shared" si="11"/>
        <v>Juillet</v>
      </c>
      <c r="C203" s="6">
        <f t="shared" si="9"/>
        <v>46220</v>
      </c>
      <c r="D203" s="7"/>
      <c r="E203" s="7"/>
      <c r="F203" s="7"/>
      <c r="G203" s="3" t="str">
        <f>IF(COUNT(Tableau1[[#This Row],[Ouverture de poste]],Tableau1[[#This Row],[Fermeture de poste]])&lt;2,"-",MOD(F203-D203-E203,1))</f>
        <v>-</v>
      </c>
      <c r="H203" s="3">
        <f ca="1">IF(AND(WEEKDAY(Tableau1[[#This Row],[Date]],2)=7,COUNTA(OFFSET(Tableau1[[#This Row],[Ouverture de poste]],-6,,5))=5), SUM(OFFSET(Tableau1[[#This Row],[Total]],-6,,7)),0)</f>
        <v>0</v>
      </c>
      <c r="I203" s="33" t="str">
        <f ca="1">IF(AND(WEEKDAY(C203,1)=1,H203&gt;0),MAX(0,Tableau1[[#This Row],[Total semaine]]-$B$1),"")</f>
        <v/>
      </c>
      <c r="J203" s="30" t="str">
        <f ca="1">IF(AND(WEEKDAY(C203,1)=1,H203&gt;0),MAX(0,-Tableau1[[#This Row],[Total semaine]]+$B$1),"")</f>
        <v/>
      </c>
    </row>
    <row r="204" spans="1:10" ht="25.2" customHeight="1" x14ac:dyDescent="0.3">
      <c r="A204" s="11">
        <f t="shared" si="10"/>
        <v>29</v>
      </c>
      <c r="B204" s="16" t="str">
        <f t="shared" si="11"/>
        <v>Juillet</v>
      </c>
      <c r="C204" s="6">
        <f t="shared" si="9"/>
        <v>46221</v>
      </c>
      <c r="D204" s="7"/>
      <c r="E204" s="7"/>
      <c r="F204" s="7"/>
      <c r="G204" s="3" t="str">
        <f>IF(COUNT(Tableau1[[#This Row],[Ouverture de poste]],Tableau1[[#This Row],[Fermeture de poste]])&lt;2,"-",MOD(F204-D204-E204,1))</f>
        <v>-</v>
      </c>
      <c r="H204" s="3">
        <f ca="1">IF(AND(WEEKDAY(Tableau1[[#This Row],[Date]],2)=7,COUNTA(OFFSET(Tableau1[[#This Row],[Ouverture de poste]],-6,,5))=5), SUM(OFFSET(Tableau1[[#This Row],[Total]],-6,,7)),0)</f>
        <v>0</v>
      </c>
      <c r="I204" s="33" t="str">
        <f ca="1">IF(AND(WEEKDAY(C204,1)=1,H204&gt;0),MAX(0,Tableau1[[#This Row],[Total semaine]]-$B$1),"")</f>
        <v/>
      </c>
      <c r="J204" s="30" t="str">
        <f ca="1">IF(AND(WEEKDAY(C204,1)=1,H204&gt;0),MAX(0,-Tableau1[[#This Row],[Total semaine]]+$B$1),"")</f>
        <v/>
      </c>
    </row>
    <row r="205" spans="1:10" ht="25.2" customHeight="1" x14ac:dyDescent="0.3">
      <c r="A205" s="11">
        <f t="shared" si="10"/>
        <v>29</v>
      </c>
      <c r="B205" s="16" t="str">
        <f t="shared" si="11"/>
        <v>Juillet</v>
      </c>
      <c r="C205" s="6">
        <f t="shared" si="9"/>
        <v>46222</v>
      </c>
      <c r="D205" s="7"/>
      <c r="E205" s="7"/>
      <c r="F205" s="7"/>
      <c r="G205" s="3" t="str">
        <f>IF(COUNT(Tableau1[[#This Row],[Ouverture de poste]],Tableau1[[#This Row],[Fermeture de poste]])&lt;2,"-",MOD(F205-D205-E205,1))</f>
        <v>-</v>
      </c>
      <c r="H205" s="3">
        <f ca="1">IF(AND(WEEKDAY(Tableau1[[#This Row],[Date]],2)=7,COUNTA(OFFSET(Tableau1[[#This Row],[Ouverture de poste]],-6,,5))=5), SUM(OFFSET(Tableau1[[#This Row],[Total]],-6,,7)),0)</f>
        <v>0</v>
      </c>
      <c r="I205" s="33" t="str">
        <f ca="1">IF(AND(WEEKDAY(C205,1)=1,H205&gt;0),MAX(0,Tableau1[[#This Row],[Total semaine]]-$B$1),"")</f>
        <v/>
      </c>
      <c r="J205" s="30" t="str">
        <f ca="1">IF(AND(WEEKDAY(C205,1)=1,H205&gt;0),MAX(0,-Tableau1[[#This Row],[Total semaine]]+$B$1),"")</f>
        <v/>
      </c>
    </row>
    <row r="206" spans="1:10" ht="25.2" customHeight="1" x14ac:dyDescent="0.3">
      <c r="A206" s="11">
        <f t="shared" si="10"/>
        <v>30</v>
      </c>
      <c r="B206" s="16" t="str">
        <f t="shared" si="11"/>
        <v>Juillet</v>
      </c>
      <c r="C206" s="6">
        <f t="shared" si="9"/>
        <v>46223</v>
      </c>
      <c r="D206" s="7"/>
      <c r="E206" s="7"/>
      <c r="F206" s="7"/>
      <c r="G206" s="3" t="str">
        <f>IF(COUNT(Tableau1[[#This Row],[Ouverture de poste]],Tableau1[[#This Row],[Fermeture de poste]])&lt;2,"-",MOD(F206-D206-E206,1))</f>
        <v>-</v>
      </c>
      <c r="H206" s="3">
        <f ca="1">IF(AND(WEEKDAY(Tableau1[[#This Row],[Date]],2)=7,COUNTA(OFFSET(Tableau1[[#This Row],[Ouverture de poste]],-6,,5))=5), SUM(OFFSET(Tableau1[[#This Row],[Total]],-6,,7)),0)</f>
        <v>0</v>
      </c>
      <c r="I206" s="33" t="str">
        <f ca="1">IF(AND(WEEKDAY(C206,1)=1,H206&gt;0),MAX(0,Tableau1[[#This Row],[Total semaine]]-$B$1),"")</f>
        <v/>
      </c>
      <c r="J206" s="30" t="str">
        <f ca="1">IF(AND(WEEKDAY(C206,1)=1,H206&gt;0),MAX(0,-Tableau1[[#This Row],[Total semaine]]+$B$1),"")</f>
        <v/>
      </c>
    </row>
    <row r="207" spans="1:10" ht="25.2" customHeight="1" x14ac:dyDescent="0.3">
      <c r="A207" s="11">
        <f t="shared" si="10"/>
        <v>30</v>
      </c>
      <c r="B207" s="16" t="str">
        <f t="shared" si="11"/>
        <v>Juillet</v>
      </c>
      <c r="C207" s="6">
        <f t="shared" si="9"/>
        <v>46224</v>
      </c>
      <c r="D207" s="7"/>
      <c r="E207" s="7"/>
      <c r="F207" s="7"/>
      <c r="G207" s="3" t="str">
        <f>IF(COUNT(Tableau1[[#This Row],[Ouverture de poste]],Tableau1[[#This Row],[Fermeture de poste]])&lt;2,"-",MOD(F207-D207-E207,1))</f>
        <v>-</v>
      </c>
      <c r="H207" s="3">
        <f ca="1">IF(AND(WEEKDAY(Tableau1[[#This Row],[Date]],2)=7,COUNTA(OFFSET(Tableau1[[#This Row],[Ouverture de poste]],-6,,5))=5), SUM(OFFSET(Tableau1[[#This Row],[Total]],-6,,7)),0)</f>
        <v>0</v>
      </c>
      <c r="I207" s="33" t="str">
        <f ca="1">IF(AND(WEEKDAY(C207,1)=1,H207&gt;0),MAX(0,Tableau1[[#This Row],[Total semaine]]-$B$1),"")</f>
        <v/>
      </c>
      <c r="J207" s="30" t="str">
        <f ca="1">IF(AND(WEEKDAY(C207,1)=1,H207&gt;0),MAX(0,-Tableau1[[#This Row],[Total semaine]]+$B$1),"")</f>
        <v/>
      </c>
    </row>
    <row r="208" spans="1:10" ht="25.2" customHeight="1" x14ac:dyDescent="0.3">
      <c r="A208" s="11">
        <f t="shared" si="10"/>
        <v>30</v>
      </c>
      <c r="B208" s="16" t="str">
        <f t="shared" si="11"/>
        <v>Juillet</v>
      </c>
      <c r="C208" s="6">
        <f t="shared" si="9"/>
        <v>46225</v>
      </c>
      <c r="D208" s="7"/>
      <c r="E208" s="7"/>
      <c r="F208" s="7"/>
      <c r="G208" s="3" t="str">
        <f>IF(COUNT(Tableau1[[#This Row],[Ouverture de poste]],Tableau1[[#This Row],[Fermeture de poste]])&lt;2,"-",MOD(F208-D208-E208,1))</f>
        <v>-</v>
      </c>
      <c r="H208" s="3">
        <f ca="1">IF(AND(WEEKDAY(Tableau1[[#This Row],[Date]],2)=7,COUNTA(OFFSET(Tableau1[[#This Row],[Ouverture de poste]],-6,,5))=5), SUM(OFFSET(Tableau1[[#This Row],[Total]],-6,,7)),0)</f>
        <v>0</v>
      </c>
      <c r="I208" s="33" t="str">
        <f ca="1">IF(AND(WEEKDAY(C208,1)=1,H208&gt;0),MAX(0,Tableau1[[#This Row],[Total semaine]]-$B$1),"")</f>
        <v/>
      </c>
      <c r="J208" s="30" t="str">
        <f ca="1">IF(AND(WEEKDAY(C208,1)=1,H208&gt;0),MAX(0,-Tableau1[[#This Row],[Total semaine]]+$B$1),"")</f>
        <v/>
      </c>
    </row>
    <row r="209" spans="1:10" ht="25.2" customHeight="1" x14ac:dyDescent="0.3">
      <c r="A209" s="11">
        <f t="shared" si="10"/>
        <v>30</v>
      </c>
      <c r="B209" s="16" t="str">
        <f t="shared" si="11"/>
        <v>Juillet</v>
      </c>
      <c r="C209" s="6">
        <f t="shared" si="9"/>
        <v>46226</v>
      </c>
      <c r="D209" s="7"/>
      <c r="E209" s="7"/>
      <c r="F209" s="7"/>
      <c r="G209" s="3" t="str">
        <f>IF(COUNT(Tableau1[[#This Row],[Ouverture de poste]],Tableau1[[#This Row],[Fermeture de poste]])&lt;2,"-",MOD(F209-D209-E209,1))</f>
        <v>-</v>
      </c>
      <c r="H209" s="3">
        <f ca="1">IF(AND(WEEKDAY(Tableau1[[#This Row],[Date]],2)=7,COUNTA(OFFSET(Tableau1[[#This Row],[Ouverture de poste]],-6,,5))=5), SUM(OFFSET(Tableau1[[#This Row],[Total]],-6,,7)),0)</f>
        <v>0</v>
      </c>
      <c r="I209" s="33" t="str">
        <f ca="1">IF(AND(WEEKDAY(C209,1)=1,H209&gt;0),MAX(0,Tableau1[[#This Row],[Total semaine]]-$B$1),"")</f>
        <v/>
      </c>
      <c r="J209" s="30" t="str">
        <f ca="1">IF(AND(WEEKDAY(C209,1)=1,H209&gt;0),MAX(0,-Tableau1[[#This Row],[Total semaine]]+$B$1),"")</f>
        <v/>
      </c>
    </row>
    <row r="210" spans="1:10" ht="25.2" customHeight="1" x14ac:dyDescent="0.3">
      <c r="A210" s="11">
        <f t="shared" si="10"/>
        <v>30</v>
      </c>
      <c r="B210" s="16" t="str">
        <f t="shared" si="11"/>
        <v>Juillet</v>
      </c>
      <c r="C210" s="6">
        <f t="shared" si="9"/>
        <v>46227</v>
      </c>
      <c r="D210" s="7"/>
      <c r="E210" s="7"/>
      <c r="F210" s="7"/>
      <c r="G210" s="3" t="str">
        <f>IF(COUNT(Tableau1[[#This Row],[Ouverture de poste]],Tableau1[[#This Row],[Fermeture de poste]])&lt;2,"-",MOD(F210-D210-E210,1))</f>
        <v>-</v>
      </c>
      <c r="H210" s="3">
        <f ca="1">IF(AND(WEEKDAY(Tableau1[[#This Row],[Date]],2)=7,COUNTA(OFFSET(Tableau1[[#This Row],[Ouverture de poste]],-6,,5))=5), SUM(OFFSET(Tableau1[[#This Row],[Total]],-6,,7)),0)</f>
        <v>0</v>
      </c>
      <c r="I210" s="33" t="str">
        <f ca="1">IF(AND(WEEKDAY(C210,1)=1,H210&gt;0),MAX(0,Tableau1[[#This Row],[Total semaine]]-$B$1),"")</f>
        <v/>
      </c>
      <c r="J210" s="30" t="str">
        <f ca="1">IF(AND(WEEKDAY(C210,1)=1,H210&gt;0),MAX(0,-Tableau1[[#This Row],[Total semaine]]+$B$1),"")</f>
        <v/>
      </c>
    </row>
    <row r="211" spans="1:10" ht="25.2" customHeight="1" x14ac:dyDescent="0.3">
      <c r="A211" s="11">
        <f t="shared" si="10"/>
        <v>30</v>
      </c>
      <c r="B211" s="16" t="str">
        <f t="shared" si="11"/>
        <v>Juillet</v>
      </c>
      <c r="C211" s="6">
        <f t="shared" si="9"/>
        <v>46228</v>
      </c>
      <c r="D211" s="7"/>
      <c r="E211" s="7"/>
      <c r="F211" s="7"/>
      <c r="G211" s="3" t="str">
        <f>IF(COUNT(Tableau1[[#This Row],[Ouverture de poste]],Tableau1[[#This Row],[Fermeture de poste]])&lt;2,"-",MOD(F211-D211-E211,1))</f>
        <v>-</v>
      </c>
      <c r="H211" s="3">
        <f ca="1">IF(AND(WEEKDAY(Tableau1[[#This Row],[Date]],2)=7,COUNTA(OFFSET(Tableau1[[#This Row],[Ouverture de poste]],-6,,5))=5), SUM(OFFSET(Tableau1[[#This Row],[Total]],-6,,7)),0)</f>
        <v>0</v>
      </c>
      <c r="I211" s="33" t="str">
        <f ca="1">IF(AND(WEEKDAY(C211,1)=1,H211&gt;0),MAX(0,Tableau1[[#This Row],[Total semaine]]-$B$1),"")</f>
        <v/>
      </c>
      <c r="J211" s="30" t="str">
        <f ca="1">IF(AND(WEEKDAY(C211,1)=1,H211&gt;0),MAX(0,-Tableau1[[#This Row],[Total semaine]]+$B$1),"")</f>
        <v/>
      </c>
    </row>
    <row r="212" spans="1:10" ht="25.2" customHeight="1" x14ac:dyDescent="0.3">
      <c r="A212" s="11">
        <f t="shared" si="10"/>
        <v>30</v>
      </c>
      <c r="B212" s="16" t="str">
        <f t="shared" si="11"/>
        <v>Juillet</v>
      </c>
      <c r="C212" s="6">
        <f t="shared" si="9"/>
        <v>46229</v>
      </c>
      <c r="D212" s="7"/>
      <c r="E212" s="7"/>
      <c r="F212" s="7"/>
      <c r="G212" s="3" t="str">
        <f>IF(COUNT(Tableau1[[#This Row],[Ouverture de poste]],Tableau1[[#This Row],[Fermeture de poste]])&lt;2,"-",MOD(F212-D212-E212,1))</f>
        <v>-</v>
      </c>
      <c r="H212" s="3">
        <f ca="1">IF(AND(WEEKDAY(Tableau1[[#This Row],[Date]],2)=7,COUNTA(OFFSET(Tableau1[[#This Row],[Ouverture de poste]],-6,,5))=5), SUM(OFFSET(Tableau1[[#This Row],[Total]],-6,,7)),0)</f>
        <v>0</v>
      </c>
      <c r="I212" s="33" t="str">
        <f ca="1">IF(AND(WEEKDAY(C212,1)=1,H212&gt;0),MAX(0,Tableau1[[#This Row],[Total semaine]]-$B$1),"")</f>
        <v/>
      </c>
      <c r="J212" s="30" t="str">
        <f ca="1">IF(AND(WEEKDAY(C212,1)=1,H212&gt;0),MAX(0,-Tableau1[[#This Row],[Total semaine]]+$B$1),"")</f>
        <v/>
      </c>
    </row>
    <row r="213" spans="1:10" ht="25.2" customHeight="1" x14ac:dyDescent="0.3">
      <c r="A213" s="11">
        <f t="shared" si="10"/>
        <v>31</v>
      </c>
      <c r="B213" s="16" t="str">
        <f t="shared" si="11"/>
        <v>Juillet</v>
      </c>
      <c r="C213" s="6">
        <f t="shared" si="9"/>
        <v>46230</v>
      </c>
      <c r="D213" s="7"/>
      <c r="E213" s="7"/>
      <c r="F213" s="7"/>
      <c r="G213" s="3" t="str">
        <f>IF(COUNT(Tableau1[[#This Row],[Ouverture de poste]],Tableau1[[#This Row],[Fermeture de poste]])&lt;2,"-",MOD(F213-D213-E213,1))</f>
        <v>-</v>
      </c>
      <c r="H213" s="3">
        <f ca="1">IF(AND(WEEKDAY(Tableau1[[#This Row],[Date]],2)=7,COUNTA(OFFSET(Tableau1[[#This Row],[Ouverture de poste]],-6,,5))=5), SUM(OFFSET(Tableau1[[#This Row],[Total]],-6,,7)),0)</f>
        <v>0</v>
      </c>
      <c r="I213" s="33" t="str">
        <f ca="1">IF(AND(WEEKDAY(C213,1)=1,H213&gt;0),MAX(0,Tableau1[[#This Row],[Total semaine]]-$B$1),"")</f>
        <v/>
      </c>
      <c r="J213" s="30" t="str">
        <f ca="1">IF(AND(WEEKDAY(C213,1)=1,H213&gt;0),MAX(0,-Tableau1[[#This Row],[Total semaine]]+$B$1),"")</f>
        <v/>
      </c>
    </row>
    <row r="214" spans="1:10" ht="25.2" customHeight="1" x14ac:dyDescent="0.3">
      <c r="A214" s="11">
        <f t="shared" si="10"/>
        <v>31</v>
      </c>
      <c r="B214" s="16" t="str">
        <f t="shared" si="11"/>
        <v>Juillet</v>
      </c>
      <c r="C214" s="6">
        <f t="shared" si="9"/>
        <v>46231</v>
      </c>
      <c r="D214" s="7"/>
      <c r="E214" s="7"/>
      <c r="F214" s="7"/>
      <c r="G214" s="3" t="str">
        <f>IF(COUNT(Tableau1[[#This Row],[Ouverture de poste]],Tableau1[[#This Row],[Fermeture de poste]])&lt;2,"-",MOD(F214-D214-E214,1))</f>
        <v>-</v>
      </c>
      <c r="H214" s="3">
        <f ca="1">IF(AND(WEEKDAY(Tableau1[[#This Row],[Date]],2)=7,COUNTA(OFFSET(Tableau1[[#This Row],[Ouverture de poste]],-6,,5))=5), SUM(OFFSET(Tableau1[[#This Row],[Total]],-6,,7)),0)</f>
        <v>0</v>
      </c>
      <c r="I214" s="33" t="str">
        <f ca="1">IF(AND(WEEKDAY(C214,1)=1,H214&gt;0),MAX(0,Tableau1[[#This Row],[Total semaine]]-$B$1),"")</f>
        <v/>
      </c>
      <c r="J214" s="30" t="str">
        <f ca="1">IF(AND(WEEKDAY(C214,1)=1,H214&gt;0),MAX(0,-Tableau1[[#This Row],[Total semaine]]+$B$1),"")</f>
        <v/>
      </c>
    </row>
    <row r="215" spans="1:10" ht="25.2" customHeight="1" x14ac:dyDescent="0.3">
      <c r="A215" s="11">
        <f t="shared" si="10"/>
        <v>31</v>
      </c>
      <c r="B215" s="16" t="str">
        <f t="shared" si="11"/>
        <v>Juillet</v>
      </c>
      <c r="C215" s="6">
        <f t="shared" si="9"/>
        <v>46232</v>
      </c>
      <c r="D215" s="7"/>
      <c r="E215" s="7"/>
      <c r="F215" s="7"/>
      <c r="G215" s="3" t="str">
        <f>IF(COUNT(Tableau1[[#This Row],[Ouverture de poste]],Tableau1[[#This Row],[Fermeture de poste]])&lt;2,"-",MOD(F215-D215-E215,1))</f>
        <v>-</v>
      </c>
      <c r="H215" s="3">
        <f ca="1">IF(AND(WEEKDAY(Tableau1[[#This Row],[Date]],2)=7,COUNTA(OFFSET(Tableau1[[#This Row],[Ouverture de poste]],-6,,5))=5), SUM(OFFSET(Tableau1[[#This Row],[Total]],-6,,7)),0)</f>
        <v>0</v>
      </c>
      <c r="I215" s="33" t="str">
        <f ca="1">IF(AND(WEEKDAY(C215,1)=1,H215&gt;0),MAX(0,Tableau1[[#This Row],[Total semaine]]-$B$1),"")</f>
        <v/>
      </c>
      <c r="J215" s="30" t="str">
        <f ca="1">IF(AND(WEEKDAY(C215,1)=1,H215&gt;0),MAX(0,-Tableau1[[#This Row],[Total semaine]]+$B$1),"")</f>
        <v/>
      </c>
    </row>
    <row r="216" spans="1:10" ht="25.2" customHeight="1" x14ac:dyDescent="0.3">
      <c r="A216" s="11">
        <f t="shared" si="10"/>
        <v>31</v>
      </c>
      <c r="B216" s="16" t="str">
        <f t="shared" si="11"/>
        <v>Juillet</v>
      </c>
      <c r="C216" s="6">
        <f t="shared" si="9"/>
        <v>46233</v>
      </c>
      <c r="D216" s="7"/>
      <c r="E216" s="7"/>
      <c r="F216" s="7"/>
      <c r="G216" s="3" t="str">
        <f>IF(COUNT(Tableau1[[#This Row],[Ouverture de poste]],Tableau1[[#This Row],[Fermeture de poste]])&lt;2,"-",MOD(F216-D216-E216,1))</f>
        <v>-</v>
      </c>
      <c r="H216" s="3">
        <f ca="1">IF(AND(WEEKDAY(Tableau1[[#This Row],[Date]],2)=7,COUNTA(OFFSET(Tableau1[[#This Row],[Ouverture de poste]],-6,,5))=5), SUM(OFFSET(Tableau1[[#This Row],[Total]],-6,,7)),0)</f>
        <v>0</v>
      </c>
      <c r="I216" s="33" t="str">
        <f ca="1">IF(AND(WEEKDAY(C216,1)=1,H216&gt;0),MAX(0,Tableau1[[#This Row],[Total semaine]]-$B$1),"")</f>
        <v/>
      </c>
      <c r="J216" s="30" t="str">
        <f ca="1">IF(AND(WEEKDAY(C216,1)=1,H216&gt;0),MAX(0,-Tableau1[[#This Row],[Total semaine]]+$B$1),"")</f>
        <v/>
      </c>
    </row>
    <row r="217" spans="1:10" ht="25.2" customHeight="1" x14ac:dyDescent="0.3">
      <c r="A217" s="11">
        <f t="shared" si="10"/>
        <v>31</v>
      </c>
      <c r="B217" s="16" t="str">
        <f t="shared" si="11"/>
        <v>Juillet</v>
      </c>
      <c r="C217" s="6">
        <f t="shared" si="9"/>
        <v>46234</v>
      </c>
      <c r="D217" s="7"/>
      <c r="E217" s="7"/>
      <c r="F217" s="7"/>
      <c r="G217" s="3" t="str">
        <f>IF(COUNT(Tableau1[[#This Row],[Ouverture de poste]],Tableau1[[#This Row],[Fermeture de poste]])&lt;2,"-",MOD(F217-D217-E217,1))</f>
        <v>-</v>
      </c>
      <c r="H217" s="3">
        <f ca="1">IF(AND(WEEKDAY(Tableau1[[#This Row],[Date]],2)=7,COUNTA(OFFSET(Tableau1[[#This Row],[Ouverture de poste]],-6,,5))=5), SUM(OFFSET(Tableau1[[#This Row],[Total]],-6,,7)),0)</f>
        <v>0</v>
      </c>
      <c r="I217" s="33" t="str">
        <f ca="1">IF(AND(WEEKDAY(C217,1)=1,H217&gt;0),MAX(0,Tableau1[[#This Row],[Total semaine]]-$B$1),"")</f>
        <v/>
      </c>
      <c r="J217" s="30" t="str">
        <f ca="1">IF(AND(WEEKDAY(C217,1)=1,H217&gt;0),MAX(0,-Tableau1[[#This Row],[Total semaine]]+$B$1),"")</f>
        <v/>
      </c>
    </row>
    <row r="218" spans="1:10" ht="25.2" customHeight="1" x14ac:dyDescent="0.3">
      <c r="A218" s="11">
        <f t="shared" si="10"/>
        <v>31</v>
      </c>
      <c r="B218" s="16" t="str">
        <f t="shared" si="11"/>
        <v>Août</v>
      </c>
      <c r="C218" s="6">
        <f t="shared" si="9"/>
        <v>46235</v>
      </c>
      <c r="D218" s="7"/>
      <c r="E218" s="7"/>
      <c r="F218" s="7"/>
      <c r="G218" s="3" t="str">
        <f>IF(COUNT(Tableau1[[#This Row],[Ouverture de poste]],Tableau1[[#This Row],[Fermeture de poste]])&lt;2,"-",MOD(F218-D218-E218,1))</f>
        <v>-</v>
      </c>
      <c r="H218" s="3">
        <f ca="1">IF(AND(WEEKDAY(Tableau1[[#This Row],[Date]],2)=7,COUNTA(OFFSET(Tableau1[[#This Row],[Ouverture de poste]],-6,,5))=5), SUM(OFFSET(Tableau1[[#This Row],[Total]],-6,,7)),0)</f>
        <v>0</v>
      </c>
      <c r="I218" s="33" t="str">
        <f ca="1">IF(AND(WEEKDAY(C218,1)=1,H218&gt;0),MAX(0,Tableau1[[#This Row],[Total semaine]]-$B$1),"")</f>
        <v/>
      </c>
      <c r="J218" s="30" t="str">
        <f ca="1">IF(AND(WEEKDAY(C218,1)=1,H218&gt;0),MAX(0,-Tableau1[[#This Row],[Total semaine]]+$B$1),"")</f>
        <v/>
      </c>
    </row>
    <row r="219" spans="1:10" ht="25.2" customHeight="1" x14ac:dyDescent="0.3">
      <c r="A219" s="11">
        <f t="shared" si="10"/>
        <v>31</v>
      </c>
      <c r="B219" s="16" t="str">
        <f t="shared" si="11"/>
        <v>Août</v>
      </c>
      <c r="C219" s="6">
        <f t="shared" si="9"/>
        <v>46236</v>
      </c>
      <c r="D219" s="7"/>
      <c r="E219" s="7"/>
      <c r="F219" s="7"/>
      <c r="G219" s="3" t="str">
        <f>IF(COUNT(Tableau1[[#This Row],[Ouverture de poste]],Tableau1[[#This Row],[Fermeture de poste]])&lt;2,"-",MOD(F219-D219-E219,1))</f>
        <v>-</v>
      </c>
      <c r="H219" s="3">
        <f ca="1">IF(AND(WEEKDAY(Tableau1[[#This Row],[Date]],2)=7,COUNTA(OFFSET(Tableau1[[#This Row],[Ouverture de poste]],-6,,5))=5), SUM(OFFSET(Tableau1[[#This Row],[Total]],-6,,7)),0)</f>
        <v>0</v>
      </c>
      <c r="I219" s="33" t="str">
        <f ca="1">IF(AND(WEEKDAY(C219,1)=1,H219&gt;0),MAX(0,Tableau1[[#This Row],[Total semaine]]-$B$1),"")</f>
        <v/>
      </c>
      <c r="J219" s="30" t="str">
        <f ca="1">IF(AND(WEEKDAY(C219,1)=1,H219&gt;0),MAX(0,-Tableau1[[#This Row],[Total semaine]]+$B$1),"")</f>
        <v/>
      </c>
    </row>
    <row r="220" spans="1:10" ht="25.2" customHeight="1" x14ac:dyDescent="0.3">
      <c r="A220" s="11">
        <f t="shared" si="10"/>
        <v>32</v>
      </c>
      <c r="B220" s="16" t="str">
        <f t="shared" si="11"/>
        <v>Août</v>
      </c>
      <c r="C220" s="6">
        <f t="shared" si="9"/>
        <v>46237</v>
      </c>
      <c r="D220" s="7"/>
      <c r="E220" s="7"/>
      <c r="F220" s="7"/>
      <c r="G220" s="3" t="str">
        <f>IF(COUNT(Tableau1[[#This Row],[Ouverture de poste]],Tableau1[[#This Row],[Fermeture de poste]])&lt;2,"-",MOD(F220-D220-E220,1))</f>
        <v>-</v>
      </c>
      <c r="H220" s="3">
        <f ca="1">IF(AND(WEEKDAY(Tableau1[[#This Row],[Date]],2)=7,COUNTA(OFFSET(Tableau1[[#This Row],[Ouverture de poste]],-6,,5))=5), SUM(OFFSET(Tableau1[[#This Row],[Total]],-6,,7)),0)</f>
        <v>0</v>
      </c>
      <c r="I220" s="33" t="str">
        <f ca="1">IF(AND(WEEKDAY(C220,1)=1,H220&gt;0),MAX(0,Tableau1[[#This Row],[Total semaine]]-$B$1),"")</f>
        <v/>
      </c>
      <c r="J220" s="30" t="str">
        <f ca="1">IF(AND(WEEKDAY(C220,1)=1,H220&gt;0),MAX(0,-Tableau1[[#This Row],[Total semaine]]+$B$1),"")</f>
        <v/>
      </c>
    </row>
    <row r="221" spans="1:10" ht="25.2" customHeight="1" x14ac:dyDescent="0.3">
      <c r="A221" s="11">
        <f t="shared" si="10"/>
        <v>32</v>
      </c>
      <c r="B221" s="16" t="str">
        <f t="shared" si="11"/>
        <v>Août</v>
      </c>
      <c r="C221" s="6">
        <f t="shared" si="9"/>
        <v>46238</v>
      </c>
      <c r="D221" s="7"/>
      <c r="E221" s="7"/>
      <c r="F221" s="7"/>
      <c r="G221" s="3" t="str">
        <f>IF(COUNT(Tableau1[[#This Row],[Ouverture de poste]],Tableau1[[#This Row],[Fermeture de poste]])&lt;2,"-",MOD(F221-D221-E221,1))</f>
        <v>-</v>
      </c>
      <c r="H221" s="3">
        <f ca="1">IF(AND(WEEKDAY(Tableau1[[#This Row],[Date]],2)=7,COUNTA(OFFSET(Tableau1[[#This Row],[Ouverture de poste]],-6,,5))=5), SUM(OFFSET(Tableau1[[#This Row],[Total]],-6,,7)),0)</f>
        <v>0</v>
      </c>
      <c r="I221" s="33" t="str">
        <f ca="1">IF(AND(WEEKDAY(C221,1)=1,H221&gt;0),MAX(0,Tableau1[[#This Row],[Total semaine]]-$B$1),"")</f>
        <v/>
      </c>
      <c r="J221" s="30" t="str">
        <f ca="1">IF(AND(WEEKDAY(C221,1)=1,H221&gt;0),MAX(0,-Tableau1[[#This Row],[Total semaine]]+$B$1),"")</f>
        <v/>
      </c>
    </row>
    <row r="222" spans="1:10" ht="25.2" customHeight="1" x14ac:dyDescent="0.3">
      <c r="A222" s="11">
        <f t="shared" si="10"/>
        <v>32</v>
      </c>
      <c r="B222" s="16" t="str">
        <f t="shared" si="11"/>
        <v>Août</v>
      </c>
      <c r="C222" s="6">
        <f t="shared" si="9"/>
        <v>46239</v>
      </c>
      <c r="D222" s="7"/>
      <c r="E222" s="7"/>
      <c r="F222" s="7"/>
      <c r="G222" s="3" t="str">
        <f>IF(COUNT(Tableau1[[#This Row],[Ouverture de poste]],Tableau1[[#This Row],[Fermeture de poste]])&lt;2,"-",MOD(F222-D222-E222,1))</f>
        <v>-</v>
      </c>
      <c r="H222" s="3">
        <f ca="1">IF(AND(WEEKDAY(Tableau1[[#This Row],[Date]],2)=7,COUNTA(OFFSET(Tableau1[[#This Row],[Ouverture de poste]],-6,,5))=5), SUM(OFFSET(Tableau1[[#This Row],[Total]],-6,,7)),0)</f>
        <v>0</v>
      </c>
      <c r="I222" s="33" t="str">
        <f ca="1">IF(AND(WEEKDAY(C222,1)=1,H222&gt;0),MAX(0,Tableau1[[#This Row],[Total semaine]]-$B$1),"")</f>
        <v/>
      </c>
      <c r="J222" s="30" t="str">
        <f ca="1">IF(AND(WEEKDAY(C222,1)=1,H222&gt;0),MAX(0,-Tableau1[[#This Row],[Total semaine]]+$B$1),"")</f>
        <v/>
      </c>
    </row>
    <row r="223" spans="1:10" ht="25.2" customHeight="1" x14ac:dyDescent="0.3">
      <c r="A223" s="11">
        <f t="shared" si="10"/>
        <v>32</v>
      </c>
      <c r="B223" s="16" t="str">
        <f t="shared" si="11"/>
        <v>Août</v>
      </c>
      <c r="C223" s="6">
        <f t="shared" si="9"/>
        <v>46240</v>
      </c>
      <c r="D223" s="7"/>
      <c r="E223" s="7"/>
      <c r="F223" s="7"/>
      <c r="G223" s="3" t="str">
        <f>IF(COUNT(Tableau1[[#This Row],[Ouverture de poste]],Tableau1[[#This Row],[Fermeture de poste]])&lt;2,"-",MOD(F223-D223-E223,1))</f>
        <v>-</v>
      </c>
      <c r="H223" s="3">
        <f ca="1">IF(AND(WEEKDAY(Tableau1[[#This Row],[Date]],2)=7,COUNTA(OFFSET(Tableau1[[#This Row],[Ouverture de poste]],-6,,5))=5), SUM(OFFSET(Tableau1[[#This Row],[Total]],-6,,7)),0)</f>
        <v>0</v>
      </c>
      <c r="I223" s="33" t="str">
        <f ca="1">IF(AND(WEEKDAY(C223,1)=1,H223&gt;0),MAX(0,Tableau1[[#This Row],[Total semaine]]-$B$1),"")</f>
        <v/>
      </c>
      <c r="J223" s="30" t="str">
        <f ca="1">IF(AND(WEEKDAY(C223,1)=1,H223&gt;0),MAX(0,-Tableau1[[#This Row],[Total semaine]]+$B$1),"")</f>
        <v/>
      </c>
    </row>
    <row r="224" spans="1:10" ht="25.2" customHeight="1" x14ac:dyDescent="0.3">
      <c r="A224" s="11">
        <f t="shared" si="10"/>
        <v>32</v>
      </c>
      <c r="B224" s="16" t="str">
        <f t="shared" si="11"/>
        <v>Août</v>
      </c>
      <c r="C224" s="6">
        <f t="shared" si="9"/>
        <v>46241</v>
      </c>
      <c r="D224" s="7"/>
      <c r="E224" s="7"/>
      <c r="F224" s="7"/>
      <c r="G224" s="3" t="str">
        <f>IF(COUNT(Tableau1[[#This Row],[Ouverture de poste]],Tableau1[[#This Row],[Fermeture de poste]])&lt;2,"-",MOD(F224-D224-E224,1))</f>
        <v>-</v>
      </c>
      <c r="H224" s="3">
        <f ca="1">IF(AND(WEEKDAY(Tableau1[[#This Row],[Date]],2)=7,COUNTA(OFFSET(Tableau1[[#This Row],[Ouverture de poste]],-6,,5))=5), SUM(OFFSET(Tableau1[[#This Row],[Total]],-6,,7)),0)</f>
        <v>0</v>
      </c>
      <c r="I224" s="33" t="str">
        <f ca="1">IF(AND(WEEKDAY(C224,1)=1,H224&gt;0),MAX(0,Tableau1[[#This Row],[Total semaine]]-$B$1),"")</f>
        <v/>
      </c>
      <c r="J224" s="30" t="str">
        <f ca="1">IF(AND(WEEKDAY(C224,1)=1,H224&gt;0),MAX(0,-Tableau1[[#This Row],[Total semaine]]+$B$1),"")</f>
        <v/>
      </c>
    </row>
    <row r="225" spans="1:10" ht="25.2" customHeight="1" x14ac:dyDescent="0.3">
      <c r="A225" s="11">
        <f t="shared" si="10"/>
        <v>32</v>
      </c>
      <c r="B225" s="16" t="str">
        <f t="shared" si="11"/>
        <v>Août</v>
      </c>
      <c r="C225" s="6">
        <f t="shared" si="9"/>
        <v>46242</v>
      </c>
      <c r="D225" s="7"/>
      <c r="E225" s="7"/>
      <c r="F225" s="7"/>
      <c r="G225" s="3" t="str">
        <f>IF(COUNT(Tableau1[[#This Row],[Ouverture de poste]],Tableau1[[#This Row],[Fermeture de poste]])&lt;2,"-",MOD(F225-D225-E225,1))</f>
        <v>-</v>
      </c>
      <c r="H225" s="3">
        <f ca="1">IF(AND(WEEKDAY(Tableau1[[#This Row],[Date]],2)=7,COUNTA(OFFSET(Tableau1[[#This Row],[Ouverture de poste]],-6,,5))=5), SUM(OFFSET(Tableau1[[#This Row],[Total]],-6,,7)),0)</f>
        <v>0</v>
      </c>
      <c r="I225" s="33" t="str">
        <f ca="1">IF(AND(WEEKDAY(C225,1)=1,H225&gt;0),MAX(0,Tableau1[[#This Row],[Total semaine]]-$B$1),"")</f>
        <v/>
      </c>
      <c r="J225" s="30" t="str">
        <f ca="1">IF(AND(WEEKDAY(C225,1)=1,H225&gt;0),MAX(0,-Tableau1[[#This Row],[Total semaine]]+$B$1),"")</f>
        <v/>
      </c>
    </row>
    <row r="226" spans="1:10" ht="25.2" customHeight="1" x14ac:dyDescent="0.3">
      <c r="A226" s="11">
        <f t="shared" si="10"/>
        <v>32</v>
      </c>
      <c r="B226" s="16" t="str">
        <f t="shared" si="11"/>
        <v>Août</v>
      </c>
      <c r="C226" s="6">
        <f t="shared" ref="C226:C289" si="12">C225+1</f>
        <v>46243</v>
      </c>
      <c r="D226" s="7"/>
      <c r="E226" s="7"/>
      <c r="F226" s="7"/>
      <c r="G226" s="3" t="str">
        <f>IF(COUNT(Tableau1[[#This Row],[Ouverture de poste]],Tableau1[[#This Row],[Fermeture de poste]])&lt;2,"-",MOD(F226-D226-E226,1))</f>
        <v>-</v>
      </c>
      <c r="H226" s="3">
        <f ca="1">IF(AND(WEEKDAY(Tableau1[[#This Row],[Date]],2)=7,COUNTA(OFFSET(Tableau1[[#This Row],[Ouverture de poste]],-6,,5))=5), SUM(OFFSET(Tableau1[[#This Row],[Total]],-6,,7)),0)</f>
        <v>0</v>
      </c>
      <c r="I226" s="33" t="str">
        <f ca="1">IF(AND(WEEKDAY(C226,1)=1,H226&gt;0),MAX(0,Tableau1[[#This Row],[Total semaine]]-$B$1),"")</f>
        <v/>
      </c>
      <c r="J226" s="30" t="str">
        <f ca="1">IF(AND(WEEKDAY(C226,1)=1,H226&gt;0),MAX(0,-Tableau1[[#This Row],[Total semaine]]+$B$1),"")</f>
        <v/>
      </c>
    </row>
    <row r="227" spans="1:10" ht="25.2" customHeight="1" x14ac:dyDescent="0.3">
      <c r="A227" s="11">
        <f t="shared" si="10"/>
        <v>33</v>
      </c>
      <c r="B227" s="16" t="str">
        <f t="shared" si="11"/>
        <v>Août</v>
      </c>
      <c r="C227" s="6">
        <f t="shared" si="12"/>
        <v>46244</v>
      </c>
      <c r="D227" s="7"/>
      <c r="E227" s="7"/>
      <c r="F227" s="7"/>
      <c r="G227" s="3" t="str">
        <f>IF(COUNT(Tableau1[[#This Row],[Ouverture de poste]],Tableau1[[#This Row],[Fermeture de poste]])&lt;2,"-",MOD(F227-D227-E227,1))</f>
        <v>-</v>
      </c>
      <c r="H227" s="3">
        <f ca="1">IF(AND(WEEKDAY(Tableau1[[#This Row],[Date]],2)=7,COUNTA(OFFSET(Tableau1[[#This Row],[Ouverture de poste]],-6,,5))=5), SUM(OFFSET(Tableau1[[#This Row],[Total]],-6,,7)),0)</f>
        <v>0</v>
      </c>
      <c r="I227" s="33" t="str">
        <f ca="1">IF(AND(WEEKDAY(C227,1)=1,H227&gt;0),MAX(0,Tableau1[[#This Row],[Total semaine]]-$B$1),"")</f>
        <v/>
      </c>
      <c r="J227" s="30" t="str">
        <f ca="1">IF(AND(WEEKDAY(C227,1)=1,H227&gt;0),MAX(0,-Tableau1[[#This Row],[Total semaine]]+$B$1),"")</f>
        <v/>
      </c>
    </row>
    <row r="228" spans="1:10" ht="25.2" customHeight="1" x14ac:dyDescent="0.3">
      <c r="A228" s="11">
        <f t="shared" si="10"/>
        <v>33</v>
      </c>
      <c r="B228" s="16" t="str">
        <f t="shared" si="11"/>
        <v>Août</v>
      </c>
      <c r="C228" s="6">
        <f t="shared" si="12"/>
        <v>46245</v>
      </c>
      <c r="D228" s="7"/>
      <c r="E228" s="7"/>
      <c r="F228" s="7"/>
      <c r="G228" s="3" t="str">
        <f>IF(COUNT(Tableau1[[#This Row],[Ouverture de poste]],Tableau1[[#This Row],[Fermeture de poste]])&lt;2,"-",MOD(F228-D228-E228,1))</f>
        <v>-</v>
      </c>
      <c r="H228" s="3">
        <f ca="1">IF(AND(WEEKDAY(Tableau1[[#This Row],[Date]],2)=7,COUNTA(OFFSET(Tableau1[[#This Row],[Ouverture de poste]],-6,,5))=5), SUM(OFFSET(Tableau1[[#This Row],[Total]],-6,,7)),0)</f>
        <v>0</v>
      </c>
      <c r="I228" s="33" t="str">
        <f ca="1">IF(AND(WEEKDAY(C228,1)=1,H228&gt;0),MAX(0,Tableau1[[#This Row],[Total semaine]]-$B$1),"")</f>
        <v/>
      </c>
      <c r="J228" s="30" t="str">
        <f ca="1">IF(AND(WEEKDAY(C228,1)=1,H228&gt;0),MAX(0,-Tableau1[[#This Row],[Total semaine]]+$B$1),"")</f>
        <v/>
      </c>
    </row>
    <row r="229" spans="1:10" ht="25.2" customHeight="1" x14ac:dyDescent="0.3">
      <c r="A229" s="11">
        <f t="shared" si="10"/>
        <v>33</v>
      </c>
      <c r="B229" s="16" t="str">
        <f t="shared" si="11"/>
        <v>Août</v>
      </c>
      <c r="C229" s="6">
        <f t="shared" si="12"/>
        <v>46246</v>
      </c>
      <c r="D229" s="7"/>
      <c r="E229" s="7"/>
      <c r="F229" s="7"/>
      <c r="G229" s="3" t="str">
        <f>IF(COUNT(Tableau1[[#This Row],[Ouverture de poste]],Tableau1[[#This Row],[Fermeture de poste]])&lt;2,"-",MOD(F229-D229-E229,1))</f>
        <v>-</v>
      </c>
      <c r="H229" s="3">
        <f ca="1">IF(AND(WEEKDAY(Tableau1[[#This Row],[Date]],2)=7,COUNTA(OFFSET(Tableau1[[#This Row],[Ouverture de poste]],-6,,5))=5), SUM(OFFSET(Tableau1[[#This Row],[Total]],-6,,7)),0)</f>
        <v>0</v>
      </c>
      <c r="I229" s="33" t="str">
        <f ca="1">IF(AND(WEEKDAY(C229,1)=1,H229&gt;0),MAX(0,Tableau1[[#This Row],[Total semaine]]-$B$1),"")</f>
        <v/>
      </c>
      <c r="J229" s="30" t="str">
        <f ca="1">IF(AND(WEEKDAY(C229,1)=1,H229&gt;0),MAX(0,-Tableau1[[#This Row],[Total semaine]]+$B$1),"")</f>
        <v/>
      </c>
    </row>
    <row r="230" spans="1:10" ht="25.2" customHeight="1" x14ac:dyDescent="0.3">
      <c r="A230" s="11">
        <f t="shared" si="10"/>
        <v>33</v>
      </c>
      <c r="B230" s="16" t="str">
        <f t="shared" si="11"/>
        <v>Août</v>
      </c>
      <c r="C230" s="6">
        <f t="shared" si="12"/>
        <v>46247</v>
      </c>
      <c r="D230" s="7"/>
      <c r="E230" s="7"/>
      <c r="F230" s="7"/>
      <c r="G230" s="3" t="str">
        <f>IF(COUNT(Tableau1[[#This Row],[Ouverture de poste]],Tableau1[[#This Row],[Fermeture de poste]])&lt;2,"-",MOD(F230-D230-E230,1))</f>
        <v>-</v>
      </c>
      <c r="H230" s="3">
        <f ca="1">IF(AND(WEEKDAY(Tableau1[[#This Row],[Date]],2)=7,COUNTA(OFFSET(Tableau1[[#This Row],[Ouverture de poste]],-6,,5))=5), SUM(OFFSET(Tableau1[[#This Row],[Total]],-6,,7)),0)</f>
        <v>0</v>
      </c>
      <c r="I230" s="33" t="str">
        <f ca="1">IF(AND(WEEKDAY(C230,1)=1,H230&gt;0),MAX(0,Tableau1[[#This Row],[Total semaine]]-$B$1),"")</f>
        <v/>
      </c>
      <c r="J230" s="30" t="str">
        <f ca="1">IF(AND(WEEKDAY(C230,1)=1,H230&gt;0),MAX(0,-Tableau1[[#This Row],[Total semaine]]+$B$1),"")</f>
        <v/>
      </c>
    </row>
    <row r="231" spans="1:10" ht="25.2" customHeight="1" x14ac:dyDescent="0.3">
      <c r="A231" s="11">
        <f t="shared" si="10"/>
        <v>33</v>
      </c>
      <c r="B231" s="16" t="str">
        <f t="shared" si="11"/>
        <v>Août</v>
      </c>
      <c r="C231" s="6">
        <f t="shared" si="12"/>
        <v>46248</v>
      </c>
      <c r="D231" s="7"/>
      <c r="E231" s="7"/>
      <c r="F231" s="7"/>
      <c r="G231" s="3" t="str">
        <f>IF(COUNT(Tableau1[[#This Row],[Ouverture de poste]],Tableau1[[#This Row],[Fermeture de poste]])&lt;2,"-",MOD(F231-D231-E231,1))</f>
        <v>-</v>
      </c>
      <c r="H231" s="3">
        <f ca="1">IF(AND(WEEKDAY(Tableau1[[#This Row],[Date]],2)=7,COUNTA(OFFSET(Tableau1[[#This Row],[Ouverture de poste]],-6,,5))=5), SUM(OFFSET(Tableau1[[#This Row],[Total]],-6,,7)),0)</f>
        <v>0</v>
      </c>
      <c r="I231" s="33" t="str">
        <f ca="1">IF(AND(WEEKDAY(C231,1)=1,H231&gt;0),MAX(0,Tableau1[[#This Row],[Total semaine]]-$B$1),"")</f>
        <v/>
      </c>
      <c r="J231" s="30" t="str">
        <f ca="1">IF(AND(WEEKDAY(C231,1)=1,H231&gt;0),MAX(0,-Tableau1[[#This Row],[Total semaine]]+$B$1),"")</f>
        <v/>
      </c>
    </row>
    <row r="232" spans="1:10" ht="25.2" customHeight="1" x14ac:dyDescent="0.3">
      <c r="A232" s="11">
        <f t="shared" si="10"/>
        <v>33</v>
      </c>
      <c r="B232" s="16" t="str">
        <f t="shared" si="11"/>
        <v>Août</v>
      </c>
      <c r="C232" s="6">
        <f t="shared" si="12"/>
        <v>46249</v>
      </c>
      <c r="D232" s="7"/>
      <c r="E232" s="7"/>
      <c r="F232" s="7"/>
      <c r="G232" s="3" t="str">
        <f>IF(COUNT(Tableau1[[#This Row],[Ouverture de poste]],Tableau1[[#This Row],[Fermeture de poste]])&lt;2,"-",MOD(F232-D232-E232,1))</f>
        <v>-</v>
      </c>
      <c r="H232" s="3">
        <f ca="1">IF(AND(WEEKDAY(Tableau1[[#This Row],[Date]],2)=7,COUNTA(OFFSET(Tableau1[[#This Row],[Ouverture de poste]],-6,,5))=5), SUM(OFFSET(Tableau1[[#This Row],[Total]],-6,,7)),0)</f>
        <v>0</v>
      </c>
      <c r="I232" s="33" t="str">
        <f ca="1">IF(AND(WEEKDAY(C232,1)=1,H232&gt;0),MAX(0,Tableau1[[#This Row],[Total semaine]]-$B$1),"")</f>
        <v/>
      </c>
      <c r="J232" s="30" t="str">
        <f ca="1">IF(AND(WEEKDAY(C232,1)=1,H232&gt;0),MAX(0,-Tableau1[[#This Row],[Total semaine]]+$B$1),"")</f>
        <v/>
      </c>
    </row>
    <row r="233" spans="1:10" ht="25.2" customHeight="1" x14ac:dyDescent="0.3">
      <c r="A233" s="11">
        <f t="shared" si="10"/>
        <v>33</v>
      </c>
      <c r="B233" s="16" t="str">
        <f t="shared" si="11"/>
        <v>Août</v>
      </c>
      <c r="C233" s="6">
        <f t="shared" si="12"/>
        <v>46250</v>
      </c>
      <c r="D233" s="7"/>
      <c r="E233" s="7"/>
      <c r="F233" s="7"/>
      <c r="G233" s="3" t="str">
        <f>IF(COUNT(Tableau1[[#This Row],[Ouverture de poste]],Tableau1[[#This Row],[Fermeture de poste]])&lt;2,"-",MOD(F233-D233-E233,1))</f>
        <v>-</v>
      </c>
      <c r="H233" s="3">
        <f ca="1">IF(AND(WEEKDAY(Tableau1[[#This Row],[Date]],2)=7,COUNTA(OFFSET(Tableau1[[#This Row],[Ouverture de poste]],-6,,5))=5), SUM(OFFSET(Tableau1[[#This Row],[Total]],-6,,7)),0)</f>
        <v>0</v>
      </c>
      <c r="I233" s="33" t="str">
        <f ca="1">IF(AND(WEEKDAY(C233,1)=1,H233&gt;0),MAX(0,Tableau1[[#This Row],[Total semaine]]-$B$1),"")</f>
        <v/>
      </c>
      <c r="J233" s="30" t="str">
        <f ca="1">IF(AND(WEEKDAY(C233,1)=1,H233&gt;0),MAX(0,-Tableau1[[#This Row],[Total semaine]]+$B$1),"")</f>
        <v/>
      </c>
    </row>
    <row r="234" spans="1:10" ht="25.2" customHeight="1" x14ac:dyDescent="0.3">
      <c r="A234" s="11">
        <f t="shared" si="10"/>
        <v>34</v>
      </c>
      <c r="B234" s="16" t="str">
        <f t="shared" si="11"/>
        <v>Août</v>
      </c>
      <c r="C234" s="6">
        <f t="shared" si="12"/>
        <v>46251</v>
      </c>
      <c r="D234" s="7"/>
      <c r="E234" s="7"/>
      <c r="F234" s="7"/>
      <c r="G234" s="3" t="str">
        <f>IF(COUNT(Tableau1[[#This Row],[Ouverture de poste]],Tableau1[[#This Row],[Fermeture de poste]])&lt;2,"-",MOD(F234-D234-E234,1))</f>
        <v>-</v>
      </c>
      <c r="H234" s="3">
        <f ca="1">IF(AND(WEEKDAY(Tableau1[[#This Row],[Date]],2)=7,COUNTA(OFFSET(Tableau1[[#This Row],[Ouverture de poste]],-6,,5))=5), SUM(OFFSET(Tableau1[[#This Row],[Total]],-6,,7)),0)</f>
        <v>0</v>
      </c>
      <c r="I234" s="33" t="str">
        <f ca="1">IF(AND(WEEKDAY(C234,1)=1,H234&gt;0),MAX(0,Tableau1[[#This Row],[Total semaine]]-$B$1),"")</f>
        <v/>
      </c>
      <c r="J234" s="30" t="str">
        <f ca="1">IF(AND(WEEKDAY(C234,1)=1,H234&gt;0),MAX(0,-Tableau1[[#This Row],[Total semaine]]+$B$1),"")</f>
        <v/>
      </c>
    </row>
    <row r="235" spans="1:10" ht="25.2" customHeight="1" x14ac:dyDescent="0.3">
      <c r="A235" s="11">
        <f t="shared" si="10"/>
        <v>34</v>
      </c>
      <c r="B235" s="16" t="str">
        <f t="shared" si="11"/>
        <v>Août</v>
      </c>
      <c r="C235" s="6">
        <f t="shared" si="12"/>
        <v>46252</v>
      </c>
      <c r="D235" s="7"/>
      <c r="E235" s="7"/>
      <c r="F235" s="7"/>
      <c r="G235" s="3" t="str">
        <f>IF(COUNT(Tableau1[[#This Row],[Ouverture de poste]],Tableau1[[#This Row],[Fermeture de poste]])&lt;2,"-",MOD(F235-D235-E235,1))</f>
        <v>-</v>
      </c>
      <c r="H235" s="3">
        <f ca="1">IF(AND(WEEKDAY(Tableau1[[#This Row],[Date]],2)=7,COUNTA(OFFSET(Tableau1[[#This Row],[Ouverture de poste]],-6,,5))=5), SUM(OFFSET(Tableau1[[#This Row],[Total]],-6,,7)),0)</f>
        <v>0</v>
      </c>
      <c r="I235" s="33" t="str">
        <f ca="1">IF(AND(WEEKDAY(C235,1)=1,H235&gt;0),MAX(0,Tableau1[[#This Row],[Total semaine]]-$B$1),"")</f>
        <v/>
      </c>
      <c r="J235" s="30" t="str">
        <f ca="1">IF(AND(WEEKDAY(C235,1)=1,H235&gt;0),MAX(0,-Tableau1[[#This Row],[Total semaine]]+$B$1),"")</f>
        <v/>
      </c>
    </row>
    <row r="236" spans="1:10" ht="25.2" customHeight="1" x14ac:dyDescent="0.3">
      <c r="A236" s="11">
        <f t="shared" si="10"/>
        <v>34</v>
      </c>
      <c r="B236" s="16" t="str">
        <f t="shared" si="11"/>
        <v>Août</v>
      </c>
      <c r="C236" s="6">
        <f t="shared" si="12"/>
        <v>46253</v>
      </c>
      <c r="D236" s="7"/>
      <c r="E236" s="7"/>
      <c r="F236" s="7"/>
      <c r="G236" s="3" t="str">
        <f>IF(COUNT(Tableau1[[#This Row],[Ouverture de poste]],Tableau1[[#This Row],[Fermeture de poste]])&lt;2,"-",MOD(F236-D236-E236,1))</f>
        <v>-</v>
      </c>
      <c r="H236" s="3">
        <f ca="1">IF(AND(WEEKDAY(Tableau1[[#This Row],[Date]],2)=7,COUNTA(OFFSET(Tableau1[[#This Row],[Ouverture de poste]],-6,,5))=5), SUM(OFFSET(Tableau1[[#This Row],[Total]],-6,,7)),0)</f>
        <v>0</v>
      </c>
      <c r="I236" s="33" t="str">
        <f ca="1">IF(AND(WEEKDAY(C236,1)=1,H236&gt;0),MAX(0,Tableau1[[#This Row],[Total semaine]]-$B$1),"")</f>
        <v/>
      </c>
      <c r="J236" s="30" t="str">
        <f ca="1">IF(AND(WEEKDAY(C236,1)=1,H236&gt;0),MAX(0,-Tableau1[[#This Row],[Total semaine]]+$B$1),"")</f>
        <v/>
      </c>
    </row>
    <row r="237" spans="1:10" ht="25.2" customHeight="1" x14ac:dyDescent="0.3">
      <c r="A237" s="11">
        <f t="shared" si="10"/>
        <v>34</v>
      </c>
      <c r="B237" s="16" t="str">
        <f t="shared" si="11"/>
        <v>Août</v>
      </c>
      <c r="C237" s="6">
        <f t="shared" si="12"/>
        <v>46254</v>
      </c>
      <c r="D237" s="7"/>
      <c r="E237" s="7"/>
      <c r="F237" s="7"/>
      <c r="G237" s="3" t="str">
        <f>IF(COUNT(Tableau1[[#This Row],[Ouverture de poste]],Tableau1[[#This Row],[Fermeture de poste]])&lt;2,"-",MOD(F237-D237-E237,1))</f>
        <v>-</v>
      </c>
      <c r="H237" s="3">
        <f ca="1">IF(AND(WEEKDAY(Tableau1[[#This Row],[Date]],2)=7,COUNTA(OFFSET(Tableau1[[#This Row],[Ouverture de poste]],-6,,5))=5), SUM(OFFSET(Tableau1[[#This Row],[Total]],-6,,7)),0)</f>
        <v>0</v>
      </c>
      <c r="I237" s="33" t="str">
        <f ca="1">IF(AND(WEEKDAY(C237,1)=1,H237&gt;0),MAX(0,Tableau1[[#This Row],[Total semaine]]-$B$1),"")</f>
        <v/>
      </c>
      <c r="J237" s="30" t="str">
        <f ca="1">IF(AND(WEEKDAY(C237,1)=1,H237&gt;0),MAX(0,-Tableau1[[#This Row],[Total semaine]]+$B$1),"")</f>
        <v/>
      </c>
    </row>
    <row r="238" spans="1:10" ht="25.2" customHeight="1" x14ac:dyDescent="0.3">
      <c r="A238" s="11">
        <f t="shared" si="10"/>
        <v>34</v>
      </c>
      <c r="B238" s="16" t="str">
        <f t="shared" si="11"/>
        <v>Août</v>
      </c>
      <c r="C238" s="6">
        <f t="shared" si="12"/>
        <v>46255</v>
      </c>
      <c r="D238" s="7"/>
      <c r="E238" s="7"/>
      <c r="F238" s="7"/>
      <c r="G238" s="3" t="str">
        <f>IF(COUNT(Tableau1[[#This Row],[Ouverture de poste]],Tableau1[[#This Row],[Fermeture de poste]])&lt;2,"-",MOD(F238-D238-E238,1))</f>
        <v>-</v>
      </c>
      <c r="H238" s="3">
        <f ca="1">IF(AND(WEEKDAY(Tableau1[[#This Row],[Date]],2)=7,COUNTA(OFFSET(Tableau1[[#This Row],[Ouverture de poste]],-6,,5))=5), SUM(OFFSET(Tableau1[[#This Row],[Total]],-6,,7)),0)</f>
        <v>0</v>
      </c>
      <c r="I238" s="33" t="str">
        <f ca="1">IF(AND(WEEKDAY(C238,1)=1,H238&gt;0),MAX(0,Tableau1[[#This Row],[Total semaine]]-$B$1),"")</f>
        <v/>
      </c>
      <c r="J238" s="30" t="str">
        <f ca="1">IF(AND(WEEKDAY(C238,1)=1,H238&gt;0),MAX(0,-Tableau1[[#This Row],[Total semaine]]+$B$1),"")</f>
        <v/>
      </c>
    </row>
    <row r="239" spans="1:10" ht="25.2" customHeight="1" x14ac:dyDescent="0.3">
      <c r="A239" s="11">
        <f t="shared" si="10"/>
        <v>34</v>
      </c>
      <c r="B239" s="16" t="str">
        <f t="shared" si="11"/>
        <v>Août</v>
      </c>
      <c r="C239" s="6">
        <f t="shared" si="12"/>
        <v>46256</v>
      </c>
      <c r="D239" s="7"/>
      <c r="E239" s="7"/>
      <c r="F239" s="7"/>
      <c r="G239" s="3" t="str">
        <f>IF(COUNT(Tableau1[[#This Row],[Ouverture de poste]],Tableau1[[#This Row],[Fermeture de poste]])&lt;2,"-",MOD(F239-D239-E239,1))</f>
        <v>-</v>
      </c>
      <c r="H239" s="3">
        <f ca="1">IF(AND(WEEKDAY(Tableau1[[#This Row],[Date]],2)=7,COUNTA(OFFSET(Tableau1[[#This Row],[Ouverture de poste]],-6,,5))=5), SUM(OFFSET(Tableau1[[#This Row],[Total]],-6,,7)),0)</f>
        <v>0</v>
      </c>
      <c r="I239" s="33" t="str">
        <f ca="1">IF(AND(WEEKDAY(C239,1)=1,H239&gt;0),MAX(0,Tableau1[[#This Row],[Total semaine]]-$B$1),"")</f>
        <v/>
      </c>
      <c r="J239" s="30" t="str">
        <f ca="1">IF(AND(WEEKDAY(C239,1)=1,H239&gt;0),MAX(0,-Tableau1[[#This Row],[Total semaine]]+$B$1),"")</f>
        <v/>
      </c>
    </row>
    <row r="240" spans="1:10" ht="25.2" customHeight="1" x14ac:dyDescent="0.3">
      <c r="A240" s="11">
        <f t="shared" si="10"/>
        <v>34</v>
      </c>
      <c r="B240" s="16" t="str">
        <f t="shared" si="11"/>
        <v>Août</v>
      </c>
      <c r="C240" s="6">
        <f t="shared" si="12"/>
        <v>46257</v>
      </c>
      <c r="D240" s="7"/>
      <c r="E240" s="7"/>
      <c r="F240" s="7"/>
      <c r="G240" s="3" t="str">
        <f>IF(COUNT(Tableau1[[#This Row],[Ouverture de poste]],Tableau1[[#This Row],[Fermeture de poste]])&lt;2,"-",MOD(F240-D240-E240,1))</f>
        <v>-</v>
      </c>
      <c r="H240" s="3">
        <f ca="1">IF(AND(WEEKDAY(Tableau1[[#This Row],[Date]],2)=7,COUNTA(OFFSET(Tableau1[[#This Row],[Ouverture de poste]],-6,,5))=5), SUM(OFFSET(Tableau1[[#This Row],[Total]],-6,,7)),0)</f>
        <v>0</v>
      </c>
      <c r="I240" s="33" t="str">
        <f ca="1">IF(AND(WEEKDAY(C240,1)=1,H240&gt;0),MAX(0,Tableau1[[#This Row],[Total semaine]]-$B$1),"")</f>
        <v/>
      </c>
      <c r="J240" s="30" t="str">
        <f ca="1">IF(AND(WEEKDAY(C240,1)=1,H240&gt;0),MAX(0,-Tableau1[[#This Row],[Total semaine]]+$B$1),"")</f>
        <v/>
      </c>
    </row>
    <row r="241" spans="1:10" ht="25.2" customHeight="1" x14ac:dyDescent="0.3">
      <c r="A241" s="11">
        <f t="shared" si="10"/>
        <v>35</v>
      </c>
      <c r="B241" s="16" t="str">
        <f t="shared" si="11"/>
        <v>Août</v>
      </c>
      <c r="C241" s="6">
        <f t="shared" si="12"/>
        <v>46258</v>
      </c>
      <c r="D241" s="7"/>
      <c r="E241" s="7"/>
      <c r="F241" s="7"/>
      <c r="G241" s="3" t="str">
        <f>IF(COUNT(Tableau1[[#This Row],[Ouverture de poste]],Tableau1[[#This Row],[Fermeture de poste]])&lt;2,"-",MOD(F241-D241-E241,1))</f>
        <v>-</v>
      </c>
      <c r="H241" s="3">
        <f ca="1">IF(AND(WEEKDAY(Tableau1[[#This Row],[Date]],2)=7,COUNTA(OFFSET(Tableau1[[#This Row],[Ouverture de poste]],-6,,5))=5), SUM(OFFSET(Tableau1[[#This Row],[Total]],-6,,7)),0)</f>
        <v>0</v>
      </c>
      <c r="I241" s="33" t="str">
        <f ca="1">IF(AND(WEEKDAY(C241,1)=1,H241&gt;0),MAX(0,Tableau1[[#This Row],[Total semaine]]-$B$1),"")</f>
        <v/>
      </c>
      <c r="J241" s="30" t="str">
        <f ca="1">IF(AND(WEEKDAY(C241,1)=1,H241&gt;0),MAX(0,-Tableau1[[#This Row],[Total semaine]]+$B$1),"")</f>
        <v/>
      </c>
    </row>
    <row r="242" spans="1:10" ht="25.2" customHeight="1" x14ac:dyDescent="0.3">
      <c r="A242" s="11">
        <f t="shared" si="10"/>
        <v>35</v>
      </c>
      <c r="B242" s="16" t="str">
        <f t="shared" si="11"/>
        <v>Août</v>
      </c>
      <c r="C242" s="6">
        <f t="shared" si="12"/>
        <v>46259</v>
      </c>
      <c r="D242" s="7"/>
      <c r="E242" s="7"/>
      <c r="F242" s="7"/>
      <c r="G242" s="3" t="str">
        <f>IF(COUNT(Tableau1[[#This Row],[Ouverture de poste]],Tableau1[[#This Row],[Fermeture de poste]])&lt;2,"-",MOD(F242-D242-E242,1))</f>
        <v>-</v>
      </c>
      <c r="H242" s="3">
        <f ca="1">IF(AND(WEEKDAY(Tableau1[[#This Row],[Date]],2)=7,COUNTA(OFFSET(Tableau1[[#This Row],[Ouverture de poste]],-6,,5))=5), SUM(OFFSET(Tableau1[[#This Row],[Total]],-6,,7)),0)</f>
        <v>0</v>
      </c>
      <c r="I242" s="33" t="str">
        <f ca="1">IF(AND(WEEKDAY(C242,1)=1,H242&gt;0),MAX(0,Tableau1[[#This Row],[Total semaine]]-$B$1),"")</f>
        <v/>
      </c>
      <c r="J242" s="30" t="str">
        <f ca="1">IF(AND(WEEKDAY(C242,1)=1,H242&gt;0),MAX(0,-Tableau1[[#This Row],[Total semaine]]+$B$1),"")</f>
        <v/>
      </c>
    </row>
    <row r="243" spans="1:10" ht="25.2" customHeight="1" x14ac:dyDescent="0.3">
      <c r="A243" s="11">
        <f t="shared" si="10"/>
        <v>35</v>
      </c>
      <c r="B243" s="16" t="str">
        <f t="shared" si="11"/>
        <v>Août</v>
      </c>
      <c r="C243" s="6">
        <f t="shared" si="12"/>
        <v>46260</v>
      </c>
      <c r="D243" s="7"/>
      <c r="E243" s="7"/>
      <c r="F243" s="7"/>
      <c r="G243" s="3" t="str">
        <f>IF(COUNT(Tableau1[[#This Row],[Ouverture de poste]],Tableau1[[#This Row],[Fermeture de poste]])&lt;2,"-",MOD(F243-D243-E243,1))</f>
        <v>-</v>
      </c>
      <c r="H243" s="3">
        <f ca="1">IF(AND(WEEKDAY(Tableau1[[#This Row],[Date]],2)=7,COUNTA(OFFSET(Tableau1[[#This Row],[Ouverture de poste]],-6,,5))=5), SUM(OFFSET(Tableau1[[#This Row],[Total]],-6,,7)),0)</f>
        <v>0</v>
      </c>
      <c r="I243" s="33" t="str">
        <f ca="1">IF(AND(WEEKDAY(C243,1)=1,H243&gt;0),MAX(0,Tableau1[[#This Row],[Total semaine]]-$B$1),"")</f>
        <v/>
      </c>
      <c r="J243" s="30" t="str">
        <f ca="1">IF(AND(WEEKDAY(C243,1)=1,H243&gt;0),MAX(0,-Tableau1[[#This Row],[Total semaine]]+$B$1),"")</f>
        <v/>
      </c>
    </row>
    <row r="244" spans="1:10" ht="25.2" customHeight="1" x14ac:dyDescent="0.3">
      <c r="A244" s="11">
        <f t="shared" si="10"/>
        <v>35</v>
      </c>
      <c r="B244" s="16" t="str">
        <f t="shared" si="11"/>
        <v>Août</v>
      </c>
      <c r="C244" s="6">
        <f t="shared" si="12"/>
        <v>46261</v>
      </c>
      <c r="D244" s="7"/>
      <c r="E244" s="7"/>
      <c r="F244" s="7"/>
      <c r="G244" s="3" t="str">
        <f>IF(COUNT(Tableau1[[#This Row],[Ouverture de poste]],Tableau1[[#This Row],[Fermeture de poste]])&lt;2,"-",MOD(F244-D244-E244,1))</f>
        <v>-</v>
      </c>
      <c r="H244" s="3">
        <f ca="1">IF(AND(WEEKDAY(Tableau1[[#This Row],[Date]],2)=7,COUNTA(OFFSET(Tableau1[[#This Row],[Ouverture de poste]],-6,,5))=5), SUM(OFFSET(Tableau1[[#This Row],[Total]],-6,,7)),0)</f>
        <v>0</v>
      </c>
      <c r="I244" s="33" t="str">
        <f ca="1">IF(AND(WEEKDAY(C244,1)=1,H244&gt;0),MAX(0,Tableau1[[#This Row],[Total semaine]]-$B$1),"")</f>
        <v/>
      </c>
      <c r="J244" s="30" t="str">
        <f ca="1">IF(AND(WEEKDAY(C244,1)=1,H244&gt;0),MAX(0,-Tableau1[[#This Row],[Total semaine]]+$B$1),"")</f>
        <v/>
      </c>
    </row>
    <row r="245" spans="1:10" ht="25.2" customHeight="1" x14ac:dyDescent="0.3">
      <c r="A245" s="11">
        <f t="shared" si="10"/>
        <v>35</v>
      </c>
      <c r="B245" s="16" t="str">
        <f t="shared" si="11"/>
        <v>Août</v>
      </c>
      <c r="C245" s="6">
        <f t="shared" si="12"/>
        <v>46262</v>
      </c>
      <c r="D245" s="7"/>
      <c r="E245" s="7"/>
      <c r="F245" s="7"/>
      <c r="G245" s="3" t="str">
        <f>IF(COUNT(Tableau1[[#This Row],[Ouverture de poste]],Tableau1[[#This Row],[Fermeture de poste]])&lt;2,"-",MOD(F245-D245-E245,1))</f>
        <v>-</v>
      </c>
      <c r="H245" s="3">
        <f ca="1">IF(AND(WEEKDAY(Tableau1[[#This Row],[Date]],2)=7,COUNTA(OFFSET(Tableau1[[#This Row],[Ouverture de poste]],-6,,5))=5), SUM(OFFSET(Tableau1[[#This Row],[Total]],-6,,7)),0)</f>
        <v>0</v>
      </c>
      <c r="I245" s="33" t="str">
        <f ca="1">IF(AND(WEEKDAY(C245,1)=1,H245&gt;0),MAX(0,Tableau1[[#This Row],[Total semaine]]-$B$1),"")</f>
        <v/>
      </c>
      <c r="J245" s="30" t="str">
        <f ca="1">IF(AND(WEEKDAY(C245,1)=1,H245&gt;0),MAX(0,-Tableau1[[#This Row],[Total semaine]]+$B$1),"")</f>
        <v/>
      </c>
    </row>
    <row r="246" spans="1:10" ht="25.2" customHeight="1" x14ac:dyDescent="0.3">
      <c r="A246" s="11">
        <f t="shared" si="10"/>
        <v>35</v>
      </c>
      <c r="B246" s="16" t="str">
        <f t="shared" si="11"/>
        <v>Août</v>
      </c>
      <c r="C246" s="6">
        <f t="shared" si="12"/>
        <v>46263</v>
      </c>
      <c r="D246" s="7"/>
      <c r="E246" s="7"/>
      <c r="F246" s="7"/>
      <c r="G246" s="3" t="str">
        <f>IF(COUNT(Tableau1[[#This Row],[Ouverture de poste]],Tableau1[[#This Row],[Fermeture de poste]])&lt;2,"-",MOD(F246-D246-E246,1))</f>
        <v>-</v>
      </c>
      <c r="H246" s="3">
        <f ca="1">IF(AND(WEEKDAY(Tableau1[[#This Row],[Date]],2)=7,COUNTA(OFFSET(Tableau1[[#This Row],[Ouverture de poste]],-6,,5))=5), SUM(OFFSET(Tableau1[[#This Row],[Total]],-6,,7)),0)</f>
        <v>0</v>
      </c>
      <c r="I246" s="33" t="str">
        <f ca="1">IF(AND(WEEKDAY(C246,1)=1,H246&gt;0),MAX(0,Tableau1[[#This Row],[Total semaine]]-$B$1),"")</f>
        <v/>
      </c>
      <c r="J246" s="30" t="str">
        <f ca="1">IF(AND(WEEKDAY(C246,1)=1,H246&gt;0),MAX(0,-Tableau1[[#This Row],[Total semaine]]+$B$1),"")</f>
        <v/>
      </c>
    </row>
    <row r="247" spans="1:10" ht="25.2" customHeight="1" x14ac:dyDescent="0.3">
      <c r="A247" s="11">
        <f t="shared" si="10"/>
        <v>35</v>
      </c>
      <c r="B247" s="16" t="str">
        <f t="shared" si="11"/>
        <v>Août</v>
      </c>
      <c r="C247" s="6">
        <f t="shared" si="12"/>
        <v>46264</v>
      </c>
      <c r="D247" s="7"/>
      <c r="E247" s="7"/>
      <c r="F247" s="7"/>
      <c r="G247" s="3" t="str">
        <f>IF(COUNT(Tableau1[[#This Row],[Ouverture de poste]],Tableau1[[#This Row],[Fermeture de poste]])&lt;2,"-",MOD(F247-D247-E247,1))</f>
        <v>-</v>
      </c>
      <c r="H247" s="3">
        <f ca="1">IF(AND(WEEKDAY(Tableau1[[#This Row],[Date]],2)=7,COUNTA(OFFSET(Tableau1[[#This Row],[Ouverture de poste]],-6,,5))=5), SUM(OFFSET(Tableau1[[#This Row],[Total]],-6,,7)),0)</f>
        <v>0</v>
      </c>
      <c r="I247" s="33" t="str">
        <f ca="1">IF(AND(WEEKDAY(C247,1)=1,H247&gt;0),MAX(0,Tableau1[[#This Row],[Total semaine]]-$B$1),"")</f>
        <v/>
      </c>
      <c r="J247" s="30" t="str">
        <f ca="1">IF(AND(WEEKDAY(C247,1)=1,H247&gt;0),MAX(0,-Tableau1[[#This Row],[Total semaine]]+$B$1),"")</f>
        <v/>
      </c>
    </row>
    <row r="248" spans="1:10" ht="25.2" customHeight="1" x14ac:dyDescent="0.3">
      <c r="A248" s="11">
        <f t="shared" si="10"/>
        <v>36</v>
      </c>
      <c r="B248" s="16" t="str">
        <f t="shared" si="11"/>
        <v>Août</v>
      </c>
      <c r="C248" s="6">
        <f t="shared" si="12"/>
        <v>46265</v>
      </c>
      <c r="D248" s="7"/>
      <c r="E248" s="7"/>
      <c r="F248" s="7"/>
      <c r="G248" s="3" t="str">
        <f>IF(COUNT(Tableau1[[#This Row],[Ouverture de poste]],Tableau1[[#This Row],[Fermeture de poste]])&lt;2,"-",MOD(F248-D248-E248,1))</f>
        <v>-</v>
      </c>
      <c r="H248" s="3">
        <f ca="1">IF(AND(WEEKDAY(Tableau1[[#This Row],[Date]],2)=7,COUNTA(OFFSET(Tableau1[[#This Row],[Ouverture de poste]],-6,,5))=5), SUM(OFFSET(Tableau1[[#This Row],[Total]],-6,,7)),0)</f>
        <v>0</v>
      </c>
      <c r="I248" s="33" t="str">
        <f ca="1">IF(AND(WEEKDAY(C248,1)=1,H248&gt;0),MAX(0,Tableau1[[#This Row],[Total semaine]]-$B$1),"")</f>
        <v/>
      </c>
      <c r="J248" s="30" t="str">
        <f ca="1">IF(AND(WEEKDAY(C248,1)=1,H248&gt;0),MAX(0,-Tableau1[[#This Row],[Total semaine]]+$B$1),"")</f>
        <v/>
      </c>
    </row>
    <row r="249" spans="1:10" ht="25.2" customHeight="1" x14ac:dyDescent="0.3">
      <c r="A249" s="11">
        <f t="shared" si="10"/>
        <v>36</v>
      </c>
      <c r="B249" s="16" t="str">
        <f t="shared" si="11"/>
        <v>Septembre</v>
      </c>
      <c r="C249" s="6">
        <f t="shared" si="12"/>
        <v>46266</v>
      </c>
      <c r="D249" s="7"/>
      <c r="E249" s="7"/>
      <c r="F249" s="7"/>
      <c r="G249" s="3" t="str">
        <f>IF(COUNT(Tableau1[[#This Row],[Ouverture de poste]],Tableau1[[#This Row],[Fermeture de poste]])&lt;2,"-",MOD(F249-D249-E249,1))</f>
        <v>-</v>
      </c>
      <c r="H249" s="3">
        <f ca="1">IF(AND(WEEKDAY(Tableau1[[#This Row],[Date]],2)=7,COUNTA(OFFSET(Tableau1[[#This Row],[Ouverture de poste]],-6,,5))=5), SUM(OFFSET(Tableau1[[#This Row],[Total]],-6,,7)),0)</f>
        <v>0</v>
      </c>
      <c r="I249" s="33" t="str">
        <f ca="1">IF(AND(WEEKDAY(C249,1)=1,H249&gt;0),MAX(0,Tableau1[[#This Row],[Total semaine]]-$B$1),"")</f>
        <v/>
      </c>
      <c r="J249" s="30" t="str">
        <f ca="1">IF(AND(WEEKDAY(C249,1)=1,H249&gt;0),MAX(0,-Tableau1[[#This Row],[Total semaine]]+$B$1),"")</f>
        <v/>
      </c>
    </row>
    <row r="250" spans="1:10" ht="25.2" customHeight="1" x14ac:dyDescent="0.3">
      <c r="A250" s="11">
        <f t="shared" si="10"/>
        <v>36</v>
      </c>
      <c r="B250" s="16" t="str">
        <f t="shared" si="11"/>
        <v>Septembre</v>
      </c>
      <c r="C250" s="6">
        <f t="shared" si="12"/>
        <v>46267</v>
      </c>
      <c r="D250" s="7"/>
      <c r="E250" s="7"/>
      <c r="F250" s="7"/>
      <c r="G250" s="3" t="str">
        <f>IF(COUNT(Tableau1[[#This Row],[Ouverture de poste]],Tableau1[[#This Row],[Fermeture de poste]])&lt;2,"-",MOD(F250-D250-E250,1))</f>
        <v>-</v>
      </c>
      <c r="H250" s="3">
        <f ca="1">IF(AND(WEEKDAY(Tableau1[[#This Row],[Date]],2)=7,COUNTA(OFFSET(Tableau1[[#This Row],[Ouverture de poste]],-6,,5))=5), SUM(OFFSET(Tableau1[[#This Row],[Total]],-6,,7)),0)</f>
        <v>0</v>
      </c>
      <c r="I250" s="33" t="str">
        <f ca="1">IF(AND(WEEKDAY(C250,1)=1,H250&gt;0),MAX(0,Tableau1[[#This Row],[Total semaine]]-$B$1),"")</f>
        <v/>
      </c>
      <c r="J250" s="30" t="str">
        <f ca="1">IF(AND(WEEKDAY(C250,1)=1,H250&gt;0),MAX(0,-Tableau1[[#This Row],[Total semaine]]+$B$1),"")</f>
        <v/>
      </c>
    </row>
    <row r="251" spans="1:10" ht="25.2" customHeight="1" x14ac:dyDescent="0.3">
      <c r="A251" s="11">
        <f t="shared" si="10"/>
        <v>36</v>
      </c>
      <c r="B251" s="16" t="str">
        <f t="shared" si="11"/>
        <v>Septembre</v>
      </c>
      <c r="C251" s="6">
        <f t="shared" si="12"/>
        <v>46268</v>
      </c>
      <c r="D251" s="7"/>
      <c r="E251" s="7"/>
      <c r="F251" s="7"/>
      <c r="G251" s="3" t="str">
        <f>IF(COUNT(Tableau1[[#This Row],[Ouverture de poste]],Tableau1[[#This Row],[Fermeture de poste]])&lt;2,"-",MOD(F251-D251-E251,1))</f>
        <v>-</v>
      </c>
      <c r="H251" s="3">
        <f ca="1">IF(AND(WEEKDAY(Tableau1[[#This Row],[Date]],2)=7,COUNTA(OFFSET(Tableau1[[#This Row],[Ouverture de poste]],-6,,5))=5), SUM(OFFSET(Tableau1[[#This Row],[Total]],-6,,7)),0)</f>
        <v>0</v>
      </c>
      <c r="I251" s="33" t="str">
        <f ca="1">IF(AND(WEEKDAY(C251,1)=1,H251&gt;0),MAX(0,Tableau1[[#This Row],[Total semaine]]-$B$1),"")</f>
        <v/>
      </c>
      <c r="J251" s="30" t="str">
        <f ca="1">IF(AND(WEEKDAY(C251,1)=1,H251&gt;0),MAX(0,-Tableau1[[#This Row],[Total semaine]]+$B$1),"")</f>
        <v/>
      </c>
    </row>
    <row r="252" spans="1:10" ht="25.2" customHeight="1" x14ac:dyDescent="0.3">
      <c r="A252" s="11">
        <f t="shared" si="10"/>
        <v>36</v>
      </c>
      <c r="B252" s="16" t="str">
        <f t="shared" si="11"/>
        <v>Septembre</v>
      </c>
      <c r="C252" s="6">
        <f t="shared" si="12"/>
        <v>46269</v>
      </c>
      <c r="D252" s="7"/>
      <c r="E252" s="7"/>
      <c r="F252" s="7"/>
      <c r="G252" s="3" t="str">
        <f>IF(COUNT(Tableau1[[#This Row],[Ouverture de poste]],Tableau1[[#This Row],[Fermeture de poste]])&lt;2,"-",MOD(F252-D252-E252,1))</f>
        <v>-</v>
      </c>
      <c r="H252" s="3">
        <f ca="1">IF(AND(WEEKDAY(Tableau1[[#This Row],[Date]],2)=7,COUNTA(OFFSET(Tableau1[[#This Row],[Ouverture de poste]],-6,,5))=5), SUM(OFFSET(Tableau1[[#This Row],[Total]],-6,,7)),0)</f>
        <v>0</v>
      </c>
      <c r="I252" s="33" t="str">
        <f ca="1">IF(AND(WEEKDAY(C252,1)=1,H252&gt;0),MAX(0,Tableau1[[#This Row],[Total semaine]]-$B$1),"")</f>
        <v/>
      </c>
      <c r="J252" s="30" t="str">
        <f ca="1">IF(AND(WEEKDAY(C252,1)=1,H252&gt;0),MAX(0,-Tableau1[[#This Row],[Total semaine]]+$B$1),"")</f>
        <v/>
      </c>
    </row>
    <row r="253" spans="1:10" ht="25.2" customHeight="1" x14ac:dyDescent="0.3">
      <c r="A253" s="11">
        <f t="shared" si="10"/>
        <v>36</v>
      </c>
      <c r="B253" s="16" t="str">
        <f t="shared" si="11"/>
        <v>Septembre</v>
      </c>
      <c r="C253" s="6">
        <f t="shared" si="12"/>
        <v>46270</v>
      </c>
      <c r="D253" s="7"/>
      <c r="E253" s="7"/>
      <c r="F253" s="7"/>
      <c r="G253" s="3" t="str">
        <f>IF(COUNT(Tableau1[[#This Row],[Ouverture de poste]],Tableau1[[#This Row],[Fermeture de poste]])&lt;2,"-",MOD(F253-D253-E253,1))</f>
        <v>-</v>
      </c>
      <c r="H253" s="3">
        <f ca="1">IF(AND(WEEKDAY(Tableau1[[#This Row],[Date]],2)=7,COUNTA(OFFSET(Tableau1[[#This Row],[Ouverture de poste]],-6,,5))=5), SUM(OFFSET(Tableau1[[#This Row],[Total]],-6,,7)),0)</f>
        <v>0</v>
      </c>
      <c r="I253" s="33" t="str">
        <f ca="1">IF(AND(WEEKDAY(C253,1)=1,H253&gt;0),MAX(0,Tableau1[[#This Row],[Total semaine]]-$B$1),"")</f>
        <v/>
      </c>
      <c r="J253" s="30" t="str">
        <f ca="1">IF(AND(WEEKDAY(C253,1)=1,H253&gt;0),MAX(0,-Tableau1[[#This Row],[Total semaine]]+$B$1),"")</f>
        <v/>
      </c>
    </row>
    <row r="254" spans="1:10" ht="25.2" customHeight="1" x14ac:dyDescent="0.3">
      <c r="A254" s="11">
        <f t="shared" si="10"/>
        <v>36</v>
      </c>
      <c r="B254" s="16" t="str">
        <f t="shared" si="11"/>
        <v>Septembre</v>
      </c>
      <c r="C254" s="6">
        <f t="shared" si="12"/>
        <v>46271</v>
      </c>
      <c r="D254" s="7"/>
      <c r="E254" s="7"/>
      <c r="F254" s="7"/>
      <c r="G254" s="3" t="str">
        <f>IF(COUNT(Tableau1[[#This Row],[Ouverture de poste]],Tableau1[[#This Row],[Fermeture de poste]])&lt;2,"-",MOD(F254-D254-E254,1))</f>
        <v>-</v>
      </c>
      <c r="H254" s="3">
        <f ca="1">IF(AND(WEEKDAY(Tableau1[[#This Row],[Date]],2)=7,COUNTA(OFFSET(Tableau1[[#This Row],[Ouverture de poste]],-6,,5))=5), SUM(OFFSET(Tableau1[[#This Row],[Total]],-6,,7)),0)</f>
        <v>0</v>
      </c>
      <c r="I254" s="33" t="str">
        <f ca="1">IF(AND(WEEKDAY(C254,1)=1,H254&gt;0),MAX(0,Tableau1[[#This Row],[Total semaine]]-$B$1),"")</f>
        <v/>
      </c>
      <c r="J254" s="30" t="str">
        <f ca="1">IF(AND(WEEKDAY(C254,1)=1,H254&gt;0),MAX(0,-Tableau1[[#This Row],[Total semaine]]+$B$1),"")</f>
        <v/>
      </c>
    </row>
    <row r="255" spans="1:10" ht="25.2" customHeight="1" x14ac:dyDescent="0.3">
      <c r="A255" s="11">
        <f t="shared" si="10"/>
        <v>37</v>
      </c>
      <c r="B255" s="16" t="str">
        <f t="shared" si="11"/>
        <v>Septembre</v>
      </c>
      <c r="C255" s="6">
        <f t="shared" si="12"/>
        <v>46272</v>
      </c>
      <c r="D255" s="7"/>
      <c r="E255" s="7"/>
      <c r="F255" s="7"/>
      <c r="G255" s="3" t="str">
        <f>IF(COUNT(Tableau1[[#This Row],[Ouverture de poste]],Tableau1[[#This Row],[Fermeture de poste]])&lt;2,"-",MOD(F255-D255-E255,1))</f>
        <v>-</v>
      </c>
      <c r="H255" s="3">
        <f ca="1">IF(AND(WEEKDAY(Tableau1[[#This Row],[Date]],2)=7,COUNTA(OFFSET(Tableau1[[#This Row],[Ouverture de poste]],-6,,5))=5), SUM(OFFSET(Tableau1[[#This Row],[Total]],-6,,7)),0)</f>
        <v>0</v>
      </c>
      <c r="I255" s="33" t="str">
        <f ca="1">IF(AND(WEEKDAY(C255,1)=1,H255&gt;0),MAX(0,Tableau1[[#This Row],[Total semaine]]-$B$1),"")</f>
        <v/>
      </c>
      <c r="J255" s="30" t="str">
        <f ca="1">IF(AND(WEEKDAY(C255,1)=1,H255&gt;0),MAX(0,-Tableau1[[#This Row],[Total semaine]]+$B$1),"")</f>
        <v/>
      </c>
    </row>
    <row r="256" spans="1:10" ht="25.2" customHeight="1" x14ac:dyDescent="0.3">
      <c r="A256" s="11">
        <f t="shared" si="10"/>
        <v>37</v>
      </c>
      <c r="B256" s="16" t="str">
        <f t="shared" si="11"/>
        <v>Septembre</v>
      </c>
      <c r="C256" s="6">
        <f t="shared" si="12"/>
        <v>46273</v>
      </c>
      <c r="D256" s="7"/>
      <c r="E256" s="7"/>
      <c r="F256" s="7"/>
      <c r="G256" s="3" t="str">
        <f>IF(COUNT(Tableau1[[#This Row],[Ouverture de poste]],Tableau1[[#This Row],[Fermeture de poste]])&lt;2,"-",MOD(F256-D256-E256,1))</f>
        <v>-</v>
      </c>
      <c r="H256" s="3">
        <f ca="1">IF(AND(WEEKDAY(Tableau1[[#This Row],[Date]],2)=7,COUNTA(OFFSET(Tableau1[[#This Row],[Ouverture de poste]],-6,,5))=5), SUM(OFFSET(Tableau1[[#This Row],[Total]],-6,,7)),0)</f>
        <v>0</v>
      </c>
      <c r="I256" s="33" t="str">
        <f ca="1">IF(AND(WEEKDAY(C256,1)=1,H256&gt;0),MAX(0,Tableau1[[#This Row],[Total semaine]]-$B$1),"")</f>
        <v/>
      </c>
      <c r="J256" s="30" t="str">
        <f ca="1">IF(AND(WEEKDAY(C256,1)=1,H256&gt;0),MAX(0,-Tableau1[[#This Row],[Total semaine]]+$B$1),"")</f>
        <v/>
      </c>
    </row>
    <row r="257" spans="1:10" ht="25.2" customHeight="1" x14ac:dyDescent="0.3">
      <c r="A257" s="11">
        <f t="shared" si="10"/>
        <v>37</v>
      </c>
      <c r="B257" s="16" t="str">
        <f t="shared" si="11"/>
        <v>Septembre</v>
      </c>
      <c r="C257" s="6">
        <f t="shared" si="12"/>
        <v>46274</v>
      </c>
      <c r="D257" s="7"/>
      <c r="E257" s="7"/>
      <c r="F257" s="7"/>
      <c r="G257" s="3" t="str">
        <f>IF(COUNT(Tableau1[[#This Row],[Ouverture de poste]],Tableau1[[#This Row],[Fermeture de poste]])&lt;2,"-",MOD(F257-D257-E257,1))</f>
        <v>-</v>
      </c>
      <c r="H257" s="3">
        <f ca="1">IF(AND(WEEKDAY(Tableau1[[#This Row],[Date]],2)=7,COUNTA(OFFSET(Tableau1[[#This Row],[Ouverture de poste]],-6,,5))=5), SUM(OFFSET(Tableau1[[#This Row],[Total]],-6,,7)),0)</f>
        <v>0</v>
      </c>
      <c r="I257" s="33" t="str">
        <f ca="1">IF(AND(WEEKDAY(C257,1)=1,H257&gt;0),MAX(0,Tableau1[[#This Row],[Total semaine]]-$B$1),"")</f>
        <v/>
      </c>
      <c r="J257" s="30" t="str">
        <f ca="1">IF(AND(WEEKDAY(C257,1)=1,H257&gt;0),MAX(0,-Tableau1[[#This Row],[Total semaine]]+$B$1),"")</f>
        <v/>
      </c>
    </row>
    <row r="258" spans="1:10" ht="25.2" customHeight="1" x14ac:dyDescent="0.3">
      <c r="A258" s="11">
        <f t="shared" si="10"/>
        <v>37</v>
      </c>
      <c r="B258" s="16" t="str">
        <f t="shared" si="11"/>
        <v>Septembre</v>
      </c>
      <c r="C258" s="6">
        <f t="shared" si="12"/>
        <v>46275</v>
      </c>
      <c r="D258" s="7"/>
      <c r="E258" s="7"/>
      <c r="F258" s="7"/>
      <c r="G258" s="3" t="str">
        <f>IF(COUNT(Tableau1[[#This Row],[Ouverture de poste]],Tableau1[[#This Row],[Fermeture de poste]])&lt;2,"-",MOD(F258-D258-E258,1))</f>
        <v>-</v>
      </c>
      <c r="H258" s="3">
        <f ca="1">IF(AND(WEEKDAY(Tableau1[[#This Row],[Date]],2)=7,COUNTA(OFFSET(Tableau1[[#This Row],[Ouverture de poste]],-6,,5))=5), SUM(OFFSET(Tableau1[[#This Row],[Total]],-6,,7)),0)</f>
        <v>0</v>
      </c>
      <c r="I258" s="33" t="str">
        <f ca="1">IF(AND(WEEKDAY(C258,1)=1,H258&gt;0),MAX(0,Tableau1[[#This Row],[Total semaine]]-$B$1),"")</f>
        <v/>
      </c>
      <c r="J258" s="30" t="str">
        <f ca="1">IF(AND(WEEKDAY(C258,1)=1,H258&gt;0),MAX(0,-Tableau1[[#This Row],[Total semaine]]+$B$1),"")</f>
        <v/>
      </c>
    </row>
    <row r="259" spans="1:10" ht="25.2" customHeight="1" x14ac:dyDescent="0.3">
      <c r="A259" s="11">
        <f t="shared" ref="A259:A322" si="13">_xlfn.ISOWEEKNUM(C259)</f>
        <v>37</v>
      </c>
      <c r="B259" s="16" t="str">
        <f t="shared" si="11"/>
        <v>Septembre</v>
      </c>
      <c r="C259" s="6">
        <f t="shared" si="12"/>
        <v>46276</v>
      </c>
      <c r="D259" s="7"/>
      <c r="E259" s="7"/>
      <c r="F259" s="7"/>
      <c r="G259" s="3" t="str">
        <f>IF(COUNT(Tableau1[[#This Row],[Ouverture de poste]],Tableau1[[#This Row],[Fermeture de poste]])&lt;2,"-",MOD(F259-D259-E259,1))</f>
        <v>-</v>
      </c>
      <c r="H259" s="3">
        <f ca="1">IF(AND(WEEKDAY(Tableau1[[#This Row],[Date]],2)=7,COUNTA(OFFSET(Tableau1[[#This Row],[Ouverture de poste]],-6,,5))=5), SUM(OFFSET(Tableau1[[#This Row],[Total]],-6,,7)),0)</f>
        <v>0</v>
      </c>
      <c r="I259" s="33" t="str">
        <f ca="1">IF(AND(WEEKDAY(C259,1)=1,H259&gt;0),MAX(0,Tableau1[[#This Row],[Total semaine]]-$B$1),"")</f>
        <v/>
      </c>
      <c r="J259" s="30" t="str">
        <f ca="1">IF(AND(WEEKDAY(C259,1)=1,H259&gt;0),MAX(0,-Tableau1[[#This Row],[Total semaine]]+$B$1),"")</f>
        <v/>
      </c>
    </row>
    <row r="260" spans="1:10" ht="25.2" customHeight="1" x14ac:dyDescent="0.3">
      <c r="A260" s="11">
        <f t="shared" si="13"/>
        <v>37</v>
      </c>
      <c r="B260" s="16" t="str">
        <f t="shared" ref="B260:B323" si="14">PROPER(TEXT(SUBSTITUTE(C260,".","/")*1,"mmmm"))</f>
        <v>Septembre</v>
      </c>
      <c r="C260" s="6">
        <f t="shared" si="12"/>
        <v>46277</v>
      </c>
      <c r="D260" s="7"/>
      <c r="E260" s="7"/>
      <c r="F260" s="7"/>
      <c r="G260" s="3" t="str">
        <f>IF(COUNT(Tableau1[[#This Row],[Ouverture de poste]],Tableau1[[#This Row],[Fermeture de poste]])&lt;2,"-",MOD(F260-D260-E260,1))</f>
        <v>-</v>
      </c>
      <c r="H260" s="3">
        <f ca="1">IF(AND(WEEKDAY(Tableau1[[#This Row],[Date]],2)=7,COUNTA(OFFSET(Tableau1[[#This Row],[Ouverture de poste]],-6,,5))=5), SUM(OFFSET(Tableau1[[#This Row],[Total]],-6,,7)),0)</f>
        <v>0</v>
      </c>
      <c r="I260" s="33" t="str">
        <f ca="1">IF(AND(WEEKDAY(C260,1)=1,H260&gt;0),MAX(0,Tableau1[[#This Row],[Total semaine]]-$B$1),"")</f>
        <v/>
      </c>
      <c r="J260" s="30" t="str">
        <f ca="1">IF(AND(WEEKDAY(C260,1)=1,H260&gt;0),MAX(0,-Tableau1[[#This Row],[Total semaine]]+$B$1),"")</f>
        <v/>
      </c>
    </row>
    <row r="261" spans="1:10" ht="25.2" customHeight="1" x14ac:dyDescent="0.3">
      <c r="A261" s="11">
        <f t="shared" si="13"/>
        <v>37</v>
      </c>
      <c r="B261" s="16" t="str">
        <f t="shared" si="14"/>
        <v>Septembre</v>
      </c>
      <c r="C261" s="6">
        <f t="shared" si="12"/>
        <v>46278</v>
      </c>
      <c r="D261" s="7"/>
      <c r="E261" s="7"/>
      <c r="F261" s="7"/>
      <c r="G261" s="3" t="str">
        <f>IF(COUNT(Tableau1[[#This Row],[Ouverture de poste]],Tableau1[[#This Row],[Fermeture de poste]])&lt;2,"-",MOD(F261-D261-E261,1))</f>
        <v>-</v>
      </c>
      <c r="H261" s="3">
        <f ca="1">IF(AND(WEEKDAY(Tableau1[[#This Row],[Date]],2)=7,COUNTA(OFFSET(Tableau1[[#This Row],[Ouverture de poste]],-6,,5))=5), SUM(OFFSET(Tableau1[[#This Row],[Total]],-6,,7)),0)</f>
        <v>0</v>
      </c>
      <c r="I261" s="33" t="str">
        <f ca="1">IF(AND(WEEKDAY(C261,1)=1,H261&gt;0),MAX(0,Tableau1[[#This Row],[Total semaine]]-$B$1),"")</f>
        <v/>
      </c>
      <c r="J261" s="30" t="str">
        <f ca="1">IF(AND(WEEKDAY(C261,1)=1,H261&gt;0),MAX(0,-Tableau1[[#This Row],[Total semaine]]+$B$1),"")</f>
        <v/>
      </c>
    </row>
    <row r="262" spans="1:10" ht="25.2" customHeight="1" x14ac:dyDescent="0.3">
      <c r="A262" s="11">
        <f t="shared" si="13"/>
        <v>38</v>
      </c>
      <c r="B262" s="16" t="str">
        <f t="shared" si="14"/>
        <v>Septembre</v>
      </c>
      <c r="C262" s="6">
        <f t="shared" si="12"/>
        <v>46279</v>
      </c>
      <c r="D262" s="7"/>
      <c r="E262" s="7"/>
      <c r="F262" s="7"/>
      <c r="G262" s="3" t="str">
        <f>IF(COUNT(Tableau1[[#This Row],[Ouverture de poste]],Tableau1[[#This Row],[Fermeture de poste]])&lt;2,"-",MOD(F262-D262-E262,1))</f>
        <v>-</v>
      </c>
      <c r="H262" s="3">
        <f ca="1">IF(AND(WEEKDAY(Tableau1[[#This Row],[Date]],2)=7,COUNTA(OFFSET(Tableau1[[#This Row],[Ouverture de poste]],-6,,5))=5), SUM(OFFSET(Tableau1[[#This Row],[Total]],-6,,7)),0)</f>
        <v>0</v>
      </c>
      <c r="I262" s="33" t="str">
        <f ca="1">IF(AND(WEEKDAY(C262,1)=1,H262&gt;0),MAX(0,Tableau1[[#This Row],[Total semaine]]-$B$1),"")</f>
        <v/>
      </c>
      <c r="J262" s="30" t="str">
        <f ca="1">IF(AND(WEEKDAY(C262,1)=1,H262&gt;0),MAX(0,-Tableau1[[#This Row],[Total semaine]]+$B$1),"")</f>
        <v/>
      </c>
    </row>
    <row r="263" spans="1:10" ht="25.2" customHeight="1" x14ac:dyDescent="0.3">
      <c r="A263" s="11">
        <f t="shared" si="13"/>
        <v>38</v>
      </c>
      <c r="B263" s="16" t="str">
        <f t="shared" si="14"/>
        <v>Septembre</v>
      </c>
      <c r="C263" s="6">
        <f t="shared" si="12"/>
        <v>46280</v>
      </c>
      <c r="D263" s="7"/>
      <c r="E263" s="7"/>
      <c r="F263" s="7"/>
      <c r="G263" s="3" t="str">
        <f>IF(COUNT(Tableau1[[#This Row],[Ouverture de poste]],Tableau1[[#This Row],[Fermeture de poste]])&lt;2,"-",MOD(F263-D263-E263,1))</f>
        <v>-</v>
      </c>
      <c r="H263" s="3">
        <f ca="1">IF(AND(WEEKDAY(Tableau1[[#This Row],[Date]],2)=7,COUNTA(OFFSET(Tableau1[[#This Row],[Ouverture de poste]],-6,,5))=5), SUM(OFFSET(Tableau1[[#This Row],[Total]],-6,,7)),0)</f>
        <v>0</v>
      </c>
      <c r="I263" s="33" t="str">
        <f ca="1">IF(AND(WEEKDAY(C263,1)=1,H263&gt;0),MAX(0,Tableau1[[#This Row],[Total semaine]]-$B$1),"")</f>
        <v/>
      </c>
      <c r="J263" s="30" t="str">
        <f ca="1">IF(AND(WEEKDAY(C263,1)=1,H263&gt;0),MAX(0,-Tableau1[[#This Row],[Total semaine]]+$B$1),"")</f>
        <v/>
      </c>
    </row>
    <row r="264" spans="1:10" ht="25.2" customHeight="1" x14ac:dyDescent="0.3">
      <c r="A264" s="11">
        <f t="shared" si="13"/>
        <v>38</v>
      </c>
      <c r="B264" s="16" t="str">
        <f t="shared" si="14"/>
        <v>Septembre</v>
      </c>
      <c r="C264" s="6">
        <f t="shared" si="12"/>
        <v>46281</v>
      </c>
      <c r="D264" s="7"/>
      <c r="E264" s="7"/>
      <c r="F264" s="7"/>
      <c r="G264" s="3" t="str">
        <f>IF(COUNT(Tableau1[[#This Row],[Ouverture de poste]],Tableau1[[#This Row],[Fermeture de poste]])&lt;2,"-",MOD(F264-D264-E264,1))</f>
        <v>-</v>
      </c>
      <c r="H264" s="3">
        <f ca="1">IF(AND(WEEKDAY(Tableau1[[#This Row],[Date]],2)=7,COUNTA(OFFSET(Tableau1[[#This Row],[Ouverture de poste]],-6,,5))=5), SUM(OFFSET(Tableau1[[#This Row],[Total]],-6,,7)),0)</f>
        <v>0</v>
      </c>
      <c r="I264" s="33" t="str">
        <f ca="1">IF(AND(WEEKDAY(C264,1)=1,H264&gt;0),MAX(0,Tableau1[[#This Row],[Total semaine]]-$B$1),"")</f>
        <v/>
      </c>
      <c r="J264" s="30" t="str">
        <f ca="1">IF(AND(WEEKDAY(C264,1)=1,H264&gt;0),MAX(0,-Tableau1[[#This Row],[Total semaine]]+$B$1),"")</f>
        <v/>
      </c>
    </row>
    <row r="265" spans="1:10" ht="25.2" customHeight="1" x14ac:dyDescent="0.3">
      <c r="A265" s="11">
        <f t="shared" si="13"/>
        <v>38</v>
      </c>
      <c r="B265" s="16" t="str">
        <f t="shared" si="14"/>
        <v>Septembre</v>
      </c>
      <c r="C265" s="6">
        <f t="shared" si="12"/>
        <v>46282</v>
      </c>
      <c r="D265" s="7"/>
      <c r="E265" s="7"/>
      <c r="F265" s="7"/>
      <c r="G265" s="3" t="str">
        <f>IF(COUNT(Tableau1[[#This Row],[Ouverture de poste]],Tableau1[[#This Row],[Fermeture de poste]])&lt;2,"-",MOD(F265-D265-E265,1))</f>
        <v>-</v>
      </c>
      <c r="H265" s="3">
        <f ca="1">IF(AND(WEEKDAY(Tableau1[[#This Row],[Date]],2)=7,COUNTA(OFFSET(Tableau1[[#This Row],[Ouverture de poste]],-6,,5))=5), SUM(OFFSET(Tableau1[[#This Row],[Total]],-6,,7)),0)</f>
        <v>0</v>
      </c>
      <c r="I265" s="33" t="str">
        <f ca="1">IF(AND(WEEKDAY(C265,1)=1,H265&gt;0),MAX(0,Tableau1[[#This Row],[Total semaine]]-$B$1),"")</f>
        <v/>
      </c>
      <c r="J265" s="30" t="str">
        <f ca="1">IF(AND(WEEKDAY(C265,1)=1,H265&gt;0),MAX(0,-Tableau1[[#This Row],[Total semaine]]+$B$1),"")</f>
        <v/>
      </c>
    </row>
    <row r="266" spans="1:10" ht="25.2" customHeight="1" x14ac:dyDescent="0.3">
      <c r="A266" s="11">
        <f t="shared" si="13"/>
        <v>38</v>
      </c>
      <c r="B266" s="16" t="str">
        <f t="shared" si="14"/>
        <v>Septembre</v>
      </c>
      <c r="C266" s="6">
        <f t="shared" si="12"/>
        <v>46283</v>
      </c>
      <c r="D266" s="7"/>
      <c r="E266" s="7"/>
      <c r="F266" s="7"/>
      <c r="G266" s="3" t="str">
        <f>IF(COUNT(Tableau1[[#This Row],[Ouverture de poste]],Tableau1[[#This Row],[Fermeture de poste]])&lt;2,"-",MOD(F266-D266-E266,1))</f>
        <v>-</v>
      </c>
      <c r="H266" s="3">
        <f ca="1">IF(AND(WEEKDAY(Tableau1[[#This Row],[Date]],2)=7,COUNTA(OFFSET(Tableau1[[#This Row],[Ouverture de poste]],-6,,5))=5), SUM(OFFSET(Tableau1[[#This Row],[Total]],-6,,7)),0)</f>
        <v>0</v>
      </c>
      <c r="I266" s="33" t="str">
        <f ca="1">IF(AND(WEEKDAY(C266,1)=1,H266&gt;0),MAX(0,Tableau1[[#This Row],[Total semaine]]-$B$1),"")</f>
        <v/>
      </c>
      <c r="J266" s="30" t="str">
        <f ca="1">IF(AND(WEEKDAY(C266,1)=1,H266&gt;0),MAX(0,-Tableau1[[#This Row],[Total semaine]]+$B$1),"")</f>
        <v/>
      </c>
    </row>
    <row r="267" spans="1:10" ht="25.2" customHeight="1" x14ac:dyDescent="0.3">
      <c r="A267" s="11">
        <f t="shared" si="13"/>
        <v>38</v>
      </c>
      <c r="B267" s="16" t="str">
        <f t="shared" si="14"/>
        <v>Septembre</v>
      </c>
      <c r="C267" s="6">
        <f t="shared" si="12"/>
        <v>46284</v>
      </c>
      <c r="D267" s="7"/>
      <c r="E267" s="7"/>
      <c r="F267" s="7"/>
      <c r="G267" s="3" t="str">
        <f>IF(COUNT(Tableau1[[#This Row],[Ouverture de poste]],Tableau1[[#This Row],[Fermeture de poste]])&lt;2,"-",MOD(F267-D267-E267,1))</f>
        <v>-</v>
      </c>
      <c r="H267" s="3">
        <f ca="1">IF(AND(WEEKDAY(Tableau1[[#This Row],[Date]],2)=7,COUNTA(OFFSET(Tableau1[[#This Row],[Ouverture de poste]],-6,,5))=5), SUM(OFFSET(Tableau1[[#This Row],[Total]],-6,,7)),0)</f>
        <v>0</v>
      </c>
      <c r="I267" s="33" t="str">
        <f ca="1">IF(AND(WEEKDAY(C267,1)=1,H267&gt;0),MAX(0,Tableau1[[#This Row],[Total semaine]]-$B$1),"")</f>
        <v/>
      </c>
      <c r="J267" s="30" t="str">
        <f ca="1">IF(AND(WEEKDAY(C267,1)=1,H267&gt;0),MAX(0,-Tableau1[[#This Row],[Total semaine]]+$B$1),"")</f>
        <v/>
      </c>
    </row>
    <row r="268" spans="1:10" ht="25.2" customHeight="1" x14ac:dyDescent="0.3">
      <c r="A268" s="11">
        <f t="shared" si="13"/>
        <v>38</v>
      </c>
      <c r="B268" s="16" t="str">
        <f t="shared" si="14"/>
        <v>Septembre</v>
      </c>
      <c r="C268" s="6">
        <f t="shared" si="12"/>
        <v>46285</v>
      </c>
      <c r="D268" s="7"/>
      <c r="E268" s="7"/>
      <c r="F268" s="7"/>
      <c r="G268" s="3" t="str">
        <f>IF(COUNT(Tableau1[[#This Row],[Ouverture de poste]],Tableau1[[#This Row],[Fermeture de poste]])&lt;2,"-",MOD(F268-D268-E268,1))</f>
        <v>-</v>
      </c>
      <c r="H268" s="3">
        <f ca="1">IF(AND(WEEKDAY(Tableau1[[#This Row],[Date]],2)=7,COUNTA(OFFSET(Tableau1[[#This Row],[Ouverture de poste]],-6,,5))=5), SUM(OFFSET(Tableau1[[#This Row],[Total]],-6,,7)),0)</f>
        <v>0</v>
      </c>
      <c r="I268" s="33" t="str">
        <f ca="1">IF(AND(WEEKDAY(C268,1)=1,H268&gt;0),MAX(0,Tableau1[[#This Row],[Total semaine]]-$B$1),"")</f>
        <v/>
      </c>
      <c r="J268" s="30" t="str">
        <f ca="1">IF(AND(WEEKDAY(C268,1)=1,H268&gt;0),MAX(0,-Tableau1[[#This Row],[Total semaine]]+$B$1),"")</f>
        <v/>
      </c>
    </row>
    <row r="269" spans="1:10" ht="25.2" customHeight="1" x14ac:dyDescent="0.3">
      <c r="A269" s="11">
        <f t="shared" si="13"/>
        <v>39</v>
      </c>
      <c r="B269" s="16" t="str">
        <f t="shared" si="14"/>
        <v>Septembre</v>
      </c>
      <c r="C269" s="6">
        <f t="shared" si="12"/>
        <v>46286</v>
      </c>
      <c r="D269" s="7"/>
      <c r="E269" s="7"/>
      <c r="F269" s="7"/>
      <c r="G269" s="3" t="str">
        <f>IF(COUNT(Tableau1[[#This Row],[Ouverture de poste]],Tableau1[[#This Row],[Fermeture de poste]])&lt;2,"-",MOD(F269-D269-E269,1))</f>
        <v>-</v>
      </c>
      <c r="H269" s="3">
        <f ca="1">IF(AND(WEEKDAY(Tableau1[[#This Row],[Date]],2)=7,COUNTA(OFFSET(Tableau1[[#This Row],[Ouverture de poste]],-6,,5))=5), SUM(OFFSET(Tableau1[[#This Row],[Total]],-6,,7)),0)</f>
        <v>0</v>
      </c>
      <c r="I269" s="33" t="str">
        <f ca="1">IF(AND(WEEKDAY(C269,1)=1,H269&gt;0),MAX(0,Tableau1[[#This Row],[Total semaine]]-$B$1),"")</f>
        <v/>
      </c>
      <c r="J269" s="30" t="str">
        <f ca="1">IF(AND(WEEKDAY(C269,1)=1,H269&gt;0),MAX(0,-Tableau1[[#This Row],[Total semaine]]+$B$1),"")</f>
        <v/>
      </c>
    </row>
    <row r="270" spans="1:10" ht="25.2" customHeight="1" x14ac:dyDescent="0.3">
      <c r="A270" s="11">
        <f t="shared" si="13"/>
        <v>39</v>
      </c>
      <c r="B270" s="16" t="str">
        <f t="shared" si="14"/>
        <v>Septembre</v>
      </c>
      <c r="C270" s="6">
        <f t="shared" si="12"/>
        <v>46287</v>
      </c>
      <c r="D270" s="7"/>
      <c r="E270" s="7"/>
      <c r="F270" s="7"/>
      <c r="G270" s="3" t="str">
        <f>IF(COUNT(Tableau1[[#This Row],[Ouverture de poste]],Tableau1[[#This Row],[Fermeture de poste]])&lt;2,"-",MOD(F270-D270-E270,1))</f>
        <v>-</v>
      </c>
      <c r="H270" s="3">
        <f ca="1">IF(AND(WEEKDAY(Tableau1[[#This Row],[Date]],2)=7,COUNTA(OFFSET(Tableau1[[#This Row],[Ouverture de poste]],-6,,5))=5), SUM(OFFSET(Tableau1[[#This Row],[Total]],-6,,7)),0)</f>
        <v>0</v>
      </c>
      <c r="I270" s="33" t="str">
        <f ca="1">IF(AND(WEEKDAY(C270,1)=1,H270&gt;0),MAX(0,Tableau1[[#This Row],[Total semaine]]-$B$1),"")</f>
        <v/>
      </c>
      <c r="J270" s="30" t="str">
        <f ca="1">IF(AND(WEEKDAY(C270,1)=1,H270&gt;0),MAX(0,-Tableau1[[#This Row],[Total semaine]]+$B$1),"")</f>
        <v/>
      </c>
    </row>
    <row r="271" spans="1:10" ht="25.2" customHeight="1" x14ac:dyDescent="0.3">
      <c r="A271" s="11">
        <f t="shared" si="13"/>
        <v>39</v>
      </c>
      <c r="B271" s="16" t="str">
        <f t="shared" si="14"/>
        <v>Septembre</v>
      </c>
      <c r="C271" s="6">
        <f t="shared" si="12"/>
        <v>46288</v>
      </c>
      <c r="D271" s="7"/>
      <c r="E271" s="7"/>
      <c r="F271" s="7"/>
      <c r="G271" s="3" t="str">
        <f>IF(COUNT(Tableau1[[#This Row],[Ouverture de poste]],Tableau1[[#This Row],[Fermeture de poste]])&lt;2,"-",MOD(F271-D271-E271,1))</f>
        <v>-</v>
      </c>
      <c r="H271" s="3">
        <f ca="1">IF(AND(WEEKDAY(Tableau1[[#This Row],[Date]],2)=7,COUNTA(OFFSET(Tableau1[[#This Row],[Ouverture de poste]],-6,,5))=5), SUM(OFFSET(Tableau1[[#This Row],[Total]],-6,,7)),0)</f>
        <v>0</v>
      </c>
      <c r="I271" s="33" t="str">
        <f ca="1">IF(AND(WEEKDAY(C271,1)=1,H271&gt;0),MAX(0,Tableau1[[#This Row],[Total semaine]]-$B$1),"")</f>
        <v/>
      </c>
      <c r="J271" s="30" t="str">
        <f ca="1">IF(AND(WEEKDAY(C271,1)=1,H271&gt;0),MAX(0,-Tableau1[[#This Row],[Total semaine]]+$B$1),"")</f>
        <v/>
      </c>
    </row>
    <row r="272" spans="1:10" ht="25.2" customHeight="1" x14ac:dyDescent="0.3">
      <c r="A272" s="11">
        <f t="shared" si="13"/>
        <v>39</v>
      </c>
      <c r="B272" s="16" t="str">
        <f t="shared" si="14"/>
        <v>Septembre</v>
      </c>
      <c r="C272" s="6">
        <f t="shared" si="12"/>
        <v>46289</v>
      </c>
      <c r="D272" s="7"/>
      <c r="E272" s="7"/>
      <c r="F272" s="7"/>
      <c r="G272" s="3" t="str">
        <f>IF(COUNT(Tableau1[[#This Row],[Ouverture de poste]],Tableau1[[#This Row],[Fermeture de poste]])&lt;2,"-",MOD(F272-D272-E272,1))</f>
        <v>-</v>
      </c>
      <c r="H272" s="3">
        <f ca="1">IF(AND(WEEKDAY(Tableau1[[#This Row],[Date]],2)=7,COUNTA(OFFSET(Tableau1[[#This Row],[Ouverture de poste]],-6,,5))=5), SUM(OFFSET(Tableau1[[#This Row],[Total]],-6,,7)),0)</f>
        <v>0</v>
      </c>
      <c r="I272" s="33" t="str">
        <f ca="1">IF(AND(WEEKDAY(C272,1)=1,H272&gt;0),MAX(0,Tableau1[[#This Row],[Total semaine]]-$B$1),"")</f>
        <v/>
      </c>
      <c r="J272" s="30" t="str">
        <f ca="1">IF(AND(WEEKDAY(C272,1)=1,H272&gt;0),MAX(0,-Tableau1[[#This Row],[Total semaine]]+$B$1),"")</f>
        <v/>
      </c>
    </row>
    <row r="273" spans="1:10" ht="25.2" customHeight="1" x14ac:dyDescent="0.3">
      <c r="A273" s="11">
        <f t="shared" si="13"/>
        <v>39</v>
      </c>
      <c r="B273" s="16" t="str">
        <f t="shared" si="14"/>
        <v>Septembre</v>
      </c>
      <c r="C273" s="6">
        <f t="shared" si="12"/>
        <v>46290</v>
      </c>
      <c r="D273" s="7"/>
      <c r="E273" s="7"/>
      <c r="F273" s="7"/>
      <c r="G273" s="3" t="str">
        <f>IF(COUNT(Tableau1[[#This Row],[Ouverture de poste]],Tableau1[[#This Row],[Fermeture de poste]])&lt;2,"-",MOD(F273-D273-E273,1))</f>
        <v>-</v>
      </c>
      <c r="H273" s="3">
        <f ca="1">IF(AND(WEEKDAY(Tableau1[[#This Row],[Date]],2)=7,COUNTA(OFFSET(Tableau1[[#This Row],[Ouverture de poste]],-6,,5))=5), SUM(OFFSET(Tableau1[[#This Row],[Total]],-6,,7)),0)</f>
        <v>0</v>
      </c>
      <c r="I273" s="33" t="str">
        <f ca="1">IF(AND(WEEKDAY(C273,1)=1,H273&gt;0),MAX(0,Tableau1[[#This Row],[Total semaine]]-$B$1),"")</f>
        <v/>
      </c>
      <c r="J273" s="30" t="str">
        <f ca="1">IF(AND(WEEKDAY(C273,1)=1,H273&gt;0),MAX(0,-Tableau1[[#This Row],[Total semaine]]+$B$1),"")</f>
        <v/>
      </c>
    </row>
    <row r="274" spans="1:10" ht="25.2" customHeight="1" x14ac:dyDescent="0.3">
      <c r="A274" s="11">
        <f t="shared" si="13"/>
        <v>39</v>
      </c>
      <c r="B274" s="16" t="str">
        <f t="shared" si="14"/>
        <v>Septembre</v>
      </c>
      <c r="C274" s="6">
        <f t="shared" si="12"/>
        <v>46291</v>
      </c>
      <c r="D274" s="7"/>
      <c r="E274" s="7"/>
      <c r="F274" s="7"/>
      <c r="G274" s="3" t="str">
        <f>IF(COUNT(Tableau1[[#This Row],[Ouverture de poste]],Tableau1[[#This Row],[Fermeture de poste]])&lt;2,"-",MOD(F274-D274-E274,1))</f>
        <v>-</v>
      </c>
      <c r="H274" s="3">
        <f ca="1">IF(AND(WEEKDAY(Tableau1[[#This Row],[Date]],2)=7,COUNTA(OFFSET(Tableau1[[#This Row],[Ouverture de poste]],-6,,5))=5), SUM(OFFSET(Tableau1[[#This Row],[Total]],-6,,7)),0)</f>
        <v>0</v>
      </c>
      <c r="I274" s="33" t="str">
        <f ca="1">IF(AND(WEEKDAY(C274,1)=1,H274&gt;0),MAX(0,Tableau1[[#This Row],[Total semaine]]-$B$1),"")</f>
        <v/>
      </c>
      <c r="J274" s="30" t="str">
        <f ca="1">IF(AND(WEEKDAY(C274,1)=1,H274&gt;0),MAX(0,-Tableau1[[#This Row],[Total semaine]]+$B$1),"")</f>
        <v/>
      </c>
    </row>
    <row r="275" spans="1:10" ht="25.2" customHeight="1" x14ac:dyDescent="0.3">
      <c r="A275" s="11">
        <f t="shared" si="13"/>
        <v>39</v>
      </c>
      <c r="B275" s="16" t="str">
        <f t="shared" si="14"/>
        <v>Septembre</v>
      </c>
      <c r="C275" s="6">
        <f t="shared" si="12"/>
        <v>46292</v>
      </c>
      <c r="D275" s="7"/>
      <c r="E275" s="7"/>
      <c r="F275" s="7"/>
      <c r="G275" s="3" t="str">
        <f>IF(COUNT(Tableau1[[#This Row],[Ouverture de poste]],Tableau1[[#This Row],[Fermeture de poste]])&lt;2,"-",MOD(F275-D275-E275,1))</f>
        <v>-</v>
      </c>
      <c r="H275" s="3">
        <f ca="1">IF(AND(WEEKDAY(Tableau1[[#This Row],[Date]],2)=7,COUNTA(OFFSET(Tableau1[[#This Row],[Ouverture de poste]],-6,,5))=5), SUM(OFFSET(Tableau1[[#This Row],[Total]],-6,,7)),0)</f>
        <v>0</v>
      </c>
      <c r="I275" s="33" t="str">
        <f ca="1">IF(AND(WEEKDAY(C275,1)=1,H275&gt;0),MAX(0,Tableau1[[#This Row],[Total semaine]]-$B$1),"")</f>
        <v/>
      </c>
      <c r="J275" s="30" t="str">
        <f ca="1">IF(AND(WEEKDAY(C275,1)=1,H275&gt;0),MAX(0,-Tableau1[[#This Row],[Total semaine]]+$B$1),"")</f>
        <v/>
      </c>
    </row>
    <row r="276" spans="1:10" ht="25.2" customHeight="1" x14ac:dyDescent="0.3">
      <c r="A276" s="11">
        <f t="shared" si="13"/>
        <v>40</v>
      </c>
      <c r="B276" s="16" t="str">
        <f t="shared" si="14"/>
        <v>Septembre</v>
      </c>
      <c r="C276" s="6">
        <f t="shared" si="12"/>
        <v>46293</v>
      </c>
      <c r="D276" s="7"/>
      <c r="E276" s="7"/>
      <c r="F276" s="7"/>
      <c r="G276" s="3" t="str">
        <f>IF(COUNT(Tableau1[[#This Row],[Ouverture de poste]],Tableau1[[#This Row],[Fermeture de poste]])&lt;2,"-",MOD(F276-D276-E276,1))</f>
        <v>-</v>
      </c>
      <c r="H276" s="3">
        <f ca="1">IF(AND(WEEKDAY(Tableau1[[#This Row],[Date]],2)=7,COUNTA(OFFSET(Tableau1[[#This Row],[Ouverture de poste]],-6,,5))=5), SUM(OFFSET(Tableau1[[#This Row],[Total]],-6,,7)),0)</f>
        <v>0</v>
      </c>
      <c r="I276" s="33" t="str">
        <f ca="1">IF(AND(WEEKDAY(C276,1)=1,H276&gt;0),MAX(0,Tableau1[[#This Row],[Total semaine]]-$B$1),"")</f>
        <v/>
      </c>
      <c r="J276" s="30" t="str">
        <f ca="1">IF(AND(WEEKDAY(C276,1)=1,H276&gt;0),MAX(0,-Tableau1[[#This Row],[Total semaine]]+$B$1),"")</f>
        <v/>
      </c>
    </row>
    <row r="277" spans="1:10" ht="25.2" customHeight="1" x14ac:dyDescent="0.3">
      <c r="A277" s="11">
        <f t="shared" si="13"/>
        <v>40</v>
      </c>
      <c r="B277" s="16" t="str">
        <f t="shared" si="14"/>
        <v>Septembre</v>
      </c>
      <c r="C277" s="6">
        <f t="shared" si="12"/>
        <v>46294</v>
      </c>
      <c r="D277" s="7"/>
      <c r="E277" s="7"/>
      <c r="F277" s="7"/>
      <c r="G277" s="3" t="str">
        <f>IF(COUNT(Tableau1[[#This Row],[Ouverture de poste]],Tableau1[[#This Row],[Fermeture de poste]])&lt;2,"-",MOD(F277-D277-E277,1))</f>
        <v>-</v>
      </c>
      <c r="H277" s="3">
        <f ca="1">IF(AND(WEEKDAY(Tableau1[[#This Row],[Date]],2)=7,COUNTA(OFFSET(Tableau1[[#This Row],[Ouverture de poste]],-6,,5))=5), SUM(OFFSET(Tableau1[[#This Row],[Total]],-6,,7)),0)</f>
        <v>0</v>
      </c>
      <c r="I277" s="33" t="str">
        <f ca="1">IF(AND(WEEKDAY(C277,1)=1,H277&gt;0),MAX(0,Tableau1[[#This Row],[Total semaine]]-$B$1),"")</f>
        <v/>
      </c>
      <c r="J277" s="30" t="str">
        <f ca="1">IF(AND(WEEKDAY(C277,1)=1,H277&gt;0),MAX(0,-Tableau1[[#This Row],[Total semaine]]+$B$1),"")</f>
        <v/>
      </c>
    </row>
    <row r="278" spans="1:10" ht="25.2" customHeight="1" x14ac:dyDescent="0.3">
      <c r="A278" s="11">
        <f t="shared" si="13"/>
        <v>40</v>
      </c>
      <c r="B278" s="16" t="str">
        <f t="shared" si="14"/>
        <v>Septembre</v>
      </c>
      <c r="C278" s="6">
        <f t="shared" si="12"/>
        <v>46295</v>
      </c>
      <c r="D278" s="7"/>
      <c r="E278" s="7"/>
      <c r="F278" s="7"/>
      <c r="G278" s="3" t="str">
        <f>IF(COUNT(Tableau1[[#This Row],[Ouverture de poste]],Tableau1[[#This Row],[Fermeture de poste]])&lt;2,"-",MOD(F278-D278-E278,1))</f>
        <v>-</v>
      </c>
      <c r="H278" s="3">
        <f ca="1">IF(AND(WEEKDAY(Tableau1[[#This Row],[Date]],2)=7,COUNTA(OFFSET(Tableau1[[#This Row],[Ouverture de poste]],-6,,5))=5), SUM(OFFSET(Tableau1[[#This Row],[Total]],-6,,7)),0)</f>
        <v>0</v>
      </c>
      <c r="I278" s="33" t="str">
        <f ca="1">IF(AND(WEEKDAY(C278,1)=1,H278&gt;0),MAX(0,Tableau1[[#This Row],[Total semaine]]-$B$1),"")</f>
        <v/>
      </c>
      <c r="J278" s="30" t="str">
        <f ca="1">IF(AND(WEEKDAY(C278,1)=1,H278&gt;0),MAX(0,-Tableau1[[#This Row],[Total semaine]]+$B$1),"")</f>
        <v/>
      </c>
    </row>
    <row r="279" spans="1:10" ht="25.2" customHeight="1" x14ac:dyDescent="0.3">
      <c r="A279" s="11">
        <f t="shared" si="13"/>
        <v>40</v>
      </c>
      <c r="B279" s="16" t="str">
        <f t="shared" si="14"/>
        <v>Octobre</v>
      </c>
      <c r="C279" s="6">
        <f t="shared" si="12"/>
        <v>46296</v>
      </c>
      <c r="D279" s="7"/>
      <c r="E279" s="7"/>
      <c r="F279" s="7"/>
      <c r="G279" s="3" t="str">
        <f>IF(COUNT(Tableau1[[#This Row],[Ouverture de poste]],Tableau1[[#This Row],[Fermeture de poste]])&lt;2,"-",MOD(F279-D279-E279,1))</f>
        <v>-</v>
      </c>
      <c r="H279" s="3">
        <f ca="1">IF(AND(WEEKDAY(Tableau1[[#This Row],[Date]],2)=7,COUNTA(OFFSET(Tableau1[[#This Row],[Ouverture de poste]],-6,,5))=5), SUM(OFFSET(Tableau1[[#This Row],[Total]],-6,,7)),0)</f>
        <v>0</v>
      </c>
      <c r="I279" s="33" t="str">
        <f ca="1">IF(AND(WEEKDAY(C279,1)=1,H279&gt;0),MAX(0,Tableau1[[#This Row],[Total semaine]]-$B$1),"")</f>
        <v/>
      </c>
      <c r="J279" s="30" t="str">
        <f ca="1">IF(AND(WEEKDAY(C279,1)=1,H279&gt;0),MAX(0,-Tableau1[[#This Row],[Total semaine]]+$B$1),"")</f>
        <v/>
      </c>
    </row>
    <row r="280" spans="1:10" ht="25.2" customHeight="1" x14ac:dyDescent="0.3">
      <c r="A280" s="11">
        <f t="shared" si="13"/>
        <v>40</v>
      </c>
      <c r="B280" s="16" t="str">
        <f t="shared" si="14"/>
        <v>Octobre</v>
      </c>
      <c r="C280" s="6">
        <f t="shared" si="12"/>
        <v>46297</v>
      </c>
      <c r="D280" s="7"/>
      <c r="E280" s="7"/>
      <c r="F280" s="7"/>
      <c r="G280" s="3" t="str">
        <f>IF(COUNT(Tableau1[[#This Row],[Ouverture de poste]],Tableau1[[#This Row],[Fermeture de poste]])&lt;2,"-",MOD(F280-D280-E280,1))</f>
        <v>-</v>
      </c>
      <c r="H280" s="3">
        <f ca="1">IF(AND(WEEKDAY(Tableau1[[#This Row],[Date]],2)=7,COUNTA(OFFSET(Tableau1[[#This Row],[Ouverture de poste]],-6,,5))=5), SUM(OFFSET(Tableau1[[#This Row],[Total]],-6,,7)),0)</f>
        <v>0</v>
      </c>
      <c r="I280" s="33" t="str">
        <f ca="1">IF(AND(WEEKDAY(C280,1)=1,H280&gt;0),MAX(0,Tableau1[[#This Row],[Total semaine]]-$B$1),"")</f>
        <v/>
      </c>
      <c r="J280" s="30" t="str">
        <f ca="1">IF(AND(WEEKDAY(C280,1)=1,H280&gt;0),MAX(0,-Tableau1[[#This Row],[Total semaine]]+$B$1),"")</f>
        <v/>
      </c>
    </row>
    <row r="281" spans="1:10" ht="25.2" customHeight="1" x14ac:dyDescent="0.3">
      <c r="A281" s="11">
        <f t="shared" si="13"/>
        <v>40</v>
      </c>
      <c r="B281" s="16" t="str">
        <f t="shared" si="14"/>
        <v>Octobre</v>
      </c>
      <c r="C281" s="6">
        <f t="shared" si="12"/>
        <v>46298</v>
      </c>
      <c r="D281" s="7"/>
      <c r="E281" s="7"/>
      <c r="F281" s="7"/>
      <c r="G281" s="3" t="str">
        <f>IF(COUNT(Tableau1[[#This Row],[Ouverture de poste]],Tableau1[[#This Row],[Fermeture de poste]])&lt;2,"-",MOD(F281-D281-E281,1))</f>
        <v>-</v>
      </c>
      <c r="H281" s="3">
        <f ca="1">IF(AND(WEEKDAY(Tableau1[[#This Row],[Date]],2)=7,COUNTA(OFFSET(Tableau1[[#This Row],[Ouverture de poste]],-6,,5))=5), SUM(OFFSET(Tableau1[[#This Row],[Total]],-6,,7)),0)</f>
        <v>0</v>
      </c>
      <c r="I281" s="33" t="str">
        <f ca="1">IF(AND(WEEKDAY(C281,1)=1,H281&gt;0),MAX(0,Tableau1[[#This Row],[Total semaine]]-$B$1),"")</f>
        <v/>
      </c>
      <c r="J281" s="30" t="str">
        <f ca="1">IF(AND(WEEKDAY(C281,1)=1,H281&gt;0),MAX(0,-Tableau1[[#This Row],[Total semaine]]+$B$1),"")</f>
        <v/>
      </c>
    </row>
    <row r="282" spans="1:10" ht="25.2" customHeight="1" x14ac:dyDescent="0.3">
      <c r="A282" s="11">
        <f t="shared" si="13"/>
        <v>40</v>
      </c>
      <c r="B282" s="16" t="str">
        <f t="shared" si="14"/>
        <v>Octobre</v>
      </c>
      <c r="C282" s="6">
        <f t="shared" si="12"/>
        <v>46299</v>
      </c>
      <c r="D282" s="7"/>
      <c r="E282" s="7"/>
      <c r="F282" s="7"/>
      <c r="G282" s="3" t="str">
        <f>IF(COUNT(Tableau1[[#This Row],[Ouverture de poste]],Tableau1[[#This Row],[Fermeture de poste]])&lt;2,"-",MOD(F282-D282-E282,1))</f>
        <v>-</v>
      </c>
      <c r="H282" s="3">
        <f ca="1">IF(AND(WEEKDAY(Tableau1[[#This Row],[Date]],2)=7,COUNTA(OFFSET(Tableau1[[#This Row],[Ouverture de poste]],-6,,5))=5), SUM(OFFSET(Tableau1[[#This Row],[Total]],-6,,7)),0)</f>
        <v>0</v>
      </c>
      <c r="I282" s="33" t="str">
        <f ca="1">IF(AND(WEEKDAY(C282,1)=1,H282&gt;0),MAX(0,Tableau1[[#This Row],[Total semaine]]-$B$1),"")</f>
        <v/>
      </c>
      <c r="J282" s="30" t="str">
        <f ca="1">IF(AND(WEEKDAY(C282,1)=1,H282&gt;0),MAX(0,-Tableau1[[#This Row],[Total semaine]]+$B$1),"")</f>
        <v/>
      </c>
    </row>
    <row r="283" spans="1:10" ht="25.2" customHeight="1" x14ac:dyDescent="0.3">
      <c r="A283" s="11">
        <f t="shared" si="13"/>
        <v>41</v>
      </c>
      <c r="B283" s="16" t="str">
        <f t="shared" si="14"/>
        <v>Octobre</v>
      </c>
      <c r="C283" s="6">
        <f t="shared" si="12"/>
        <v>46300</v>
      </c>
      <c r="D283" s="7"/>
      <c r="E283" s="7"/>
      <c r="F283" s="7"/>
      <c r="G283" s="3" t="str">
        <f>IF(COUNT(Tableau1[[#This Row],[Ouverture de poste]],Tableau1[[#This Row],[Fermeture de poste]])&lt;2,"-",MOD(F283-D283-E283,1))</f>
        <v>-</v>
      </c>
      <c r="H283" s="3">
        <f ca="1">IF(AND(WEEKDAY(Tableau1[[#This Row],[Date]],2)=7,COUNTA(OFFSET(Tableau1[[#This Row],[Ouverture de poste]],-6,,5))=5), SUM(OFFSET(Tableau1[[#This Row],[Total]],-6,,7)),0)</f>
        <v>0</v>
      </c>
      <c r="I283" s="33" t="str">
        <f ca="1">IF(AND(WEEKDAY(C283,1)=1,H283&gt;0),MAX(0,Tableau1[[#This Row],[Total semaine]]-$B$1),"")</f>
        <v/>
      </c>
      <c r="J283" s="30" t="str">
        <f ca="1">IF(AND(WEEKDAY(C283,1)=1,H283&gt;0),MAX(0,-Tableau1[[#This Row],[Total semaine]]+$B$1),"")</f>
        <v/>
      </c>
    </row>
    <row r="284" spans="1:10" ht="25.2" customHeight="1" x14ac:dyDescent="0.3">
      <c r="A284" s="11">
        <f t="shared" si="13"/>
        <v>41</v>
      </c>
      <c r="B284" s="16" t="str">
        <f t="shared" si="14"/>
        <v>Octobre</v>
      </c>
      <c r="C284" s="6">
        <f t="shared" si="12"/>
        <v>46301</v>
      </c>
      <c r="D284" s="7"/>
      <c r="E284" s="7"/>
      <c r="F284" s="7"/>
      <c r="G284" s="3" t="str">
        <f>IF(COUNT(Tableau1[[#This Row],[Ouverture de poste]],Tableau1[[#This Row],[Fermeture de poste]])&lt;2,"-",MOD(F284-D284-E284,1))</f>
        <v>-</v>
      </c>
      <c r="H284" s="3">
        <f ca="1">IF(AND(WEEKDAY(Tableau1[[#This Row],[Date]],2)=7,COUNTA(OFFSET(Tableau1[[#This Row],[Ouverture de poste]],-6,,5))=5), SUM(OFFSET(Tableau1[[#This Row],[Total]],-6,,7)),0)</f>
        <v>0</v>
      </c>
      <c r="I284" s="33" t="str">
        <f ca="1">IF(AND(WEEKDAY(C284,1)=1,H284&gt;0),MAX(0,Tableau1[[#This Row],[Total semaine]]-$B$1),"")</f>
        <v/>
      </c>
      <c r="J284" s="30" t="str">
        <f ca="1">IF(AND(WEEKDAY(C284,1)=1,H284&gt;0),MAX(0,-Tableau1[[#This Row],[Total semaine]]+$B$1),"")</f>
        <v/>
      </c>
    </row>
    <row r="285" spans="1:10" ht="25.2" customHeight="1" x14ac:dyDescent="0.3">
      <c r="A285" s="11">
        <f t="shared" si="13"/>
        <v>41</v>
      </c>
      <c r="B285" s="16" t="str">
        <f t="shared" si="14"/>
        <v>Octobre</v>
      </c>
      <c r="C285" s="6">
        <f t="shared" si="12"/>
        <v>46302</v>
      </c>
      <c r="D285" s="7"/>
      <c r="E285" s="7"/>
      <c r="F285" s="7"/>
      <c r="G285" s="3" t="str">
        <f>IF(COUNT(Tableau1[[#This Row],[Ouverture de poste]],Tableau1[[#This Row],[Fermeture de poste]])&lt;2,"-",MOD(F285-D285-E285,1))</f>
        <v>-</v>
      </c>
      <c r="H285" s="3">
        <f ca="1">IF(AND(WEEKDAY(Tableau1[[#This Row],[Date]],2)=7,COUNTA(OFFSET(Tableau1[[#This Row],[Ouverture de poste]],-6,,5))=5), SUM(OFFSET(Tableau1[[#This Row],[Total]],-6,,7)),0)</f>
        <v>0</v>
      </c>
      <c r="I285" s="33" t="str">
        <f ca="1">IF(AND(WEEKDAY(C285,1)=1,H285&gt;0),MAX(0,Tableau1[[#This Row],[Total semaine]]-$B$1),"")</f>
        <v/>
      </c>
      <c r="J285" s="30" t="str">
        <f ca="1">IF(AND(WEEKDAY(C285,1)=1,H285&gt;0),MAX(0,-Tableau1[[#This Row],[Total semaine]]+$B$1),"")</f>
        <v/>
      </c>
    </row>
    <row r="286" spans="1:10" ht="25.2" customHeight="1" x14ac:dyDescent="0.3">
      <c r="A286" s="11">
        <f t="shared" si="13"/>
        <v>41</v>
      </c>
      <c r="B286" s="16" t="str">
        <f t="shared" si="14"/>
        <v>Octobre</v>
      </c>
      <c r="C286" s="6">
        <f t="shared" si="12"/>
        <v>46303</v>
      </c>
      <c r="D286" s="7"/>
      <c r="E286" s="7"/>
      <c r="F286" s="7"/>
      <c r="G286" s="3" t="str">
        <f>IF(COUNT(Tableau1[[#This Row],[Ouverture de poste]],Tableau1[[#This Row],[Fermeture de poste]])&lt;2,"-",MOD(F286-D286-E286,1))</f>
        <v>-</v>
      </c>
      <c r="H286" s="3">
        <f ca="1">IF(AND(WEEKDAY(Tableau1[[#This Row],[Date]],2)=7,COUNTA(OFFSET(Tableau1[[#This Row],[Ouverture de poste]],-6,,5))=5), SUM(OFFSET(Tableau1[[#This Row],[Total]],-6,,7)),0)</f>
        <v>0</v>
      </c>
      <c r="I286" s="33" t="str">
        <f ca="1">IF(AND(WEEKDAY(C286,1)=1,H286&gt;0),MAX(0,Tableau1[[#This Row],[Total semaine]]-$B$1),"")</f>
        <v/>
      </c>
      <c r="J286" s="30" t="str">
        <f ca="1">IF(AND(WEEKDAY(C286,1)=1,H286&gt;0),MAX(0,-Tableau1[[#This Row],[Total semaine]]+$B$1),"")</f>
        <v/>
      </c>
    </row>
    <row r="287" spans="1:10" ht="25.2" customHeight="1" x14ac:dyDescent="0.3">
      <c r="A287" s="11">
        <f t="shared" si="13"/>
        <v>41</v>
      </c>
      <c r="B287" s="16" t="str">
        <f t="shared" si="14"/>
        <v>Octobre</v>
      </c>
      <c r="C287" s="6">
        <f t="shared" si="12"/>
        <v>46304</v>
      </c>
      <c r="D287" s="7"/>
      <c r="E287" s="7"/>
      <c r="F287" s="7"/>
      <c r="G287" s="3" t="str">
        <f>IF(COUNT(Tableau1[[#This Row],[Ouverture de poste]],Tableau1[[#This Row],[Fermeture de poste]])&lt;2,"-",MOD(F287-D287-E287,1))</f>
        <v>-</v>
      </c>
      <c r="H287" s="3">
        <f ca="1">IF(AND(WEEKDAY(Tableau1[[#This Row],[Date]],2)=7,COUNTA(OFFSET(Tableau1[[#This Row],[Ouverture de poste]],-6,,5))=5), SUM(OFFSET(Tableau1[[#This Row],[Total]],-6,,7)),0)</f>
        <v>0</v>
      </c>
      <c r="I287" s="33" t="str">
        <f ca="1">IF(AND(WEEKDAY(C287,1)=1,H287&gt;0),MAX(0,Tableau1[[#This Row],[Total semaine]]-$B$1),"")</f>
        <v/>
      </c>
      <c r="J287" s="30" t="str">
        <f ca="1">IF(AND(WEEKDAY(C287,1)=1,H287&gt;0),MAX(0,-Tableau1[[#This Row],[Total semaine]]+$B$1),"")</f>
        <v/>
      </c>
    </row>
    <row r="288" spans="1:10" ht="25.2" customHeight="1" x14ac:dyDescent="0.3">
      <c r="A288" s="11">
        <f t="shared" si="13"/>
        <v>41</v>
      </c>
      <c r="B288" s="16" t="str">
        <f t="shared" si="14"/>
        <v>Octobre</v>
      </c>
      <c r="C288" s="6">
        <f t="shared" si="12"/>
        <v>46305</v>
      </c>
      <c r="D288" s="7"/>
      <c r="E288" s="7"/>
      <c r="F288" s="7"/>
      <c r="G288" s="3" t="str">
        <f>IF(COUNT(Tableau1[[#This Row],[Ouverture de poste]],Tableau1[[#This Row],[Fermeture de poste]])&lt;2,"-",MOD(F288-D288-E288,1))</f>
        <v>-</v>
      </c>
      <c r="H288" s="3">
        <f ca="1">IF(AND(WEEKDAY(Tableau1[[#This Row],[Date]],2)=7,COUNTA(OFFSET(Tableau1[[#This Row],[Ouverture de poste]],-6,,5))=5), SUM(OFFSET(Tableau1[[#This Row],[Total]],-6,,7)),0)</f>
        <v>0</v>
      </c>
      <c r="I288" s="33" t="str">
        <f ca="1">IF(AND(WEEKDAY(C288,1)=1,H288&gt;0),MAX(0,Tableau1[[#This Row],[Total semaine]]-$B$1),"")</f>
        <v/>
      </c>
      <c r="J288" s="30" t="str">
        <f ca="1">IF(AND(WEEKDAY(C288,1)=1,H288&gt;0),MAX(0,-Tableau1[[#This Row],[Total semaine]]+$B$1),"")</f>
        <v/>
      </c>
    </row>
    <row r="289" spans="1:10" ht="25.2" customHeight="1" x14ac:dyDescent="0.3">
      <c r="A289" s="11">
        <f t="shared" si="13"/>
        <v>41</v>
      </c>
      <c r="B289" s="16" t="str">
        <f t="shared" si="14"/>
        <v>Octobre</v>
      </c>
      <c r="C289" s="6">
        <f t="shared" si="12"/>
        <v>46306</v>
      </c>
      <c r="D289" s="7"/>
      <c r="E289" s="7"/>
      <c r="F289" s="7"/>
      <c r="G289" s="3" t="str">
        <f>IF(COUNT(Tableau1[[#This Row],[Ouverture de poste]],Tableau1[[#This Row],[Fermeture de poste]])&lt;2,"-",MOD(F289-D289-E289,1))</f>
        <v>-</v>
      </c>
      <c r="H289" s="3">
        <f ca="1">IF(AND(WEEKDAY(Tableau1[[#This Row],[Date]],2)=7,COUNTA(OFFSET(Tableau1[[#This Row],[Ouverture de poste]],-6,,5))=5), SUM(OFFSET(Tableau1[[#This Row],[Total]],-6,,7)),0)</f>
        <v>0</v>
      </c>
      <c r="I289" s="33" t="str">
        <f ca="1">IF(AND(WEEKDAY(C289,1)=1,H289&gt;0),MAX(0,Tableau1[[#This Row],[Total semaine]]-$B$1),"")</f>
        <v/>
      </c>
      <c r="J289" s="30" t="str">
        <f ca="1">IF(AND(WEEKDAY(C289,1)=1,H289&gt;0),MAX(0,-Tableau1[[#This Row],[Total semaine]]+$B$1),"")</f>
        <v/>
      </c>
    </row>
    <row r="290" spans="1:10" ht="25.2" customHeight="1" x14ac:dyDescent="0.3">
      <c r="A290" s="11">
        <f t="shared" si="13"/>
        <v>42</v>
      </c>
      <c r="B290" s="16" t="str">
        <f t="shared" si="14"/>
        <v>Octobre</v>
      </c>
      <c r="C290" s="6">
        <f t="shared" ref="C290:C353" si="15">C289+1</f>
        <v>46307</v>
      </c>
      <c r="D290" s="7"/>
      <c r="E290" s="7"/>
      <c r="F290" s="7"/>
      <c r="G290" s="3" t="str">
        <f>IF(COUNT(Tableau1[[#This Row],[Ouverture de poste]],Tableau1[[#This Row],[Fermeture de poste]])&lt;2,"-",MOD(F290-D290-E290,1))</f>
        <v>-</v>
      </c>
      <c r="H290" s="3">
        <f ca="1">IF(AND(WEEKDAY(Tableau1[[#This Row],[Date]],2)=7,COUNTA(OFFSET(Tableau1[[#This Row],[Ouverture de poste]],-6,,5))=5), SUM(OFFSET(Tableau1[[#This Row],[Total]],-6,,7)),0)</f>
        <v>0</v>
      </c>
      <c r="I290" s="33" t="str">
        <f ca="1">IF(AND(WEEKDAY(C290,1)=1,H290&gt;0),MAX(0,Tableau1[[#This Row],[Total semaine]]-$B$1),"")</f>
        <v/>
      </c>
      <c r="J290" s="30" t="str">
        <f ca="1">IF(AND(WEEKDAY(C290,1)=1,H290&gt;0),MAX(0,-Tableau1[[#This Row],[Total semaine]]+$B$1),"")</f>
        <v/>
      </c>
    </row>
    <row r="291" spans="1:10" ht="25.2" customHeight="1" x14ac:dyDescent="0.3">
      <c r="A291" s="11">
        <f t="shared" si="13"/>
        <v>42</v>
      </c>
      <c r="B291" s="16" t="str">
        <f t="shared" si="14"/>
        <v>Octobre</v>
      </c>
      <c r="C291" s="6">
        <f t="shared" si="15"/>
        <v>46308</v>
      </c>
      <c r="D291" s="7"/>
      <c r="E291" s="7"/>
      <c r="F291" s="7"/>
      <c r="G291" s="3" t="str">
        <f>IF(COUNT(Tableau1[[#This Row],[Ouverture de poste]],Tableau1[[#This Row],[Fermeture de poste]])&lt;2,"-",MOD(F291-D291-E291,1))</f>
        <v>-</v>
      </c>
      <c r="H291" s="3">
        <f ca="1">IF(AND(WEEKDAY(Tableau1[[#This Row],[Date]],2)=7,COUNTA(OFFSET(Tableau1[[#This Row],[Ouverture de poste]],-6,,5))=5), SUM(OFFSET(Tableau1[[#This Row],[Total]],-6,,7)),0)</f>
        <v>0</v>
      </c>
      <c r="I291" s="33" t="str">
        <f ca="1">IF(AND(WEEKDAY(C291,1)=1,H291&gt;0),MAX(0,Tableau1[[#This Row],[Total semaine]]-$B$1),"")</f>
        <v/>
      </c>
      <c r="J291" s="30" t="str">
        <f ca="1">IF(AND(WEEKDAY(C291,1)=1,H291&gt;0),MAX(0,-Tableau1[[#This Row],[Total semaine]]+$B$1),"")</f>
        <v/>
      </c>
    </row>
    <row r="292" spans="1:10" ht="25.2" customHeight="1" x14ac:dyDescent="0.3">
      <c r="A292" s="11">
        <f t="shared" si="13"/>
        <v>42</v>
      </c>
      <c r="B292" s="16" t="str">
        <f t="shared" si="14"/>
        <v>Octobre</v>
      </c>
      <c r="C292" s="6">
        <f t="shared" si="15"/>
        <v>46309</v>
      </c>
      <c r="D292" s="7"/>
      <c r="E292" s="7"/>
      <c r="F292" s="7"/>
      <c r="G292" s="3" t="str">
        <f>IF(COUNT(Tableau1[[#This Row],[Ouverture de poste]],Tableau1[[#This Row],[Fermeture de poste]])&lt;2,"-",MOD(F292-D292-E292,1))</f>
        <v>-</v>
      </c>
      <c r="H292" s="3">
        <f ca="1">IF(AND(WEEKDAY(Tableau1[[#This Row],[Date]],2)=7,COUNTA(OFFSET(Tableau1[[#This Row],[Ouverture de poste]],-6,,5))=5), SUM(OFFSET(Tableau1[[#This Row],[Total]],-6,,7)),0)</f>
        <v>0</v>
      </c>
      <c r="I292" s="33" t="str">
        <f ca="1">IF(AND(WEEKDAY(C292,1)=1,H292&gt;0),MAX(0,Tableau1[[#This Row],[Total semaine]]-$B$1),"")</f>
        <v/>
      </c>
      <c r="J292" s="30" t="str">
        <f ca="1">IF(AND(WEEKDAY(C292,1)=1,H292&gt;0),MAX(0,-Tableau1[[#This Row],[Total semaine]]+$B$1),"")</f>
        <v/>
      </c>
    </row>
    <row r="293" spans="1:10" ht="25.2" customHeight="1" x14ac:dyDescent="0.3">
      <c r="A293" s="11">
        <f t="shared" si="13"/>
        <v>42</v>
      </c>
      <c r="B293" s="16" t="str">
        <f t="shared" si="14"/>
        <v>Octobre</v>
      </c>
      <c r="C293" s="6">
        <f t="shared" si="15"/>
        <v>46310</v>
      </c>
      <c r="D293" s="7"/>
      <c r="E293" s="7"/>
      <c r="F293" s="7"/>
      <c r="G293" s="3" t="str">
        <f>IF(COUNT(Tableau1[[#This Row],[Ouverture de poste]],Tableau1[[#This Row],[Fermeture de poste]])&lt;2,"-",MOD(F293-D293-E293,1))</f>
        <v>-</v>
      </c>
      <c r="H293" s="3">
        <f ca="1">IF(AND(WEEKDAY(Tableau1[[#This Row],[Date]],2)=7,COUNTA(OFFSET(Tableau1[[#This Row],[Ouverture de poste]],-6,,5))=5), SUM(OFFSET(Tableau1[[#This Row],[Total]],-6,,7)),0)</f>
        <v>0</v>
      </c>
      <c r="I293" s="33" t="str">
        <f ca="1">IF(AND(WEEKDAY(C293,1)=1,H293&gt;0),MAX(0,Tableau1[[#This Row],[Total semaine]]-$B$1),"")</f>
        <v/>
      </c>
      <c r="J293" s="30" t="str">
        <f ca="1">IF(AND(WEEKDAY(C293,1)=1,H293&gt;0),MAX(0,-Tableau1[[#This Row],[Total semaine]]+$B$1),"")</f>
        <v/>
      </c>
    </row>
    <row r="294" spans="1:10" ht="25.2" customHeight="1" x14ac:dyDescent="0.3">
      <c r="A294" s="11">
        <f t="shared" si="13"/>
        <v>42</v>
      </c>
      <c r="B294" s="16" t="str">
        <f t="shared" si="14"/>
        <v>Octobre</v>
      </c>
      <c r="C294" s="6">
        <f t="shared" si="15"/>
        <v>46311</v>
      </c>
      <c r="D294" s="7"/>
      <c r="E294" s="7"/>
      <c r="F294" s="7"/>
      <c r="G294" s="3" t="str">
        <f>IF(COUNT(Tableau1[[#This Row],[Ouverture de poste]],Tableau1[[#This Row],[Fermeture de poste]])&lt;2,"-",MOD(F294-D294-E294,1))</f>
        <v>-</v>
      </c>
      <c r="H294" s="3">
        <f ca="1">IF(AND(WEEKDAY(Tableau1[[#This Row],[Date]],2)=7,COUNTA(OFFSET(Tableau1[[#This Row],[Ouverture de poste]],-6,,5))=5), SUM(OFFSET(Tableau1[[#This Row],[Total]],-6,,7)),0)</f>
        <v>0</v>
      </c>
      <c r="I294" s="33" t="str">
        <f ca="1">IF(AND(WEEKDAY(C294,1)=1,H294&gt;0),MAX(0,Tableau1[[#This Row],[Total semaine]]-$B$1),"")</f>
        <v/>
      </c>
      <c r="J294" s="30" t="str">
        <f ca="1">IF(AND(WEEKDAY(C294,1)=1,H294&gt;0),MAX(0,-Tableau1[[#This Row],[Total semaine]]+$B$1),"")</f>
        <v/>
      </c>
    </row>
    <row r="295" spans="1:10" ht="25.2" customHeight="1" x14ac:dyDescent="0.3">
      <c r="A295" s="11">
        <f t="shared" si="13"/>
        <v>42</v>
      </c>
      <c r="B295" s="16" t="str">
        <f t="shared" si="14"/>
        <v>Octobre</v>
      </c>
      <c r="C295" s="6">
        <f t="shared" si="15"/>
        <v>46312</v>
      </c>
      <c r="D295" s="7"/>
      <c r="E295" s="7"/>
      <c r="F295" s="7"/>
      <c r="G295" s="3" t="str">
        <f>IF(COUNT(Tableau1[[#This Row],[Ouverture de poste]],Tableau1[[#This Row],[Fermeture de poste]])&lt;2,"-",MOD(F295-D295-E295,1))</f>
        <v>-</v>
      </c>
      <c r="H295" s="3">
        <f ca="1">IF(AND(WEEKDAY(Tableau1[[#This Row],[Date]],2)=7,COUNTA(OFFSET(Tableau1[[#This Row],[Ouverture de poste]],-6,,5))=5), SUM(OFFSET(Tableau1[[#This Row],[Total]],-6,,7)),0)</f>
        <v>0</v>
      </c>
      <c r="I295" s="33" t="str">
        <f ca="1">IF(AND(WEEKDAY(C295,1)=1,H295&gt;0),MAX(0,Tableau1[[#This Row],[Total semaine]]-$B$1),"")</f>
        <v/>
      </c>
      <c r="J295" s="30" t="str">
        <f ca="1">IF(AND(WEEKDAY(C295,1)=1,H295&gt;0),MAX(0,-Tableau1[[#This Row],[Total semaine]]+$B$1),"")</f>
        <v/>
      </c>
    </row>
    <row r="296" spans="1:10" ht="25.2" customHeight="1" x14ac:dyDescent="0.3">
      <c r="A296" s="11">
        <f t="shared" si="13"/>
        <v>42</v>
      </c>
      <c r="B296" s="16" t="str">
        <f t="shared" si="14"/>
        <v>Octobre</v>
      </c>
      <c r="C296" s="6">
        <f t="shared" si="15"/>
        <v>46313</v>
      </c>
      <c r="D296" s="7"/>
      <c r="E296" s="7"/>
      <c r="F296" s="7"/>
      <c r="G296" s="3" t="str">
        <f>IF(COUNT(Tableau1[[#This Row],[Ouverture de poste]],Tableau1[[#This Row],[Fermeture de poste]])&lt;2,"-",MOD(F296-D296-E296,1))</f>
        <v>-</v>
      </c>
      <c r="H296" s="3">
        <f ca="1">IF(AND(WEEKDAY(Tableau1[[#This Row],[Date]],2)=7,COUNTA(OFFSET(Tableau1[[#This Row],[Ouverture de poste]],-6,,5))=5), SUM(OFFSET(Tableau1[[#This Row],[Total]],-6,,7)),0)</f>
        <v>0</v>
      </c>
      <c r="I296" s="33" t="str">
        <f ca="1">IF(AND(WEEKDAY(C296,1)=1,H296&gt;0),MAX(0,Tableau1[[#This Row],[Total semaine]]-$B$1),"")</f>
        <v/>
      </c>
      <c r="J296" s="30" t="str">
        <f ca="1">IF(AND(WEEKDAY(C296,1)=1,H296&gt;0),MAX(0,-Tableau1[[#This Row],[Total semaine]]+$B$1),"")</f>
        <v/>
      </c>
    </row>
    <row r="297" spans="1:10" ht="25.2" customHeight="1" x14ac:dyDescent="0.3">
      <c r="A297" s="11">
        <f t="shared" si="13"/>
        <v>43</v>
      </c>
      <c r="B297" s="16" t="str">
        <f t="shared" si="14"/>
        <v>Octobre</v>
      </c>
      <c r="C297" s="6">
        <f t="shared" si="15"/>
        <v>46314</v>
      </c>
      <c r="D297" s="7"/>
      <c r="E297" s="7"/>
      <c r="F297" s="7"/>
      <c r="G297" s="3" t="str">
        <f>IF(COUNT(Tableau1[[#This Row],[Ouverture de poste]],Tableau1[[#This Row],[Fermeture de poste]])&lt;2,"-",MOD(F297-D297-E297,1))</f>
        <v>-</v>
      </c>
      <c r="H297" s="3">
        <f ca="1">IF(AND(WEEKDAY(Tableau1[[#This Row],[Date]],2)=7,COUNTA(OFFSET(Tableau1[[#This Row],[Ouverture de poste]],-6,,5))=5), SUM(OFFSET(Tableau1[[#This Row],[Total]],-6,,7)),0)</f>
        <v>0</v>
      </c>
      <c r="I297" s="33" t="str">
        <f ca="1">IF(AND(WEEKDAY(C297,1)=1,H297&gt;0),MAX(0,Tableau1[[#This Row],[Total semaine]]-$B$1),"")</f>
        <v/>
      </c>
      <c r="J297" s="30" t="str">
        <f ca="1">IF(AND(WEEKDAY(C297,1)=1,H297&gt;0),MAX(0,-Tableau1[[#This Row],[Total semaine]]+$B$1),"")</f>
        <v/>
      </c>
    </row>
    <row r="298" spans="1:10" ht="25.2" customHeight="1" x14ac:dyDescent="0.3">
      <c r="A298" s="11">
        <f t="shared" si="13"/>
        <v>43</v>
      </c>
      <c r="B298" s="16" t="str">
        <f t="shared" si="14"/>
        <v>Octobre</v>
      </c>
      <c r="C298" s="6">
        <f t="shared" si="15"/>
        <v>46315</v>
      </c>
      <c r="D298" s="7"/>
      <c r="E298" s="7"/>
      <c r="F298" s="7"/>
      <c r="G298" s="3" t="str">
        <f>IF(COUNT(Tableau1[[#This Row],[Ouverture de poste]],Tableau1[[#This Row],[Fermeture de poste]])&lt;2,"-",MOD(F298-D298-E298,1))</f>
        <v>-</v>
      </c>
      <c r="H298" s="3">
        <f ca="1">IF(AND(WEEKDAY(Tableau1[[#This Row],[Date]],2)=7,COUNTA(OFFSET(Tableau1[[#This Row],[Ouverture de poste]],-6,,5))=5), SUM(OFFSET(Tableau1[[#This Row],[Total]],-6,,7)),0)</f>
        <v>0</v>
      </c>
      <c r="I298" s="33" t="str">
        <f ca="1">IF(AND(WEEKDAY(C298,1)=1,H298&gt;0),MAX(0,Tableau1[[#This Row],[Total semaine]]-$B$1),"")</f>
        <v/>
      </c>
      <c r="J298" s="30" t="str">
        <f ca="1">IF(AND(WEEKDAY(C298,1)=1,H298&gt;0),MAX(0,-Tableau1[[#This Row],[Total semaine]]+$B$1),"")</f>
        <v/>
      </c>
    </row>
    <row r="299" spans="1:10" ht="25.2" customHeight="1" x14ac:dyDescent="0.3">
      <c r="A299" s="11">
        <f t="shared" si="13"/>
        <v>43</v>
      </c>
      <c r="B299" s="16" t="str">
        <f t="shared" si="14"/>
        <v>Octobre</v>
      </c>
      <c r="C299" s="6">
        <f t="shared" si="15"/>
        <v>46316</v>
      </c>
      <c r="D299" s="7"/>
      <c r="E299" s="7"/>
      <c r="F299" s="7"/>
      <c r="G299" s="3" t="str">
        <f>IF(COUNT(Tableau1[[#This Row],[Ouverture de poste]],Tableau1[[#This Row],[Fermeture de poste]])&lt;2,"-",MOD(F299-D299-E299,1))</f>
        <v>-</v>
      </c>
      <c r="H299" s="3">
        <f ca="1">IF(AND(WEEKDAY(Tableau1[[#This Row],[Date]],2)=7,COUNTA(OFFSET(Tableau1[[#This Row],[Ouverture de poste]],-6,,5))=5), SUM(OFFSET(Tableau1[[#This Row],[Total]],-6,,7)),0)</f>
        <v>0</v>
      </c>
      <c r="I299" s="33" t="str">
        <f ca="1">IF(AND(WEEKDAY(C299,1)=1,H299&gt;0),MAX(0,Tableau1[[#This Row],[Total semaine]]-$B$1),"")</f>
        <v/>
      </c>
      <c r="J299" s="30" t="str">
        <f ca="1">IF(AND(WEEKDAY(C299,1)=1,H299&gt;0),MAX(0,-Tableau1[[#This Row],[Total semaine]]+$B$1),"")</f>
        <v/>
      </c>
    </row>
    <row r="300" spans="1:10" ht="25.2" customHeight="1" x14ac:dyDescent="0.3">
      <c r="A300" s="11">
        <f t="shared" si="13"/>
        <v>43</v>
      </c>
      <c r="B300" s="16" t="str">
        <f t="shared" si="14"/>
        <v>Octobre</v>
      </c>
      <c r="C300" s="6">
        <f t="shared" si="15"/>
        <v>46317</v>
      </c>
      <c r="D300" s="7"/>
      <c r="E300" s="7"/>
      <c r="F300" s="7"/>
      <c r="G300" s="3" t="str">
        <f>IF(COUNT(Tableau1[[#This Row],[Ouverture de poste]],Tableau1[[#This Row],[Fermeture de poste]])&lt;2,"-",MOD(F300-D300-E300,1))</f>
        <v>-</v>
      </c>
      <c r="H300" s="3">
        <f ca="1">IF(AND(WEEKDAY(Tableau1[[#This Row],[Date]],2)=7,COUNTA(OFFSET(Tableau1[[#This Row],[Ouverture de poste]],-6,,5))=5), SUM(OFFSET(Tableau1[[#This Row],[Total]],-6,,7)),0)</f>
        <v>0</v>
      </c>
      <c r="I300" s="33" t="str">
        <f ca="1">IF(AND(WEEKDAY(C300,1)=1,H300&gt;0),MAX(0,Tableau1[[#This Row],[Total semaine]]-$B$1),"")</f>
        <v/>
      </c>
      <c r="J300" s="30" t="str">
        <f ca="1">IF(AND(WEEKDAY(C300,1)=1,H300&gt;0),MAX(0,-Tableau1[[#This Row],[Total semaine]]+$B$1),"")</f>
        <v/>
      </c>
    </row>
    <row r="301" spans="1:10" ht="25.2" customHeight="1" x14ac:dyDescent="0.3">
      <c r="A301" s="11">
        <f t="shared" si="13"/>
        <v>43</v>
      </c>
      <c r="B301" s="16" t="str">
        <f t="shared" si="14"/>
        <v>Octobre</v>
      </c>
      <c r="C301" s="6">
        <f t="shared" si="15"/>
        <v>46318</v>
      </c>
      <c r="D301" s="7"/>
      <c r="E301" s="7"/>
      <c r="F301" s="7"/>
      <c r="G301" s="3" t="str">
        <f>IF(COUNT(Tableau1[[#This Row],[Ouverture de poste]],Tableau1[[#This Row],[Fermeture de poste]])&lt;2,"-",MOD(F301-D301-E301,1))</f>
        <v>-</v>
      </c>
      <c r="H301" s="3">
        <f ca="1">IF(AND(WEEKDAY(Tableau1[[#This Row],[Date]],2)=7,COUNTA(OFFSET(Tableau1[[#This Row],[Ouverture de poste]],-6,,5))=5), SUM(OFFSET(Tableau1[[#This Row],[Total]],-6,,7)),0)</f>
        <v>0</v>
      </c>
      <c r="I301" s="33" t="str">
        <f ca="1">IF(AND(WEEKDAY(C301,1)=1,H301&gt;0),MAX(0,Tableau1[[#This Row],[Total semaine]]-$B$1),"")</f>
        <v/>
      </c>
      <c r="J301" s="30" t="str">
        <f ca="1">IF(AND(WEEKDAY(C301,1)=1,H301&gt;0),MAX(0,-Tableau1[[#This Row],[Total semaine]]+$B$1),"")</f>
        <v/>
      </c>
    </row>
    <row r="302" spans="1:10" ht="25.2" customHeight="1" x14ac:dyDescent="0.3">
      <c r="A302" s="11">
        <f t="shared" si="13"/>
        <v>43</v>
      </c>
      <c r="B302" s="16" t="str">
        <f t="shared" si="14"/>
        <v>Octobre</v>
      </c>
      <c r="C302" s="6">
        <f t="shared" si="15"/>
        <v>46319</v>
      </c>
      <c r="D302" s="7"/>
      <c r="E302" s="7"/>
      <c r="F302" s="7"/>
      <c r="G302" s="3" t="str">
        <f>IF(COUNT(Tableau1[[#This Row],[Ouverture de poste]],Tableau1[[#This Row],[Fermeture de poste]])&lt;2,"-",MOD(F302-D302-E302,1))</f>
        <v>-</v>
      </c>
      <c r="H302" s="3">
        <f ca="1">IF(AND(WEEKDAY(Tableau1[[#This Row],[Date]],2)=7,COUNTA(OFFSET(Tableau1[[#This Row],[Ouverture de poste]],-6,,5))=5), SUM(OFFSET(Tableau1[[#This Row],[Total]],-6,,7)),0)</f>
        <v>0</v>
      </c>
      <c r="I302" s="33" t="str">
        <f ca="1">IF(AND(WEEKDAY(C302,1)=1,H302&gt;0),MAX(0,Tableau1[[#This Row],[Total semaine]]-$B$1),"")</f>
        <v/>
      </c>
      <c r="J302" s="30" t="str">
        <f ca="1">IF(AND(WEEKDAY(C302,1)=1,H302&gt;0),MAX(0,-Tableau1[[#This Row],[Total semaine]]+$B$1),"")</f>
        <v/>
      </c>
    </row>
    <row r="303" spans="1:10" ht="25.2" customHeight="1" x14ac:dyDescent="0.3">
      <c r="A303" s="11">
        <f t="shared" si="13"/>
        <v>43</v>
      </c>
      <c r="B303" s="16" t="str">
        <f t="shared" si="14"/>
        <v>Octobre</v>
      </c>
      <c r="C303" s="6">
        <f t="shared" si="15"/>
        <v>46320</v>
      </c>
      <c r="D303" s="7"/>
      <c r="E303" s="7"/>
      <c r="F303" s="7"/>
      <c r="G303" s="3" t="str">
        <f>IF(COUNT(Tableau1[[#This Row],[Ouverture de poste]],Tableau1[[#This Row],[Fermeture de poste]])&lt;2,"-",MOD(F303-D303-E303,1))</f>
        <v>-</v>
      </c>
      <c r="H303" s="3">
        <f ca="1">IF(AND(WEEKDAY(Tableau1[[#This Row],[Date]],2)=7,COUNTA(OFFSET(Tableau1[[#This Row],[Ouverture de poste]],-6,,5))=5), SUM(OFFSET(Tableau1[[#This Row],[Total]],-6,,7)),0)</f>
        <v>0</v>
      </c>
      <c r="I303" s="33" t="str">
        <f ca="1">IF(AND(WEEKDAY(C303,1)=1,H303&gt;0),MAX(0,Tableau1[[#This Row],[Total semaine]]-$B$1),"")</f>
        <v/>
      </c>
      <c r="J303" s="30" t="str">
        <f ca="1">IF(AND(WEEKDAY(C303,1)=1,H303&gt;0),MAX(0,-Tableau1[[#This Row],[Total semaine]]+$B$1),"")</f>
        <v/>
      </c>
    </row>
    <row r="304" spans="1:10" ht="25.2" customHeight="1" x14ac:dyDescent="0.3">
      <c r="A304" s="11">
        <f t="shared" si="13"/>
        <v>44</v>
      </c>
      <c r="B304" s="16" t="str">
        <f t="shared" si="14"/>
        <v>Octobre</v>
      </c>
      <c r="C304" s="6">
        <f t="shared" si="15"/>
        <v>46321</v>
      </c>
      <c r="D304" s="7"/>
      <c r="E304" s="7"/>
      <c r="F304" s="7"/>
      <c r="G304" s="3" t="str">
        <f>IF(COUNT(Tableau1[[#This Row],[Ouverture de poste]],Tableau1[[#This Row],[Fermeture de poste]])&lt;2,"-",MOD(F304-D304-E304,1))</f>
        <v>-</v>
      </c>
      <c r="H304" s="3">
        <f ca="1">IF(AND(WEEKDAY(Tableau1[[#This Row],[Date]],2)=7,COUNTA(OFFSET(Tableau1[[#This Row],[Ouverture de poste]],-6,,5))=5), SUM(OFFSET(Tableau1[[#This Row],[Total]],-6,,7)),0)</f>
        <v>0</v>
      </c>
      <c r="I304" s="33" t="str">
        <f ca="1">IF(AND(WEEKDAY(C304,1)=1,H304&gt;0),MAX(0,Tableau1[[#This Row],[Total semaine]]-$B$1),"")</f>
        <v/>
      </c>
      <c r="J304" s="30" t="str">
        <f ca="1">IF(AND(WEEKDAY(C304,1)=1,H304&gt;0),MAX(0,-Tableau1[[#This Row],[Total semaine]]+$B$1),"")</f>
        <v/>
      </c>
    </row>
    <row r="305" spans="1:10" ht="25.2" customHeight="1" x14ac:dyDescent="0.3">
      <c r="A305" s="11">
        <f t="shared" si="13"/>
        <v>44</v>
      </c>
      <c r="B305" s="16" t="str">
        <f t="shared" si="14"/>
        <v>Octobre</v>
      </c>
      <c r="C305" s="6">
        <f t="shared" si="15"/>
        <v>46322</v>
      </c>
      <c r="D305" s="7"/>
      <c r="E305" s="7"/>
      <c r="F305" s="7"/>
      <c r="G305" s="3" t="str">
        <f>IF(COUNT(Tableau1[[#This Row],[Ouverture de poste]],Tableau1[[#This Row],[Fermeture de poste]])&lt;2,"-",MOD(F305-D305-E305,1))</f>
        <v>-</v>
      </c>
      <c r="H305" s="3">
        <f ca="1">IF(AND(WEEKDAY(Tableau1[[#This Row],[Date]],2)=7,COUNTA(OFFSET(Tableau1[[#This Row],[Ouverture de poste]],-6,,5))=5), SUM(OFFSET(Tableau1[[#This Row],[Total]],-6,,7)),0)</f>
        <v>0</v>
      </c>
      <c r="I305" s="33" t="str">
        <f ca="1">IF(AND(WEEKDAY(C305,1)=1,H305&gt;0),MAX(0,Tableau1[[#This Row],[Total semaine]]-$B$1),"")</f>
        <v/>
      </c>
      <c r="J305" s="30" t="str">
        <f ca="1">IF(AND(WEEKDAY(C305,1)=1,H305&gt;0),MAX(0,-Tableau1[[#This Row],[Total semaine]]+$B$1),"")</f>
        <v/>
      </c>
    </row>
    <row r="306" spans="1:10" ht="25.2" customHeight="1" x14ac:dyDescent="0.3">
      <c r="A306" s="11">
        <f t="shared" si="13"/>
        <v>44</v>
      </c>
      <c r="B306" s="16" t="str">
        <f t="shared" si="14"/>
        <v>Octobre</v>
      </c>
      <c r="C306" s="6">
        <f t="shared" si="15"/>
        <v>46323</v>
      </c>
      <c r="D306" s="7"/>
      <c r="E306" s="7"/>
      <c r="F306" s="7"/>
      <c r="G306" s="3" t="str">
        <f>IF(COUNT(Tableau1[[#This Row],[Ouverture de poste]],Tableau1[[#This Row],[Fermeture de poste]])&lt;2,"-",MOD(F306-D306-E306,1))</f>
        <v>-</v>
      </c>
      <c r="H306" s="3">
        <f ca="1">IF(AND(WEEKDAY(Tableau1[[#This Row],[Date]],2)=7,COUNTA(OFFSET(Tableau1[[#This Row],[Ouverture de poste]],-6,,5))=5), SUM(OFFSET(Tableau1[[#This Row],[Total]],-6,,7)),0)</f>
        <v>0</v>
      </c>
      <c r="I306" s="33" t="str">
        <f ca="1">IF(AND(WEEKDAY(C306,1)=1,H306&gt;0),MAX(0,Tableau1[[#This Row],[Total semaine]]-$B$1),"")</f>
        <v/>
      </c>
      <c r="J306" s="30" t="str">
        <f ca="1">IF(AND(WEEKDAY(C306,1)=1,H306&gt;0),MAX(0,-Tableau1[[#This Row],[Total semaine]]+$B$1),"")</f>
        <v/>
      </c>
    </row>
    <row r="307" spans="1:10" ht="25.2" customHeight="1" x14ac:dyDescent="0.3">
      <c r="A307" s="11">
        <f t="shared" si="13"/>
        <v>44</v>
      </c>
      <c r="B307" s="16" t="str">
        <f t="shared" si="14"/>
        <v>Octobre</v>
      </c>
      <c r="C307" s="6">
        <f t="shared" si="15"/>
        <v>46324</v>
      </c>
      <c r="D307" s="7"/>
      <c r="E307" s="7"/>
      <c r="F307" s="7"/>
      <c r="G307" s="3" t="str">
        <f>IF(COUNT(Tableau1[[#This Row],[Ouverture de poste]],Tableau1[[#This Row],[Fermeture de poste]])&lt;2,"-",MOD(F307-D307-E307,1))</f>
        <v>-</v>
      </c>
      <c r="H307" s="3">
        <f ca="1">IF(AND(WEEKDAY(Tableau1[[#This Row],[Date]],2)=7,COUNTA(OFFSET(Tableau1[[#This Row],[Ouverture de poste]],-6,,5))=5), SUM(OFFSET(Tableau1[[#This Row],[Total]],-6,,7)),0)</f>
        <v>0</v>
      </c>
      <c r="I307" s="33" t="str">
        <f ca="1">IF(AND(WEEKDAY(C307,1)=1,H307&gt;0),MAX(0,Tableau1[[#This Row],[Total semaine]]-$B$1),"")</f>
        <v/>
      </c>
      <c r="J307" s="30" t="str">
        <f ca="1">IF(AND(WEEKDAY(C307,1)=1,H307&gt;0),MAX(0,-Tableau1[[#This Row],[Total semaine]]+$B$1),"")</f>
        <v/>
      </c>
    </row>
    <row r="308" spans="1:10" ht="25.2" customHeight="1" x14ac:dyDescent="0.3">
      <c r="A308" s="11">
        <f t="shared" si="13"/>
        <v>44</v>
      </c>
      <c r="B308" s="16" t="str">
        <f t="shared" si="14"/>
        <v>Octobre</v>
      </c>
      <c r="C308" s="6">
        <f t="shared" si="15"/>
        <v>46325</v>
      </c>
      <c r="D308" s="7"/>
      <c r="E308" s="7"/>
      <c r="F308" s="7"/>
      <c r="G308" s="3" t="str">
        <f>IF(COUNT(Tableau1[[#This Row],[Ouverture de poste]],Tableau1[[#This Row],[Fermeture de poste]])&lt;2,"-",MOD(F308-D308-E308,1))</f>
        <v>-</v>
      </c>
      <c r="H308" s="3">
        <f ca="1">IF(AND(WEEKDAY(Tableau1[[#This Row],[Date]],2)=7,COUNTA(OFFSET(Tableau1[[#This Row],[Ouverture de poste]],-6,,5))=5), SUM(OFFSET(Tableau1[[#This Row],[Total]],-6,,7)),0)</f>
        <v>0</v>
      </c>
      <c r="I308" s="33" t="str">
        <f ca="1">IF(AND(WEEKDAY(C308,1)=1,H308&gt;0),MAX(0,Tableau1[[#This Row],[Total semaine]]-$B$1),"")</f>
        <v/>
      </c>
      <c r="J308" s="30" t="str">
        <f ca="1">IF(AND(WEEKDAY(C308,1)=1,H308&gt;0),MAX(0,-Tableau1[[#This Row],[Total semaine]]+$B$1),"")</f>
        <v/>
      </c>
    </row>
    <row r="309" spans="1:10" ht="25.2" customHeight="1" x14ac:dyDescent="0.3">
      <c r="A309" s="11">
        <f t="shared" si="13"/>
        <v>44</v>
      </c>
      <c r="B309" s="16" t="str">
        <f t="shared" si="14"/>
        <v>Octobre</v>
      </c>
      <c r="C309" s="6">
        <f t="shared" si="15"/>
        <v>46326</v>
      </c>
      <c r="D309" s="7"/>
      <c r="E309" s="7"/>
      <c r="F309" s="7"/>
      <c r="G309" s="3" t="str">
        <f>IF(COUNT(Tableau1[[#This Row],[Ouverture de poste]],Tableau1[[#This Row],[Fermeture de poste]])&lt;2,"-",MOD(F309-D309-E309,1))</f>
        <v>-</v>
      </c>
      <c r="H309" s="3">
        <f ca="1">IF(AND(WEEKDAY(Tableau1[[#This Row],[Date]],2)=7,COUNTA(OFFSET(Tableau1[[#This Row],[Ouverture de poste]],-6,,5))=5), SUM(OFFSET(Tableau1[[#This Row],[Total]],-6,,7)),0)</f>
        <v>0</v>
      </c>
      <c r="I309" s="33" t="str">
        <f ca="1">IF(AND(WEEKDAY(C309,1)=1,H309&gt;0),MAX(0,Tableau1[[#This Row],[Total semaine]]-$B$1),"")</f>
        <v/>
      </c>
      <c r="J309" s="30" t="str">
        <f ca="1">IF(AND(WEEKDAY(C309,1)=1,H309&gt;0),MAX(0,-Tableau1[[#This Row],[Total semaine]]+$B$1),"")</f>
        <v/>
      </c>
    </row>
    <row r="310" spans="1:10" ht="25.2" customHeight="1" x14ac:dyDescent="0.3">
      <c r="A310" s="11">
        <f t="shared" si="13"/>
        <v>44</v>
      </c>
      <c r="B310" s="16" t="str">
        <f t="shared" si="14"/>
        <v>Novembre</v>
      </c>
      <c r="C310" s="6">
        <f t="shared" si="15"/>
        <v>46327</v>
      </c>
      <c r="D310" s="7"/>
      <c r="E310" s="7"/>
      <c r="F310" s="7"/>
      <c r="G310" s="3" t="str">
        <f>IF(COUNT(Tableau1[[#This Row],[Ouverture de poste]],Tableau1[[#This Row],[Fermeture de poste]])&lt;2,"-",MOD(F310-D310-E310,1))</f>
        <v>-</v>
      </c>
      <c r="H310" s="3">
        <f ca="1">IF(AND(WEEKDAY(Tableau1[[#This Row],[Date]],2)=7,COUNTA(OFFSET(Tableau1[[#This Row],[Ouverture de poste]],-6,,5))=5), SUM(OFFSET(Tableau1[[#This Row],[Total]],-6,,7)),0)</f>
        <v>0</v>
      </c>
      <c r="I310" s="33" t="str">
        <f ca="1">IF(AND(WEEKDAY(C310,1)=1,H310&gt;0),MAX(0,Tableau1[[#This Row],[Total semaine]]-$B$1),"")</f>
        <v/>
      </c>
      <c r="J310" s="30" t="str">
        <f ca="1">IF(AND(WEEKDAY(C310,1)=1,H310&gt;0),MAX(0,-Tableau1[[#This Row],[Total semaine]]+$B$1),"")</f>
        <v/>
      </c>
    </row>
    <row r="311" spans="1:10" ht="25.2" customHeight="1" x14ac:dyDescent="0.3">
      <c r="A311" s="11">
        <f t="shared" si="13"/>
        <v>45</v>
      </c>
      <c r="B311" s="16" t="str">
        <f t="shared" si="14"/>
        <v>Novembre</v>
      </c>
      <c r="C311" s="6">
        <f t="shared" si="15"/>
        <v>46328</v>
      </c>
      <c r="D311" s="7"/>
      <c r="E311" s="7"/>
      <c r="F311" s="7"/>
      <c r="G311" s="3" t="str">
        <f>IF(COUNT(Tableau1[[#This Row],[Ouverture de poste]],Tableau1[[#This Row],[Fermeture de poste]])&lt;2,"-",MOD(F311-D311-E311,1))</f>
        <v>-</v>
      </c>
      <c r="H311" s="3">
        <f ca="1">IF(AND(WEEKDAY(Tableau1[[#This Row],[Date]],2)=7,COUNTA(OFFSET(Tableau1[[#This Row],[Ouverture de poste]],-6,,5))=5), SUM(OFFSET(Tableau1[[#This Row],[Total]],-6,,7)),0)</f>
        <v>0</v>
      </c>
      <c r="I311" s="33" t="str">
        <f ca="1">IF(AND(WEEKDAY(C311,1)=1,H311&gt;0),MAX(0,Tableau1[[#This Row],[Total semaine]]-$B$1),"")</f>
        <v/>
      </c>
      <c r="J311" s="30" t="str">
        <f ca="1">IF(AND(WEEKDAY(C311,1)=1,H311&gt;0),MAX(0,-Tableau1[[#This Row],[Total semaine]]+$B$1),"")</f>
        <v/>
      </c>
    </row>
    <row r="312" spans="1:10" ht="25.2" customHeight="1" x14ac:dyDescent="0.3">
      <c r="A312" s="11">
        <f t="shared" si="13"/>
        <v>45</v>
      </c>
      <c r="B312" s="16" t="str">
        <f t="shared" si="14"/>
        <v>Novembre</v>
      </c>
      <c r="C312" s="6">
        <f t="shared" si="15"/>
        <v>46329</v>
      </c>
      <c r="D312" s="7"/>
      <c r="E312" s="7"/>
      <c r="F312" s="7"/>
      <c r="G312" s="3" t="str">
        <f>IF(COUNT(Tableau1[[#This Row],[Ouverture de poste]],Tableau1[[#This Row],[Fermeture de poste]])&lt;2,"-",MOD(F312-D312-E312,1))</f>
        <v>-</v>
      </c>
      <c r="H312" s="3">
        <f ca="1">IF(AND(WEEKDAY(Tableau1[[#This Row],[Date]],2)=7,COUNTA(OFFSET(Tableau1[[#This Row],[Ouverture de poste]],-6,,5))=5), SUM(OFFSET(Tableau1[[#This Row],[Total]],-6,,7)),0)</f>
        <v>0</v>
      </c>
      <c r="I312" s="33" t="str">
        <f ca="1">IF(AND(WEEKDAY(C312,1)=1,H312&gt;0),MAX(0,Tableau1[[#This Row],[Total semaine]]-$B$1),"")</f>
        <v/>
      </c>
      <c r="J312" s="30" t="str">
        <f ca="1">IF(AND(WEEKDAY(C312,1)=1,H312&gt;0),MAX(0,-Tableau1[[#This Row],[Total semaine]]+$B$1),"")</f>
        <v/>
      </c>
    </row>
    <row r="313" spans="1:10" ht="25.2" customHeight="1" x14ac:dyDescent="0.3">
      <c r="A313" s="11">
        <f t="shared" si="13"/>
        <v>45</v>
      </c>
      <c r="B313" s="16" t="str">
        <f t="shared" si="14"/>
        <v>Novembre</v>
      </c>
      <c r="C313" s="6">
        <f t="shared" si="15"/>
        <v>46330</v>
      </c>
      <c r="D313" s="7"/>
      <c r="E313" s="7"/>
      <c r="F313" s="7"/>
      <c r="G313" s="3" t="str">
        <f>IF(COUNT(Tableau1[[#This Row],[Ouverture de poste]],Tableau1[[#This Row],[Fermeture de poste]])&lt;2,"-",MOD(F313-D313-E313,1))</f>
        <v>-</v>
      </c>
      <c r="H313" s="3">
        <f ca="1">IF(AND(WEEKDAY(Tableau1[[#This Row],[Date]],2)=7,COUNTA(OFFSET(Tableau1[[#This Row],[Ouverture de poste]],-6,,5))=5), SUM(OFFSET(Tableau1[[#This Row],[Total]],-6,,7)),0)</f>
        <v>0</v>
      </c>
      <c r="I313" s="33" t="str">
        <f ca="1">IF(AND(WEEKDAY(C313,1)=1,H313&gt;0),MAX(0,Tableau1[[#This Row],[Total semaine]]-$B$1),"")</f>
        <v/>
      </c>
      <c r="J313" s="30" t="str">
        <f ca="1">IF(AND(WEEKDAY(C313,1)=1,H313&gt;0),MAX(0,-Tableau1[[#This Row],[Total semaine]]+$B$1),"")</f>
        <v/>
      </c>
    </row>
    <row r="314" spans="1:10" ht="25.2" customHeight="1" x14ac:dyDescent="0.3">
      <c r="A314" s="11">
        <f t="shared" si="13"/>
        <v>45</v>
      </c>
      <c r="B314" s="16" t="str">
        <f t="shared" si="14"/>
        <v>Novembre</v>
      </c>
      <c r="C314" s="6">
        <f t="shared" si="15"/>
        <v>46331</v>
      </c>
      <c r="D314" s="7"/>
      <c r="E314" s="7"/>
      <c r="F314" s="7"/>
      <c r="G314" s="3" t="str">
        <f>IF(COUNT(Tableau1[[#This Row],[Ouverture de poste]],Tableau1[[#This Row],[Fermeture de poste]])&lt;2,"-",MOD(F314-D314-E314,1))</f>
        <v>-</v>
      </c>
      <c r="H314" s="3">
        <f ca="1">IF(AND(WEEKDAY(Tableau1[[#This Row],[Date]],2)=7,COUNTA(OFFSET(Tableau1[[#This Row],[Ouverture de poste]],-6,,5))=5), SUM(OFFSET(Tableau1[[#This Row],[Total]],-6,,7)),0)</f>
        <v>0</v>
      </c>
      <c r="I314" s="33" t="str">
        <f ca="1">IF(AND(WEEKDAY(C314,1)=1,H314&gt;0),MAX(0,Tableau1[[#This Row],[Total semaine]]-$B$1),"")</f>
        <v/>
      </c>
      <c r="J314" s="30" t="str">
        <f ca="1">IF(AND(WEEKDAY(C314,1)=1,H314&gt;0),MAX(0,-Tableau1[[#This Row],[Total semaine]]+$B$1),"")</f>
        <v/>
      </c>
    </row>
    <row r="315" spans="1:10" ht="25.2" customHeight="1" x14ac:dyDescent="0.3">
      <c r="A315" s="11">
        <f t="shared" si="13"/>
        <v>45</v>
      </c>
      <c r="B315" s="16" t="str">
        <f t="shared" si="14"/>
        <v>Novembre</v>
      </c>
      <c r="C315" s="6">
        <f t="shared" si="15"/>
        <v>46332</v>
      </c>
      <c r="D315" s="7"/>
      <c r="E315" s="7"/>
      <c r="F315" s="7"/>
      <c r="G315" s="3" t="str">
        <f>IF(COUNT(Tableau1[[#This Row],[Ouverture de poste]],Tableau1[[#This Row],[Fermeture de poste]])&lt;2,"-",MOD(F315-D315-E315,1))</f>
        <v>-</v>
      </c>
      <c r="H315" s="3">
        <f ca="1">IF(AND(WEEKDAY(Tableau1[[#This Row],[Date]],2)=7,COUNTA(OFFSET(Tableau1[[#This Row],[Ouverture de poste]],-6,,5))=5), SUM(OFFSET(Tableau1[[#This Row],[Total]],-6,,7)),0)</f>
        <v>0</v>
      </c>
      <c r="I315" s="33" t="str">
        <f ca="1">IF(AND(WEEKDAY(C315,1)=1,H315&gt;0),MAX(0,Tableau1[[#This Row],[Total semaine]]-$B$1),"")</f>
        <v/>
      </c>
      <c r="J315" s="30" t="str">
        <f ca="1">IF(AND(WEEKDAY(C315,1)=1,H315&gt;0),MAX(0,-Tableau1[[#This Row],[Total semaine]]+$B$1),"")</f>
        <v/>
      </c>
    </row>
    <row r="316" spans="1:10" ht="25.2" customHeight="1" x14ac:dyDescent="0.3">
      <c r="A316" s="11">
        <f t="shared" si="13"/>
        <v>45</v>
      </c>
      <c r="B316" s="16" t="str">
        <f t="shared" si="14"/>
        <v>Novembre</v>
      </c>
      <c r="C316" s="6">
        <f t="shared" si="15"/>
        <v>46333</v>
      </c>
      <c r="D316" s="7"/>
      <c r="E316" s="7"/>
      <c r="F316" s="7"/>
      <c r="G316" s="3" t="str">
        <f>IF(COUNT(Tableau1[[#This Row],[Ouverture de poste]],Tableau1[[#This Row],[Fermeture de poste]])&lt;2,"-",MOD(F316-D316-E316,1))</f>
        <v>-</v>
      </c>
      <c r="H316" s="3">
        <f ca="1">IF(AND(WEEKDAY(Tableau1[[#This Row],[Date]],2)=7,COUNTA(OFFSET(Tableau1[[#This Row],[Ouverture de poste]],-6,,5))=5), SUM(OFFSET(Tableau1[[#This Row],[Total]],-6,,7)),0)</f>
        <v>0</v>
      </c>
      <c r="I316" s="33" t="str">
        <f ca="1">IF(AND(WEEKDAY(C316,1)=1,H316&gt;0),MAX(0,Tableau1[[#This Row],[Total semaine]]-$B$1),"")</f>
        <v/>
      </c>
      <c r="J316" s="30" t="str">
        <f ca="1">IF(AND(WEEKDAY(C316,1)=1,H316&gt;0),MAX(0,-Tableau1[[#This Row],[Total semaine]]+$B$1),"")</f>
        <v/>
      </c>
    </row>
    <row r="317" spans="1:10" ht="25.2" customHeight="1" x14ac:dyDescent="0.3">
      <c r="A317" s="11">
        <f t="shared" si="13"/>
        <v>45</v>
      </c>
      <c r="B317" s="16" t="str">
        <f t="shared" si="14"/>
        <v>Novembre</v>
      </c>
      <c r="C317" s="6">
        <f t="shared" si="15"/>
        <v>46334</v>
      </c>
      <c r="D317" s="7"/>
      <c r="E317" s="7"/>
      <c r="F317" s="7"/>
      <c r="G317" s="3" t="str">
        <f>IF(COUNT(Tableau1[[#This Row],[Ouverture de poste]],Tableau1[[#This Row],[Fermeture de poste]])&lt;2,"-",MOD(F317-D317-E317,1))</f>
        <v>-</v>
      </c>
      <c r="H317" s="3">
        <f ca="1">IF(AND(WEEKDAY(Tableau1[[#This Row],[Date]],2)=7,COUNTA(OFFSET(Tableau1[[#This Row],[Ouverture de poste]],-6,,5))=5), SUM(OFFSET(Tableau1[[#This Row],[Total]],-6,,7)),0)</f>
        <v>0</v>
      </c>
      <c r="I317" s="33" t="str">
        <f ca="1">IF(AND(WEEKDAY(C317,1)=1,H317&gt;0),MAX(0,Tableau1[[#This Row],[Total semaine]]-$B$1),"")</f>
        <v/>
      </c>
      <c r="J317" s="30" t="str">
        <f ca="1">IF(AND(WEEKDAY(C317,1)=1,H317&gt;0),MAX(0,-Tableau1[[#This Row],[Total semaine]]+$B$1),"")</f>
        <v/>
      </c>
    </row>
    <row r="318" spans="1:10" ht="25.2" customHeight="1" x14ac:dyDescent="0.3">
      <c r="A318" s="11">
        <f t="shared" si="13"/>
        <v>46</v>
      </c>
      <c r="B318" s="16" t="str">
        <f t="shared" si="14"/>
        <v>Novembre</v>
      </c>
      <c r="C318" s="6">
        <f t="shared" si="15"/>
        <v>46335</v>
      </c>
      <c r="D318" s="7"/>
      <c r="E318" s="7"/>
      <c r="F318" s="7"/>
      <c r="G318" s="3" t="str">
        <f>IF(COUNT(Tableau1[[#This Row],[Ouverture de poste]],Tableau1[[#This Row],[Fermeture de poste]])&lt;2,"-",MOD(F318-D318-E318,1))</f>
        <v>-</v>
      </c>
      <c r="H318" s="3">
        <f ca="1">IF(AND(WEEKDAY(Tableau1[[#This Row],[Date]],2)=7,COUNTA(OFFSET(Tableau1[[#This Row],[Ouverture de poste]],-6,,5))=5), SUM(OFFSET(Tableau1[[#This Row],[Total]],-6,,7)),0)</f>
        <v>0</v>
      </c>
      <c r="I318" s="33" t="str">
        <f ca="1">IF(AND(WEEKDAY(C318,1)=1,H318&gt;0),MAX(0,Tableau1[[#This Row],[Total semaine]]-$B$1),"")</f>
        <v/>
      </c>
      <c r="J318" s="30" t="str">
        <f ca="1">IF(AND(WEEKDAY(C318,1)=1,H318&gt;0),MAX(0,-Tableau1[[#This Row],[Total semaine]]+$B$1),"")</f>
        <v/>
      </c>
    </row>
    <row r="319" spans="1:10" ht="25.2" customHeight="1" x14ac:dyDescent="0.3">
      <c r="A319" s="11">
        <f t="shared" si="13"/>
        <v>46</v>
      </c>
      <c r="B319" s="16" t="str">
        <f t="shared" si="14"/>
        <v>Novembre</v>
      </c>
      <c r="C319" s="6">
        <f t="shared" si="15"/>
        <v>46336</v>
      </c>
      <c r="D319" s="7"/>
      <c r="E319" s="7"/>
      <c r="F319" s="7"/>
      <c r="G319" s="3" t="str">
        <f>IF(COUNT(Tableau1[[#This Row],[Ouverture de poste]],Tableau1[[#This Row],[Fermeture de poste]])&lt;2,"-",MOD(F319-D319-E319,1))</f>
        <v>-</v>
      </c>
      <c r="H319" s="3">
        <f ca="1">IF(AND(WEEKDAY(Tableau1[[#This Row],[Date]],2)=7,COUNTA(OFFSET(Tableau1[[#This Row],[Ouverture de poste]],-6,,5))=5), SUM(OFFSET(Tableau1[[#This Row],[Total]],-6,,7)),0)</f>
        <v>0</v>
      </c>
      <c r="I319" s="33" t="str">
        <f ca="1">IF(AND(WEEKDAY(C319,1)=1,H319&gt;0),MAX(0,Tableau1[[#This Row],[Total semaine]]-$B$1),"")</f>
        <v/>
      </c>
      <c r="J319" s="30" t="str">
        <f ca="1">IF(AND(WEEKDAY(C319,1)=1,H319&gt;0),MAX(0,-Tableau1[[#This Row],[Total semaine]]+$B$1),"")</f>
        <v/>
      </c>
    </row>
    <row r="320" spans="1:10" ht="25.2" customHeight="1" x14ac:dyDescent="0.3">
      <c r="A320" s="11">
        <f t="shared" si="13"/>
        <v>46</v>
      </c>
      <c r="B320" s="16" t="str">
        <f t="shared" si="14"/>
        <v>Novembre</v>
      </c>
      <c r="C320" s="6">
        <f t="shared" si="15"/>
        <v>46337</v>
      </c>
      <c r="D320" s="7"/>
      <c r="E320" s="7"/>
      <c r="F320" s="7"/>
      <c r="G320" s="3" t="str">
        <f>IF(COUNT(Tableau1[[#This Row],[Ouverture de poste]],Tableau1[[#This Row],[Fermeture de poste]])&lt;2,"-",MOD(F320-D320-E320,1))</f>
        <v>-</v>
      </c>
      <c r="H320" s="3">
        <f ca="1">IF(AND(WEEKDAY(Tableau1[[#This Row],[Date]],2)=7,COUNTA(OFFSET(Tableau1[[#This Row],[Ouverture de poste]],-6,,5))=5), SUM(OFFSET(Tableau1[[#This Row],[Total]],-6,,7)),0)</f>
        <v>0</v>
      </c>
      <c r="I320" s="33" t="str">
        <f ca="1">IF(AND(WEEKDAY(C320,1)=1,H320&gt;0),MAX(0,Tableau1[[#This Row],[Total semaine]]-$B$1),"")</f>
        <v/>
      </c>
      <c r="J320" s="30" t="str">
        <f ca="1">IF(AND(WEEKDAY(C320,1)=1,H320&gt;0),MAX(0,-Tableau1[[#This Row],[Total semaine]]+$B$1),"")</f>
        <v/>
      </c>
    </row>
    <row r="321" spans="1:10" ht="25.2" customHeight="1" x14ac:dyDescent="0.3">
      <c r="A321" s="11">
        <f t="shared" si="13"/>
        <v>46</v>
      </c>
      <c r="B321" s="16" t="str">
        <f t="shared" si="14"/>
        <v>Novembre</v>
      </c>
      <c r="C321" s="6">
        <f t="shared" si="15"/>
        <v>46338</v>
      </c>
      <c r="D321" s="7"/>
      <c r="E321" s="7"/>
      <c r="F321" s="7"/>
      <c r="G321" s="3" t="str">
        <f>IF(COUNT(Tableau1[[#This Row],[Ouverture de poste]],Tableau1[[#This Row],[Fermeture de poste]])&lt;2,"-",MOD(F321-D321-E321,1))</f>
        <v>-</v>
      </c>
      <c r="H321" s="3">
        <f ca="1">IF(AND(WEEKDAY(Tableau1[[#This Row],[Date]],2)=7,COUNTA(OFFSET(Tableau1[[#This Row],[Ouverture de poste]],-6,,5))=5), SUM(OFFSET(Tableau1[[#This Row],[Total]],-6,,7)),0)</f>
        <v>0</v>
      </c>
      <c r="I321" s="33" t="str">
        <f ca="1">IF(AND(WEEKDAY(C321,1)=1,H321&gt;0),MAX(0,Tableau1[[#This Row],[Total semaine]]-$B$1),"")</f>
        <v/>
      </c>
      <c r="J321" s="30" t="str">
        <f ca="1">IF(AND(WEEKDAY(C321,1)=1,H321&gt;0),MAX(0,-Tableau1[[#This Row],[Total semaine]]+$B$1),"")</f>
        <v/>
      </c>
    </row>
    <row r="322" spans="1:10" ht="25.2" customHeight="1" x14ac:dyDescent="0.3">
      <c r="A322" s="11">
        <f t="shared" si="13"/>
        <v>46</v>
      </c>
      <c r="B322" s="16" t="str">
        <f t="shared" si="14"/>
        <v>Novembre</v>
      </c>
      <c r="C322" s="6">
        <f t="shared" si="15"/>
        <v>46339</v>
      </c>
      <c r="D322" s="7"/>
      <c r="E322" s="7"/>
      <c r="F322" s="7"/>
      <c r="G322" s="3" t="str">
        <f>IF(COUNT(Tableau1[[#This Row],[Ouverture de poste]],Tableau1[[#This Row],[Fermeture de poste]])&lt;2,"-",MOD(F322-D322-E322,1))</f>
        <v>-</v>
      </c>
      <c r="H322" s="3">
        <f ca="1">IF(AND(WEEKDAY(Tableau1[[#This Row],[Date]],2)=7,COUNTA(OFFSET(Tableau1[[#This Row],[Ouverture de poste]],-6,,5))=5), SUM(OFFSET(Tableau1[[#This Row],[Total]],-6,,7)),0)</f>
        <v>0</v>
      </c>
      <c r="I322" s="33" t="str">
        <f ca="1">IF(AND(WEEKDAY(C322,1)=1,H322&gt;0),MAX(0,Tableau1[[#This Row],[Total semaine]]-$B$1),"")</f>
        <v/>
      </c>
      <c r="J322" s="30" t="str">
        <f ca="1">IF(AND(WEEKDAY(C322,1)=1,H322&gt;0),MAX(0,-Tableau1[[#This Row],[Total semaine]]+$B$1),"")</f>
        <v/>
      </c>
    </row>
    <row r="323" spans="1:10" ht="25.2" customHeight="1" x14ac:dyDescent="0.3">
      <c r="A323" s="11">
        <f t="shared" ref="A323:A368" si="16">_xlfn.ISOWEEKNUM(C323)</f>
        <v>46</v>
      </c>
      <c r="B323" s="16" t="str">
        <f t="shared" si="14"/>
        <v>Novembre</v>
      </c>
      <c r="C323" s="6">
        <f t="shared" si="15"/>
        <v>46340</v>
      </c>
      <c r="D323" s="7"/>
      <c r="E323" s="7"/>
      <c r="F323" s="7"/>
      <c r="G323" s="3" t="str">
        <f>IF(COUNT(Tableau1[[#This Row],[Ouverture de poste]],Tableau1[[#This Row],[Fermeture de poste]])&lt;2,"-",MOD(F323-D323-E323,1))</f>
        <v>-</v>
      </c>
      <c r="H323" s="3">
        <f ca="1">IF(AND(WEEKDAY(Tableau1[[#This Row],[Date]],2)=7,COUNTA(OFFSET(Tableau1[[#This Row],[Ouverture de poste]],-6,,5))=5), SUM(OFFSET(Tableau1[[#This Row],[Total]],-6,,7)),0)</f>
        <v>0</v>
      </c>
      <c r="I323" s="33" t="str">
        <f ca="1">IF(AND(WEEKDAY(C323,1)=1,H323&gt;0),MAX(0,Tableau1[[#This Row],[Total semaine]]-$B$1),"")</f>
        <v/>
      </c>
      <c r="J323" s="30" t="str">
        <f ca="1">IF(AND(WEEKDAY(C323,1)=1,H323&gt;0),MAX(0,-Tableau1[[#This Row],[Total semaine]]+$B$1),"")</f>
        <v/>
      </c>
    </row>
    <row r="324" spans="1:10" ht="25.2" customHeight="1" x14ac:dyDescent="0.3">
      <c r="A324" s="11">
        <f t="shared" si="16"/>
        <v>46</v>
      </c>
      <c r="B324" s="16" t="str">
        <f t="shared" ref="B324:B368" si="17">PROPER(TEXT(SUBSTITUTE(C324,".","/")*1,"mmmm"))</f>
        <v>Novembre</v>
      </c>
      <c r="C324" s="6">
        <f t="shared" si="15"/>
        <v>46341</v>
      </c>
      <c r="D324" s="7"/>
      <c r="E324" s="7"/>
      <c r="F324" s="7"/>
      <c r="G324" s="3" t="str">
        <f>IF(COUNT(Tableau1[[#This Row],[Ouverture de poste]],Tableau1[[#This Row],[Fermeture de poste]])&lt;2,"-",MOD(F324-D324-E324,1))</f>
        <v>-</v>
      </c>
      <c r="H324" s="3">
        <f ca="1">IF(AND(WEEKDAY(Tableau1[[#This Row],[Date]],2)=7,COUNTA(OFFSET(Tableau1[[#This Row],[Ouverture de poste]],-6,,5))=5), SUM(OFFSET(Tableau1[[#This Row],[Total]],-6,,7)),0)</f>
        <v>0</v>
      </c>
      <c r="I324" s="33" t="str">
        <f ca="1">IF(AND(WEEKDAY(C324,1)=1,H324&gt;0),MAX(0,Tableau1[[#This Row],[Total semaine]]-$B$1),"")</f>
        <v/>
      </c>
      <c r="J324" s="30" t="str">
        <f ca="1">IF(AND(WEEKDAY(C324,1)=1,H324&gt;0),MAX(0,-Tableau1[[#This Row],[Total semaine]]+$B$1),"")</f>
        <v/>
      </c>
    </row>
    <row r="325" spans="1:10" ht="25.2" customHeight="1" x14ac:dyDescent="0.3">
      <c r="A325" s="11">
        <f t="shared" si="16"/>
        <v>47</v>
      </c>
      <c r="B325" s="16" t="str">
        <f t="shared" si="17"/>
        <v>Novembre</v>
      </c>
      <c r="C325" s="6">
        <f t="shared" si="15"/>
        <v>46342</v>
      </c>
      <c r="D325" s="7"/>
      <c r="E325" s="7"/>
      <c r="F325" s="7"/>
      <c r="G325" s="3" t="str">
        <f>IF(COUNT(Tableau1[[#This Row],[Ouverture de poste]],Tableau1[[#This Row],[Fermeture de poste]])&lt;2,"-",MOD(F325-D325-E325,1))</f>
        <v>-</v>
      </c>
      <c r="H325" s="3">
        <f ca="1">IF(AND(WEEKDAY(Tableau1[[#This Row],[Date]],2)=7,COUNTA(OFFSET(Tableau1[[#This Row],[Ouverture de poste]],-6,,5))=5), SUM(OFFSET(Tableau1[[#This Row],[Total]],-6,,7)),0)</f>
        <v>0</v>
      </c>
      <c r="I325" s="33" t="str">
        <f ca="1">IF(AND(WEEKDAY(C325,1)=1,H325&gt;0),MAX(0,Tableau1[[#This Row],[Total semaine]]-$B$1),"")</f>
        <v/>
      </c>
      <c r="J325" s="30" t="str">
        <f ca="1">IF(AND(WEEKDAY(C325,1)=1,H325&gt;0),MAX(0,-Tableau1[[#This Row],[Total semaine]]+$B$1),"")</f>
        <v/>
      </c>
    </row>
    <row r="326" spans="1:10" ht="25.2" customHeight="1" x14ac:dyDescent="0.3">
      <c r="A326" s="11">
        <f t="shared" si="16"/>
        <v>47</v>
      </c>
      <c r="B326" s="16" t="str">
        <f t="shared" si="17"/>
        <v>Novembre</v>
      </c>
      <c r="C326" s="6">
        <f t="shared" si="15"/>
        <v>46343</v>
      </c>
      <c r="D326" s="7"/>
      <c r="E326" s="7"/>
      <c r="F326" s="7"/>
      <c r="G326" s="3" t="str">
        <f>IF(COUNT(Tableau1[[#This Row],[Ouverture de poste]],Tableau1[[#This Row],[Fermeture de poste]])&lt;2,"-",MOD(F326-D326-E326,1))</f>
        <v>-</v>
      </c>
      <c r="H326" s="3">
        <f ca="1">IF(AND(WEEKDAY(Tableau1[[#This Row],[Date]],2)=7,COUNTA(OFFSET(Tableau1[[#This Row],[Ouverture de poste]],-6,,5))=5), SUM(OFFSET(Tableau1[[#This Row],[Total]],-6,,7)),0)</f>
        <v>0</v>
      </c>
      <c r="I326" s="33" t="str">
        <f ca="1">IF(AND(WEEKDAY(C326,1)=1,H326&gt;0),MAX(0,Tableau1[[#This Row],[Total semaine]]-$B$1),"")</f>
        <v/>
      </c>
      <c r="J326" s="30" t="str">
        <f ca="1">IF(AND(WEEKDAY(C326,1)=1,H326&gt;0),MAX(0,-Tableau1[[#This Row],[Total semaine]]+$B$1),"")</f>
        <v/>
      </c>
    </row>
    <row r="327" spans="1:10" ht="25.2" customHeight="1" x14ac:dyDescent="0.3">
      <c r="A327" s="11">
        <f t="shared" si="16"/>
        <v>47</v>
      </c>
      <c r="B327" s="16" t="str">
        <f t="shared" si="17"/>
        <v>Novembre</v>
      </c>
      <c r="C327" s="6">
        <f t="shared" si="15"/>
        <v>46344</v>
      </c>
      <c r="D327" s="7"/>
      <c r="E327" s="7"/>
      <c r="F327" s="7"/>
      <c r="G327" s="3" t="str">
        <f>IF(COUNT(Tableau1[[#This Row],[Ouverture de poste]],Tableau1[[#This Row],[Fermeture de poste]])&lt;2,"-",MOD(F327-D327-E327,1))</f>
        <v>-</v>
      </c>
      <c r="H327" s="3">
        <f ca="1">IF(AND(WEEKDAY(Tableau1[[#This Row],[Date]],2)=7,COUNTA(OFFSET(Tableau1[[#This Row],[Ouverture de poste]],-6,,5))=5), SUM(OFFSET(Tableau1[[#This Row],[Total]],-6,,7)),0)</f>
        <v>0</v>
      </c>
      <c r="I327" s="33" t="str">
        <f ca="1">IF(AND(WEEKDAY(C327,1)=1,H327&gt;0),MAX(0,Tableau1[[#This Row],[Total semaine]]-$B$1),"")</f>
        <v/>
      </c>
      <c r="J327" s="30" t="str">
        <f ca="1">IF(AND(WEEKDAY(C327,1)=1,H327&gt;0),MAX(0,-Tableau1[[#This Row],[Total semaine]]+$B$1),"")</f>
        <v/>
      </c>
    </row>
    <row r="328" spans="1:10" ht="25.2" customHeight="1" x14ac:dyDescent="0.3">
      <c r="A328" s="11">
        <f t="shared" si="16"/>
        <v>47</v>
      </c>
      <c r="B328" s="16" t="str">
        <f t="shared" si="17"/>
        <v>Novembre</v>
      </c>
      <c r="C328" s="6">
        <f t="shared" si="15"/>
        <v>46345</v>
      </c>
      <c r="D328" s="7"/>
      <c r="E328" s="7"/>
      <c r="F328" s="7"/>
      <c r="G328" s="3" t="str">
        <f>IF(COUNT(Tableau1[[#This Row],[Ouverture de poste]],Tableau1[[#This Row],[Fermeture de poste]])&lt;2,"-",MOD(F328-D328-E328,1))</f>
        <v>-</v>
      </c>
      <c r="H328" s="3">
        <f ca="1">IF(AND(WEEKDAY(Tableau1[[#This Row],[Date]],2)=7,COUNTA(OFFSET(Tableau1[[#This Row],[Ouverture de poste]],-6,,5))=5), SUM(OFFSET(Tableau1[[#This Row],[Total]],-6,,7)),0)</f>
        <v>0</v>
      </c>
      <c r="I328" s="33" t="str">
        <f ca="1">IF(AND(WEEKDAY(C328,1)=1,H328&gt;0),MAX(0,Tableau1[[#This Row],[Total semaine]]-$B$1),"")</f>
        <v/>
      </c>
      <c r="J328" s="30" t="str">
        <f ca="1">IF(AND(WEEKDAY(C328,1)=1,H328&gt;0),MAX(0,-Tableau1[[#This Row],[Total semaine]]+$B$1),"")</f>
        <v/>
      </c>
    </row>
    <row r="329" spans="1:10" ht="25.2" customHeight="1" x14ac:dyDescent="0.3">
      <c r="A329" s="11">
        <f t="shared" si="16"/>
        <v>47</v>
      </c>
      <c r="B329" s="16" t="str">
        <f t="shared" si="17"/>
        <v>Novembre</v>
      </c>
      <c r="C329" s="6">
        <f t="shared" si="15"/>
        <v>46346</v>
      </c>
      <c r="D329" s="7"/>
      <c r="E329" s="7"/>
      <c r="F329" s="7"/>
      <c r="G329" s="3" t="str">
        <f>IF(COUNT(Tableau1[[#This Row],[Ouverture de poste]],Tableau1[[#This Row],[Fermeture de poste]])&lt;2,"-",MOD(F329-D329-E329,1))</f>
        <v>-</v>
      </c>
      <c r="H329" s="3">
        <f ca="1">IF(AND(WEEKDAY(Tableau1[[#This Row],[Date]],2)=7,COUNTA(OFFSET(Tableau1[[#This Row],[Ouverture de poste]],-6,,5))=5), SUM(OFFSET(Tableau1[[#This Row],[Total]],-6,,7)),0)</f>
        <v>0</v>
      </c>
      <c r="I329" s="33" t="str">
        <f ca="1">IF(AND(WEEKDAY(C329,1)=1,H329&gt;0),MAX(0,Tableau1[[#This Row],[Total semaine]]-$B$1),"")</f>
        <v/>
      </c>
      <c r="J329" s="30" t="str">
        <f ca="1">IF(AND(WEEKDAY(C329,1)=1,H329&gt;0),MAX(0,-Tableau1[[#This Row],[Total semaine]]+$B$1),"")</f>
        <v/>
      </c>
    </row>
    <row r="330" spans="1:10" ht="25.2" customHeight="1" x14ac:dyDescent="0.3">
      <c r="A330" s="11">
        <f t="shared" si="16"/>
        <v>47</v>
      </c>
      <c r="B330" s="16" t="str">
        <f t="shared" si="17"/>
        <v>Novembre</v>
      </c>
      <c r="C330" s="6">
        <f t="shared" si="15"/>
        <v>46347</v>
      </c>
      <c r="D330" s="7"/>
      <c r="E330" s="7"/>
      <c r="F330" s="7"/>
      <c r="G330" s="3" t="str">
        <f>IF(COUNT(Tableau1[[#This Row],[Ouverture de poste]],Tableau1[[#This Row],[Fermeture de poste]])&lt;2,"-",MOD(F330-D330-E330,1))</f>
        <v>-</v>
      </c>
      <c r="H330" s="3">
        <f ca="1">IF(AND(WEEKDAY(Tableau1[[#This Row],[Date]],2)=7,COUNTA(OFFSET(Tableau1[[#This Row],[Ouverture de poste]],-6,,5))=5), SUM(OFFSET(Tableau1[[#This Row],[Total]],-6,,7)),0)</f>
        <v>0</v>
      </c>
      <c r="I330" s="33" t="str">
        <f ca="1">IF(AND(WEEKDAY(C330,1)=1,H330&gt;0),MAX(0,Tableau1[[#This Row],[Total semaine]]-$B$1),"")</f>
        <v/>
      </c>
      <c r="J330" s="30" t="str">
        <f ca="1">IF(AND(WEEKDAY(C330,1)=1,H330&gt;0),MAX(0,-Tableau1[[#This Row],[Total semaine]]+$B$1),"")</f>
        <v/>
      </c>
    </row>
    <row r="331" spans="1:10" ht="25.2" customHeight="1" x14ac:dyDescent="0.3">
      <c r="A331" s="11">
        <f t="shared" si="16"/>
        <v>47</v>
      </c>
      <c r="B331" s="16" t="str">
        <f t="shared" si="17"/>
        <v>Novembre</v>
      </c>
      <c r="C331" s="6">
        <f t="shared" si="15"/>
        <v>46348</v>
      </c>
      <c r="D331" s="7"/>
      <c r="E331" s="7"/>
      <c r="F331" s="7"/>
      <c r="G331" s="3" t="str">
        <f>IF(COUNT(Tableau1[[#This Row],[Ouverture de poste]],Tableau1[[#This Row],[Fermeture de poste]])&lt;2,"-",MOD(F331-D331-E331,1))</f>
        <v>-</v>
      </c>
      <c r="H331" s="3">
        <f ca="1">IF(AND(WEEKDAY(Tableau1[[#This Row],[Date]],2)=7,COUNTA(OFFSET(Tableau1[[#This Row],[Ouverture de poste]],-6,,5))=5), SUM(OFFSET(Tableau1[[#This Row],[Total]],-6,,7)),0)</f>
        <v>0</v>
      </c>
      <c r="I331" s="33" t="str">
        <f ca="1">IF(AND(WEEKDAY(C331,1)=1,H331&gt;0),MAX(0,Tableau1[[#This Row],[Total semaine]]-$B$1),"")</f>
        <v/>
      </c>
      <c r="J331" s="30" t="str">
        <f ca="1">IF(AND(WEEKDAY(C331,1)=1,H331&gt;0),MAX(0,-Tableau1[[#This Row],[Total semaine]]+$B$1),"")</f>
        <v/>
      </c>
    </row>
    <row r="332" spans="1:10" ht="25.2" customHeight="1" x14ac:dyDescent="0.3">
      <c r="A332" s="11">
        <f t="shared" si="16"/>
        <v>48</v>
      </c>
      <c r="B332" s="16" t="str">
        <f t="shared" si="17"/>
        <v>Novembre</v>
      </c>
      <c r="C332" s="6">
        <f t="shared" si="15"/>
        <v>46349</v>
      </c>
      <c r="D332" s="7"/>
      <c r="E332" s="7"/>
      <c r="F332" s="7"/>
      <c r="G332" s="3" t="str">
        <f>IF(COUNT(Tableau1[[#This Row],[Ouverture de poste]],Tableau1[[#This Row],[Fermeture de poste]])&lt;2,"-",MOD(F332-D332-E332,1))</f>
        <v>-</v>
      </c>
      <c r="H332" s="3">
        <f ca="1">IF(AND(WEEKDAY(Tableau1[[#This Row],[Date]],2)=7,COUNTA(OFFSET(Tableau1[[#This Row],[Ouverture de poste]],-6,,5))=5), SUM(OFFSET(Tableau1[[#This Row],[Total]],-6,,7)),0)</f>
        <v>0</v>
      </c>
      <c r="I332" s="33" t="str">
        <f ca="1">IF(AND(WEEKDAY(C332,1)=1,H332&gt;0),MAX(0,Tableau1[[#This Row],[Total semaine]]-$B$1),"")</f>
        <v/>
      </c>
      <c r="J332" s="30" t="str">
        <f ca="1">IF(AND(WEEKDAY(C332,1)=1,H332&gt;0),MAX(0,-Tableau1[[#This Row],[Total semaine]]+$B$1),"")</f>
        <v/>
      </c>
    </row>
    <row r="333" spans="1:10" ht="25.2" customHeight="1" x14ac:dyDescent="0.3">
      <c r="A333" s="11">
        <f t="shared" si="16"/>
        <v>48</v>
      </c>
      <c r="B333" s="16" t="str">
        <f t="shared" si="17"/>
        <v>Novembre</v>
      </c>
      <c r="C333" s="6">
        <f t="shared" si="15"/>
        <v>46350</v>
      </c>
      <c r="D333" s="7"/>
      <c r="E333" s="7"/>
      <c r="F333" s="7"/>
      <c r="G333" s="3" t="str">
        <f>IF(COUNT(Tableau1[[#This Row],[Ouverture de poste]],Tableau1[[#This Row],[Fermeture de poste]])&lt;2,"-",MOD(F333-D333-E333,1))</f>
        <v>-</v>
      </c>
      <c r="H333" s="3">
        <f ca="1">IF(AND(WEEKDAY(Tableau1[[#This Row],[Date]],2)=7,COUNTA(OFFSET(Tableau1[[#This Row],[Ouverture de poste]],-6,,5))=5), SUM(OFFSET(Tableau1[[#This Row],[Total]],-6,,7)),0)</f>
        <v>0</v>
      </c>
      <c r="I333" s="33" t="str">
        <f ca="1">IF(AND(WEEKDAY(C333,1)=1,H333&gt;0),MAX(0,Tableau1[[#This Row],[Total semaine]]-$B$1),"")</f>
        <v/>
      </c>
      <c r="J333" s="30" t="str">
        <f ca="1">IF(AND(WEEKDAY(C333,1)=1,H333&gt;0),MAX(0,-Tableau1[[#This Row],[Total semaine]]+$B$1),"")</f>
        <v/>
      </c>
    </row>
    <row r="334" spans="1:10" ht="25.2" customHeight="1" x14ac:dyDescent="0.3">
      <c r="A334" s="11">
        <f t="shared" si="16"/>
        <v>48</v>
      </c>
      <c r="B334" s="16" t="str">
        <f t="shared" si="17"/>
        <v>Novembre</v>
      </c>
      <c r="C334" s="6">
        <f t="shared" si="15"/>
        <v>46351</v>
      </c>
      <c r="D334" s="7"/>
      <c r="E334" s="7"/>
      <c r="F334" s="7"/>
      <c r="G334" s="3" t="str">
        <f>IF(COUNT(Tableau1[[#This Row],[Ouverture de poste]],Tableau1[[#This Row],[Fermeture de poste]])&lt;2,"-",MOD(F334-D334-E334,1))</f>
        <v>-</v>
      </c>
      <c r="H334" s="3">
        <f ca="1">IF(AND(WEEKDAY(Tableau1[[#This Row],[Date]],2)=7,COUNTA(OFFSET(Tableau1[[#This Row],[Ouverture de poste]],-6,,5))=5), SUM(OFFSET(Tableau1[[#This Row],[Total]],-6,,7)),0)</f>
        <v>0</v>
      </c>
      <c r="I334" s="33" t="str">
        <f ca="1">IF(AND(WEEKDAY(C334,1)=1,H334&gt;0),MAX(0,Tableau1[[#This Row],[Total semaine]]-$B$1),"")</f>
        <v/>
      </c>
      <c r="J334" s="30" t="str">
        <f ca="1">IF(AND(WEEKDAY(C334,1)=1,H334&gt;0),MAX(0,-Tableau1[[#This Row],[Total semaine]]+$B$1),"")</f>
        <v/>
      </c>
    </row>
    <row r="335" spans="1:10" ht="25.2" customHeight="1" x14ac:dyDescent="0.3">
      <c r="A335" s="11">
        <f t="shared" si="16"/>
        <v>48</v>
      </c>
      <c r="B335" s="16" t="str">
        <f t="shared" si="17"/>
        <v>Novembre</v>
      </c>
      <c r="C335" s="6">
        <f t="shared" si="15"/>
        <v>46352</v>
      </c>
      <c r="D335" s="7"/>
      <c r="E335" s="7"/>
      <c r="F335" s="7"/>
      <c r="G335" s="3" t="str">
        <f>IF(COUNT(Tableau1[[#This Row],[Ouverture de poste]],Tableau1[[#This Row],[Fermeture de poste]])&lt;2,"-",MOD(F335-D335-E335,1))</f>
        <v>-</v>
      </c>
      <c r="H335" s="3">
        <f ca="1">IF(AND(WEEKDAY(Tableau1[[#This Row],[Date]],2)=7,COUNTA(OFFSET(Tableau1[[#This Row],[Ouverture de poste]],-6,,5))=5), SUM(OFFSET(Tableau1[[#This Row],[Total]],-6,,7)),0)</f>
        <v>0</v>
      </c>
      <c r="I335" s="33" t="str">
        <f ca="1">IF(AND(WEEKDAY(C335,1)=1,H335&gt;0),MAX(0,Tableau1[[#This Row],[Total semaine]]-$B$1),"")</f>
        <v/>
      </c>
      <c r="J335" s="30" t="str">
        <f ca="1">IF(AND(WEEKDAY(C335,1)=1,H335&gt;0),MAX(0,-Tableau1[[#This Row],[Total semaine]]+$B$1),"")</f>
        <v/>
      </c>
    </row>
    <row r="336" spans="1:10" ht="25.2" customHeight="1" x14ac:dyDescent="0.3">
      <c r="A336" s="11">
        <f t="shared" si="16"/>
        <v>48</v>
      </c>
      <c r="B336" s="16" t="str">
        <f t="shared" si="17"/>
        <v>Novembre</v>
      </c>
      <c r="C336" s="6">
        <f t="shared" si="15"/>
        <v>46353</v>
      </c>
      <c r="D336" s="7"/>
      <c r="E336" s="7"/>
      <c r="F336" s="7"/>
      <c r="G336" s="3" t="str">
        <f>IF(COUNT(Tableau1[[#This Row],[Ouverture de poste]],Tableau1[[#This Row],[Fermeture de poste]])&lt;2,"-",MOD(F336-D336-E336,1))</f>
        <v>-</v>
      </c>
      <c r="H336" s="3">
        <f ca="1">IF(AND(WEEKDAY(Tableau1[[#This Row],[Date]],2)=7,COUNTA(OFFSET(Tableau1[[#This Row],[Ouverture de poste]],-6,,5))=5), SUM(OFFSET(Tableau1[[#This Row],[Total]],-6,,7)),0)</f>
        <v>0</v>
      </c>
      <c r="I336" s="33" t="str">
        <f ca="1">IF(AND(WEEKDAY(C336,1)=1,H336&gt;0),MAX(0,Tableau1[[#This Row],[Total semaine]]-$B$1),"")</f>
        <v/>
      </c>
      <c r="J336" s="30" t="str">
        <f ca="1">IF(AND(WEEKDAY(C336,1)=1,H336&gt;0),MAX(0,-Tableau1[[#This Row],[Total semaine]]+$B$1),"")</f>
        <v/>
      </c>
    </row>
    <row r="337" spans="1:10" ht="25.2" customHeight="1" x14ac:dyDescent="0.3">
      <c r="A337" s="11">
        <f t="shared" si="16"/>
        <v>48</v>
      </c>
      <c r="B337" s="16" t="str">
        <f t="shared" si="17"/>
        <v>Novembre</v>
      </c>
      <c r="C337" s="6">
        <f t="shared" si="15"/>
        <v>46354</v>
      </c>
      <c r="D337" s="7"/>
      <c r="E337" s="7"/>
      <c r="F337" s="7"/>
      <c r="G337" s="3" t="str">
        <f>IF(COUNT(Tableau1[[#This Row],[Ouverture de poste]],Tableau1[[#This Row],[Fermeture de poste]])&lt;2,"-",MOD(F337-D337-E337,1))</f>
        <v>-</v>
      </c>
      <c r="H337" s="3">
        <f ca="1">IF(AND(WEEKDAY(Tableau1[[#This Row],[Date]],2)=7,COUNTA(OFFSET(Tableau1[[#This Row],[Ouverture de poste]],-6,,5))=5), SUM(OFFSET(Tableau1[[#This Row],[Total]],-6,,7)),0)</f>
        <v>0</v>
      </c>
      <c r="I337" s="33" t="str">
        <f ca="1">IF(AND(WEEKDAY(C337,1)=1,H337&gt;0),MAX(0,Tableau1[[#This Row],[Total semaine]]-$B$1),"")</f>
        <v/>
      </c>
      <c r="J337" s="30" t="str">
        <f ca="1">IF(AND(WEEKDAY(C337,1)=1,H337&gt;0),MAX(0,-Tableau1[[#This Row],[Total semaine]]+$B$1),"")</f>
        <v/>
      </c>
    </row>
    <row r="338" spans="1:10" ht="25.2" customHeight="1" x14ac:dyDescent="0.3">
      <c r="A338" s="11">
        <f t="shared" si="16"/>
        <v>48</v>
      </c>
      <c r="B338" s="16" t="str">
        <f t="shared" si="17"/>
        <v>Novembre</v>
      </c>
      <c r="C338" s="6">
        <f t="shared" si="15"/>
        <v>46355</v>
      </c>
      <c r="D338" s="7"/>
      <c r="E338" s="7"/>
      <c r="F338" s="7"/>
      <c r="G338" s="3" t="str">
        <f>IF(COUNT(Tableau1[[#This Row],[Ouverture de poste]],Tableau1[[#This Row],[Fermeture de poste]])&lt;2,"-",MOD(F338-D338-E338,1))</f>
        <v>-</v>
      </c>
      <c r="H338" s="3">
        <f ca="1">IF(AND(WEEKDAY(Tableau1[[#This Row],[Date]],2)=7,COUNTA(OFFSET(Tableau1[[#This Row],[Ouverture de poste]],-6,,5))=5), SUM(OFFSET(Tableau1[[#This Row],[Total]],-6,,7)),0)</f>
        <v>0</v>
      </c>
      <c r="I338" s="33" t="str">
        <f ca="1">IF(AND(WEEKDAY(C338,1)=1,H338&gt;0),MAX(0,Tableau1[[#This Row],[Total semaine]]-$B$1),"")</f>
        <v/>
      </c>
      <c r="J338" s="30" t="str">
        <f ca="1">IF(AND(WEEKDAY(C338,1)=1,H338&gt;0),MAX(0,-Tableau1[[#This Row],[Total semaine]]+$B$1),"")</f>
        <v/>
      </c>
    </row>
    <row r="339" spans="1:10" ht="25.2" customHeight="1" x14ac:dyDescent="0.3">
      <c r="A339" s="11">
        <f t="shared" si="16"/>
        <v>49</v>
      </c>
      <c r="B339" s="16" t="str">
        <f t="shared" si="17"/>
        <v>Novembre</v>
      </c>
      <c r="C339" s="6">
        <f t="shared" si="15"/>
        <v>46356</v>
      </c>
      <c r="D339" s="7"/>
      <c r="E339" s="7"/>
      <c r="F339" s="7"/>
      <c r="G339" s="3" t="str">
        <f>IF(COUNT(Tableau1[[#This Row],[Ouverture de poste]],Tableau1[[#This Row],[Fermeture de poste]])&lt;2,"-",MOD(F339-D339-E339,1))</f>
        <v>-</v>
      </c>
      <c r="H339" s="3">
        <f ca="1">IF(AND(WEEKDAY(Tableau1[[#This Row],[Date]],2)=7,COUNTA(OFFSET(Tableau1[[#This Row],[Ouverture de poste]],-6,,5))=5), SUM(OFFSET(Tableau1[[#This Row],[Total]],-6,,7)),0)</f>
        <v>0</v>
      </c>
      <c r="I339" s="33" t="str">
        <f ca="1">IF(AND(WEEKDAY(C339,1)=1,H339&gt;0),MAX(0,Tableau1[[#This Row],[Total semaine]]-$B$1),"")</f>
        <v/>
      </c>
      <c r="J339" s="30" t="str">
        <f ca="1">IF(AND(WEEKDAY(C339,1)=1,H339&gt;0),MAX(0,-Tableau1[[#This Row],[Total semaine]]+$B$1),"")</f>
        <v/>
      </c>
    </row>
    <row r="340" spans="1:10" ht="25.2" customHeight="1" x14ac:dyDescent="0.3">
      <c r="A340" s="11">
        <f t="shared" si="16"/>
        <v>49</v>
      </c>
      <c r="B340" s="16" t="str">
        <f t="shared" si="17"/>
        <v>Décembre</v>
      </c>
      <c r="C340" s="6">
        <f t="shared" si="15"/>
        <v>46357</v>
      </c>
      <c r="D340" s="7"/>
      <c r="E340" s="7"/>
      <c r="F340" s="7"/>
      <c r="G340" s="3" t="str">
        <f>IF(COUNT(Tableau1[[#This Row],[Ouverture de poste]],Tableau1[[#This Row],[Fermeture de poste]])&lt;2,"-",MOD(F340-D340-E340,1))</f>
        <v>-</v>
      </c>
      <c r="H340" s="3">
        <f ca="1">IF(AND(WEEKDAY(Tableau1[[#This Row],[Date]],2)=7,COUNTA(OFFSET(Tableau1[[#This Row],[Ouverture de poste]],-6,,5))=5), SUM(OFFSET(Tableau1[[#This Row],[Total]],-6,,7)),0)</f>
        <v>0</v>
      </c>
      <c r="I340" s="33" t="str">
        <f ca="1">IF(AND(WEEKDAY(C340,1)=1,H340&gt;0),MAX(0,Tableau1[[#This Row],[Total semaine]]-$B$1),"")</f>
        <v/>
      </c>
      <c r="J340" s="30" t="str">
        <f ca="1">IF(AND(WEEKDAY(C340,1)=1,H340&gt;0),MAX(0,-Tableau1[[#This Row],[Total semaine]]+$B$1),"")</f>
        <v/>
      </c>
    </row>
    <row r="341" spans="1:10" ht="25.2" customHeight="1" x14ac:dyDescent="0.3">
      <c r="A341" s="11">
        <f t="shared" si="16"/>
        <v>49</v>
      </c>
      <c r="B341" s="16" t="str">
        <f t="shared" si="17"/>
        <v>Décembre</v>
      </c>
      <c r="C341" s="6">
        <f t="shared" si="15"/>
        <v>46358</v>
      </c>
      <c r="D341" s="7"/>
      <c r="E341" s="7"/>
      <c r="F341" s="7"/>
      <c r="G341" s="3" t="str">
        <f>IF(COUNT(Tableau1[[#This Row],[Ouverture de poste]],Tableau1[[#This Row],[Fermeture de poste]])&lt;2,"-",MOD(F341-D341-E341,1))</f>
        <v>-</v>
      </c>
      <c r="H341" s="3">
        <f ca="1">IF(AND(WEEKDAY(Tableau1[[#This Row],[Date]],2)=7,COUNTA(OFFSET(Tableau1[[#This Row],[Ouverture de poste]],-6,,5))=5), SUM(OFFSET(Tableau1[[#This Row],[Total]],-6,,7)),0)</f>
        <v>0</v>
      </c>
      <c r="I341" s="33" t="str">
        <f ca="1">IF(AND(WEEKDAY(C341,1)=1,H341&gt;0),MAX(0,Tableau1[[#This Row],[Total semaine]]-$B$1),"")</f>
        <v/>
      </c>
      <c r="J341" s="30" t="str">
        <f ca="1">IF(AND(WEEKDAY(C341,1)=1,H341&gt;0),MAX(0,-Tableau1[[#This Row],[Total semaine]]+$B$1),"")</f>
        <v/>
      </c>
    </row>
    <row r="342" spans="1:10" ht="25.2" customHeight="1" x14ac:dyDescent="0.3">
      <c r="A342" s="11">
        <f t="shared" si="16"/>
        <v>49</v>
      </c>
      <c r="B342" s="16" t="str">
        <f t="shared" si="17"/>
        <v>Décembre</v>
      </c>
      <c r="C342" s="6">
        <f t="shared" si="15"/>
        <v>46359</v>
      </c>
      <c r="D342" s="7"/>
      <c r="E342" s="7"/>
      <c r="F342" s="7"/>
      <c r="G342" s="3" t="str">
        <f>IF(COUNT(Tableau1[[#This Row],[Ouverture de poste]],Tableau1[[#This Row],[Fermeture de poste]])&lt;2,"-",MOD(F342-D342-E342,1))</f>
        <v>-</v>
      </c>
      <c r="H342" s="3">
        <f ca="1">IF(AND(WEEKDAY(Tableau1[[#This Row],[Date]],2)=7,COUNTA(OFFSET(Tableau1[[#This Row],[Ouverture de poste]],-6,,5))=5), SUM(OFFSET(Tableau1[[#This Row],[Total]],-6,,7)),0)</f>
        <v>0</v>
      </c>
      <c r="I342" s="33" t="str">
        <f ca="1">IF(AND(WEEKDAY(C342,1)=1,H342&gt;0),MAX(0,Tableau1[[#This Row],[Total semaine]]-$B$1),"")</f>
        <v/>
      </c>
      <c r="J342" s="30" t="str">
        <f ca="1">IF(AND(WEEKDAY(C342,1)=1,H342&gt;0),MAX(0,-Tableau1[[#This Row],[Total semaine]]+$B$1),"")</f>
        <v/>
      </c>
    </row>
    <row r="343" spans="1:10" ht="25.2" customHeight="1" x14ac:dyDescent="0.3">
      <c r="A343" s="11">
        <f t="shared" si="16"/>
        <v>49</v>
      </c>
      <c r="B343" s="16" t="str">
        <f t="shared" si="17"/>
        <v>Décembre</v>
      </c>
      <c r="C343" s="6">
        <f t="shared" si="15"/>
        <v>46360</v>
      </c>
      <c r="D343" s="7"/>
      <c r="E343" s="7"/>
      <c r="F343" s="7"/>
      <c r="G343" s="3" t="str">
        <f>IF(COUNT(Tableau1[[#This Row],[Ouverture de poste]],Tableau1[[#This Row],[Fermeture de poste]])&lt;2,"-",MOD(F343-D343-E343,1))</f>
        <v>-</v>
      </c>
      <c r="H343" s="3">
        <f ca="1">IF(AND(WEEKDAY(Tableau1[[#This Row],[Date]],2)=7,COUNTA(OFFSET(Tableau1[[#This Row],[Ouverture de poste]],-6,,5))=5), SUM(OFFSET(Tableau1[[#This Row],[Total]],-6,,7)),0)</f>
        <v>0</v>
      </c>
      <c r="I343" s="33" t="str">
        <f ca="1">IF(AND(WEEKDAY(C343,1)=1,H343&gt;0),MAX(0,Tableau1[[#This Row],[Total semaine]]-$B$1),"")</f>
        <v/>
      </c>
      <c r="J343" s="30" t="str">
        <f ca="1">IF(AND(WEEKDAY(C343,1)=1,H343&gt;0),MAX(0,-Tableau1[[#This Row],[Total semaine]]+$B$1),"")</f>
        <v/>
      </c>
    </row>
    <row r="344" spans="1:10" ht="25.2" customHeight="1" x14ac:dyDescent="0.3">
      <c r="A344" s="11">
        <f t="shared" si="16"/>
        <v>49</v>
      </c>
      <c r="B344" s="16" t="str">
        <f t="shared" si="17"/>
        <v>Décembre</v>
      </c>
      <c r="C344" s="6">
        <f t="shared" si="15"/>
        <v>46361</v>
      </c>
      <c r="D344" s="7"/>
      <c r="E344" s="7"/>
      <c r="F344" s="7"/>
      <c r="G344" s="3" t="str">
        <f>IF(COUNT(Tableau1[[#This Row],[Ouverture de poste]],Tableau1[[#This Row],[Fermeture de poste]])&lt;2,"-",MOD(F344-D344-E344,1))</f>
        <v>-</v>
      </c>
      <c r="H344" s="3">
        <f ca="1">IF(AND(WEEKDAY(Tableau1[[#This Row],[Date]],2)=7,COUNTA(OFFSET(Tableau1[[#This Row],[Ouverture de poste]],-6,,5))=5), SUM(OFFSET(Tableau1[[#This Row],[Total]],-6,,7)),0)</f>
        <v>0</v>
      </c>
      <c r="I344" s="33" t="str">
        <f ca="1">IF(AND(WEEKDAY(C344,1)=1,H344&gt;0),MAX(0,Tableau1[[#This Row],[Total semaine]]-$B$1),"")</f>
        <v/>
      </c>
      <c r="J344" s="30" t="str">
        <f ca="1">IF(AND(WEEKDAY(C344,1)=1,H344&gt;0),MAX(0,-Tableau1[[#This Row],[Total semaine]]+$B$1),"")</f>
        <v/>
      </c>
    </row>
    <row r="345" spans="1:10" ht="25.2" customHeight="1" x14ac:dyDescent="0.3">
      <c r="A345" s="11">
        <f t="shared" si="16"/>
        <v>49</v>
      </c>
      <c r="B345" s="16" t="str">
        <f t="shared" si="17"/>
        <v>Décembre</v>
      </c>
      <c r="C345" s="6">
        <f t="shared" si="15"/>
        <v>46362</v>
      </c>
      <c r="D345" s="7"/>
      <c r="E345" s="7"/>
      <c r="F345" s="7"/>
      <c r="G345" s="3" t="str">
        <f>IF(COUNT(Tableau1[[#This Row],[Ouverture de poste]],Tableau1[[#This Row],[Fermeture de poste]])&lt;2,"-",MOD(F345-D345-E345,1))</f>
        <v>-</v>
      </c>
      <c r="H345" s="3">
        <f ca="1">IF(AND(WEEKDAY(Tableau1[[#This Row],[Date]],2)=7,COUNTA(OFFSET(Tableau1[[#This Row],[Ouverture de poste]],-6,,5))=5), SUM(OFFSET(Tableau1[[#This Row],[Total]],-6,,7)),0)</f>
        <v>0</v>
      </c>
      <c r="I345" s="33" t="str">
        <f ca="1">IF(AND(WEEKDAY(C345,1)=1,H345&gt;0),MAX(0,Tableau1[[#This Row],[Total semaine]]-$B$1),"")</f>
        <v/>
      </c>
      <c r="J345" s="30" t="str">
        <f ca="1">IF(AND(WEEKDAY(C345,1)=1,H345&gt;0),MAX(0,-Tableau1[[#This Row],[Total semaine]]+$B$1),"")</f>
        <v/>
      </c>
    </row>
    <row r="346" spans="1:10" ht="25.2" customHeight="1" x14ac:dyDescent="0.3">
      <c r="A346" s="11">
        <f t="shared" si="16"/>
        <v>50</v>
      </c>
      <c r="B346" s="16" t="str">
        <f t="shared" si="17"/>
        <v>Décembre</v>
      </c>
      <c r="C346" s="6">
        <f t="shared" si="15"/>
        <v>46363</v>
      </c>
      <c r="D346" s="7"/>
      <c r="E346" s="7"/>
      <c r="F346" s="7"/>
      <c r="G346" s="3" t="str">
        <f>IF(COUNT(Tableau1[[#This Row],[Ouverture de poste]],Tableau1[[#This Row],[Fermeture de poste]])&lt;2,"-",MOD(F346-D346-E346,1))</f>
        <v>-</v>
      </c>
      <c r="H346" s="3">
        <f ca="1">IF(AND(WEEKDAY(Tableau1[[#This Row],[Date]],2)=7,COUNTA(OFFSET(Tableau1[[#This Row],[Ouverture de poste]],-6,,5))=5), SUM(OFFSET(Tableau1[[#This Row],[Total]],-6,,7)),0)</f>
        <v>0</v>
      </c>
      <c r="I346" s="33" t="str">
        <f ca="1">IF(AND(WEEKDAY(C346,1)=1,H346&gt;0),MAX(0,Tableau1[[#This Row],[Total semaine]]-$B$1),"")</f>
        <v/>
      </c>
      <c r="J346" s="30" t="str">
        <f ca="1">IF(AND(WEEKDAY(C346,1)=1,H346&gt;0),MAX(0,-Tableau1[[#This Row],[Total semaine]]+$B$1),"")</f>
        <v/>
      </c>
    </row>
    <row r="347" spans="1:10" ht="25.2" customHeight="1" x14ac:dyDescent="0.3">
      <c r="A347" s="11">
        <f t="shared" si="16"/>
        <v>50</v>
      </c>
      <c r="B347" s="16" t="str">
        <f t="shared" si="17"/>
        <v>Décembre</v>
      </c>
      <c r="C347" s="6">
        <f t="shared" si="15"/>
        <v>46364</v>
      </c>
      <c r="D347" s="7"/>
      <c r="E347" s="7"/>
      <c r="F347" s="7"/>
      <c r="G347" s="3" t="str">
        <f>IF(COUNT(Tableau1[[#This Row],[Ouverture de poste]],Tableau1[[#This Row],[Fermeture de poste]])&lt;2,"-",MOD(F347-D347-E347,1))</f>
        <v>-</v>
      </c>
      <c r="H347" s="3">
        <f ca="1">IF(AND(WEEKDAY(Tableau1[[#This Row],[Date]],2)=7,COUNTA(OFFSET(Tableau1[[#This Row],[Ouverture de poste]],-6,,5))=5), SUM(OFFSET(Tableau1[[#This Row],[Total]],-6,,7)),0)</f>
        <v>0</v>
      </c>
      <c r="I347" s="33" t="str">
        <f ca="1">IF(AND(WEEKDAY(C347,1)=1,H347&gt;0),MAX(0,Tableau1[[#This Row],[Total semaine]]-$B$1),"")</f>
        <v/>
      </c>
      <c r="J347" s="30" t="str">
        <f ca="1">IF(AND(WEEKDAY(C347,1)=1,H347&gt;0),MAX(0,-Tableau1[[#This Row],[Total semaine]]+$B$1),"")</f>
        <v/>
      </c>
    </row>
    <row r="348" spans="1:10" ht="25.2" customHeight="1" x14ac:dyDescent="0.3">
      <c r="A348" s="11">
        <f t="shared" si="16"/>
        <v>50</v>
      </c>
      <c r="B348" s="16" t="str">
        <f t="shared" si="17"/>
        <v>Décembre</v>
      </c>
      <c r="C348" s="6">
        <f t="shared" si="15"/>
        <v>46365</v>
      </c>
      <c r="D348" s="7"/>
      <c r="E348" s="7"/>
      <c r="F348" s="7"/>
      <c r="G348" s="3" t="str">
        <f>IF(COUNT(Tableau1[[#This Row],[Ouverture de poste]],Tableau1[[#This Row],[Fermeture de poste]])&lt;2,"-",MOD(F348-D348-E348,1))</f>
        <v>-</v>
      </c>
      <c r="H348" s="3">
        <f ca="1">IF(AND(WEEKDAY(Tableau1[[#This Row],[Date]],2)=7,COUNTA(OFFSET(Tableau1[[#This Row],[Ouverture de poste]],-6,,5))=5), SUM(OFFSET(Tableau1[[#This Row],[Total]],-6,,7)),0)</f>
        <v>0</v>
      </c>
      <c r="I348" s="33" t="str">
        <f ca="1">IF(AND(WEEKDAY(C348,1)=1,H348&gt;0),MAX(0,Tableau1[[#This Row],[Total semaine]]-$B$1),"")</f>
        <v/>
      </c>
      <c r="J348" s="30" t="str">
        <f ca="1">IF(AND(WEEKDAY(C348,1)=1,H348&gt;0),MAX(0,-Tableau1[[#This Row],[Total semaine]]+$B$1),"")</f>
        <v/>
      </c>
    </row>
    <row r="349" spans="1:10" ht="25.2" customHeight="1" x14ac:dyDescent="0.3">
      <c r="A349" s="11">
        <f t="shared" si="16"/>
        <v>50</v>
      </c>
      <c r="B349" s="16" t="str">
        <f t="shared" si="17"/>
        <v>Décembre</v>
      </c>
      <c r="C349" s="6">
        <f t="shared" si="15"/>
        <v>46366</v>
      </c>
      <c r="D349" s="7"/>
      <c r="E349" s="7"/>
      <c r="F349" s="7"/>
      <c r="G349" s="3" t="str">
        <f>IF(COUNT(Tableau1[[#This Row],[Ouverture de poste]],Tableau1[[#This Row],[Fermeture de poste]])&lt;2,"-",MOD(F349-D349-E349,1))</f>
        <v>-</v>
      </c>
      <c r="H349" s="3">
        <f ca="1">IF(AND(WEEKDAY(Tableau1[[#This Row],[Date]],2)=7,COUNTA(OFFSET(Tableau1[[#This Row],[Ouverture de poste]],-6,,5))=5), SUM(OFFSET(Tableau1[[#This Row],[Total]],-6,,7)),0)</f>
        <v>0</v>
      </c>
      <c r="I349" s="33" t="str">
        <f ca="1">IF(AND(WEEKDAY(C349,1)=1,H349&gt;0),MAX(0,Tableau1[[#This Row],[Total semaine]]-$B$1),"")</f>
        <v/>
      </c>
      <c r="J349" s="30" t="str">
        <f ca="1">IF(AND(WEEKDAY(C349,1)=1,H349&gt;0),MAX(0,-Tableau1[[#This Row],[Total semaine]]+$B$1),"")</f>
        <v/>
      </c>
    </row>
    <row r="350" spans="1:10" ht="25.2" customHeight="1" x14ac:dyDescent="0.3">
      <c r="A350" s="11">
        <f t="shared" si="16"/>
        <v>50</v>
      </c>
      <c r="B350" s="16" t="str">
        <f t="shared" si="17"/>
        <v>Décembre</v>
      </c>
      <c r="C350" s="6">
        <f t="shared" si="15"/>
        <v>46367</v>
      </c>
      <c r="D350" s="7"/>
      <c r="E350" s="7"/>
      <c r="F350" s="7"/>
      <c r="G350" s="3" t="str">
        <f>IF(COUNT(Tableau1[[#This Row],[Ouverture de poste]],Tableau1[[#This Row],[Fermeture de poste]])&lt;2,"-",MOD(F350-D350-E350,1))</f>
        <v>-</v>
      </c>
      <c r="H350" s="3">
        <f ca="1">IF(AND(WEEKDAY(Tableau1[[#This Row],[Date]],2)=7,COUNTA(OFFSET(Tableau1[[#This Row],[Ouverture de poste]],-6,,5))=5), SUM(OFFSET(Tableau1[[#This Row],[Total]],-6,,7)),0)</f>
        <v>0</v>
      </c>
      <c r="I350" s="33" t="str">
        <f ca="1">IF(AND(WEEKDAY(C350,1)=1,H350&gt;0),MAX(0,Tableau1[[#This Row],[Total semaine]]-$B$1),"")</f>
        <v/>
      </c>
      <c r="J350" s="30" t="str">
        <f ca="1">IF(AND(WEEKDAY(C350,1)=1,H350&gt;0),MAX(0,-Tableau1[[#This Row],[Total semaine]]+$B$1),"")</f>
        <v/>
      </c>
    </row>
    <row r="351" spans="1:10" ht="25.2" customHeight="1" x14ac:dyDescent="0.3">
      <c r="A351" s="11">
        <f t="shared" si="16"/>
        <v>50</v>
      </c>
      <c r="B351" s="16" t="str">
        <f t="shared" si="17"/>
        <v>Décembre</v>
      </c>
      <c r="C351" s="6">
        <f t="shared" si="15"/>
        <v>46368</v>
      </c>
      <c r="D351" s="7"/>
      <c r="E351" s="7"/>
      <c r="F351" s="7"/>
      <c r="G351" s="3" t="str">
        <f>IF(COUNT(Tableau1[[#This Row],[Ouverture de poste]],Tableau1[[#This Row],[Fermeture de poste]])&lt;2,"-",MOD(F351-D351-E351,1))</f>
        <v>-</v>
      </c>
      <c r="H351" s="3">
        <f ca="1">IF(AND(WEEKDAY(Tableau1[[#This Row],[Date]],2)=7,COUNTA(OFFSET(Tableau1[[#This Row],[Ouverture de poste]],-6,,5))=5), SUM(OFFSET(Tableau1[[#This Row],[Total]],-6,,7)),0)</f>
        <v>0</v>
      </c>
      <c r="I351" s="33" t="str">
        <f ca="1">IF(AND(WEEKDAY(C351,1)=1,H351&gt;0),MAX(0,Tableau1[[#This Row],[Total semaine]]-$B$1),"")</f>
        <v/>
      </c>
      <c r="J351" s="30" t="str">
        <f ca="1">IF(AND(WEEKDAY(C351,1)=1,H351&gt;0),MAX(0,-Tableau1[[#This Row],[Total semaine]]+$B$1),"")</f>
        <v/>
      </c>
    </row>
    <row r="352" spans="1:10" ht="25.2" customHeight="1" x14ac:dyDescent="0.3">
      <c r="A352" s="11">
        <f t="shared" si="16"/>
        <v>50</v>
      </c>
      <c r="B352" s="16" t="str">
        <f t="shared" si="17"/>
        <v>Décembre</v>
      </c>
      <c r="C352" s="6">
        <f t="shared" si="15"/>
        <v>46369</v>
      </c>
      <c r="D352" s="7"/>
      <c r="E352" s="7"/>
      <c r="F352" s="7"/>
      <c r="G352" s="3" t="str">
        <f>IF(COUNT(Tableau1[[#This Row],[Ouverture de poste]],Tableau1[[#This Row],[Fermeture de poste]])&lt;2,"-",MOD(F352-D352-E352,1))</f>
        <v>-</v>
      </c>
      <c r="H352" s="3">
        <f ca="1">IF(AND(WEEKDAY(Tableau1[[#This Row],[Date]],2)=7,COUNTA(OFFSET(Tableau1[[#This Row],[Ouverture de poste]],-6,,5))=5), SUM(OFFSET(Tableau1[[#This Row],[Total]],-6,,7)),0)</f>
        <v>0</v>
      </c>
      <c r="I352" s="33" t="str">
        <f ca="1">IF(AND(WEEKDAY(C352,1)=1,H352&gt;0),MAX(0,Tableau1[[#This Row],[Total semaine]]-$B$1),"")</f>
        <v/>
      </c>
      <c r="J352" s="30" t="str">
        <f ca="1">IF(AND(WEEKDAY(C352,1)=1,H352&gt;0),MAX(0,-Tableau1[[#This Row],[Total semaine]]+$B$1),"")</f>
        <v/>
      </c>
    </row>
    <row r="353" spans="1:10" ht="25.2" customHeight="1" x14ac:dyDescent="0.3">
      <c r="A353" s="11">
        <f t="shared" si="16"/>
        <v>51</v>
      </c>
      <c r="B353" s="16" t="str">
        <f t="shared" si="17"/>
        <v>Décembre</v>
      </c>
      <c r="C353" s="6">
        <f t="shared" si="15"/>
        <v>46370</v>
      </c>
      <c r="D353" s="7"/>
      <c r="E353" s="7"/>
      <c r="F353" s="7"/>
      <c r="G353" s="3" t="str">
        <f>IF(COUNT(Tableau1[[#This Row],[Ouverture de poste]],Tableau1[[#This Row],[Fermeture de poste]])&lt;2,"-",MOD(F353-D353-E353,1))</f>
        <v>-</v>
      </c>
      <c r="H353" s="3">
        <f ca="1">IF(AND(WEEKDAY(Tableau1[[#This Row],[Date]],2)=7,COUNTA(OFFSET(Tableau1[[#This Row],[Ouverture de poste]],-6,,5))=5), SUM(OFFSET(Tableau1[[#This Row],[Total]],-6,,7)),0)</f>
        <v>0</v>
      </c>
      <c r="I353" s="33" t="str">
        <f ca="1">IF(AND(WEEKDAY(C353,1)=1,H353&gt;0),MAX(0,Tableau1[[#This Row],[Total semaine]]-$B$1),"")</f>
        <v/>
      </c>
      <c r="J353" s="30" t="str">
        <f ca="1">IF(AND(WEEKDAY(C353,1)=1,H353&gt;0),MAX(0,-Tableau1[[#This Row],[Total semaine]]+$B$1),"")</f>
        <v/>
      </c>
    </row>
    <row r="354" spans="1:10" ht="25.2" customHeight="1" x14ac:dyDescent="0.3">
      <c r="A354" s="11">
        <f t="shared" si="16"/>
        <v>51</v>
      </c>
      <c r="B354" s="16" t="str">
        <f t="shared" si="17"/>
        <v>Décembre</v>
      </c>
      <c r="C354" s="6">
        <f t="shared" ref="C354:C368" si="18">C353+1</f>
        <v>46371</v>
      </c>
      <c r="D354" s="7"/>
      <c r="E354" s="7"/>
      <c r="F354" s="7"/>
      <c r="G354" s="3" t="str">
        <f>IF(COUNT(Tableau1[[#This Row],[Ouverture de poste]],Tableau1[[#This Row],[Fermeture de poste]])&lt;2,"-",MOD(F354-D354-E354,1))</f>
        <v>-</v>
      </c>
      <c r="H354" s="3">
        <f ca="1">IF(AND(WEEKDAY(Tableau1[[#This Row],[Date]],2)=7,COUNTA(OFFSET(Tableau1[[#This Row],[Ouverture de poste]],-6,,5))=5), SUM(OFFSET(Tableau1[[#This Row],[Total]],-6,,7)),0)</f>
        <v>0</v>
      </c>
      <c r="I354" s="33" t="str">
        <f ca="1">IF(AND(WEEKDAY(C354,1)=1,H354&gt;0),MAX(0,Tableau1[[#This Row],[Total semaine]]-$B$1),"")</f>
        <v/>
      </c>
      <c r="J354" s="30" t="str">
        <f ca="1">IF(AND(WEEKDAY(C354,1)=1,H354&gt;0),MAX(0,-Tableau1[[#This Row],[Total semaine]]+$B$1),"")</f>
        <v/>
      </c>
    </row>
    <row r="355" spans="1:10" ht="25.2" customHeight="1" x14ac:dyDescent="0.3">
      <c r="A355" s="11">
        <f t="shared" si="16"/>
        <v>51</v>
      </c>
      <c r="B355" s="16" t="str">
        <f t="shared" si="17"/>
        <v>Décembre</v>
      </c>
      <c r="C355" s="6">
        <f t="shared" si="18"/>
        <v>46372</v>
      </c>
      <c r="D355" s="7"/>
      <c r="E355" s="7"/>
      <c r="F355" s="7"/>
      <c r="G355" s="3" t="str">
        <f>IF(COUNT(Tableau1[[#This Row],[Ouverture de poste]],Tableau1[[#This Row],[Fermeture de poste]])&lt;2,"-",MOD(F355-D355-E355,1))</f>
        <v>-</v>
      </c>
      <c r="H355" s="3">
        <f ca="1">IF(AND(WEEKDAY(Tableau1[[#This Row],[Date]],2)=7,COUNTA(OFFSET(Tableau1[[#This Row],[Ouverture de poste]],-6,,5))=5), SUM(OFFSET(Tableau1[[#This Row],[Total]],-6,,7)),0)</f>
        <v>0</v>
      </c>
      <c r="I355" s="33" t="str">
        <f ca="1">IF(AND(WEEKDAY(C355,1)=1,H355&gt;0),MAX(0,Tableau1[[#This Row],[Total semaine]]-$B$1),"")</f>
        <v/>
      </c>
      <c r="J355" s="30" t="str">
        <f ca="1">IF(AND(WEEKDAY(C355,1)=1,H355&gt;0),MAX(0,-Tableau1[[#This Row],[Total semaine]]+$B$1),"")</f>
        <v/>
      </c>
    </row>
    <row r="356" spans="1:10" ht="25.2" customHeight="1" x14ac:dyDescent="0.3">
      <c r="A356" s="11">
        <f t="shared" si="16"/>
        <v>51</v>
      </c>
      <c r="B356" s="16" t="str">
        <f t="shared" si="17"/>
        <v>Décembre</v>
      </c>
      <c r="C356" s="6">
        <f t="shared" si="18"/>
        <v>46373</v>
      </c>
      <c r="D356" s="7"/>
      <c r="E356" s="7"/>
      <c r="F356" s="7"/>
      <c r="G356" s="3" t="str">
        <f>IF(COUNT(Tableau1[[#This Row],[Ouverture de poste]],Tableau1[[#This Row],[Fermeture de poste]])&lt;2,"-",MOD(F356-D356-E356,1))</f>
        <v>-</v>
      </c>
      <c r="H356" s="3">
        <f ca="1">IF(AND(WEEKDAY(Tableau1[[#This Row],[Date]],2)=7,COUNTA(OFFSET(Tableau1[[#This Row],[Ouverture de poste]],-6,,5))=5), SUM(OFFSET(Tableau1[[#This Row],[Total]],-6,,7)),0)</f>
        <v>0</v>
      </c>
      <c r="I356" s="33" t="str">
        <f ca="1">IF(AND(WEEKDAY(C356,1)=1,H356&gt;0),MAX(0,Tableau1[[#This Row],[Total semaine]]-$B$1),"")</f>
        <v/>
      </c>
      <c r="J356" s="30" t="str">
        <f ca="1">IF(AND(WEEKDAY(C356,1)=1,H356&gt;0),MAX(0,-Tableau1[[#This Row],[Total semaine]]+$B$1),"")</f>
        <v/>
      </c>
    </row>
    <row r="357" spans="1:10" ht="25.2" customHeight="1" x14ac:dyDescent="0.3">
      <c r="A357" s="11">
        <f t="shared" si="16"/>
        <v>51</v>
      </c>
      <c r="B357" s="16" t="str">
        <f t="shared" si="17"/>
        <v>Décembre</v>
      </c>
      <c r="C357" s="6">
        <f t="shared" si="18"/>
        <v>46374</v>
      </c>
      <c r="D357" s="7"/>
      <c r="E357" s="7"/>
      <c r="F357" s="7"/>
      <c r="G357" s="3" t="str">
        <f>IF(COUNT(Tableau1[[#This Row],[Ouverture de poste]],Tableau1[[#This Row],[Fermeture de poste]])&lt;2,"-",MOD(F357-D357-E357,1))</f>
        <v>-</v>
      </c>
      <c r="H357" s="3">
        <f ca="1">IF(AND(WEEKDAY(Tableau1[[#This Row],[Date]],2)=7,COUNTA(OFFSET(Tableau1[[#This Row],[Ouverture de poste]],-6,,5))=5), SUM(OFFSET(Tableau1[[#This Row],[Total]],-6,,7)),0)</f>
        <v>0</v>
      </c>
      <c r="I357" s="33" t="str">
        <f ca="1">IF(AND(WEEKDAY(C357,1)=1,H357&gt;0),MAX(0,Tableau1[[#This Row],[Total semaine]]-$B$1),"")</f>
        <v/>
      </c>
      <c r="J357" s="30" t="str">
        <f ca="1">IF(AND(WEEKDAY(C357,1)=1,H357&gt;0),MAX(0,-Tableau1[[#This Row],[Total semaine]]+$B$1),"")</f>
        <v/>
      </c>
    </row>
    <row r="358" spans="1:10" ht="25.2" customHeight="1" x14ac:dyDescent="0.3">
      <c r="A358" s="11">
        <f t="shared" si="16"/>
        <v>51</v>
      </c>
      <c r="B358" s="16" t="str">
        <f t="shared" si="17"/>
        <v>Décembre</v>
      </c>
      <c r="C358" s="6">
        <f t="shared" si="18"/>
        <v>46375</v>
      </c>
      <c r="D358" s="7"/>
      <c r="E358" s="7"/>
      <c r="F358" s="7"/>
      <c r="G358" s="3" t="str">
        <f>IF(COUNT(Tableau1[[#This Row],[Ouverture de poste]],Tableau1[[#This Row],[Fermeture de poste]])&lt;2,"-",MOD(F358-D358-E358,1))</f>
        <v>-</v>
      </c>
      <c r="H358" s="3">
        <f ca="1">IF(AND(WEEKDAY(Tableau1[[#This Row],[Date]],2)=7,COUNTA(OFFSET(Tableau1[[#This Row],[Ouverture de poste]],-6,,5))=5), SUM(OFFSET(Tableau1[[#This Row],[Total]],-6,,7)),0)</f>
        <v>0</v>
      </c>
      <c r="I358" s="33" t="str">
        <f ca="1">IF(AND(WEEKDAY(C358,1)=1,H358&gt;0),MAX(0,Tableau1[[#This Row],[Total semaine]]-$B$1),"")</f>
        <v/>
      </c>
      <c r="J358" s="30" t="str">
        <f ca="1">IF(AND(WEEKDAY(C358,1)=1,H358&gt;0),MAX(0,-Tableau1[[#This Row],[Total semaine]]+$B$1),"")</f>
        <v/>
      </c>
    </row>
    <row r="359" spans="1:10" ht="25.2" customHeight="1" x14ac:dyDescent="0.3">
      <c r="A359" s="11">
        <f t="shared" si="16"/>
        <v>51</v>
      </c>
      <c r="B359" s="16" t="str">
        <f t="shared" si="17"/>
        <v>Décembre</v>
      </c>
      <c r="C359" s="6">
        <f t="shared" si="18"/>
        <v>46376</v>
      </c>
      <c r="D359" s="7"/>
      <c r="E359" s="7"/>
      <c r="F359" s="7"/>
      <c r="G359" s="3" t="str">
        <f>IF(COUNT(Tableau1[[#This Row],[Ouverture de poste]],Tableau1[[#This Row],[Fermeture de poste]])&lt;2,"-",MOD(F359-D359-E359,1))</f>
        <v>-</v>
      </c>
      <c r="H359" s="3">
        <f ca="1">IF(AND(WEEKDAY(Tableau1[[#This Row],[Date]],2)=7,COUNTA(OFFSET(Tableau1[[#This Row],[Ouverture de poste]],-6,,5))=5), SUM(OFFSET(Tableau1[[#This Row],[Total]],-6,,7)),0)</f>
        <v>0</v>
      </c>
      <c r="I359" s="33" t="str">
        <f ca="1">IF(AND(WEEKDAY(C359,1)=1,H359&gt;0),MAX(0,Tableau1[[#This Row],[Total semaine]]-$B$1),"")</f>
        <v/>
      </c>
      <c r="J359" s="30" t="str">
        <f ca="1">IF(AND(WEEKDAY(C359,1)=1,H359&gt;0),MAX(0,-Tableau1[[#This Row],[Total semaine]]+$B$1),"")</f>
        <v/>
      </c>
    </row>
    <row r="360" spans="1:10" ht="25.2" customHeight="1" x14ac:dyDescent="0.3">
      <c r="A360" s="11">
        <f t="shared" si="16"/>
        <v>52</v>
      </c>
      <c r="B360" s="16" t="str">
        <f t="shared" si="17"/>
        <v>Décembre</v>
      </c>
      <c r="C360" s="6">
        <f t="shared" si="18"/>
        <v>46377</v>
      </c>
      <c r="D360" s="7"/>
      <c r="E360" s="7"/>
      <c r="F360" s="7"/>
      <c r="G360" s="3" t="str">
        <f>IF(COUNT(Tableau1[[#This Row],[Ouverture de poste]],Tableau1[[#This Row],[Fermeture de poste]])&lt;2,"-",MOD(F360-D360-E360,1))</f>
        <v>-</v>
      </c>
      <c r="H360" s="3">
        <f ca="1">IF(AND(WEEKDAY(Tableau1[[#This Row],[Date]],2)=7,COUNTA(OFFSET(Tableau1[[#This Row],[Ouverture de poste]],-6,,5))=5), SUM(OFFSET(Tableau1[[#This Row],[Total]],-6,,7)),0)</f>
        <v>0</v>
      </c>
      <c r="I360" s="33" t="str">
        <f ca="1">IF(AND(WEEKDAY(C360,1)=1,H360&gt;0),MAX(0,Tableau1[[#This Row],[Total semaine]]-$B$1),"")</f>
        <v/>
      </c>
      <c r="J360" s="30" t="str">
        <f ca="1">IF(AND(WEEKDAY(C360,1)=1,H360&gt;0),MAX(0,-Tableau1[[#This Row],[Total semaine]]+$B$1),"")</f>
        <v/>
      </c>
    </row>
    <row r="361" spans="1:10" ht="25.2" customHeight="1" x14ac:dyDescent="0.3">
      <c r="A361" s="11">
        <f t="shared" si="16"/>
        <v>52</v>
      </c>
      <c r="B361" s="16" t="str">
        <f t="shared" si="17"/>
        <v>Décembre</v>
      </c>
      <c r="C361" s="6">
        <f t="shared" si="18"/>
        <v>46378</v>
      </c>
      <c r="D361" s="7"/>
      <c r="E361" s="7"/>
      <c r="F361" s="7"/>
      <c r="G361" s="3" t="str">
        <f>IF(COUNT(Tableau1[[#This Row],[Ouverture de poste]],Tableau1[[#This Row],[Fermeture de poste]])&lt;2,"-",MOD(F361-D361-E361,1))</f>
        <v>-</v>
      </c>
      <c r="H361" s="3">
        <f ca="1">IF(AND(WEEKDAY(Tableau1[[#This Row],[Date]],2)=7,COUNTA(OFFSET(Tableau1[[#This Row],[Ouverture de poste]],-6,,5))=5), SUM(OFFSET(Tableau1[[#This Row],[Total]],-6,,7)),0)</f>
        <v>0</v>
      </c>
      <c r="I361" s="33" t="str">
        <f ca="1">IF(AND(WEEKDAY(C361,1)=1,H361&gt;0),MAX(0,Tableau1[[#This Row],[Total semaine]]-$B$1),"")</f>
        <v/>
      </c>
      <c r="J361" s="30" t="str">
        <f ca="1">IF(AND(WEEKDAY(C361,1)=1,H361&gt;0),MAX(0,-Tableau1[[#This Row],[Total semaine]]+$B$1),"")</f>
        <v/>
      </c>
    </row>
    <row r="362" spans="1:10" ht="25.2" customHeight="1" x14ac:dyDescent="0.3">
      <c r="A362" s="11">
        <f t="shared" si="16"/>
        <v>52</v>
      </c>
      <c r="B362" s="16" t="str">
        <f t="shared" si="17"/>
        <v>Décembre</v>
      </c>
      <c r="C362" s="6">
        <f t="shared" si="18"/>
        <v>46379</v>
      </c>
      <c r="D362" s="7"/>
      <c r="E362" s="7"/>
      <c r="F362" s="7"/>
      <c r="G362" s="3" t="str">
        <f>IF(COUNT(Tableau1[[#This Row],[Ouverture de poste]],Tableau1[[#This Row],[Fermeture de poste]])&lt;2,"-",MOD(F362-D362-E362,1))</f>
        <v>-</v>
      </c>
      <c r="H362" s="3">
        <f ca="1">IF(AND(WEEKDAY(Tableau1[[#This Row],[Date]],2)=7,COUNTA(OFFSET(Tableau1[[#This Row],[Ouverture de poste]],-6,,5))=5), SUM(OFFSET(Tableau1[[#This Row],[Total]],-6,,7)),0)</f>
        <v>0</v>
      </c>
      <c r="I362" s="33" t="str">
        <f ca="1">IF(AND(WEEKDAY(C362,1)=1,H362&gt;0),MAX(0,Tableau1[[#This Row],[Total semaine]]-$B$1),"")</f>
        <v/>
      </c>
      <c r="J362" s="30" t="str">
        <f ca="1">IF(AND(WEEKDAY(C362,1)=1,H362&gt;0),MAX(0,-Tableau1[[#This Row],[Total semaine]]+$B$1),"")</f>
        <v/>
      </c>
    </row>
    <row r="363" spans="1:10" ht="25.2" customHeight="1" x14ac:dyDescent="0.3">
      <c r="A363" s="11">
        <f t="shared" si="16"/>
        <v>52</v>
      </c>
      <c r="B363" s="16" t="str">
        <f t="shared" si="17"/>
        <v>Décembre</v>
      </c>
      <c r="C363" s="6">
        <f t="shared" si="18"/>
        <v>46380</v>
      </c>
      <c r="D363" s="7"/>
      <c r="E363" s="7"/>
      <c r="F363" s="7"/>
      <c r="G363" s="3" t="str">
        <f>IF(COUNT(Tableau1[[#This Row],[Ouverture de poste]],Tableau1[[#This Row],[Fermeture de poste]])&lt;2,"-",MOD(F363-D363-E363,1))</f>
        <v>-</v>
      </c>
      <c r="H363" s="3">
        <f ca="1">IF(AND(WEEKDAY(Tableau1[[#This Row],[Date]],2)=7,COUNTA(OFFSET(Tableau1[[#This Row],[Ouverture de poste]],-6,,5))=5), SUM(OFFSET(Tableau1[[#This Row],[Total]],-6,,7)),0)</f>
        <v>0</v>
      </c>
      <c r="I363" s="33" t="str">
        <f ca="1">IF(AND(WEEKDAY(C363,1)=1,H363&gt;0),MAX(0,Tableau1[[#This Row],[Total semaine]]-$B$1),"")</f>
        <v/>
      </c>
      <c r="J363" s="30" t="str">
        <f ca="1">IF(AND(WEEKDAY(C363,1)=1,H363&gt;0),MAX(0,-Tableau1[[#This Row],[Total semaine]]+$B$1),"")</f>
        <v/>
      </c>
    </row>
    <row r="364" spans="1:10" ht="25.2" customHeight="1" x14ac:dyDescent="0.3">
      <c r="A364" s="11">
        <f t="shared" si="16"/>
        <v>52</v>
      </c>
      <c r="B364" s="16" t="str">
        <f t="shared" si="17"/>
        <v>Décembre</v>
      </c>
      <c r="C364" s="6">
        <f t="shared" si="18"/>
        <v>46381</v>
      </c>
      <c r="D364" s="7"/>
      <c r="E364" s="7"/>
      <c r="F364" s="7"/>
      <c r="G364" s="3" t="str">
        <f>IF(COUNT(Tableau1[[#This Row],[Ouverture de poste]],Tableau1[[#This Row],[Fermeture de poste]])&lt;2,"-",MOD(F364-D364-E364,1))</f>
        <v>-</v>
      </c>
      <c r="H364" s="3">
        <f ca="1">IF(AND(WEEKDAY(Tableau1[[#This Row],[Date]],2)=7,COUNTA(OFFSET(Tableau1[[#This Row],[Ouverture de poste]],-6,,5))=5), SUM(OFFSET(Tableau1[[#This Row],[Total]],-6,,7)),0)</f>
        <v>0</v>
      </c>
      <c r="I364" s="33" t="str">
        <f ca="1">IF(AND(WEEKDAY(C364,1)=1,H364&gt;0),MAX(0,Tableau1[[#This Row],[Total semaine]]-$B$1),"")</f>
        <v/>
      </c>
      <c r="J364" s="30" t="str">
        <f ca="1">IF(AND(WEEKDAY(C364,1)=1,H364&gt;0),MAX(0,-Tableau1[[#This Row],[Total semaine]]+$B$1),"")</f>
        <v/>
      </c>
    </row>
    <row r="365" spans="1:10" ht="25.2" customHeight="1" x14ac:dyDescent="0.3">
      <c r="A365" s="11">
        <f t="shared" si="16"/>
        <v>52</v>
      </c>
      <c r="B365" s="16" t="str">
        <f t="shared" si="17"/>
        <v>Décembre</v>
      </c>
      <c r="C365" s="6">
        <f t="shared" si="18"/>
        <v>46382</v>
      </c>
      <c r="D365" s="7"/>
      <c r="E365" s="7"/>
      <c r="F365" s="7"/>
      <c r="G365" s="3" t="str">
        <f>IF(COUNT(Tableau1[[#This Row],[Ouverture de poste]],Tableau1[[#This Row],[Fermeture de poste]])&lt;2,"-",MOD(F365-D365-E365,1))</f>
        <v>-</v>
      </c>
      <c r="H365" s="3">
        <f ca="1">IF(AND(WEEKDAY(Tableau1[[#This Row],[Date]],2)=7,COUNTA(OFFSET(Tableau1[[#This Row],[Ouverture de poste]],-6,,5))=5), SUM(OFFSET(Tableau1[[#This Row],[Total]],-6,,7)),0)</f>
        <v>0</v>
      </c>
      <c r="I365" s="33" t="str">
        <f ca="1">IF(AND(WEEKDAY(C365,1)=1,H365&gt;0),MAX(0,Tableau1[[#This Row],[Total semaine]]-$B$1),"")</f>
        <v/>
      </c>
      <c r="J365" s="30" t="str">
        <f ca="1">IF(AND(WEEKDAY(C365,1)=1,H365&gt;0),MAX(0,-Tableau1[[#This Row],[Total semaine]]+$B$1),"")</f>
        <v/>
      </c>
    </row>
    <row r="366" spans="1:10" ht="25.2" customHeight="1" x14ac:dyDescent="0.3">
      <c r="A366" s="11">
        <f t="shared" si="16"/>
        <v>52</v>
      </c>
      <c r="B366" s="16" t="str">
        <f t="shared" si="17"/>
        <v>Décembre</v>
      </c>
      <c r="C366" s="6">
        <f t="shared" si="18"/>
        <v>46383</v>
      </c>
      <c r="D366" s="7"/>
      <c r="E366" s="7"/>
      <c r="F366" s="7"/>
      <c r="G366" s="3" t="str">
        <f>IF(COUNT(Tableau1[[#This Row],[Ouverture de poste]],Tableau1[[#This Row],[Fermeture de poste]])&lt;2,"-",MOD(F366-D366-E366,1))</f>
        <v>-</v>
      </c>
      <c r="H366" s="3">
        <f ca="1">IF(AND(WEEKDAY(Tableau1[[#This Row],[Date]],2)=7,COUNTA(OFFSET(Tableau1[[#This Row],[Ouverture de poste]],-6,,5))=5), SUM(OFFSET(Tableau1[[#This Row],[Total]],-6,,7)),0)</f>
        <v>0</v>
      </c>
      <c r="I366" s="33" t="str">
        <f ca="1">IF(AND(WEEKDAY(C366,1)=1,H366&gt;0),MAX(0,Tableau1[[#This Row],[Total semaine]]-$B$1),"")</f>
        <v/>
      </c>
      <c r="J366" s="30" t="str">
        <f ca="1">IF(AND(WEEKDAY(C366,1)=1,H366&gt;0),MAX(0,-Tableau1[[#This Row],[Total semaine]]+$B$1),"")</f>
        <v/>
      </c>
    </row>
    <row r="367" spans="1:10" ht="25.2" customHeight="1" x14ac:dyDescent="0.3">
      <c r="A367" s="11">
        <f t="shared" si="16"/>
        <v>53</v>
      </c>
      <c r="B367" s="16" t="str">
        <f t="shared" si="17"/>
        <v>Décembre</v>
      </c>
      <c r="C367" s="6">
        <f t="shared" si="18"/>
        <v>46384</v>
      </c>
      <c r="D367" s="7"/>
      <c r="E367" s="7"/>
      <c r="F367" s="7"/>
      <c r="G367" s="3" t="str">
        <f>IF(COUNT(Tableau1[[#This Row],[Ouverture de poste]],Tableau1[[#This Row],[Fermeture de poste]])&lt;2,"-",MOD(F367-D367-E367,1))</f>
        <v>-</v>
      </c>
      <c r="H367" s="3">
        <f ca="1">IF(AND(WEEKDAY(Tableau1[[#This Row],[Date]],2)=7,COUNTA(OFFSET(Tableau1[[#This Row],[Ouverture de poste]],-6,,5))=5), SUM(OFFSET(Tableau1[[#This Row],[Total]],-6,,7)),0)</f>
        <v>0</v>
      </c>
      <c r="I367" s="33" t="str">
        <f ca="1">IF(AND(WEEKDAY(C367,1)=1,H367&gt;0),MAX(0,Tableau1[[#This Row],[Total semaine]]-$B$1),"")</f>
        <v/>
      </c>
      <c r="J367" s="30" t="str">
        <f ca="1">IF(AND(WEEKDAY(C367,1)=1,H367&gt;0),MAX(0,-Tableau1[[#This Row],[Total semaine]]+$B$1),"")</f>
        <v/>
      </c>
    </row>
    <row r="368" spans="1:10" ht="25.2" customHeight="1" x14ac:dyDescent="0.3">
      <c r="A368" s="11">
        <f t="shared" si="16"/>
        <v>53</v>
      </c>
      <c r="B368" s="16" t="str">
        <f t="shared" si="17"/>
        <v>Décembre</v>
      </c>
      <c r="C368" s="6">
        <f t="shared" si="18"/>
        <v>46385</v>
      </c>
      <c r="D368" s="7"/>
      <c r="E368" s="7"/>
      <c r="F368" s="7"/>
      <c r="G368" s="3" t="str">
        <f>IF(COUNT(Tableau1[[#This Row],[Ouverture de poste]],Tableau1[[#This Row],[Fermeture de poste]])&lt;2,"-",MOD(F368-D368-E368,1))</f>
        <v>-</v>
      </c>
      <c r="H368" s="3">
        <f ca="1">IF(AND(WEEKDAY(Tableau1[[#This Row],[Date]],2)=7,COUNTA(OFFSET(Tableau1[[#This Row],[Ouverture de poste]],-6,,5))=5), SUM(OFFSET(Tableau1[[#This Row],[Total]],-6,,7)),0)</f>
        <v>0</v>
      </c>
      <c r="I368" s="33" t="str">
        <f ca="1">IF(AND(WEEKDAY(C368,1)=1,H368&gt;0),MAX(0,Tableau1[[#This Row],[Total semaine]]-$B$1),"")</f>
        <v/>
      </c>
      <c r="J368" s="30" t="str">
        <f ca="1">IF(AND(WEEKDAY(C368,1)=1,H368&gt;0),MAX(0,-Tableau1[[#This Row],[Total semaine]]+$B$1),"")</f>
        <v/>
      </c>
    </row>
    <row r="369" spans="1:10" ht="25.05" customHeight="1" x14ac:dyDescent="0.3">
      <c r="A369" s="34">
        <f>_xlfn.ISOWEEKNUM(C369)</f>
        <v>53</v>
      </c>
      <c r="B369" s="16" t="str">
        <f>PROPER(TEXT(SUBSTITUTE(C369,".","/")*1,"mmmm"))</f>
        <v>Décembre</v>
      </c>
      <c r="C369" s="35">
        <f>C368+1</f>
        <v>46386</v>
      </c>
      <c r="D369" s="36"/>
      <c r="E369" s="36"/>
      <c r="F369" s="36"/>
      <c r="G369" s="37" t="str">
        <f>IF(COUNT(Tableau1[[#This Row],[Ouverture de poste]],Tableau1[[#This Row],[Fermeture de poste]])&lt;2,"-",MOD(F369-D369-E369,1))</f>
        <v>-</v>
      </c>
      <c r="H369" s="37">
        <f ca="1">IF(AND(WEEKDAY(Tableau1[[#This Row],[Date]],2)=7,COUNTA(OFFSET(Tableau1[[#This Row],[Ouverture de poste]],-6,,5))=5), SUM(OFFSET(Tableau1[[#This Row],[Total]],-6,,7)),0)</f>
        <v>0</v>
      </c>
      <c r="I369" s="38" t="str">
        <f ca="1">IF(AND(WEEKDAY(C369,1)=1,H369&gt;0),MAX(0,Tableau1[[#This Row],[Total semaine]]-$B$1),"")</f>
        <v/>
      </c>
      <c r="J369" s="39" t="str">
        <f ca="1">IF(AND(WEEKDAY(C369,1)=1,H369&gt;0),MAX(0,-Tableau1[[#This Row],[Total semaine]]+$B$1),"")</f>
        <v/>
      </c>
    </row>
    <row r="370" spans="1:10" ht="25.05" customHeight="1" x14ac:dyDescent="0.3">
      <c r="A370" s="34">
        <f>_xlfn.ISOWEEKNUM(C370)</f>
        <v>53</v>
      </c>
      <c r="B370" s="16" t="str">
        <f>PROPER(TEXT(SUBSTITUTE(C370,".","/")*1,"mmmm"))</f>
        <v>Décembre</v>
      </c>
      <c r="C370" s="35">
        <f>C369+1</f>
        <v>46387</v>
      </c>
      <c r="D370" s="36"/>
      <c r="E370" s="36"/>
      <c r="F370" s="36"/>
      <c r="G370" s="37" t="str">
        <f>IF(COUNT(Tableau1[[#This Row],[Ouverture de poste]],Tableau1[[#This Row],[Fermeture de poste]])&lt;2,"-",MOD(F370-D370-E370,1))</f>
        <v>-</v>
      </c>
      <c r="H370" s="37">
        <f ca="1">IF(AND(WEEKDAY(Tableau1[[#This Row],[Date]],2)=7,COUNTA(OFFSET(Tableau1[[#This Row],[Ouverture de poste]],-6,,5))=5), SUM(OFFSET(Tableau1[[#This Row],[Total]],-6,,7)),0)</f>
        <v>0</v>
      </c>
      <c r="I370" s="38" t="str">
        <f ca="1">IF(AND(WEEKDAY(C370,1)=1,H370&gt;0),MAX(0,Tableau1[[#This Row],[Total semaine]]-$B$1),"")</f>
        <v/>
      </c>
      <c r="J370" s="39" t="str">
        <f ca="1">IF(AND(WEEKDAY(C370,1)=1,H370&gt;0),MAX(0,-Tableau1[[#This Row],[Total semaine]]+$B$1),"")</f>
        <v/>
      </c>
    </row>
    <row r="371" spans="1:10" ht="25.05" customHeight="1" x14ac:dyDescent="0.3">
      <c r="A371" s="34">
        <f>_xlfn.ISOWEEKNUM(C371)</f>
        <v>53</v>
      </c>
      <c r="B371" s="16" t="str">
        <f>PROPER(TEXT(SUBSTITUTE(C371,".","/")*1,"mmmm"))</f>
        <v>Janvier</v>
      </c>
      <c r="C371" s="35">
        <f>C370+1</f>
        <v>46388</v>
      </c>
      <c r="D371" s="36"/>
      <c r="E371" s="36"/>
      <c r="F371" s="36"/>
      <c r="G371" s="37" t="str">
        <f>IF(COUNT(Tableau1[[#This Row],[Ouverture de poste]],Tableau1[[#This Row],[Fermeture de poste]])&lt;2,"-",MOD(F371-D371-E371,1))</f>
        <v>-</v>
      </c>
      <c r="H371" s="37">
        <f ca="1">IF(AND(WEEKDAY(Tableau1[[#This Row],[Date]],2)=7,COUNTA(OFFSET(Tableau1[[#This Row],[Ouverture de poste]],-6,,5))=5), SUM(OFFSET(Tableau1[[#This Row],[Total]],-6,,7)),0)</f>
        <v>0</v>
      </c>
      <c r="I371" s="38" t="str">
        <f ca="1">IF(AND(WEEKDAY(C371,1)=1,H371&gt;0),MAX(0,Tableau1[[#This Row],[Total semaine]]-$B$1),"")</f>
        <v/>
      </c>
      <c r="J371" s="39" t="str">
        <f ca="1">IF(AND(WEEKDAY(C371,1)=1,H371&gt;0),MAX(0,-Tableau1[[#This Row],[Total semaine]]+$B$1),"")</f>
        <v/>
      </c>
    </row>
    <row r="372" spans="1:10" ht="25.05" customHeight="1" x14ac:dyDescent="0.3">
      <c r="A372" s="34">
        <f t="shared" ref="A372:A373" si="19">_xlfn.ISOWEEKNUM(C372)</f>
        <v>53</v>
      </c>
      <c r="B372" s="16" t="str">
        <f t="shared" ref="B372:B373" si="20">PROPER(TEXT(SUBSTITUTE(C372,".","/")*1,"mmmm"))</f>
        <v>Janvier</v>
      </c>
      <c r="C372" s="35">
        <f t="shared" ref="C372:C373" si="21">C371+1</f>
        <v>46389</v>
      </c>
      <c r="D372" s="36"/>
      <c r="E372" s="36"/>
      <c r="F372" s="36"/>
      <c r="G372" s="37" t="str">
        <f>IF(COUNT(Tableau1[[#This Row],[Ouverture de poste]],Tableau1[[#This Row],[Fermeture de poste]])&lt;2,"-",MOD(F372-D372-E372,1))</f>
        <v>-</v>
      </c>
      <c r="H372" s="37">
        <f ca="1">IF(AND(WEEKDAY(Tableau1[[#This Row],[Date]],2)=7,COUNTA(OFFSET(Tableau1[[#This Row],[Ouverture de poste]],-6,,5))=5), SUM(OFFSET(Tableau1[[#This Row],[Total]],-6,,7)),0)</f>
        <v>0</v>
      </c>
      <c r="I372" s="38" t="str">
        <f ca="1">IF(AND(WEEKDAY(C372,1)=1,H372&gt;0),MAX(0,Tableau1[[#This Row],[Total semaine]]-$B$1),"")</f>
        <v/>
      </c>
      <c r="J372" s="39" t="str">
        <f ca="1">IF(AND(WEEKDAY(C372,1)=1,H372&gt;0),MAX(0,-Tableau1[[#This Row],[Total semaine]]+$B$1),"")</f>
        <v/>
      </c>
    </row>
    <row r="373" spans="1:10" ht="25.05" customHeight="1" x14ac:dyDescent="0.3">
      <c r="A373" s="34">
        <f t="shared" si="19"/>
        <v>53</v>
      </c>
      <c r="B373" s="16" t="str">
        <f t="shared" si="20"/>
        <v>Janvier</v>
      </c>
      <c r="C373" s="35">
        <f t="shared" si="21"/>
        <v>46390</v>
      </c>
      <c r="D373" s="36"/>
      <c r="E373" s="36"/>
      <c r="F373" s="36"/>
      <c r="G373" s="37" t="str">
        <f>IF(COUNT(Tableau1[[#This Row],[Ouverture de poste]],Tableau1[[#This Row],[Fermeture de poste]])&lt;2,"-",MOD(F373-D373-E373,1))</f>
        <v>-</v>
      </c>
      <c r="H373" s="37">
        <f ca="1">IF(AND(WEEKDAY(Tableau1[[#This Row],[Date]],2)=7,COUNTA(OFFSET(Tableau1[[#This Row],[Ouverture de poste]],-6,,5))=5), SUM(OFFSET(Tableau1[[#This Row],[Total]],-6,,7)),0)</f>
        <v>0</v>
      </c>
      <c r="I373" s="38" t="str">
        <f ca="1">IF(AND(WEEKDAY(C373,1)=1,H373&gt;0),MAX(0,Tableau1[[#This Row],[Total semaine]]-$B$1),"")</f>
        <v/>
      </c>
      <c r="J373" s="39" t="str">
        <f ca="1">IF(AND(WEEKDAY(C373,1)=1,H373&gt;0),MAX(0,-Tableau1[[#This Row],[Total semaine]]+$B$1),"")</f>
        <v/>
      </c>
    </row>
  </sheetData>
  <conditionalFormatting sqref="A3:J373">
    <cfRule type="expression" dxfId="21" priority="8">
      <formula>DAY($C3)=1</formula>
    </cfRule>
    <cfRule type="expression" dxfId="19" priority="10">
      <formula>WEEKDAY($C3,2)&gt;5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00000000-000E-0000-0200-000003000000}">
            <xm:f>COUNTIF(Détails!$L$2:$L$16,$C3)&gt;0</xm:f>
            <x14:dxf>
              <fill>
                <patternFill>
                  <bgColor rgb="FFFFC000"/>
                </patternFill>
              </fill>
            </x14:dxf>
          </x14:cfRule>
          <xm:sqref>A3:J373</xm:sqref>
        </x14:conditionalFormatting>
      </x14:conditionalFormattings>
    </ex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Détails</vt:lpstr>
      <vt:lpstr>Heures</vt:lpstr>
      <vt:lpstr>Fériés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Stessy Haxaire</dc:creator>
  <cp:lastModifiedBy>Stessy HAXAIRE</cp:lastModifiedBy>
  <dcterms:created xsi:type="dcterms:W3CDTF">2015-06-05T18:19:34Z</dcterms:created>
  <dcterms:modified xsi:type="dcterms:W3CDTF">2024-12-20T07:19:52Z</dcterms:modified>
</cp:coreProperties>
</file>