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our Lucas\8D\"/>
    </mc:Choice>
  </mc:AlternateContent>
  <bookViews>
    <workbookView xWindow="0" yWindow="0" windowWidth="21600" windowHeight="9170"/>
  </bookViews>
  <sheets>
    <sheet name="Feuil1" sheetId="3" r:id="rId1"/>
    <sheet name="Feuil2" sheetId="2" r:id="rId2"/>
    <sheet name="Actions corrective" sheetId="1" r:id="rId3"/>
  </sheets>
  <externalReferences>
    <externalReference r:id="rId4"/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H11" i="2" s="1"/>
  <c r="C11" i="2"/>
  <c r="G11" i="2" s="1"/>
  <c r="B2" i="2"/>
  <c r="A1" i="2"/>
  <c r="G26" i="1"/>
  <c r="G25" i="1"/>
  <c r="G24" i="1"/>
  <c r="G23" i="1"/>
  <c r="G22" i="1"/>
  <c r="G18" i="1"/>
  <c r="G17" i="1"/>
  <c r="G13" i="1"/>
  <c r="G12" i="1"/>
  <c r="G11" i="1"/>
  <c r="G8" i="1"/>
  <c r="G7" i="1"/>
  <c r="G6" i="1"/>
  <c r="J6" i="1" s="1"/>
  <c r="G3" i="1"/>
  <c r="G2" i="1"/>
  <c r="G1" i="1"/>
  <c r="J11" i="1" l="1"/>
  <c r="J22" i="1"/>
  <c r="J1" i="1"/>
  <c r="J17" i="1"/>
  <c r="D9" i="2" l="1"/>
  <c r="H9" i="2" s="1"/>
  <c r="D10" i="2"/>
  <c r="H10" i="2" s="1"/>
  <c r="D7" i="2"/>
  <c r="H7" i="2" s="1"/>
  <c r="D8" i="2"/>
  <c r="H8" i="2" s="1"/>
  <c r="C9" i="2"/>
  <c r="G9" i="2" s="1"/>
  <c r="C10" i="2"/>
  <c r="G10" i="2" s="1"/>
  <c r="C8" i="2"/>
  <c r="G8" i="2" s="1"/>
  <c r="C7" i="2"/>
  <c r="G7" i="2" s="1"/>
  <c r="D6" i="2"/>
  <c r="H6" i="2" s="1"/>
  <c r="C6" i="2"/>
  <c r="G6" i="2" s="1"/>
</calcChain>
</file>

<file path=xl/sharedStrings.xml><?xml version="1.0" encoding="utf-8"?>
<sst xmlns="http://schemas.openxmlformats.org/spreadsheetml/2006/main" count="45" uniqueCount="32">
  <si>
    <t xml:space="preserve">Presse 9000T=&gt; Plus de descente de la traverse </t>
  </si>
  <si>
    <t>Réalisation d'essais après chaque intervention</t>
  </si>
  <si>
    <t>ok</t>
  </si>
  <si>
    <t>réaliser un mode opératoire sur l'utilisation et l'interprétation de l'IHM</t>
  </si>
  <si>
    <t>lors d'un dépannage définir le role de chacun (réalisation de groupe conjoint prod/maintenance)</t>
  </si>
  <si>
    <t>Bâche de trempe V3 Hausse pression hydraulique</t>
  </si>
  <si>
    <t>Rajouter le contrôle de la grille en MN1</t>
  </si>
  <si>
    <t>Remplacer la grille par une grille inox</t>
  </si>
  <si>
    <t xml:space="preserve"> </t>
  </si>
  <si>
    <t>Remplacer turbine par une pompe electrique</t>
  </si>
  <si>
    <t>annulé</t>
  </si>
  <si>
    <t>Four C9</t>
  </si>
  <si>
    <t>Alerte sur plan de maintenance</t>
  </si>
  <si>
    <t>Définition partie bruleurs et sécurité active</t>
  </si>
  <si>
    <t>Alerte défaut supervision</t>
  </si>
  <si>
    <t xml:space="preserve">Four C7 </t>
  </si>
  <si>
    <t>Plaquage porte</t>
  </si>
  <si>
    <t>Contrôle régulation zone 1 et 2</t>
  </si>
  <si>
    <t>OK</t>
  </si>
  <si>
    <t xml:space="preserve">FA3 =&gt; Rupture des câbles d'équilibrages </t>
  </si>
  <si>
    <t>Extension de la cabine opérateur</t>
  </si>
  <si>
    <t>Remplacement du câble</t>
  </si>
  <si>
    <t>Remplacement du distributeur hydraulique platine inférieure</t>
  </si>
  <si>
    <t>Ajout d'un contrôle de graissage de la poulie dans la gamme de maintenance préventive</t>
  </si>
  <si>
    <t>Ajout d'une protection du câble au niveau de la poulie</t>
  </si>
  <si>
    <t>semaine</t>
  </si>
  <si>
    <t>Mois</t>
  </si>
  <si>
    <t>nb 8D soldé</t>
  </si>
  <si>
    <t>nb 8D en cours</t>
  </si>
  <si>
    <r>
      <t xml:space="preserve">N°mois </t>
    </r>
    <r>
      <rPr>
        <b/>
        <sz val="11"/>
        <color rgb="FFFF0000"/>
        <rFont val="Calibri"/>
        <family val="2"/>
      </rPr>
      <t>→</t>
    </r>
  </si>
  <si>
    <t>soldé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</si>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</sst>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$-40C]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3" xfId="0" applyBorder="1" applyAlignment="1">
      <alignment horizontal="justify" vertical="justify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justify" vertical="justify"/>
    </xf>
    <xf numFmtId="164" fontId="0" fillId="5" borderId="3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justify" vertical="justify"/>
    </xf>
    <xf numFmtId="164" fontId="0" fillId="4" borderId="0" xfId="0" applyNumberForma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7" borderId="13" xfId="0" applyFill="1" applyBorder="1"/>
    <xf numFmtId="0" fontId="0" fillId="6" borderId="15" xfId="0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right"/>
    </xf>
    <xf numFmtId="0" fontId="0" fillId="7" borderId="1" xfId="0" applyFill="1" applyBorder="1"/>
    <xf numFmtId="0" fontId="0" fillId="7" borderId="5" xfId="0" applyFill="1" applyBorder="1"/>
    <xf numFmtId="0" fontId="0" fillId="6" borderId="16" xfId="0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0" fontId="0" fillId="7" borderId="17" xfId="0" applyFill="1" applyBorder="1"/>
    <xf numFmtId="14" fontId="1" fillId="8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8" borderId="0" xfId="0" applyFont="1" applyFill="1"/>
    <xf numFmtId="0" fontId="0" fillId="8" borderId="14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14" fontId="0" fillId="0" borderId="0" xfId="0" applyNumberFormat="1"/>
    <xf numFmtId="0" fontId="0" fillId="9" borderId="19" xfId="0" applyFill="1" applyBorder="1"/>
    <xf numFmtId="0" fontId="0" fillId="9" borderId="20" xfId="0" applyFill="1" applyBorder="1"/>
    <xf numFmtId="0" fontId="0" fillId="9" borderId="21" xfId="0" applyFill="1" applyBorder="1"/>
    <xf numFmtId="0" fontId="0" fillId="9" borderId="22" xfId="0" applyFill="1" applyBorder="1"/>
    <xf numFmtId="0" fontId="0" fillId="9" borderId="23" xfId="0" applyFill="1" applyBorder="1"/>
    <xf numFmtId="0" fontId="0" fillId="0" borderId="0" xfId="0" applyFill="1"/>
    <xf numFmtId="0" fontId="0" fillId="9" borderId="22" xfId="0" applyNumberFormat="1" applyFill="1" applyBorder="1"/>
    <xf numFmtId="0" fontId="0" fillId="9" borderId="21" xfId="0" applyFont="1" applyFill="1" applyBorder="1"/>
    <xf numFmtId="0" fontId="0" fillId="9" borderId="22" xfId="0" applyFont="1" applyFill="1" applyBorder="1"/>
    <xf numFmtId="14" fontId="2" fillId="2" borderId="8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5" xfId="0" applyNumberFormat="1" applyFont="1" applyFill="1" applyBorder="1" applyAlignment="1">
      <alignment horizontal="center" vertical="center" wrapText="1"/>
    </xf>
    <xf numFmtId="14" fontId="2" fillId="2" borderId="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4343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r>
              <a:rPr lang="fr-FR">
                <a:latin typeface="Arial" panose="020B0604020202020204" pitchFamily="34" charset="0"/>
                <a:cs typeface="Arial" panose="020B0604020202020204" pitchFamily="34" charset="0"/>
              </a:rPr>
              <a:t>Résolution</a:t>
            </a:r>
            <a:r>
              <a:rPr lang="fr-FR" baseline="0">
                <a:latin typeface="Arial" panose="020B0604020202020204" pitchFamily="34" charset="0"/>
                <a:cs typeface="Arial" panose="020B0604020202020204" pitchFamily="34" charset="0"/>
              </a:rPr>
              <a:t> de problèmes</a:t>
            </a:r>
            <a:endParaRPr lang="fr-FR"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3.4888321191077855E-2"/>
          <c:y val="0.19399138699767751"/>
          <c:w val="0.75144464729991067"/>
          <c:h val="0.65378894729539361"/>
        </c:manualLayout>
      </c:layout>
      <c:scatterChart>
        <c:scatterStyle val="lineMarker"/>
        <c:varyColors val="0"/>
        <c:ser>
          <c:idx val="2"/>
          <c:order val="1"/>
          <c:tx>
            <c:v>Max en cours</c:v>
          </c:tx>
          <c:spPr>
            <a:ln w="19050">
              <a:solidFill>
                <a:srgbClr val="FE5815"/>
              </a:solidFill>
              <a:prstDash val="lgDashDot"/>
            </a:ln>
          </c:spPr>
          <c:marker>
            <c:symbol val="none"/>
          </c:marker>
          <c:dLbls>
            <c:dLbl>
              <c:idx val="1"/>
              <c:layout>
                <c:manualLayout>
                  <c:x val="-3.0680958436904216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3DE2-41F8-B0EB-9810C295699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E5815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[1]Indicateur_Semaine!$X$1:$Y$1</c:f>
              <c:numCache>
                <c:formatCode>General</c:formatCode>
                <c:ptCount val="2"/>
                <c:pt idx="0">
                  <c:v>0</c:v>
                </c:pt>
                <c:pt idx="1">
                  <c:v>53</c:v>
                </c:pt>
              </c:numCache>
            </c:numRef>
          </c:xVal>
          <c:yVal>
            <c:numRef>
              <c:f>[1]Indicateur_Semaine!$X$2:$Y$2</c:f>
              <c:numCache>
                <c:formatCode>General</c:formatCode>
                <c:ptCount val="2"/>
                <c:pt idx="0">
                  <c:v>15</c:v>
                </c:pt>
                <c:pt idx="1">
                  <c:v>15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DE2-41F8-B0EB-9810C2956997}"/>
            </c:ext>
          </c:extLst>
        </c:ser>
        <c:ser>
          <c:idx val="3"/>
          <c:order val="2"/>
          <c:tx>
            <c:v>Min en cours</c:v>
          </c:tx>
          <c:spPr>
            <a:ln w="19050">
              <a:solidFill>
                <a:srgbClr val="FE5815"/>
              </a:solidFill>
              <a:prstDash val="lgDashDot"/>
            </a:ln>
          </c:spPr>
          <c:marker>
            <c:symbol val="none"/>
          </c:marker>
          <c:dLbls>
            <c:dLbl>
              <c:idx val="1"/>
              <c:layout>
                <c:manualLayout>
                  <c:x val="-3.0680958436904216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3DE2-41F8-B0EB-9810C295699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E5815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[1]Indicateur_Semaine!$X$1:$Y$1</c:f>
              <c:numCache>
                <c:formatCode>General</c:formatCode>
                <c:ptCount val="2"/>
                <c:pt idx="0">
                  <c:v>0</c:v>
                </c:pt>
                <c:pt idx="1">
                  <c:v>53</c:v>
                </c:pt>
              </c:numCache>
            </c:numRef>
          </c:xVal>
          <c:yVal>
            <c:numRef>
              <c:f>[1]Indicateur_Semaine!$X$3:$Y$3</c:f>
              <c:numCache>
                <c:formatCode>General</c:formatCode>
                <c:ptCount val="2"/>
                <c:pt idx="0">
                  <c:v>8</c:v>
                </c:pt>
                <c:pt idx="1">
                  <c:v>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DE2-41F8-B0EB-9810C2956997}"/>
            </c:ext>
          </c:extLst>
        </c:ser>
        <c:ser>
          <c:idx val="4"/>
          <c:order val="4"/>
          <c:tx>
            <c:strRef>
              <c:f>Feuil2!$C$5</c:f>
              <c:strCache>
                <c:ptCount val="1"/>
                <c:pt idx="0">
                  <c:v>nb 8D soldé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Feuil2!$A$6:$A$17</c:f>
              <c:numCache>
                <c:formatCode>General</c:formatCode>
                <c:ptCount val="12"/>
                <c:pt idx="0">
                  <c:v>5</c:v>
                </c:pt>
                <c:pt idx="1">
                  <c:v>9</c:v>
                </c:pt>
                <c:pt idx="2">
                  <c:v>13</c:v>
                </c:pt>
                <c:pt idx="3">
                  <c:v>18</c:v>
                </c:pt>
                <c:pt idx="4">
                  <c:v>22</c:v>
                </c:pt>
                <c:pt idx="5">
                  <c:v>26</c:v>
                </c:pt>
                <c:pt idx="6">
                  <c:v>31</c:v>
                </c:pt>
                <c:pt idx="7">
                  <c:v>35</c:v>
                </c:pt>
                <c:pt idx="8">
                  <c:v>39</c:v>
                </c:pt>
                <c:pt idx="9">
                  <c:v>44</c:v>
                </c:pt>
                <c:pt idx="10">
                  <c:v>48</c:v>
                </c:pt>
                <c:pt idx="11">
                  <c:v>52</c:v>
                </c:pt>
              </c:numCache>
            </c:numRef>
          </c:xVal>
          <c:yVal>
            <c:numRef>
              <c:f>Feuil2!$G$6:$G$17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3DE2-41F8-B0EB-9810C2956997}"/>
            </c:ext>
          </c:extLst>
        </c:ser>
        <c:ser>
          <c:idx val="5"/>
          <c:order val="5"/>
          <c:tx>
            <c:strRef>
              <c:f>Feuil2!$D$5</c:f>
              <c:strCache>
                <c:ptCount val="1"/>
                <c:pt idx="0">
                  <c:v>nb 8D en cours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xVal>
            <c:numRef>
              <c:f>Feuil2!$A$6:$A$17</c:f>
              <c:numCache>
                <c:formatCode>General</c:formatCode>
                <c:ptCount val="12"/>
                <c:pt idx="0">
                  <c:v>5</c:v>
                </c:pt>
                <c:pt idx="1">
                  <c:v>9</c:v>
                </c:pt>
                <c:pt idx="2">
                  <c:v>13</c:v>
                </c:pt>
                <c:pt idx="3">
                  <c:v>18</c:v>
                </c:pt>
                <c:pt idx="4">
                  <c:v>22</c:v>
                </c:pt>
                <c:pt idx="5">
                  <c:v>26</c:v>
                </c:pt>
                <c:pt idx="6">
                  <c:v>31</c:v>
                </c:pt>
                <c:pt idx="7">
                  <c:v>35</c:v>
                </c:pt>
                <c:pt idx="8">
                  <c:v>39</c:v>
                </c:pt>
                <c:pt idx="9">
                  <c:v>44</c:v>
                </c:pt>
                <c:pt idx="10">
                  <c:v>48</c:v>
                </c:pt>
                <c:pt idx="11">
                  <c:v>52</c:v>
                </c:pt>
              </c:numCache>
            </c:numRef>
          </c:xVal>
          <c:yVal>
            <c:numRef>
              <c:f>Feuil2!$H$6:$H$17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3DE2-41F8-B0EB-9810C29569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459712"/>
        <c:axId val="85462016"/>
        <c:extLst>
          <c:ext xmlns:c15="http://schemas.microsoft.com/office/drawing/2012/chart" uri="{02D57815-91ED-43cb-92C2-25804820EDAC}">
            <c15:filteredScatterSeries>
              <c15:ser>
                <c:idx val="1"/>
                <c:order val="0"/>
                <c:tx>
                  <c:strRef>
                    <c:extLst>
                      <c:ext uri="{02D57815-91ED-43cb-92C2-25804820EDAC}">
                        <c15:formulaRef>
                          <c15:sqref>[2]Feuil2!$C$5</c15:sqref>
                        </c15:formulaRef>
                      </c:ext>
                    </c:extLst>
                    <c:strCache>
                      <c:ptCount val="1"/>
                      <c:pt idx="0">
                        <c:v>nb 8D soldé</c:v>
                      </c:pt>
                    </c:strCache>
                  </c:strRef>
                </c:tx>
                <c:marker>
                  <c:symbol val="none"/>
                </c:marker>
                <c:xVal>
                  <c:numRef>
                    <c:extLst>
                      <c:ext uri="{02D57815-91ED-43cb-92C2-25804820EDAC}">
                        <c15:formulaRef>
                          <c15:sqref>[2]Feuil2!$B$6:$B$17</c15:sqref>
                        </c15:formulaRef>
                      </c:ext>
                    </c:extLst>
                    <c:numCache>
                      <c:formatCode>[$-40C]mmm\-yy;@</c:formatCode>
                      <c:ptCount val="12"/>
                      <c:pt idx="0">
                        <c:v>45293</c:v>
                      </c:pt>
                      <c:pt idx="1">
                        <c:v>45324</c:v>
                      </c:pt>
                      <c:pt idx="2">
                        <c:v>45353</c:v>
                      </c:pt>
                      <c:pt idx="3">
                        <c:v>45384</c:v>
                      </c:pt>
                      <c:pt idx="4">
                        <c:v>45414</c:v>
                      </c:pt>
                      <c:pt idx="5">
                        <c:v>45445</c:v>
                      </c:pt>
                      <c:pt idx="6">
                        <c:v>45475</c:v>
                      </c:pt>
                      <c:pt idx="7">
                        <c:v>45506</c:v>
                      </c:pt>
                      <c:pt idx="8">
                        <c:v>45537</c:v>
                      </c:pt>
                      <c:pt idx="9">
                        <c:v>45567</c:v>
                      </c:pt>
                      <c:pt idx="10">
                        <c:v>45598</c:v>
                      </c:pt>
                      <c:pt idx="11">
                        <c:v>45628</c:v>
                      </c:pt>
                    </c:numCache>
                  </c:numRef>
                </c:xVal>
                <c:yVal>
                  <c:numRef>
                    <c:extLst>
                      <c:ext uri="{02D57815-91ED-43cb-92C2-25804820EDAC}">
                        <c15:formulaRef>
                          <c15:sqref>[2]Feuil2!$C$6:$C$17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yVal>
                <c:smooth val="0"/>
                <c:extLst>
                  <c:ext xmlns:c16="http://schemas.microsoft.com/office/drawing/2014/chart" uri="{C3380CC4-5D6E-409C-BE32-E72D297353CC}">
                    <c16:uniqueId val="{00000006-3DE2-41F8-B0EB-9810C2956997}"/>
                  </c:ext>
                </c:extLst>
              </c15:ser>
            </c15:filteredScatterSeries>
            <c15:filteredScatterSeries>
              <c15:ser>
                <c:idx val="0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[2]Feuil2!$C$5</c15:sqref>
                        </c15:formulaRef>
                      </c:ext>
                    </c:extLst>
                    <c:strCache>
                      <c:ptCount val="1"/>
                      <c:pt idx="0">
                        <c:v>nb 8D soldé</c:v>
                      </c:pt>
                    </c:strCache>
                  </c:strRef>
                </c:tx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[2]Feuil2!$B$6:$B$17</c15:sqref>
                        </c15:formulaRef>
                      </c:ext>
                    </c:extLst>
                    <c:numCache>
                      <c:formatCode>[$-40C]mmm\-yy;@</c:formatCode>
                      <c:ptCount val="12"/>
                      <c:pt idx="0">
                        <c:v>45293</c:v>
                      </c:pt>
                      <c:pt idx="1">
                        <c:v>45324</c:v>
                      </c:pt>
                      <c:pt idx="2">
                        <c:v>45353</c:v>
                      </c:pt>
                      <c:pt idx="3">
                        <c:v>45384</c:v>
                      </c:pt>
                      <c:pt idx="4">
                        <c:v>45414</c:v>
                      </c:pt>
                      <c:pt idx="5">
                        <c:v>45445</c:v>
                      </c:pt>
                      <c:pt idx="6">
                        <c:v>45475</c:v>
                      </c:pt>
                      <c:pt idx="7">
                        <c:v>45506</c:v>
                      </c:pt>
                      <c:pt idx="8">
                        <c:v>45537</c:v>
                      </c:pt>
                      <c:pt idx="9">
                        <c:v>45567</c:v>
                      </c:pt>
                      <c:pt idx="10">
                        <c:v>45598</c:v>
                      </c:pt>
                      <c:pt idx="11">
                        <c:v>45628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[2]Feuil2!$C$6:$C$17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3DE2-41F8-B0EB-9810C2956997}"/>
                  </c:ext>
                </c:extLst>
              </c15:ser>
            </c15:filteredScatterSeries>
          </c:ext>
        </c:extLst>
      </c:scatterChart>
      <c:valAx>
        <c:axId val="85459712"/>
        <c:scaling>
          <c:orientation val="minMax"/>
          <c:max val="54"/>
          <c:min val="1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</a:ln>
          </c:spPr>
        </c:majorGridlines>
        <c:title>
          <c:tx>
            <c:rich>
              <a:bodyPr/>
              <a:lstStyle/>
              <a:p>
                <a:pPr>
                  <a:defRPr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r>
                  <a:rPr lang="fr-FR" b="0">
                    <a:latin typeface="Arial" panose="020B0604020202020204" pitchFamily="34" charset="0"/>
                    <a:cs typeface="Arial" panose="020B0604020202020204" pitchFamily="34" charset="0"/>
                  </a:rPr>
                  <a:t>Semaines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spPr>
          <a:ln>
            <a:solidFill>
              <a:schemeClr val="tx1"/>
            </a:solidFill>
            <a:tailEnd type="stealth"/>
          </a:ln>
        </c:spPr>
        <c:txPr>
          <a:bodyPr/>
          <a:lstStyle/>
          <a:p>
            <a:pPr>
              <a:defRPr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85462016"/>
        <c:crosses val="autoZero"/>
        <c:crossBetween val="midCat"/>
        <c:majorUnit val="1"/>
      </c:valAx>
      <c:valAx>
        <c:axId val="85462016"/>
        <c:scaling>
          <c:orientation val="minMax"/>
          <c:max val="20"/>
          <c:min val="0"/>
        </c:scaling>
        <c:delete val="0"/>
        <c:axPos val="l"/>
        <c:majorGridlines>
          <c:spPr>
            <a:ln>
              <a:solidFill>
                <a:schemeClr val="bg1">
                  <a:lumMod val="85000"/>
                </a:schemeClr>
              </a:solidFill>
            </a:ln>
          </c:spPr>
        </c:majorGridlines>
        <c:title>
          <c:layout/>
          <c:overlay val="0"/>
        </c:title>
        <c:numFmt formatCode="General" sourceLinked="1"/>
        <c:majorTickMark val="out"/>
        <c:minorTickMark val="none"/>
        <c:tickLblPos val="nextTo"/>
        <c:spPr>
          <a:ln>
            <a:solidFill>
              <a:srgbClr val="005BBB"/>
            </a:solidFill>
            <a:tailEnd type="stealth"/>
          </a:ln>
        </c:spPr>
        <c:txPr>
          <a:bodyPr/>
          <a:lstStyle/>
          <a:p>
            <a:pPr>
              <a:defRPr>
                <a:solidFill>
                  <a:srgbClr val="005BBB"/>
                </a:solidFill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85459712"/>
        <c:crosses val="autoZero"/>
        <c:crossBetween val="midCat"/>
      </c:valAx>
      <c:spPr>
        <a:ln cap="rnd">
          <a:round/>
        </a:ln>
      </c:spPr>
    </c:plotArea>
    <c:legend>
      <c:legendPos val="b"/>
      <c:layout>
        <c:manualLayout>
          <c:xMode val="edge"/>
          <c:yMode val="edge"/>
          <c:x val="4.9905973725087212E-2"/>
          <c:y val="0.93438255403259773"/>
          <c:w val="0.31442580329295139"/>
          <c:h val="4.6316747450904285E-2"/>
        </c:manualLayout>
      </c:layout>
      <c:overlay val="0"/>
      <c:txPr>
        <a:bodyPr/>
        <a:lstStyle/>
        <a:p>
          <a:pPr>
            <a:defRPr>
              <a:latin typeface="Arial" panose="020B0604020202020204" pitchFamily="34" charset="0"/>
              <a:cs typeface="Arial" panose="020B0604020202020204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>
      <a:solidFill>
        <a:srgbClr val="09357A"/>
      </a:solidFill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23</xdr:col>
      <xdr:colOff>137668</xdr:colOff>
      <xdr:row>26</xdr:row>
      <xdr:rowOff>125714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0.81375</cdr:x>
      <cdr:y>0.01801</cdr:y>
    </cdr:from>
    <cdr:to>
      <cdr:x>0.99045</cdr:x>
      <cdr:y>0.20465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2971791" y="83371"/>
          <a:ext cx="2816732" cy="864000"/>
        </a:xfrm>
        <a:prstGeom xmlns:a="http://schemas.openxmlformats.org/drawingml/2006/main" prst="rect">
          <a:avLst/>
        </a:prstGeom>
        <a:solidFill xmlns:a="http://schemas.openxmlformats.org/drawingml/2006/main">
          <a:srgbClr val="FE5815">
            <a:alpha val="20000"/>
          </a:srgbClr>
        </a:solidFill>
        <a:ln xmlns:a="http://schemas.openxmlformats.org/drawingml/2006/main" w="38100">
          <a:solidFill>
            <a:srgbClr val="FE5815"/>
          </a:solidFill>
        </a:ln>
      </cdr:spPr>
      <cdr:txBody>
        <a:bodyPr xmlns:a="http://schemas.openxmlformats.org/drawingml/2006/main" wrap="non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800" b="1">
              <a:solidFill>
                <a:srgbClr val="09357A"/>
              </a:solidFill>
              <a:latin typeface="Arial" panose="020B0604020202020204" pitchFamily="34" charset="0"/>
              <a:cs typeface="Arial" panose="020B0604020202020204" pitchFamily="34" charset="0"/>
            </a:rPr>
            <a:t>AVRIL</a:t>
          </a:r>
          <a:endParaRPr lang="fr-FR" sz="1800">
            <a:solidFill>
              <a:srgbClr val="09357A"/>
            </a:solidFill>
            <a:latin typeface="Arial" panose="020B0604020202020204" pitchFamily="34" charset="0"/>
            <a:cs typeface="Arial" panose="020B0604020202020204" pitchFamily="34" charset="0"/>
          </a:endParaRPr>
        </a:p>
        <a:p xmlns:a="http://schemas.openxmlformats.org/drawingml/2006/main">
          <a:pPr algn="ctr"/>
          <a:r>
            <a:rPr lang="fr-FR" sz="1800">
              <a:solidFill>
                <a:srgbClr val="09357A"/>
              </a:solidFill>
              <a:latin typeface="Arial" panose="020B0604020202020204" pitchFamily="34" charset="0"/>
              <a:cs typeface="Arial" panose="020B0604020202020204" pitchFamily="34" charset="0"/>
            </a:rPr>
            <a:t>Nombre de 8D</a:t>
          </a:r>
          <a:r>
            <a:rPr lang="fr-FR" sz="1800" baseline="0">
              <a:solidFill>
                <a:srgbClr val="09357A"/>
              </a:solidFill>
              <a:latin typeface="Arial" panose="020B0604020202020204" pitchFamily="34" charset="0"/>
              <a:cs typeface="Arial" panose="020B0604020202020204" pitchFamily="34" charset="0"/>
            </a:rPr>
            <a:t>  A3 </a:t>
          </a:r>
          <a:endParaRPr lang="fr-FR" sz="1800" b="1">
            <a:solidFill>
              <a:srgbClr val="09357A"/>
            </a:solidFill>
            <a:latin typeface="Arial" panose="020B0604020202020204" pitchFamily="34" charset="0"/>
            <a:cs typeface="Arial" panose="020B0604020202020204" pitchFamily="34" charset="0"/>
          </a:endParaRPr>
        </a:p>
      </cdr:txBody>
    </cdr:sp>
  </cdr:relSizeAnchor>
  <cdr:relSizeAnchor xmlns:cdr="http://schemas.openxmlformats.org/drawingml/2006/chartDrawing">
    <cdr:from>
      <cdr:x>0.82713</cdr:x>
      <cdr:y>0.40043</cdr:y>
    </cdr:from>
    <cdr:to>
      <cdr:x>0.88185</cdr:x>
      <cdr:y>0.66757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13821589" y="1370655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0.80796</cdr:x>
      <cdr:y>0.19419</cdr:y>
    </cdr:from>
    <cdr:to>
      <cdr:x>1</cdr:x>
      <cdr:y>0.99554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13699847" y="898525"/>
          <a:ext cx="3256249" cy="370779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 u="sng">
              <a:effectLst/>
              <a:latin typeface="+mn-lt"/>
              <a:ea typeface="+mn-ea"/>
              <a:cs typeface="+mn-cs"/>
            </a:rPr>
            <a:t>8D</a:t>
          </a:r>
          <a:r>
            <a:rPr lang="fr-FR" sz="1100" b="1" u="sng" baseline="0">
              <a:effectLst/>
              <a:latin typeface="+mn-lt"/>
              <a:ea typeface="+mn-ea"/>
              <a:cs typeface="+mn-cs"/>
            </a:rPr>
            <a:t> ouverts :</a:t>
          </a: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u="none" baseline="0">
            <a:effectLst/>
            <a:latin typeface="+mn-lt"/>
            <a:ea typeface="+mn-ea"/>
            <a:cs typeface="+mn-cs"/>
          </a:endParaRP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effectLst/>
              <a:latin typeface="+mn-lt"/>
              <a:ea typeface="+mn-ea"/>
              <a:cs typeface="+mn-cs"/>
            </a:rPr>
            <a:t>A ouvrir : PONT 170T(clim/var) JR - T15 (FA/ sortie sole) DH - C5 (chute de voute) DH - presse 9000T (problème soupape) LM - FOURS CFE en action QRQC (oubli préventif) DH</a:t>
          </a: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u="none" baseline="0">
            <a:effectLst/>
            <a:latin typeface="+mn-lt"/>
            <a:ea typeface="+mn-ea"/>
            <a:cs typeface="+mn-cs"/>
          </a:endParaRPr>
        </a:p>
        <a:p xmlns:a="http://schemas.openxmlformats.org/drawingml/2006/main">
          <a:r>
            <a:rPr lang="fr-FR" sz="1100" b="1" u="sng">
              <a:effectLst/>
              <a:latin typeface="+mn-lt"/>
              <a:ea typeface="+mn-ea"/>
              <a:cs typeface="+mn-cs"/>
            </a:rPr>
            <a:t>8D en cours :</a:t>
          </a:r>
          <a:endParaRPr lang="fr-FR">
            <a:effectLst/>
          </a:endParaRPr>
        </a:p>
        <a:p xmlns:a="http://schemas.openxmlformats.org/drawingml/2006/main">
          <a:pPr eaLnBrk="1" fontAlgn="auto" latinLnBrk="0" hangingPunct="1"/>
          <a:endParaRPr lang="fr-FR" sz="1100" b="0" baseline="0">
            <a:effectLst/>
            <a:latin typeface="+mn-lt"/>
            <a:ea typeface="+mn-ea"/>
            <a:cs typeface="+mn-cs"/>
          </a:endParaRP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effectLst/>
              <a:latin typeface="+mn-lt"/>
              <a:ea typeface="+mn-ea"/>
              <a:cs typeface="+mn-cs"/>
            </a:rPr>
            <a:t>-Bache V3 / four C9 / FA03 / SKODA / RAFAMET 2</a:t>
          </a:r>
          <a:endParaRPr lang="fr-FR">
            <a:effectLst/>
          </a:endParaRP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effectLst/>
              <a:latin typeface="+mn-lt"/>
              <a:ea typeface="+mn-ea"/>
              <a:cs typeface="+mn-cs"/>
            </a:rPr>
            <a:t>-</a:t>
          </a:r>
          <a:endParaRPr lang="fr-FR">
            <a:effectLst/>
          </a:endParaRPr>
        </a:p>
        <a:p xmlns:a="http://schemas.openxmlformats.org/drawingml/2006/main">
          <a:r>
            <a:rPr lang="fr-FR" sz="1100" b="1" u="sng" baseline="0">
              <a:effectLst/>
              <a:latin typeface="+mn-lt"/>
              <a:ea typeface="+mn-ea"/>
              <a:cs typeface="+mn-cs"/>
            </a:rPr>
            <a:t>8D soldés :</a:t>
          </a:r>
        </a:p>
        <a:p xmlns:a="http://schemas.openxmlformats.org/drawingml/2006/main">
          <a:endParaRPr lang="fr-FR" sz="1100" b="1" u="sng" baseline="0">
            <a:effectLst/>
            <a:latin typeface="+mn-lt"/>
            <a:ea typeface="+mn-ea"/>
            <a:cs typeface="+mn-cs"/>
          </a:endParaRPr>
        </a:p>
        <a:p xmlns:a="http://schemas.openxmlformats.org/drawingml/2006/main">
          <a:r>
            <a:rPr lang="fr-FR">
              <a:effectLst/>
            </a:rPr>
            <a:t>DUFIEUX - blocage convoyeur</a:t>
          </a:r>
          <a:r>
            <a:rPr lang="fr-FR" baseline="0">
              <a:effectLst/>
            </a:rPr>
            <a:t> copeaux</a:t>
          </a:r>
        </a:p>
        <a:p xmlns:a="http://schemas.openxmlformats.org/drawingml/2006/main">
          <a:endParaRPr lang="fr-FR">
            <a:effectLst/>
          </a:endParaRPr>
        </a:p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>
            <a:effectLst/>
          </a:endParaRPr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1" u="sng" baseline="0">
            <a:effectLst/>
            <a:latin typeface="+mn-lt"/>
            <a:ea typeface="+mn-ea"/>
            <a:cs typeface="+mn-cs"/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s_Fiabilisation_8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Actions%20Correctives%208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Valeurs"/>
      <sheetName val="Indicateur_Semaine"/>
      <sheetName val="Indicateur_Mois"/>
    </sheetNames>
    <sheetDataSet>
      <sheetData sheetId="0"/>
      <sheetData sheetId="1"/>
      <sheetData sheetId="2">
        <row r="1">
          <cell r="X1">
            <v>0</v>
          </cell>
          <cell r="Y1">
            <v>53</v>
          </cell>
        </row>
        <row r="2">
          <cell r="X2">
            <v>15</v>
          </cell>
          <cell r="Y2">
            <v>15</v>
          </cell>
        </row>
        <row r="3">
          <cell r="X3">
            <v>8</v>
          </cell>
          <cell r="Y3">
            <v>8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Action corrective"/>
    </sheetNames>
    <sheetDataSet>
      <sheetData sheetId="0"/>
      <sheetData sheetId="1">
        <row r="5">
          <cell r="C5" t="str">
            <v>nb 8D soldé</v>
          </cell>
          <cell r="D5" t="str">
            <v>nb 8D en cours</v>
          </cell>
        </row>
        <row r="6">
          <cell r="A6">
            <v>5</v>
          </cell>
          <cell r="B6">
            <v>45293</v>
          </cell>
          <cell r="C6">
            <v>1</v>
          </cell>
          <cell r="D6">
            <v>1</v>
          </cell>
        </row>
        <row r="7">
          <cell r="A7">
            <v>9</v>
          </cell>
          <cell r="B7">
            <v>45324</v>
          </cell>
          <cell r="C7">
            <v>1</v>
          </cell>
          <cell r="D7">
            <v>2</v>
          </cell>
        </row>
        <row r="8">
          <cell r="A8">
            <v>13</v>
          </cell>
          <cell r="B8">
            <v>45353</v>
          </cell>
          <cell r="C8">
            <v>1</v>
          </cell>
          <cell r="D8">
            <v>2</v>
          </cell>
        </row>
        <row r="9">
          <cell r="A9">
            <v>18</v>
          </cell>
          <cell r="B9">
            <v>45384</v>
          </cell>
          <cell r="C9">
            <v>2</v>
          </cell>
          <cell r="D9">
            <v>3</v>
          </cell>
        </row>
        <row r="10">
          <cell r="A10">
            <v>22</v>
          </cell>
          <cell r="B10">
            <v>45414</v>
          </cell>
          <cell r="C10" t="str">
            <v/>
          </cell>
          <cell r="D10" t="str">
            <v/>
          </cell>
        </row>
        <row r="11">
          <cell r="A11">
            <v>26</v>
          </cell>
          <cell r="B11">
            <v>45445</v>
          </cell>
          <cell r="C11" t="str">
            <v/>
          </cell>
          <cell r="D11" t="str">
            <v/>
          </cell>
        </row>
        <row r="12">
          <cell r="A12">
            <v>31</v>
          </cell>
          <cell r="B12">
            <v>45475</v>
          </cell>
          <cell r="C12" t="str">
            <v/>
          </cell>
          <cell r="D12" t="str">
            <v/>
          </cell>
        </row>
        <row r="13">
          <cell r="A13">
            <v>35</v>
          </cell>
          <cell r="B13">
            <v>45506</v>
          </cell>
          <cell r="C13" t="str">
            <v/>
          </cell>
          <cell r="D13" t="str">
            <v/>
          </cell>
        </row>
        <row r="14">
          <cell r="A14">
            <v>39</v>
          </cell>
          <cell r="B14">
            <v>45537</v>
          </cell>
          <cell r="C14" t="str">
            <v/>
          </cell>
          <cell r="D14" t="str">
            <v/>
          </cell>
        </row>
        <row r="15">
          <cell r="A15">
            <v>44</v>
          </cell>
          <cell r="B15">
            <v>45567</v>
          </cell>
          <cell r="C15" t="str">
            <v/>
          </cell>
          <cell r="D15" t="str">
            <v/>
          </cell>
        </row>
        <row r="16">
          <cell r="A16">
            <v>48</v>
          </cell>
          <cell r="B16">
            <v>45598</v>
          </cell>
          <cell r="C16" t="str">
            <v/>
          </cell>
          <cell r="D16" t="str">
            <v/>
          </cell>
        </row>
        <row r="17">
          <cell r="A17">
            <v>52</v>
          </cell>
          <cell r="B17">
            <v>45628</v>
          </cell>
          <cell r="C17" t="str">
            <v/>
          </cell>
          <cell r="D17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zoomScale="70" zoomScaleNormal="70" workbookViewId="0">
      <selection activeCell="L29" sqref="L29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G8" sqref="G8"/>
    </sheetView>
  </sheetViews>
  <sheetFormatPr baseColWidth="10" defaultRowHeight="14.5" x14ac:dyDescent="0.35"/>
  <cols>
    <col min="3" max="3" width="13.08984375" customWidth="1"/>
    <col min="4" max="4" width="13.36328125" customWidth="1"/>
  </cols>
  <sheetData>
    <row r="1" spans="1:11" x14ac:dyDescent="0.35">
      <c r="A1" s="28">
        <f ca="1">TODAY()</f>
        <v>45433</v>
      </c>
    </row>
    <row r="2" spans="1:11" x14ac:dyDescent="0.35">
      <c r="A2" s="29" t="s">
        <v>29</v>
      </c>
      <c r="B2" s="30">
        <f ca="1">MONTH(TODAY())</f>
        <v>5</v>
      </c>
    </row>
    <row r="5" spans="1:11" x14ac:dyDescent="0.35">
      <c r="A5" s="13" t="s">
        <v>25</v>
      </c>
      <c r="B5" s="14" t="s">
        <v>26</v>
      </c>
      <c r="C5" s="15" t="s">
        <v>27</v>
      </c>
      <c r="D5" s="16" t="s">
        <v>28</v>
      </c>
      <c r="G5" s="31" t="s">
        <v>30</v>
      </c>
      <c r="H5" s="32" t="s">
        <v>31</v>
      </c>
      <c r="J5" s="33">
        <v>45292</v>
      </c>
      <c r="K5" s="33">
        <v>45322</v>
      </c>
    </row>
    <row r="6" spans="1:11" x14ac:dyDescent="0.35">
      <c r="A6" s="17">
        <v>5</v>
      </c>
      <c r="B6" s="18">
        <v>45293</v>
      </c>
      <c r="C6" s="19">
        <f ca="1">IF(TODAY()&gt;=J5,SUMPRODUCT(('Actions corrective'!A:A&gt;=Feuil2!J5)*('Actions corrective'!A:A&lt;=Feuil2!K5)*('Actions corrective'!J:J="soldé")),"")</f>
        <v>1</v>
      </c>
      <c r="D6" s="19">
        <f ca="1">IF(TODAY()&gt;=J5,SUMPRODUCT(('Actions corrective'!A:A&gt;=Feuil2!J5)*('Actions corrective'!A:A&lt;=Feuil2!K5)*('Actions corrective'!J:J="en cours")),"")</f>
        <v>1</v>
      </c>
      <c r="G6" s="34">
        <f t="shared" ref="G6:H11" ca="1" si="0">C6</f>
        <v>1</v>
      </c>
      <c r="H6" s="35">
        <f t="shared" ca="1" si="0"/>
        <v>1</v>
      </c>
      <c r="J6" s="33">
        <v>45323</v>
      </c>
      <c r="K6" s="33">
        <v>45351</v>
      </c>
    </row>
    <row r="7" spans="1:11" x14ac:dyDescent="0.35">
      <c r="A7" s="20">
        <v>9</v>
      </c>
      <c r="B7" s="21">
        <v>45324</v>
      </c>
      <c r="C7" s="22">
        <f ca="1">IF(TODAY()&gt;=J6,SUMPRODUCT(('Actions corrective'!A:A&gt;=Feuil2!J5)*('Actions corrective'!A:A&lt;=Feuil2!K6)*('Actions corrective'!J:J="soldé")),"")</f>
        <v>1</v>
      </c>
      <c r="D7" s="23">
        <f ca="1">IF(TODAY()&gt;=J6,SUMPRODUCT(('Actions corrective'!A:A&gt;=Feuil2!J5)*('Actions corrective'!A:A&lt;=Feuil2!K6)*('Actions corrective'!J:J="en cours")),"")</f>
        <v>2</v>
      </c>
      <c r="G7" s="36">
        <f t="shared" ca="1" si="0"/>
        <v>1</v>
      </c>
      <c r="H7" s="37">
        <f t="shared" ca="1" si="0"/>
        <v>2</v>
      </c>
      <c r="J7" s="33">
        <v>45352</v>
      </c>
      <c r="K7" s="33">
        <v>45382</v>
      </c>
    </row>
    <row r="8" spans="1:11" x14ac:dyDescent="0.35">
      <c r="A8" s="20">
        <v>13</v>
      </c>
      <c r="B8" s="21">
        <v>45353</v>
      </c>
      <c r="C8" s="23">
        <f ca="1">IF(TODAY()&gt;=J7,SUMPRODUCT(('Actions corrective'!A:A&gt;=Feuil2!J5)*('Actions corrective'!A:A&lt;=Feuil2!K7)*('Actions corrective'!J:J="soldé")),"")</f>
        <v>1</v>
      </c>
      <c r="D8" s="23">
        <f ca="1">IF(TODAY()&gt;=J7,SUMPRODUCT(('Actions corrective'!A:A&gt;=Feuil2!J5)*('Actions corrective'!A:A&lt;=Feuil2!K7)*('Actions corrective'!J:J="en cours")),"")</f>
        <v>2</v>
      </c>
      <c r="G8" s="36">
        <f t="shared" ca="1" si="0"/>
        <v>1</v>
      </c>
      <c r="H8" s="37">
        <f t="shared" ca="1" si="0"/>
        <v>2</v>
      </c>
      <c r="J8" s="33">
        <v>45383</v>
      </c>
      <c r="K8" s="33">
        <v>45412</v>
      </c>
    </row>
    <row r="9" spans="1:11" x14ac:dyDescent="0.35">
      <c r="A9" s="20">
        <v>18</v>
      </c>
      <c r="B9" s="21">
        <v>45384</v>
      </c>
      <c r="C9" s="23">
        <f ca="1">IF(TODAY()&gt;=J8,SUMPRODUCT(('Actions corrective'!A:A&gt;=Feuil2!J5)*('Actions corrective'!A:A&lt;=Feuil2!K8)*('Actions corrective'!J:J="soldé")),"")</f>
        <v>2</v>
      </c>
      <c r="D9" s="24">
        <f ca="1">IF(TODAY()&gt;=J8,SUMPRODUCT(('Actions corrective'!A:A&gt;=Feuil2!J5)*('Actions corrective'!A:A&lt;=Feuil2!K8)*('Actions corrective'!J:J="en cours")),"")</f>
        <v>3</v>
      </c>
      <c r="G9" s="41">
        <f t="shared" ca="1" si="0"/>
        <v>2</v>
      </c>
      <c r="H9" s="40">
        <f t="shared" ca="1" si="0"/>
        <v>3</v>
      </c>
      <c r="J9" s="33">
        <v>45413</v>
      </c>
      <c r="K9" s="33">
        <v>45443</v>
      </c>
    </row>
    <row r="10" spans="1:11" x14ac:dyDescent="0.35">
      <c r="A10" s="20">
        <v>22</v>
      </c>
      <c r="B10" s="21">
        <v>45414</v>
      </c>
      <c r="C10" s="23">
        <f ca="1">IF(TODAY()&gt;=J9,SUMPRODUCT(('Actions corrective'!A:A&gt;=Feuil2!J5)*('Actions corrective'!A:A&lt;=Feuil2!K9)*('Actions corrective'!J:J="soldé")),"")</f>
        <v>2</v>
      </c>
      <c r="D10" s="23">
        <f ca="1">IF(TODAY()&gt;=J9,SUMPRODUCT(('Actions corrective'!A:A&gt;=Feuil2!J5)*('Actions corrective'!A:A&lt;=Feuil2!K9)*('Actions corrective'!J:J="en cours")),"")</f>
        <v>3</v>
      </c>
      <c r="G10" s="42">
        <f t="shared" ca="1" si="0"/>
        <v>2</v>
      </c>
      <c r="H10" s="37">
        <f t="shared" ca="1" si="0"/>
        <v>3</v>
      </c>
      <c r="J10" s="33">
        <v>45444</v>
      </c>
      <c r="K10" s="33">
        <v>45473</v>
      </c>
    </row>
    <row r="11" spans="1:11" x14ac:dyDescent="0.35">
      <c r="A11" s="20">
        <v>26</v>
      </c>
      <c r="B11" s="21">
        <v>45445</v>
      </c>
      <c r="C11" s="23" t="str">
        <f ca="1">IF(TODAY()&gt;=J10,SUMPRODUCT(('Actions corrective'!A:A&gt;=Feuil2!J5)*('Actions corrective'!A:A&lt;=Feuil2!K10)*('Actions corrective'!J:J="soldé")),"")</f>
        <v/>
      </c>
      <c r="D11" s="23" t="str">
        <f ca="1">IF(TODAY()&gt;=J10,SUMPRODUCT(('Actions corrective'!A:A&gt;=Feuil2!J5)*('Actions corrective'!A:A&lt;=Feuil2!K10)*('Actions corrective'!J:J="en cours")),"")</f>
        <v/>
      </c>
      <c r="G11" s="42" t="str">
        <f t="shared" ca="1" si="0"/>
        <v/>
      </c>
      <c r="H11" s="37" t="str">
        <f t="shared" ca="1" si="0"/>
        <v/>
      </c>
      <c r="J11" s="33">
        <v>45474</v>
      </c>
      <c r="K11" s="33">
        <v>45504</v>
      </c>
    </row>
    <row r="12" spans="1:11" x14ac:dyDescent="0.35">
      <c r="A12" s="20">
        <v>31</v>
      </c>
      <c r="B12" s="21">
        <v>45475</v>
      </c>
      <c r="C12" s="23"/>
      <c r="D12" s="23"/>
      <c r="G12" s="37"/>
      <c r="H12" s="37"/>
      <c r="J12" s="33">
        <v>45505</v>
      </c>
      <c r="K12" s="33">
        <v>45535</v>
      </c>
    </row>
    <row r="13" spans="1:11" x14ac:dyDescent="0.35">
      <c r="A13" s="20">
        <v>35</v>
      </c>
      <c r="B13" s="21">
        <v>45506</v>
      </c>
      <c r="C13" s="23"/>
      <c r="D13" s="23"/>
      <c r="G13" s="37"/>
      <c r="H13" s="37"/>
      <c r="J13" s="33">
        <v>45536</v>
      </c>
      <c r="K13" s="33">
        <v>45565</v>
      </c>
    </row>
    <row r="14" spans="1:11" x14ac:dyDescent="0.35">
      <c r="A14" s="20">
        <v>39</v>
      </c>
      <c r="B14" s="21">
        <v>45537</v>
      </c>
      <c r="C14" s="23"/>
      <c r="D14" s="23"/>
      <c r="G14" s="37"/>
      <c r="H14" s="37"/>
      <c r="J14" s="33">
        <v>45566</v>
      </c>
      <c r="K14" s="33">
        <v>45596</v>
      </c>
    </row>
    <row r="15" spans="1:11" x14ac:dyDescent="0.35">
      <c r="A15" s="20">
        <v>44</v>
      </c>
      <c r="B15" s="21">
        <v>45567</v>
      </c>
      <c r="C15" s="23"/>
      <c r="D15" s="23"/>
      <c r="G15" s="37"/>
      <c r="H15" s="37"/>
      <c r="J15" s="33">
        <v>45597</v>
      </c>
      <c r="K15" s="33">
        <v>45626</v>
      </c>
    </row>
    <row r="16" spans="1:11" x14ac:dyDescent="0.35">
      <c r="A16" s="20">
        <v>48</v>
      </c>
      <c r="B16" s="21">
        <v>45598</v>
      </c>
      <c r="C16" s="23"/>
      <c r="D16" s="23"/>
      <c r="G16" s="37"/>
      <c r="H16" s="37"/>
      <c r="J16" s="33">
        <v>45627</v>
      </c>
      <c r="K16" s="33">
        <v>45657</v>
      </c>
    </row>
    <row r="17" spans="1:10" x14ac:dyDescent="0.35">
      <c r="A17" s="25">
        <v>52</v>
      </c>
      <c r="B17" s="26">
        <v>45628</v>
      </c>
      <c r="C17" s="27"/>
      <c r="D17" s="27"/>
      <c r="G17" s="38"/>
      <c r="H17" s="38"/>
      <c r="J17" s="3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zoomScale="70" zoomScaleNormal="70" workbookViewId="0">
      <selection activeCell="L11" sqref="L11"/>
    </sheetView>
  </sheetViews>
  <sheetFormatPr baseColWidth="10" defaultRowHeight="14.5" x14ac:dyDescent="0.35"/>
  <cols>
    <col min="1" max="1" width="38" customWidth="1"/>
    <col min="2" max="2" width="39.6328125" customWidth="1"/>
    <col min="3" max="3" width="45.6328125" customWidth="1"/>
    <col min="10" max="10" width="23.1796875" customWidth="1"/>
  </cols>
  <sheetData>
    <row r="1" spans="1:10" ht="28.5" customHeight="1" x14ac:dyDescent="0.35">
      <c r="A1" s="52">
        <v>45303</v>
      </c>
      <c r="B1" s="55" t="s">
        <v>0</v>
      </c>
      <c r="C1" s="1" t="s">
        <v>1</v>
      </c>
      <c r="D1" s="1"/>
      <c r="E1" s="2"/>
      <c r="F1" s="3">
        <v>45306</v>
      </c>
      <c r="G1" s="3" t="str">
        <f ca="1">IF(F1&lt;TODAY(),IF(I1="ok","","en retard"),IF(I1="ok","","à venir"))</f>
        <v/>
      </c>
      <c r="H1" s="3">
        <v>45306</v>
      </c>
      <c r="I1" s="2" t="s">
        <v>2</v>
      </c>
      <c r="J1" s="49" t="str">
        <f ca="1">IF(COUNTIF(B1:G3,"à venir"),"en cours","soldé")</f>
        <v>soldé</v>
      </c>
    </row>
    <row r="2" spans="1:10" ht="40" customHeight="1" x14ac:dyDescent="0.35">
      <c r="A2" s="53"/>
      <c r="B2" s="56"/>
      <c r="C2" s="1" t="s">
        <v>3</v>
      </c>
      <c r="D2" s="1"/>
      <c r="E2" s="2"/>
      <c r="F2" s="3">
        <v>45306</v>
      </c>
      <c r="G2" s="3" t="str">
        <f ca="1">IF(F2&lt;TODAY(),IF(I2="ok","","en retard"),IF(I2="ok","","à venir"))</f>
        <v/>
      </c>
      <c r="H2" s="3">
        <v>45306</v>
      </c>
      <c r="I2" s="2" t="s">
        <v>2</v>
      </c>
      <c r="J2" s="50"/>
    </row>
    <row r="3" spans="1:10" ht="33" customHeight="1" x14ac:dyDescent="0.35">
      <c r="A3" s="54"/>
      <c r="B3" s="57"/>
      <c r="C3" s="1" t="s">
        <v>4</v>
      </c>
      <c r="D3" s="1"/>
      <c r="E3" s="2"/>
      <c r="F3" s="3">
        <v>45306</v>
      </c>
      <c r="G3" s="3" t="str">
        <f t="shared" ref="G3" ca="1" si="0">IF(F3&lt;TODAY(),IF(I3="ok","","en retard"),IF(I3="ok","","à venir"))</f>
        <v/>
      </c>
      <c r="H3" s="3">
        <v>45306</v>
      </c>
      <c r="I3" s="2" t="s">
        <v>2</v>
      </c>
      <c r="J3" s="51"/>
    </row>
    <row r="4" spans="1:10" x14ac:dyDescent="0.35">
      <c r="A4" s="10"/>
      <c r="B4" s="4"/>
      <c r="C4" s="8"/>
      <c r="D4" s="8"/>
      <c r="E4" s="4"/>
      <c r="F4" s="9"/>
      <c r="G4" s="9"/>
      <c r="H4" s="9"/>
      <c r="I4" s="4"/>
      <c r="J4" s="11"/>
    </row>
    <row r="5" spans="1:10" x14ac:dyDescent="0.35">
      <c r="A5" s="10"/>
      <c r="B5" s="4"/>
      <c r="C5" s="8"/>
      <c r="D5" s="8"/>
      <c r="E5" s="4"/>
      <c r="F5" s="9"/>
      <c r="G5" s="9"/>
      <c r="H5" s="9"/>
      <c r="I5" s="4"/>
      <c r="J5" s="11"/>
    </row>
    <row r="6" spans="1:10" ht="12.5" customHeight="1" x14ac:dyDescent="0.35">
      <c r="A6" s="59">
        <v>45292</v>
      </c>
      <c r="B6" s="55" t="s">
        <v>5</v>
      </c>
      <c r="C6" s="1" t="s">
        <v>6</v>
      </c>
      <c r="D6" s="1"/>
      <c r="E6" s="2"/>
      <c r="F6" s="3">
        <v>45383</v>
      </c>
      <c r="G6" s="3" t="str">
        <f ca="1">IF(F6&lt;TODAY(),IF(I6="ok","","en retard"),IF(I6="ok","","à venir"))</f>
        <v/>
      </c>
      <c r="H6" s="3">
        <v>45376</v>
      </c>
      <c r="I6" s="2" t="s">
        <v>2</v>
      </c>
      <c r="J6" s="49" t="str">
        <f ca="1">IF(COUNTIF(B6:G8,"à venir"),"en cours",IF(COUNTIF(B6:G8,"en retard"),"en cours","soldé"))</f>
        <v>en cours</v>
      </c>
    </row>
    <row r="7" spans="1:10" ht="15" customHeight="1" x14ac:dyDescent="0.35">
      <c r="A7" s="60"/>
      <c r="B7" s="56"/>
      <c r="C7" s="5" t="s">
        <v>7</v>
      </c>
      <c r="D7" s="5"/>
      <c r="E7" s="2"/>
      <c r="F7" s="6">
        <v>45444</v>
      </c>
      <c r="G7" s="6" t="str">
        <f t="shared" ref="G7:G8" ca="1" si="1">IF(F7&lt;TODAY(),IF(I7="ok","","en retard"),IF(I7="ok","","à venir"))</f>
        <v>à venir</v>
      </c>
      <c r="H7" s="6" t="s">
        <v>8</v>
      </c>
      <c r="I7" s="7" t="s">
        <v>8</v>
      </c>
      <c r="J7" s="50"/>
    </row>
    <row r="8" spans="1:10" ht="16" customHeight="1" x14ac:dyDescent="0.35">
      <c r="A8" s="61"/>
      <c r="B8" s="57"/>
      <c r="C8" s="5" t="s">
        <v>9</v>
      </c>
      <c r="D8" s="5"/>
      <c r="E8" s="7"/>
      <c r="F8" s="6">
        <v>45627</v>
      </c>
      <c r="G8" s="6" t="str">
        <f t="shared" ca="1" si="1"/>
        <v/>
      </c>
      <c r="H8" s="6" t="s">
        <v>10</v>
      </c>
      <c r="I8" s="7" t="s">
        <v>2</v>
      </c>
      <c r="J8" s="51"/>
    </row>
    <row r="9" spans="1:10" x14ac:dyDescent="0.35">
      <c r="A9" s="10"/>
      <c r="B9" s="4"/>
      <c r="C9" s="8"/>
      <c r="D9" s="8"/>
      <c r="E9" s="4"/>
      <c r="F9" s="9"/>
      <c r="G9" s="9"/>
      <c r="H9" s="9"/>
      <c r="I9" s="4"/>
      <c r="J9" s="11"/>
    </row>
    <row r="10" spans="1:10" x14ac:dyDescent="0.35">
      <c r="A10" s="10"/>
      <c r="B10" s="4"/>
      <c r="C10" s="8"/>
      <c r="D10" s="8"/>
      <c r="E10" s="4"/>
      <c r="F10" s="9"/>
      <c r="G10" s="9"/>
      <c r="H10" s="9"/>
      <c r="I10" s="4"/>
      <c r="J10" s="11"/>
    </row>
    <row r="11" spans="1:10" ht="21.5" customHeight="1" x14ac:dyDescent="0.35">
      <c r="A11" s="52">
        <v>45323</v>
      </c>
      <c r="B11" s="55" t="s">
        <v>11</v>
      </c>
      <c r="C11" s="1" t="s">
        <v>12</v>
      </c>
      <c r="D11" s="1"/>
      <c r="E11" s="2"/>
      <c r="F11" s="3">
        <v>45352</v>
      </c>
      <c r="G11" s="3" t="str">
        <f ca="1">IF(F11&lt;TODAY(),IF(I11="ok","","en retard"),IF(I11="ok","","à venir"))</f>
        <v/>
      </c>
      <c r="H11" s="3">
        <v>45351</v>
      </c>
      <c r="I11" s="2" t="s">
        <v>2</v>
      </c>
      <c r="J11" s="49" t="str">
        <f ca="1">IF(COUNTIF(B11:G13,"à venir"),"en cours",IF(COUNTIF(B11:G13,"en retard"),"en cours","soldé"))</f>
        <v>en cours</v>
      </c>
    </row>
    <row r="12" spans="1:10" ht="18.5" customHeight="1" x14ac:dyDescent="0.35">
      <c r="A12" s="53"/>
      <c r="B12" s="56"/>
      <c r="C12" s="5" t="s">
        <v>13</v>
      </c>
      <c r="D12" s="5"/>
      <c r="E12" s="2"/>
      <c r="F12" s="6">
        <v>45444</v>
      </c>
      <c r="G12" s="6" t="str">
        <f t="shared" ref="G12:G13" ca="1" si="2">IF(F12&lt;TODAY(),IF(I12="ok","","en retard"),IF(I12="ok","","à venir"))</f>
        <v>à venir</v>
      </c>
      <c r="H12" s="6" t="s">
        <v>8</v>
      </c>
      <c r="I12" s="7" t="s">
        <v>8</v>
      </c>
      <c r="J12" s="50"/>
    </row>
    <row r="13" spans="1:10" ht="18.5" customHeight="1" x14ac:dyDescent="0.35">
      <c r="A13" s="54"/>
      <c r="B13" s="57"/>
      <c r="C13" s="5" t="s">
        <v>14</v>
      </c>
      <c r="D13" s="5"/>
      <c r="E13" s="7"/>
      <c r="F13" s="6">
        <v>45444</v>
      </c>
      <c r="G13" s="6" t="str">
        <f t="shared" ca="1" si="2"/>
        <v/>
      </c>
      <c r="H13" s="6">
        <v>45376</v>
      </c>
      <c r="I13" s="7" t="s">
        <v>2</v>
      </c>
      <c r="J13" s="51"/>
    </row>
    <row r="14" spans="1:10" x14ac:dyDescent="0.35">
      <c r="A14" s="10"/>
      <c r="B14" s="4"/>
      <c r="C14" s="8"/>
      <c r="D14" s="8"/>
      <c r="E14" s="4"/>
      <c r="F14" s="9"/>
      <c r="G14" s="9"/>
      <c r="H14" s="9"/>
      <c r="I14" s="4"/>
      <c r="J14" s="11"/>
    </row>
    <row r="15" spans="1:10" x14ac:dyDescent="0.35">
      <c r="A15" s="10"/>
      <c r="B15" s="4"/>
      <c r="C15" s="8"/>
      <c r="D15" s="8"/>
      <c r="E15" s="4"/>
      <c r="F15" s="9"/>
      <c r="G15" s="9"/>
      <c r="H15" s="9"/>
      <c r="I15" s="4"/>
      <c r="J15" s="11"/>
    </row>
    <row r="16" spans="1:10" x14ac:dyDescent="0.35">
      <c r="A16" s="10"/>
      <c r="B16" s="4"/>
      <c r="C16" s="8"/>
      <c r="D16" s="8"/>
      <c r="E16" s="4"/>
      <c r="F16" s="9"/>
      <c r="G16" s="9"/>
      <c r="H16" s="9"/>
      <c r="I16" s="4"/>
      <c r="J16" s="11"/>
    </row>
    <row r="17" spans="1:10" ht="18" customHeight="1" x14ac:dyDescent="0.35">
      <c r="A17" s="52">
        <v>45384</v>
      </c>
      <c r="B17" s="55" t="s">
        <v>15</v>
      </c>
      <c r="C17" s="1" t="s">
        <v>16</v>
      </c>
      <c r="D17" s="1"/>
      <c r="E17" s="2"/>
      <c r="F17" s="3">
        <v>45368</v>
      </c>
      <c r="G17" s="3" t="str">
        <f ca="1">IF(F17&lt;TODAY(),IF(I17="ok","","en retard"),IF(I17="ok","","à venir"))</f>
        <v/>
      </c>
      <c r="H17" s="3">
        <v>45387</v>
      </c>
      <c r="I17" s="2" t="s">
        <v>2</v>
      </c>
      <c r="J17" s="49" t="str">
        <f ca="1">IF(COUNTIF(B17:G18,"à venir"),"en cours",IF(COUNTIF(B17:G18,"en retard"),"en cours","soldé"))</f>
        <v>soldé</v>
      </c>
    </row>
    <row r="18" spans="1:10" ht="17" customHeight="1" x14ac:dyDescent="0.35">
      <c r="A18" s="58"/>
      <c r="B18" s="57"/>
      <c r="C18" s="5" t="s">
        <v>17</v>
      </c>
      <c r="D18" s="5"/>
      <c r="E18" s="2"/>
      <c r="F18" s="6">
        <v>45444</v>
      </c>
      <c r="G18" s="6" t="str">
        <f t="shared" ref="G18:G26" ca="1" si="3">IF(F18&lt;TODAY(),IF(I18="ok","","en retard"),IF(I18="ok","","à venir"))</f>
        <v/>
      </c>
      <c r="H18" s="6">
        <v>45390</v>
      </c>
      <c r="I18" s="7" t="s">
        <v>18</v>
      </c>
      <c r="J18" s="51"/>
    </row>
    <row r="19" spans="1:10" x14ac:dyDescent="0.35">
      <c r="A19" s="10"/>
      <c r="B19" s="4"/>
      <c r="C19" s="8"/>
      <c r="D19" s="8"/>
      <c r="E19" s="4"/>
      <c r="F19" s="9"/>
      <c r="G19" s="9"/>
      <c r="H19" s="9"/>
      <c r="I19" s="4"/>
      <c r="J19" s="12"/>
    </row>
    <row r="20" spans="1:10" x14ac:dyDescent="0.35">
      <c r="A20" s="10"/>
      <c r="B20" s="4"/>
      <c r="C20" s="8"/>
      <c r="D20" s="8"/>
      <c r="E20" s="4"/>
      <c r="F20" s="9"/>
      <c r="G20" s="9"/>
      <c r="H20" s="9"/>
      <c r="I20" s="4"/>
      <c r="J20" s="11"/>
    </row>
    <row r="21" spans="1:10" x14ac:dyDescent="0.35">
      <c r="A21" s="10"/>
      <c r="B21" s="4"/>
      <c r="C21" s="8"/>
      <c r="D21" s="8"/>
      <c r="E21" s="4"/>
      <c r="F21" s="4"/>
      <c r="G21" s="4"/>
      <c r="H21" s="9"/>
      <c r="I21" s="4"/>
      <c r="J21" s="11"/>
    </row>
    <row r="22" spans="1:10" ht="17" customHeight="1" x14ac:dyDescent="0.35">
      <c r="A22" s="43">
        <v>45393</v>
      </c>
      <c r="B22" s="46" t="s">
        <v>19</v>
      </c>
      <c r="C22" s="1" t="s">
        <v>20</v>
      </c>
      <c r="D22" s="1"/>
      <c r="E22" s="2"/>
      <c r="F22" s="3">
        <v>45503</v>
      </c>
      <c r="G22" s="6" t="str">
        <f t="shared" ref="G22" ca="1" si="4">IF(F22&lt;TODAY(),IF(I22="ok","","en retard"),IF(I22="ok","","à venir"))</f>
        <v>à venir</v>
      </c>
      <c r="H22" s="3"/>
      <c r="I22" s="2"/>
      <c r="J22" s="49" t="str">
        <f ca="1">IF(COUNTIF(B22:G26,"à venir"),"en cours",IF(COUNTIF(B22:G26,"en retard"),"en cours","soldé"))</f>
        <v>en cours</v>
      </c>
    </row>
    <row r="23" spans="1:10" ht="18.5" customHeight="1" x14ac:dyDescent="0.35">
      <c r="A23" s="44"/>
      <c r="B23" s="47"/>
      <c r="C23" s="1" t="s">
        <v>21</v>
      </c>
      <c r="D23" s="1"/>
      <c r="E23" s="2"/>
      <c r="F23" s="3">
        <v>45379</v>
      </c>
      <c r="G23" s="6" t="str">
        <f t="shared" ca="1" si="3"/>
        <v/>
      </c>
      <c r="H23" s="3">
        <v>45384</v>
      </c>
      <c r="I23" s="2" t="s">
        <v>2</v>
      </c>
      <c r="J23" s="50"/>
    </row>
    <row r="24" spans="1:10" ht="29.5" customHeight="1" x14ac:dyDescent="0.35">
      <c r="A24" s="44"/>
      <c r="B24" s="47"/>
      <c r="C24" s="1" t="s">
        <v>22</v>
      </c>
      <c r="D24" s="1"/>
      <c r="E24" s="2"/>
      <c r="F24" s="3">
        <v>45384</v>
      </c>
      <c r="G24" s="6" t="str">
        <f t="shared" ca="1" si="3"/>
        <v/>
      </c>
      <c r="H24" s="3">
        <v>45385</v>
      </c>
      <c r="I24" s="2" t="s">
        <v>2</v>
      </c>
      <c r="J24" s="50"/>
    </row>
    <row r="25" spans="1:10" ht="30.5" customHeight="1" x14ac:dyDescent="0.35">
      <c r="A25" s="44"/>
      <c r="B25" s="47"/>
      <c r="C25" s="1" t="s">
        <v>23</v>
      </c>
      <c r="D25" s="1"/>
      <c r="E25" s="2"/>
      <c r="F25" s="3">
        <v>45393</v>
      </c>
      <c r="G25" s="6" t="str">
        <f t="shared" ca="1" si="3"/>
        <v/>
      </c>
      <c r="H25" s="3">
        <v>45393</v>
      </c>
      <c r="I25" s="2" t="s">
        <v>18</v>
      </c>
      <c r="J25" s="50"/>
    </row>
    <row r="26" spans="1:10" ht="24" customHeight="1" x14ac:dyDescent="0.35">
      <c r="A26" s="45"/>
      <c r="B26" s="48"/>
      <c r="C26" s="1" t="s">
        <v>24</v>
      </c>
      <c r="D26" s="1"/>
      <c r="E26" s="2"/>
      <c r="F26" s="3">
        <v>45473</v>
      </c>
      <c r="G26" s="6" t="str">
        <f t="shared" ca="1" si="3"/>
        <v>à venir</v>
      </c>
      <c r="H26" s="3"/>
      <c r="I26" s="2"/>
      <c r="J26" s="51"/>
    </row>
  </sheetData>
  <mergeCells count="15">
    <mergeCell ref="A1:A3"/>
    <mergeCell ref="B1:B3"/>
    <mergeCell ref="J1:J3"/>
    <mergeCell ref="A6:A8"/>
    <mergeCell ref="B6:B8"/>
    <mergeCell ref="J6:J8"/>
    <mergeCell ref="A22:A26"/>
    <mergeCell ref="B22:B26"/>
    <mergeCell ref="J22:J26"/>
    <mergeCell ref="A11:A13"/>
    <mergeCell ref="B11:B13"/>
    <mergeCell ref="J11:J13"/>
    <mergeCell ref="A17:A18"/>
    <mergeCell ref="B17:B18"/>
    <mergeCell ref="J17:J18"/>
  </mergeCells>
  <conditionalFormatting sqref="C1:I26">
    <cfRule type="expression" dxfId="3" priority="4">
      <formula>$I1="ok"</formula>
    </cfRule>
  </conditionalFormatting>
  <conditionalFormatting sqref="C1:G26">
    <cfRule type="expression" dxfId="2" priority="3">
      <formula>$G1="en retard"</formula>
    </cfRule>
  </conditionalFormatting>
  <conditionalFormatting sqref="J1 J4:J6 J9:J11 J14:J17 J19:J22">
    <cfRule type="expression" dxfId="1" priority="1">
      <formula>$J1="en cours"</formula>
    </cfRule>
    <cfRule type="expression" dxfId="0" priority="2">
      <formula>$J1="soldé"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Actions corrective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RAUCHE Lucas (FRA-PCM)</dc:creator>
  <cp:lastModifiedBy>RAUCHE Lucas (FRA-PCM)</cp:lastModifiedBy>
  <dcterms:created xsi:type="dcterms:W3CDTF">2024-05-16T11:17:19Z</dcterms:created>
  <dcterms:modified xsi:type="dcterms:W3CDTF">2024-05-21T06:27:07Z</dcterms:modified>
</cp:coreProperties>
</file>