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4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dybain/Downloads/"/>
    </mc:Choice>
  </mc:AlternateContent>
  <xr:revisionPtr revIDLastSave="0" documentId="8_{9B14C36D-6F5E-C341-9370-B391917F671D}" xr6:coauthVersionLast="47" xr6:coauthVersionMax="47" xr10:uidLastSave="{00000000-0000-0000-0000-000000000000}"/>
  <bookViews>
    <workbookView xWindow="0" yWindow="720" windowWidth="29400" windowHeight="18400" activeTab="6" xr2:uid="{C2FDF174-F91A-634A-AB36-DB5F89ACF237}"/>
  </bookViews>
  <sheets>
    <sheet name="Coût de revient" sheetId="1" r:id="rId1"/>
    <sheet name="CR tout" sheetId="4" r:id="rId2"/>
    <sheet name="Matières 1ère " sheetId="5" r:id="rId3"/>
    <sheet name="Charges indirectes" sheetId="9" r:id="rId4"/>
    <sheet name="Charges directes Ermitage" sheetId="3" r:id="rId5"/>
    <sheet name="Charges indirectes Ermitage" sheetId="2" r:id="rId6"/>
    <sheet name="Chavet charges directes" sheetId="6" r:id="rId7"/>
    <sheet name="Guillemain charges directes" sheetId="7" r:id="rId8"/>
  </sheets>
  <definedNames>
    <definedName name="Bouch4424">'Matières 1ère '!$E$2</definedName>
    <definedName name="Bouchon4424">'Matières 1ère '!$E$3</definedName>
    <definedName name="Bouchon4924">'Matières 1ère '!$E$4</definedName>
    <definedName name="Bouchons">'Matières 1ère '!#REF!</definedName>
    <definedName name="Bouteilles">'Matières 1ère '!#REF!</definedName>
    <definedName name="Capsule">'Matières 1ère '!#REF!</definedName>
    <definedName name="Carton">'Matières 1ère '!#REF!</definedName>
    <definedName name="Cétiquette">'Matières 1ère '!#REF!</definedName>
    <definedName name="Cire">'Matières 1ère '!$A$53</definedName>
    <definedName name="Étiquette">'Matières 1ère '!#REF!</definedName>
    <definedName name="Film">'Matières 1ère '!#REF!</definedName>
    <definedName name="Ncol">'Matières 1ère '!#REF!</definedName>
    <definedName name="Palette">'Matières 1ère '!#REF!</definedName>
    <definedName name="Pion">'Matières 1ère '!#REF!</definedName>
    <definedName name="Stockage">'Matières 1ère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6" i="9" l="1"/>
  <c r="J14" i="9"/>
  <c r="J15" i="9"/>
  <c r="H17" i="6"/>
  <c r="H28" i="6"/>
  <c r="E45" i="5"/>
  <c r="G45" i="5" s="1"/>
  <c r="E46" i="5"/>
  <c r="G46" i="5" s="1"/>
  <c r="E47" i="5"/>
  <c r="G47" i="5" s="1"/>
  <c r="E48" i="5"/>
  <c r="G48" i="5" s="1"/>
  <c r="E49" i="5"/>
  <c r="G49" i="5" s="1"/>
  <c r="E34" i="5"/>
  <c r="G34" i="5" s="1"/>
  <c r="E33" i="5"/>
  <c r="G33" i="5" s="1"/>
  <c r="E32" i="5"/>
  <c r="G32" i="5" s="1"/>
  <c r="E31" i="5"/>
  <c r="G31" i="5" s="1"/>
  <c r="E30" i="5"/>
  <c r="G30" i="5" s="1"/>
  <c r="D38" i="6"/>
  <c r="D36" i="6"/>
  <c r="D26" i="6"/>
  <c r="E50" i="5" l="1"/>
  <c r="G50" i="5" s="1"/>
  <c r="D18" i="3" s="1"/>
  <c r="E51" i="5"/>
  <c r="G51" i="5" s="1"/>
  <c r="E52" i="5"/>
  <c r="G52" i="5" s="1"/>
  <c r="D24" i="3"/>
  <c r="D25" i="3"/>
  <c r="D26" i="3"/>
  <c r="H15" i="3"/>
  <c r="H16" i="3"/>
  <c r="H17" i="3"/>
  <c r="H6" i="3"/>
  <c r="H7" i="3"/>
  <c r="H8" i="3"/>
  <c r="H9" i="3"/>
  <c r="D17" i="3"/>
  <c r="D16" i="3"/>
  <c r="D15" i="3"/>
  <c r="D9" i="3"/>
  <c r="D9" i="6" l="1"/>
  <c r="D8" i="7"/>
  <c r="D19" i="6"/>
  <c r="D29" i="6"/>
  <c r="D16" i="7"/>
  <c r="E59" i="5"/>
  <c r="G59" i="5" s="1"/>
  <c r="I8" i="9" s="1"/>
  <c r="K8" i="9" s="1"/>
  <c r="E60" i="5"/>
  <c r="G60" i="5" s="1"/>
  <c r="I11" i="9" s="1"/>
  <c r="K11" i="9" s="1"/>
  <c r="E61" i="5"/>
  <c r="G61" i="5" s="1"/>
  <c r="I10" i="9" s="1"/>
  <c r="K10" i="9" s="1"/>
  <c r="E62" i="5"/>
  <c r="G62" i="5" s="1"/>
  <c r="I9" i="9" s="1"/>
  <c r="K9" i="9" s="1"/>
  <c r="E63" i="5"/>
  <c r="G63" i="5" s="1"/>
  <c r="I12" i="9" s="1"/>
  <c r="K12" i="9" s="1"/>
  <c r="E64" i="5"/>
  <c r="G64" i="5" s="1"/>
  <c r="I13" i="9" s="1"/>
  <c r="K13" i="9" s="1"/>
  <c r="E65" i="5"/>
  <c r="G65" i="5" s="1"/>
  <c r="I14" i="9" s="1"/>
  <c r="K14" i="9" s="1"/>
  <c r="E66" i="5"/>
  <c r="G66" i="5" s="1"/>
  <c r="I15" i="9" s="1"/>
  <c r="K15" i="9" s="1"/>
  <c r="E67" i="5"/>
  <c r="G67" i="5" s="1"/>
  <c r="I16" i="9" s="1"/>
  <c r="K16" i="9" s="1"/>
  <c r="E68" i="5"/>
  <c r="G68" i="5" s="1"/>
  <c r="I17" i="9" s="1"/>
  <c r="K17" i="9" s="1"/>
  <c r="E69" i="5"/>
  <c r="G69" i="5" s="1"/>
  <c r="I18" i="9" s="1"/>
  <c r="K18" i="9" s="1"/>
  <c r="E70" i="5"/>
  <c r="G70" i="5" s="1"/>
  <c r="I19" i="9" s="1"/>
  <c r="K19" i="9" s="1"/>
  <c r="E93" i="5"/>
  <c r="G93" i="5" s="1"/>
  <c r="E92" i="5"/>
  <c r="G92" i="5" s="1"/>
  <c r="E91" i="5"/>
  <c r="G91" i="5" s="1"/>
  <c r="E90" i="5"/>
  <c r="G90" i="5" s="1"/>
  <c r="E89" i="5"/>
  <c r="G89" i="5" s="1"/>
  <c r="E88" i="5"/>
  <c r="G88" i="5" s="1"/>
  <c r="E87" i="5"/>
  <c r="G87" i="5" s="1"/>
  <c r="E86" i="5"/>
  <c r="G86" i="5" s="1"/>
  <c r="E85" i="5"/>
  <c r="G85" i="5" s="1"/>
  <c r="E84" i="5"/>
  <c r="G84" i="5" s="1"/>
  <c r="E83" i="5"/>
  <c r="G83" i="5" s="1"/>
  <c r="E82" i="5"/>
  <c r="G82" i="5" s="1"/>
  <c r="D10" i="6" s="1"/>
  <c r="E81" i="5"/>
  <c r="G81" i="5" s="1"/>
  <c r="D30" i="6" s="1"/>
  <c r="E80" i="5"/>
  <c r="G80" i="5" s="1"/>
  <c r="E79" i="5"/>
  <c r="G79" i="5" s="1"/>
  <c r="H10" i="6" l="1"/>
  <c r="H21" i="6"/>
  <c r="E2" i="5"/>
  <c r="G2" i="5" s="1"/>
  <c r="D14" i="7" s="1"/>
  <c r="E3" i="5"/>
  <c r="G3" i="5" s="1"/>
  <c r="E4" i="5"/>
  <c r="G4" i="5" s="1"/>
  <c r="E5" i="5"/>
  <c r="G5" i="5" s="1"/>
  <c r="E6" i="5"/>
  <c r="G6" i="5" s="1"/>
  <c r="D25" i="6" s="1"/>
  <c r="E7" i="5"/>
  <c r="G7" i="5" s="1"/>
  <c r="E8" i="5"/>
  <c r="G8" i="5" s="1"/>
  <c r="E9" i="5"/>
  <c r="G9" i="5" s="1"/>
  <c r="E10" i="5"/>
  <c r="G10" i="5" s="1"/>
  <c r="D7" i="6" s="1"/>
  <c r="E11" i="5"/>
  <c r="G11" i="5" s="1"/>
  <c r="E12" i="5"/>
  <c r="G12" i="5" s="1"/>
  <c r="E13" i="5"/>
  <c r="G13" i="5" s="1"/>
  <c r="E14" i="5"/>
  <c r="G14" i="5" s="1"/>
  <c r="E15" i="5"/>
  <c r="G15" i="5" s="1"/>
  <c r="H19" i="6" s="1"/>
  <c r="E16" i="5"/>
  <c r="G16" i="5" s="1"/>
  <c r="E17" i="5"/>
  <c r="G17" i="5" s="1"/>
  <c r="D37" i="6" s="1"/>
  <c r="E18" i="5"/>
  <c r="G18" i="5" s="1"/>
  <c r="E19" i="5"/>
  <c r="G19" i="5" s="1"/>
  <c r="E20" i="5"/>
  <c r="G20" i="5" s="1"/>
  <c r="E21" i="5"/>
  <c r="G21" i="5" s="1"/>
  <c r="E22" i="5"/>
  <c r="G22" i="5" s="1"/>
  <c r="E23" i="5"/>
  <c r="G23" i="5" s="1"/>
  <c r="D15" i="7" s="1"/>
  <c r="E24" i="5"/>
  <c r="G24" i="5" s="1"/>
  <c r="D7" i="7" s="1"/>
  <c r="E25" i="5"/>
  <c r="G25" i="5" s="1"/>
  <c r="D23" i="7" s="1"/>
  <c r="E26" i="5"/>
  <c r="G26" i="5" s="1"/>
  <c r="E27" i="5"/>
  <c r="G27" i="5" s="1"/>
  <c r="E28" i="5"/>
  <c r="G28" i="5" s="1"/>
  <c r="H18" i="6" s="1"/>
  <c r="E29" i="5"/>
  <c r="G29" i="5" s="1"/>
  <c r="E35" i="5"/>
  <c r="G35" i="5" s="1"/>
  <c r="E36" i="5"/>
  <c r="G36" i="5" s="1"/>
  <c r="D18" i="6" s="1"/>
  <c r="E37" i="5"/>
  <c r="G37" i="5" s="1"/>
  <c r="E38" i="5"/>
  <c r="G38" i="5" s="1"/>
  <c r="H30" i="6" s="1"/>
  <c r="E39" i="5"/>
  <c r="G39" i="5" s="1"/>
  <c r="E40" i="5"/>
  <c r="G40" i="5" s="1"/>
  <c r="E41" i="5"/>
  <c r="G41" i="5" s="1"/>
  <c r="E42" i="5"/>
  <c r="G42" i="5" s="1"/>
  <c r="E43" i="5"/>
  <c r="G43" i="5" s="1"/>
  <c r="E44" i="5"/>
  <c r="G44" i="5" s="1"/>
  <c r="E53" i="5"/>
  <c r="G53" i="5" s="1"/>
  <c r="E54" i="5"/>
  <c r="G54" i="5" s="1"/>
  <c r="E55" i="5"/>
  <c r="G55" i="5" s="1"/>
  <c r="I4" i="9" s="1"/>
  <c r="K4" i="9" s="1"/>
  <c r="E56" i="5"/>
  <c r="G56" i="5" s="1"/>
  <c r="I5" i="9" s="1"/>
  <c r="K5" i="9" s="1"/>
  <c r="E57" i="5"/>
  <c r="G57" i="5" s="1"/>
  <c r="I6" i="9" s="1"/>
  <c r="K6" i="9" s="1"/>
  <c r="E58" i="5"/>
  <c r="G58" i="5" s="1"/>
  <c r="I7" i="9" s="1"/>
  <c r="K7" i="9" s="1"/>
  <c r="E71" i="5"/>
  <c r="G71" i="5" s="1"/>
  <c r="E72" i="5"/>
  <c r="G72" i="5" s="1"/>
  <c r="E73" i="5"/>
  <c r="G73" i="5" s="1"/>
  <c r="E74" i="5"/>
  <c r="G74" i="5" s="1"/>
  <c r="E75" i="5"/>
  <c r="G75" i="5" s="1"/>
  <c r="E76" i="5"/>
  <c r="G76" i="5" s="1"/>
  <c r="E77" i="5"/>
  <c r="G77" i="5" s="1"/>
  <c r="E78" i="5"/>
  <c r="G78" i="5" s="1"/>
  <c r="D35" i="6" l="1"/>
  <c r="H16" i="6"/>
  <c r="H27" i="6"/>
  <c r="D14" i="3"/>
  <c r="D19" i="3" s="1"/>
  <c r="H40" i="6"/>
  <c r="H43" i="6"/>
  <c r="D39" i="6"/>
  <c r="D24" i="7"/>
  <c r="H20" i="6"/>
  <c r="H31" i="6"/>
  <c r="H9" i="6"/>
  <c r="D27" i="3"/>
  <c r="H18" i="3"/>
  <c r="H42" i="6"/>
  <c r="D27" i="6"/>
  <c r="D28" i="6"/>
  <c r="H22" i="6"/>
  <c r="H33" i="6"/>
  <c r="H32" i="6"/>
  <c r="H29" i="6"/>
  <c r="D5" i="3"/>
  <c r="H38" i="6"/>
  <c r="D13" i="7"/>
  <c r="D17" i="7" s="1"/>
  <c r="D15" i="6"/>
  <c r="D5" i="6"/>
  <c r="D5" i="7"/>
  <c r="H5" i="6"/>
  <c r="D23" i="3"/>
  <c r="H14" i="3"/>
  <c r="D8" i="3"/>
  <c r="D8" i="6"/>
  <c r="H41" i="6"/>
  <c r="H8" i="6"/>
  <c r="D7" i="3"/>
  <c r="H7" i="6"/>
  <c r="D40" i="6"/>
  <c r="D25" i="7"/>
  <c r="H11" i="6"/>
  <c r="H44" i="6"/>
  <c r="D28" i="3"/>
  <c r="H19" i="3"/>
  <c r="D6" i="3"/>
  <c r="H6" i="6"/>
  <c r="D6" i="6"/>
  <c r="D6" i="7"/>
  <c r="H39" i="6"/>
  <c r="D21" i="7"/>
  <c r="H5" i="3"/>
  <c r="H10" i="3" s="1"/>
  <c r="D20" i="6"/>
  <c r="D17" i="6"/>
  <c r="D22" i="7"/>
  <c r="D16" i="6"/>
  <c r="D26" i="7" l="1"/>
  <c r="D41" i="6"/>
  <c r="H23" i="6"/>
  <c r="D31" i="6"/>
  <c r="D10" i="3"/>
  <c r="H12" i="6"/>
  <c r="D11" i="6"/>
  <c r="D21" i="6"/>
  <c r="H34" i="6"/>
  <c r="D9" i="7"/>
  <c r="H20" i="3"/>
  <c r="H45" i="6"/>
  <c r="D29" i="3"/>
</calcChain>
</file>

<file path=xl/sharedStrings.xml><?xml version="1.0" encoding="utf-8"?>
<sst xmlns="http://schemas.openxmlformats.org/spreadsheetml/2006/main" count="571" uniqueCount="176">
  <si>
    <t xml:space="preserve"> </t>
  </si>
  <si>
    <t>Quantité</t>
  </si>
  <si>
    <t>Coût unitaire</t>
  </si>
  <si>
    <t>Montant</t>
  </si>
  <si>
    <t>Charges directes :</t>
  </si>
  <si>
    <t>Centilisation :</t>
  </si>
  <si>
    <t>37,5 cl</t>
  </si>
  <si>
    <t>50 cl</t>
  </si>
  <si>
    <t>75 cl</t>
  </si>
  <si>
    <t>1,5 L</t>
  </si>
  <si>
    <t>Cuvée :</t>
  </si>
  <si>
    <t>Clos de coquin</t>
  </si>
  <si>
    <t>Clos de jentonnes</t>
  </si>
  <si>
    <t xml:space="preserve">Les 109 rangs </t>
  </si>
  <si>
    <t>La côte Blanc</t>
  </si>
  <si>
    <t>La côte Rouge</t>
  </si>
  <si>
    <t xml:space="preserve">Clos de beauregard </t>
  </si>
  <si>
    <t xml:space="preserve">Sur le fil </t>
  </si>
  <si>
    <t>Le petit Georges Rouge</t>
  </si>
  <si>
    <t>Le petit Georges Blanc</t>
  </si>
  <si>
    <t>Sancerre Blanc</t>
  </si>
  <si>
    <t>Sancerre Rouge</t>
  </si>
  <si>
    <t>Pouilly-Fumé</t>
  </si>
  <si>
    <t>Quincy</t>
  </si>
  <si>
    <t>Reuilly blanc</t>
  </si>
  <si>
    <t>Pinot Gris</t>
  </si>
  <si>
    <t xml:space="preserve">Pinot Noir </t>
  </si>
  <si>
    <t xml:space="preserve">Bouteille </t>
  </si>
  <si>
    <t>Bouchon</t>
  </si>
  <si>
    <t>Capsule</t>
  </si>
  <si>
    <t>Cire</t>
  </si>
  <si>
    <t xml:space="preserve">Etiquette </t>
  </si>
  <si>
    <t>Contre-étiquette</t>
  </si>
  <si>
    <t>Colerette</t>
  </si>
  <si>
    <t>Médaille/Blason/Pyramide</t>
  </si>
  <si>
    <t>Carton</t>
  </si>
  <si>
    <t>Plaques Keyes</t>
  </si>
  <si>
    <t>Feuille gauffrée</t>
  </si>
  <si>
    <t>Filtration sur membrane</t>
  </si>
  <si>
    <t xml:space="preserve">Mise en bouteille </t>
  </si>
  <si>
    <t xml:space="preserve">Charges indirectes : </t>
  </si>
  <si>
    <t>Stockage</t>
  </si>
  <si>
    <t>Option gomme arabique</t>
  </si>
  <si>
    <t>Édulcoration</t>
  </si>
  <si>
    <t>Énergie (eau, électricité)</t>
  </si>
  <si>
    <t>Coût Amphore</t>
  </si>
  <si>
    <t>Coût Demi-muid</t>
  </si>
  <si>
    <t>Frais de personnel/L</t>
  </si>
  <si>
    <t>Frais de personnel/col</t>
  </si>
  <si>
    <t>Cotisation</t>
  </si>
  <si>
    <t>Taxe de circulation</t>
  </si>
  <si>
    <t xml:space="preserve">Amortissement </t>
  </si>
  <si>
    <t>Bouchons</t>
  </si>
  <si>
    <t xml:space="preserve">Pion </t>
  </si>
  <si>
    <t>Domaine de l'Ermitage</t>
  </si>
  <si>
    <t xml:space="preserve">Première cuvée Rouge </t>
  </si>
  <si>
    <t>Étiquette</t>
  </si>
  <si>
    <t xml:space="preserve">Capsule </t>
  </si>
  <si>
    <t>Première cuvée Blanc</t>
  </si>
  <si>
    <t xml:space="preserve">La Mentaloise </t>
  </si>
  <si>
    <t xml:space="preserve">Clos de Davet Rouge </t>
  </si>
  <si>
    <t xml:space="preserve">Cire </t>
  </si>
  <si>
    <t>Pion</t>
  </si>
  <si>
    <t>Clos de Davet Blanc</t>
  </si>
  <si>
    <t>Coût/pdt</t>
  </si>
  <si>
    <t>Main d'œuvre</t>
  </si>
  <si>
    <t>Cartons</t>
  </si>
  <si>
    <t>Palette</t>
  </si>
  <si>
    <t xml:space="preserve">Total </t>
  </si>
  <si>
    <t xml:space="preserve">75CL </t>
  </si>
  <si>
    <t xml:space="preserve">Nom de la matière </t>
  </si>
  <si>
    <t xml:space="preserve">Coût </t>
  </si>
  <si>
    <t>Catégorie</t>
  </si>
  <si>
    <t xml:space="preserve">Bouchons </t>
  </si>
  <si>
    <t>45/24</t>
  </si>
  <si>
    <t>44/24</t>
  </si>
  <si>
    <t>49/24</t>
  </si>
  <si>
    <t>Bouteilles</t>
  </si>
  <si>
    <t xml:space="preserve">La côte blanc </t>
  </si>
  <si>
    <t>La côte rouge</t>
  </si>
  <si>
    <t>Clos de beauregard</t>
  </si>
  <si>
    <t>Les 109 rangs</t>
  </si>
  <si>
    <t>Clos des jentonnes rouge</t>
  </si>
  <si>
    <t>Domaine des Brangers</t>
  </si>
  <si>
    <t xml:space="preserve">Le petit Georges </t>
  </si>
  <si>
    <t xml:space="preserve">Sancerre révolution </t>
  </si>
  <si>
    <t xml:space="preserve">Pouilly-fumé </t>
  </si>
  <si>
    <t>Guillemain rouge</t>
  </si>
  <si>
    <t xml:space="preserve">Guillemain blanc </t>
  </si>
  <si>
    <t>Guillemain pinot gris</t>
  </si>
  <si>
    <t>Boisbelle Menetou blanc</t>
  </si>
  <si>
    <t>Boisbelle Menetou rouge</t>
  </si>
  <si>
    <t xml:space="preserve">Bougrier </t>
  </si>
  <si>
    <t xml:space="preserve">Les folies </t>
  </si>
  <si>
    <t>La côte blanc 2020</t>
  </si>
  <si>
    <t xml:space="preserve">La côte rouge 2021 </t>
  </si>
  <si>
    <t xml:space="preserve">Génériques </t>
  </si>
  <si>
    <t>Clos des jentonnes blanc</t>
  </si>
  <si>
    <t>Bougrier</t>
  </si>
  <si>
    <t>109 rangs</t>
  </si>
  <si>
    <t>La côte blanc</t>
  </si>
  <si>
    <t>Pouilly-fumé</t>
  </si>
  <si>
    <t xml:space="preserve">Sancerre blanc </t>
  </si>
  <si>
    <t xml:space="preserve">Sancerre rouge </t>
  </si>
  <si>
    <t>Clos des jentonnes</t>
  </si>
  <si>
    <t>Collerettes neutres</t>
  </si>
  <si>
    <t xml:space="preserve">Rouge </t>
  </si>
  <si>
    <t xml:space="preserve">Blanc et vert </t>
  </si>
  <si>
    <t>Rosé</t>
  </si>
  <si>
    <t>Clos de coquin 2021</t>
  </si>
  <si>
    <t>Clos de beauregard 2022</t>
  </si>
  <si>
    <t xml:space="preserve">Clos </t>
  </si>
  <si>
    <t>Clos 2022</t>
  </si>
  <si>
    <t>Clos des jentonnes rouge 2022</t>
  </si>
  <si>
    <t>Chavet</t>
  </si>
  <si>
    <t>Blanc</t>
  </si>
  <si>
    <t>SAQ 109 rangs</t>
  </si>
  <si>
    <t>SAQ</t>
  </si>
  <si>
    <t xml:space="preserve">Pion fiscaux </t>
  </si>
  <si>
    <t>BG Classique ECOVA 77 Cannelle</t>
  </si>
  <si>
    <t>BG Classique ECOVA 77 Blanc</t>
  </si>
  <si>
    <t>BG Evolution Cannelle BVS</t>
  </si>
  <si>
    <t>BG 39.2 ECOVA Cannelle</t>
  </si>
  <si>
    <t>BG MAGNUM Cannelle PLU</t>
  </si>
  <si>
    <t xml:space="preserve">Carton </t>
  </si>
  <si>
    <t>Palette VMF</t>
  </si>
  <si>
    <t>Palette LG 40X60</t>
  </si>
  <si>
    <t>Palette LG 80X80</t>
  </si>
  <si>
    <t>Palette LG 60X80</t>
  </si>
  <si>
    <t>Palette Europe 2ème choix</t>
  </si>
  <si>
    <t xml:space="preserve">Nombre de produit </t>
  </si>
  <si>
    <t xml:space="preserve">Film étirable </t>
  </si>
  <si>
    <t xml:space="preserve">Coût global </t>
  </si>
  <si>
    <t>Plaques Keyes 6 BG REP-COLS ECHANCRES</t>
  </si>
  <si>
    <t>Plaques Keyes 3 BG REP-COLS DOUBLE FACE</t>
  </si>
  <si>
    <t>Cartons 2X6 1/2 EB Blanc</t>
  </si>
  <si>
    <t xml:space="preserve">Cartons 2X6 1/2 EB Ecru </t>
  </si>
  <si>
    <t>Cartons 2X6 EB Blanc</t>
  </si>
  <si>
    <t xml:space="preserve">Cartons 6 Manu T EB Blanc </t>
  </si>
  <si>
    <t xml:space="preserve">Cartons 6 Manu T EB Ecru </t>
  </si>
  <si>
    <t>Cartons 2X6 EB Ecru</t>
  </si>
  <si>
    <t>Cartons 2X3 EB Blanc</t>
  </si>
  <si>
    <t xml:space="preserve">Cartons 2X3 EB Ecru </t>
  </si>
  <si>
    <t xml:space="preserve">Perte </t>
  </si>
  <si>
    <t>ROLLCAPS 0.75L</t>
  </si>
  <si>
    <t>ROLLCAPS 0.5L</t>
  </si>
  <si>
    <t>ROLLCAPS 0.375L</t>
  </si>
  <si>
    <t>Domaine CHAVET</t>
  </si>
  <si>
    <t>La Côte Blanc</t>
  </si>
  <si>
    <t>La Côte Rouge</t>
  </si>
  <si>
    <t>Les 109 Rangs</t>
  </si>
  <si>
    <t>Clos de Coquin</t>
  </si>
  <si>
    <t>Sur le Fil</t>
  </si>
  <si>
    <t>Clos de Beauregard</t>
  </si>
  <si>
    <t>Reuilly Blanc</t>
  </si>
  <si>
    <t>Reuilly Rouge</t>
  </si>
  <si>
    <t>Reuilly Pinot Gris</t>
  </si>
  <si>
    <t>Domaine Guillemain</t>
  </si>
  <si>
    <t>Collerette</t>
  </si>
  <si>
    <t xml:space="preserve">Première cuvée Blanc </t>
  </si>
  <si>
    <t>Première cuvée Rouge</t>
  </si>
  <si>
    <t xml:space="preserve">La Montaloise </t>
  </si>
  <si>
    <t>Clos de Davet Rouge</t>
  </si>
  <si>
    <t>Clos des Jentonnes Rouge</t>
  </si>
  <si>
    <t>Clos des Jentonnes Blanc</t>
  </si>
  <si>
    <t>Cirage</t>
  </si>
  <si>
    <t>Charges indirectes</t>
  </si>
  <si>
    <t xml:space="preserve">Main d'œuvre </t>
  </si>
  <si>
    <t>Coût / 37,5cl</t>
  </si>
  <si>
    <t>Coût / 50cl</t>
  </si>
  <si>
    <t>Coût / 75cl</t>
  </si>
  <si>
    <t>Coût / Magnum</t>
  </si>
  <si>
    <t>Coût</t>
  </si>
  <si>
    <t>Nb de bouteille</t>
  </si>
  <si>
    <t>Coût / Bouteille</t>
  </si>
  <si>
    <t xml:space="preserve">Matières premières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</si>
</sst>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 * #,##0.00_)\ &quot;€&quot;_ ;_ * \(#,##0.00\)\ &quot;€&quot;_ ;_ * &quot;-&quot;??_)\ &quot;€&quot;_ ;_ @_ "/>
    <numFmt numFmtId="164" formatCode="#,##0.00\ &quot;€&quot;"/>
    <numFmt numFmtId="165" formatCode="_ * #,##0.00000_)\ &quot;€&quot;_ ;_ * \(#,##0.00000\)\ &quot;€&quot;_ ;_ * &quot;-&quot;??_)\ &quot;€&quot;_ ;_ @_ "/>
    <numFmt numFmtId="166" formatCode="_ * #,##0.0000_)\ &quot;€&quot;_ ;_ * \(#,##0.0000\)\ &quot;€&quot;_ ;_ * &quot;-&quot;??_)\ &quot;€&quot;_ ;_ @_ "/>
    <numFmt numFmtId="167" formatCode="_-* #,##0.00\ [$€-40C]_-;\-* #,##0.00\ [$€-40C]_-;_-* &quot;-&quot;??\ [$€-40C]_-;_-@_-"/>
    <numFmt numFmtId="168" formatCode="_-* #,##0.0000\ [$€-40C]_-;\-* #,##0.0000\ [$€-40C]_-;_-* &quot;-&quot;??\ [$€-40C]_-;_-@_-"/>
  </numFmts>
  <fonts count="20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Tw Cen MT Condensed Extra Bold"/>
      <family val="2"/>
    </font>
    <font>
      <sz val="14"/>
      <color theme="1"/>
      <name val="Calibri Light"/>
      <family val="2"/>
    </font>
    <font>
      <sz val="14"/>
      <name val="Calibri Light"/>
      <family val="2"/>
    </font>
    <font>
      <sz val="16"/>
      <color theme="1"/>
      <name val="Tw Cen MT Condensed Extra Bold"/>
      <family val="2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20"/>
      <color theme="3"/>
      <name val="Calibri Light"/>
      <family val="2"/>
      <scheme val="major"/>
    </font>
    <font>
      <b/>
      <sz val="14"/>
      <color rgb="FFFF0000"/>
      <name val="Calibri Light"/>
      <family val="2"/>
    </font>
    <font>
      <b/>
      <sz val="14"/>
      <name val="Tw Cen MT"/>
      <family val="2"/>
    </font>
    <font>
      <sz val="26"/>
      <color theme="1"/>
      <name val="Tw Cen MT Condensed Extra Bold"/>
      <family val="2"/>
    </font>
    <font>
      <sz val="12"/>
      <color rgb="FF006100"/>
      <name val="Calibri"/>
      <family val="2"/>
      <scheme val="minor"/>
    </font>
    <font>
      <sz val="12"/>
      <color rgb="FF9C5700"/>
      <name val="Calibri"/>
      <family val="2"/>
      <scheme val="minor"/>
    </font>
    <font>
      <sz val="16"/>
      <color theme="1"/>
      <name val="Calibri"/>
      <family val="2"/>
      <scheme val="minor"/>
    </font>
    <font>
      <sz val="13"/>
      <color rgb="FF9C5700"/>
      <name val="Tw Cen MT"/>
      <family val="2"/>
    </font>
    <font>
      <sz val="13"/>
      <color theme="1"/>
      <name val="Tw Cen MT"/>
      <family val="2"/>
    </font>
    <font>
      <sz val="13"/>
      <color rgb="FF006100"/>
      <name val="Tw Cen MT"/>
      <family val="2"/>
    </font>
    <font>
      <b/>
      <sz val="16"/>
      <color theme="1"/>
      <name val="Tw Cen MT Condensed Extra Bold"/>
      <family val="2"/>
    </font>
    <font>
      <sz val="20"/>
      <color theme="1"/>
      <name val="Tw Cen MT Condensed Extra Bold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4" fontId="6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9" fontId="6" fillId="0" borderId="0" applyFont="0" applyFill="0" applyBorder="0" applyAlignment="0" applyProtection="0"/>
  </cellStyleXfs>
  <cellXfs count="82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9" fontId="4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164" fontId="3" fillId="0" borderId="0" xfId="0" applyNumberFormat="1" applyFont="1"/>
    <xf numFmtId="0" fontId="2" fillId="0" borderId="0" xfId="0" applyFont="1" applyAlignment="1">
      <alignment vertical="center"/>
    </xf>
    <xf numFmtId="1" fontId="5" fillId="0" borderId="0" xfId="0" applyNumberFormat="1" applyFont="1" applyAlignment="1">
      <alignment vertical="center"/>
    </xf>
    <xf numFmtId="1" fontId="1" fillId="0" borderId="0" xfId="0" applyNumberFormat="1" applyFont="1"/>
    <xf numFmtId="1" fontId="4" fillId="0" borderId="0" xfId="0" applyNumberFormat="1" applyFont="1" applyAlignment="1">
      <alignment horizontal="left"/>
    </xf>
    <xf numFmtId="1" fontId="2" fillId="0" borderId="0" xfId="0" applyNumberFormat="1" applyFont="1" applyAlignment="1">
      <alignment vertical="center"/>
    </xf>
    <xf numFmtId="44" fontId="3" fillId="0" borderId="0" xfId="1" applyFont="1"/>
    <xf numFmtId="165" fontId="0" fillId="0" borderId="0" xfId="1" applyNumberFormat="1" applyFont="1"/>
    <xf numFmtId="0" fontId="8" fillId="0" borderId="0" xfId="2" applyFont="1"/>
    <xf numFmtId="166" fontId="3" fillId="0" borderId="0" xfId="1" applyNumberFormat="1" applyFont="1" applyAlignment="1">
      <alignment horizontal="left"/>
    </xf>
    <xf numFmtId="166" fontId="1" fillId="0" borderId="0" xfId="1" applyNumberFormat="1" applyFont="1"/>
    <xf numFmtId="166" fontId="3" fillId="0" borderId="0" xfId="1" applyNumberFormat="1" applyFont="1"/>
    <xf numFmtId="167" fontId="0" fillId="0" borderId="0" xfId="0" applyNumberFormat="1"/>
    <xf numFmtId="1" fontId="4" fillId="0" borderId="1" xfId="0" applyNumberFormat="1" applyFont="1" applyBorder="1" applyAlignment="1">
      <alignment horizontal="left"/>
    </xf>
    <xf numFmtId="0" fontId="3" fillId="0" borderId="1" xfId="0" applyFont="1" applyBorder="1"/>
    <xf numFmtId="1" fontId="4" fillId="0" borderId="2" xfId="0" applyNumberFormat="1" applyFont="1" applyBorder="1" applyAlignment="1">
      <alignment horizontal="left"/>
    </xf>
    <xf numFmtId="166" fontId="3" fillId="0" borderId="2" xfId="1" applyNumberFormat="1" applyFont="1" applyBorder="1" applyAlignment="1">
      <alignment horizontal="left"/>
    </xf>
    <xf numFmtId="1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1" xfId="0" applyNumberFormat="1" applyFont="1" applyFill="1" applyBorder="1" applyAlignment="1">
      <alignment vertical="center"/>
    </xf>
    <xf numFmtId="0" fontId="0" fillId="0" borderId="1" xfId="0" applyBorder="1"/>
    <xf numFmtId="44" fontId="5" fillId="2" borderId="1" xfId="1" applyFont="1" applyFill="1" applyBorder="1" applyAlignment="1">
      <alignment vertical="center"/>
    </xf>
    <xf numFmtId="44" fontId="3" fillId="0" borderId="0" xfId="1" applyFont="1" applyBorder="1"/>
    <xf numFmtId="165" fontId="0" fillId="0" borderId="0" xfId="1" applyNumberFormat="1" applyFont="1" applyBorder="1"/>
    <xf numFmtId="0" fontId="14" fillId="0" borderId="1" xfId="0" applyFont="1" applyBorder="1"/>
    <xf numFmtId="44" fontId="14" fillId="0" borderId="1" xfId="1" applyFont="1" applyBorder="1"/>
    <xf numFmtId="0" fontId="14" fillId="0" borderId="1" xfId="0" applyFont="1" applyBorder="1" applyAlignment="1">
      <alignment horizontal="center"/>
    </xf>
    <xf numFmtId="166" fontId="14" fillId="0" borderId="1" xfId="1" applyNumberFormat="1" applyFont="1" applyBorder="1"/>
    <xf numFmtId="0" fontId="15" fillId="5" borderId="1" xfId="4" applyFont="1" applyBorder="1"/>
    <xf numFmtId="0" fontId="16" fillId="0" borderId="1" xfId="0" applyFont="1" applyBorder="1"/>
    <xf numFmtId="44" fontId="16" fillId="0" borderId="1" xfId="1" applyFont="1" applyBorder="1"/>
    <xf numFmtId="0" fontId="16" fillId="0" borderId="1" xfId="0" applyFont="1" applyBorder="1" applyAlignment="1">
      <alignment horizontal="center"/>
    </xf>
    <xf numFmtId="166" fontId="16" fillId="0" borderId="1" xfId="1" applyNumberFormat="1" applyFont="1" applyBorder="1"/>
    <xf numFmtId="0" fontId="17" fillId="4" borderId="1" xfId="3" applyFont="1" applyBorder="1"/>
    <xf numFmtId="1" fontId="5" fillId="6" borderId="1" xfId="0" applyNumberFormat="1" applyFont="1" applyFill="1" applyBorder="1" applyAlignment="1">
      <alignment horizontal="center" vertical="center"/>
    </xf>
    <xf numFmtId="1" fontId="4" fillId="0" borderId="5" xfId="0" applyNumberFormat="1" applyFont="1" applyBorder="1" applyAlignment="1">
      <alignment horizontal="left"/>
    </xf>
    <xf numFmtId="0" fontId="12" fillId="4" borderId="1" xfId="3" applyBorder="1"/>
    <xf numFmtId="166" fontId="18" fillId="2" borderId="1" xfId="1" applyNumberFormat="1" applyFont="1" applyFill="1" applyBorder="1" applyAlignment="1">
      <alignment vertical="center"/>
    </xf>
    <xf numFmtId="9" fontId="18" fillId="2" borderId="1" xfId="5" applyFont="1" applyFill="1" applyBorder="1" applyAlignment="1">
      <alignment vertical="center"/>
    </xf>
    <xf numFmtId="9" fontId="0" fillId="0" borderId="1" xfId="5" applyFont="1" applyBorder="1"/>
    <xf numFmtId="0" fontId="4" fillId="0" borderId="2" xfId="0" applyFont="1" applyBorder="1" applyAlignment="1">
      <alignment horizontal="left"/>
    </xf>
    <xf numFmtId="49" fontId="1" fillId="0" borderId="0" xfId="1" applyNumberFormat="1" applyFont="1"/>
    <xf numFmtId="49" fontId="5" fillId="0" borderId="0" xfId="0" applyNumberFormat="1" applyFont="1" applyAlignment="1">
      <alignment vertical="center"/>
    </xf>
    <xf numFmtId="49" fontId="0" fillId="0" borderId="0" xfId="0" applyNumberFormat="1" applyAlignment="1">
      <alignment horizontal="center"/>
    </xf>
    <xf numFmtId="49" fontId="5" fillId="2" borderId="1" xfId="0" applyNumberFormat="1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/>
    </xf>
    <xf numFmtId="49" fontId="1" fillId="0" borderId="0" xfId="0" applyNumberFormat="1" applyFont="1"/>
    <xf numFmtId="49" fontId="4" fillId="0" borderId="4" xfId="0" applyNumberFormat="1" applyFont="1" applyBorder="1" applyAlignment="1">
      <alignment horizontal="left"/>
    </xf>
    <xf numFmtId="49" fontId="3" fillId="0" borderId="0" xfId="0" applyNumberFormat="1" applyFont="1"/>
    <xf numFmtId="49" fontId="3" fillId="0" borderId="1" xfId="0" applyNumberFormat="1" applyFont="1" applyBorder="1"/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/>
    </xf>
    <xf numFmtId="167" fontId="4" fillId="0" borderId="0" xfId="0" applyNumberFormat="1" applyFont="1" applyAlignment="1">
      <alignment horizontal="left"/>
    </xf>
    <xf numFmtId="168" fontId="4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center" vertical="center"/>
    </xf>
    <xf numFmtId="166" fontId="3" fillId="0" borderId="0" xfId="1" applyNumberFormat="1" applyFont="1" applyFill="1" applyBorder="1" applyAlignment="1">
      <alignment horizontal="left"/>
    </xf>
    <xf numFmtId="1" fontId="10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left"/>
    </xf>
    <xf numFmtId="166" fontId="9" fillId="0" borderId="0" xfId="1" applyNumberFormat="1" applyFont="1" applyFill="1" applyBorder="1" applyAlignment="1">
      <alignment horizontal="left"/>
    </xf>
    <xf numFmtId="166" fontId="1" fillId="0" borderId="0" xfId="1" applyNumberFormat="1" applyFont="1" applyFill="1" applyBorder="1"/>
    <xf numFmtId="166" fontId="3" fillId="0" borderId="1" xfId="1" applyNumberFormat="1" applyFont="1" applyBorder="1" applyAlignment="1">
      <alignment horizontal="left"/>
    </xf>
    <xf numFmtId="1" fontId="19" fillId="0" borderId="0" xfId="0" applyNumberFormat="1" applyFont="1" applyAlignment="1">
      <alignment vertical="center"/>
    </xf>
    <xf numFmtId="1" fontId="10" fillId="7" borderId="1" xfId="0" applyNumberFormat="1" applyFont="1" applyFill="1" applyBorder="1" applyAlignment="1">
      <alignment horizontal="left"/>
    </xf>
    <xf numFmtId="166" fontId="9" fillId="7" borderId="1" xfId="1" applyNumberFormat="1" applyFont="1" applyFill="1" applyBorder="1" applyAlignment="1">
      <alignment horizontal="left"/>
    </xf>
    <xf numFmtId="49" fontId="10" fillId="7" borderId="1" xfId="0" applyNumberFormat="1" applyFont="1" applyFill="1" applyBorder="1" applyAlignment="1">
      <alignment horizontal="left"/>
    </xf>
    <xf numFmtId="49" fontId="10" fillId="7" borderId="4" xfId="0" applyNumberFormat="1" applyFont="1" applyFill="1" applyBorder="1" applyAlignment="1">
      <alignment horizontal="left"/>
    </xf>
    <xf numFmtId="0" fontId="16" fillId="0" borderId="0" xfId="0" applyFont="1"/>
    <xf numFmtId="166" fontId="0" fillId="0" borderId="0" xfId="1" applyNumberFormat="1" applyFont="1"/>
    <xf numFmtId="166" fontId="5" fillId="2" borderId="1" xfId="1" applyNumberFormat="1" applyFont="1" applyFill="1" applyBorder="1" applyAlignment="1">
      <alignment horizontal="center" vertical="center"/>
    </xf>
    <xf numFmtId="166" fontId="0" fillId="0" borderId="1" xfId="1" applyNumberFormat="1" applyFont="1" applyBorder="1"/>
    <xf numFmtId="0" fontId="0" fillId="0" borderId="1" xfId="0" applyBorder="1" applyAlignment="1">
      <alignment horizontal="center"/>
    </xf>
    <xf numFmtId="1" fontId="11" fillId="3" borderId="3" xfId="0" applyNumberFormat="1" applyFont="1" applyFill="1" applyBorder="1" applyAlignment="1">
      <alignment horizontal="center" vertical="top"/>
    </xf>
  </cellXfs>
  <cellStyles count="6">
    <cellStyle name="Monétaire" xfId="1" builtinId="4"/>
    <cellStyle name="Neutre" xfId="4" builtinId="28"/>
    <cellStyle name="Normal" xfId="0" builtinId="0"/>
    <cellStyle name="Pourcentage" xfId="5" builtinId="5"/>
    <cellStyle name="Satisfaisant" xfId="3" builtinId="26"/>
    <cellStyle name="Titre" xfId="2" builtin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593A9-59A9-084D-8BE0-AFC6480B8A72}">
  <dimension ref="A2:L33"/>
  <sheetViews>
    <sheetView workbookViewId="0">
      <selection activeCell="A11" sqref="A11"/>
    </sheetView>
  </sheetViews>
  <sheetFormatPr baseColWidth="10" defaultRowHeight="16" x14ac:dyDescent="0.2"/>
  <cols>
    <col min="1" max="1" width="15.6640625" bestFit="1" customWidth="1"/>
    <col min="2" max="2" width="23.1640625" bestFit="1" customWidth="1"/>
    <col min="3" max="3" width="27.33203125" customWidth="1"/>
    <col min="4" max="4" width="22" customWidth="1"/>
    <col min="5" max="5" width="28.5" customWidth="1"/>
  </cols>
  <sheetData>
    <row r="2" spans="1:12" x14ac:dyDescent="0.2">
      <c r="A2" t="s">
        <v>10</v>
      </c>
      <c r="B2" t="s">
        <v>11</v>
      </c>
    </row>
    <row r="3" spans="1:12" x14ac:dyDescent="0.2">
      <c r="A3" t="s">
        <v>5</v>
      </c>
      <c r="B3" t="s">
        <v>7</v>
      </c>
    </row>
    <row r="4" spans="1:12" x14ac:dyDescent="0.2">
      <c r="B4" s="30" t="s">
        <v>0</v>
      </c>
      <c r="C4" s="30" t="s">
        <v>1</v>
      </c>
      <c r="D4" s="30" t="s">
        <v>2</v>
      </c>
      <c r="E4" s="30" t="s">
        <v>3</v>
      </c>
    </row>
    <row r="5" spans="1:12" x14ac:dyDescent="0.2">
      <c r="B5" s="30" t="s">
        <v>4</v>
      </c>
      <c r="C5" s="30"/>
      <c r="D5" s="30"/>
      <c r="E5" s="30"/>
      <c r="K5" t="s">
        <v>6</v>
      </c>
      <c r="L5" t="s">
        <v>14</v>
      </c>
    </row>
    <row r="6" spans="1:12" x14ac:dyDescent="0.2">
      <c r="B6" s="30"/>
      <c r="C6" s="30"/>
      <c r="D6" s="30"/>
      <c r="E6" s="30"/>
      <c r="K6" t="s">
        <v>7</v>
      </c>
      <c r="L6" t="s">
        <v>15</v>
      </c>
    </row>
    <row r="7" spans="1:12" x14ac:dyDescent="0.2">
      <c r="B7" s="30" t="s">
        <v>27</v>
      </c>
      <c r="C7" s="30"/>
      <c r="D7" s="30"/>
      <c r="E7" s="30"/>
      <c r="K7" t="s">
        <v>8</v>
      </c>
      <c r="L7" t="s">
        <v>11</v>
      </c>
    </row>
    <row r="8" spans="1:12" x14ac:dyDescent="0.2">
      <c r="B8" s="30" t="s">
        <v>28</v>
      </c>
      <c r="C8" s="30"/>
      <c r="D8" s="30"/>
      <c r="E8" s="30"/>
      <c r="K8" t="s">
        <v>9</v>
      </c>
      <c r="L8" t="s">
        <v>12</v>
      </c>
    </row>
    <row r="9" spans="1:12" x14ac:dyDescent="0.2">
      <c r="B9" s="30" t="s">
        <v>29</v>
      </c>
      <c r="C9" s="30"/>
      <c r="D9" s="30"/>
      <c r="E9" s="30"/>
      <c r="L9" t="s">
        <v>13</v>
      </c>
    </row>
    <row r="10" spans="1:12" x14ac:dyDescent="0.2">
      <c r="B10" s="30" t="s">
        <v>30</v>
      </c>
      <c r="C10" s="30"/>
      <c r="D10" s="30"/>
      <c r="E10" s="30"/>
      <c r="L10" t="s">
        <v>16</v>
      </c>
    </row>
    <row r="11" spans="1:12" x14ac:dyDescent="0.2">
      <c r="B11" s="30" t="s">
        <v>31</v>
      </c>
      <c r="C11" s="30"/>
      <c r="D11" s="30"/>
      <c r="E11" s="30"/>
      <c r="L11" t="s">
        <v>17</v>
      </c>
    </row>
    <row r="12" spans="1:12" x14ac:dyDescent="0.2">
      <c r="B12" s="30" t="s">
        <v>32</v>
      </c>
      <c r="C12" s="30"/>
      <c r="D12" s="30"/>
      <c r="E12" s="30"/>
      <c r="L12" t="s">
        <v>19</v>
      </c>
    </row>
    <row r="13" spans="1:12" x14ac:dyDescent="0.2">
      <c r="B13" s="30" t="s">
        <v>33</v>
      </c>
      <c r="C13" s="30"/>
      <c r="D13" s="30"/>
      <c r="E13" s="30"/>
      <c r="L13" t="s">
        <v>18</v>
      </c>
    </row>
    <row r="14" spans="1:12" x14ac:dyDescent="0.2">
      <c r="B14" s="30" t="s">
        <v>34</v>
      </c>
      <c r="C14" s="30"/>
      <c r="D14" s="30"/>
      <c r="E14" s="30"/>
      <c r="L14" t="s">
        <v>20</v>
      </c>
    </row>
    <row r="15" spans="1:12" x14ac:dyDescent="0.2">
      <c r="B15" s="30" t="s">
        <v>35</v>
      </c>
      <c r="C15" s="30"/>
      <c r="D15" s="30"/>
      <c r="E15" s="30"/>
      <c r="L15" t="s">
        <v>21</v>
      </c>
    </row>
    <row r="16" spans="1:12" x14ac:dyDescent="0.2">
      <c r="B16" s="30" t="s">
        <v>36</v>
      </c>
      <c r="C16" s="30"/>
      <c r="D16" s="30"/>
      <c r="E16" s="30"/>
      <c r="L16" t="s">
        <v>22</v>
      </c>
    </row>
    <row r="17" spans="2:12" x14ac:dyDescent="0.2">
      <c r="B17" s="30" t="s">
        <v>37</v>
      </c>
      <c r="C17" s="30"/>
      <c r="D17" s="30"/>
      <c r="E17" s="30"/>
      <c r="L17" t="s">
        <v>23</v>
      </c>
    </row>
    <row r="18" spans="2:12" x14ac:dyDescent="0.2">
      <c r="B18" s="30" t="s">
        <v>38</v>
      </c>
      <c r="C18" s="30"/>
      <c r="D18" s="30"/>
      <c r="E18" s="30"/>
      <c r="L18" t="s">
        <v>24</v>
      </c>
    </row>
    <row r="19" spans="2:12" x14ac:dyDescent="0.2">
      <c r="B19" s="30" t="s">
        <v>39</v>
      </c>
      <c r="C19" s="30"/>
      <c r="D19" s="30"/>
      <c r="E19" s="30"/>
      <c r="L19" t="s">
        <v>25</v>
      </c>
    </row>
    <row r="20" spans="2:12" x14ac:dyDescent="0.2">
      <c r="B20" s="30"/>
      <c r="C20" s="30"/>
      <c r="D20" s="30"/>
      <c r="E20" s="30"/>
      <c r="L20" t="s">
        <v>26</v>
      </c>
    </row>
    <row r="21" spans="2:12" x14ac:dyDescent="0.2">
      <c r="B21" s="30" t="s">
        <v>40</v>
      </c>
      <c r="C21" s="30"/>
      <c r="D21" s="30"/>
      <c r="E21" s="30"/>
    </row>
    <row r="22" spans="2:12" x14ac:dyDescent="0.2">
      <c r="B22" s="30"/>
      <c r="C22" s="30"/>
      <c r="D22" s="30"/>
      <c r="E22" s="30"/>
    </row>
    <row r="23" spans="2:12" x14ac:dyDescent="0.2">
      <c r="B23" s="30" t="s">
        <v>41</v>
      </c>
      <c r="C23" s="30"/>
      <c r="D23" s="30"/>
      <c r="E23" s="30"/>
    </row>
    <row r="24" spans="2:12" x14ac:dyDescent="0.2">
      <c r="B24" s="30" t="s">
        <v>42</v>
      </c>
      <c r="C24" s="30"/>
      <c r="D24" s="30"/>
      <c r="E24" s="30"/>
    </row>
    <row r="25" spans="2:12" x14ac:dyDescent="0.2">
      <c r="B25" s="30" t="s">
        <v>43</v>
      </c>
      <c r="C25" s="30"/>
      <c r="D25" s="30"/>
      <c r="E25" s="30"/>
    </row>
    <row r="26" spans="2:12" x14ac:dyDescent="0.2">
      <c r="B26" s="30" t="s">
        <v>44</v>
      </c>
      <c r="C26" s="30"/>
      <c r="D26" s="30"/>
      <c r="E26" s="30"/>
    </row>
    <row r="27" spans="2:12" x14ac:dyDescent="0.2">
      <c r="B27" s="30" t="s">
        <v>45</v>
      </c>
      <c r="C27" s="30"/>
      <c r="D27" s="30"/>
      <c r="E27" s="30"/>
    </row>
    <row r="28" spans="2:12" x14ac:dyDescent="0.2">
      <c r="B28" s="30" t="s">
        <v>46</v>
      </c>
      <c r="C28" s="30"/>
      <c r="D28" s="30"/>
      <c r="E28" s="30"/>
    </row>
    <row r="29" spans="2:12" x14ac:dyDescent="0.2">
      <c r="B29" s="30" t="s">
        <v>47</v>
      </c>
      <c r="C29" s="30"/>
      <c r="D29" s="30"/>
      <c r="E29" s="30"/>
    </row>
    <row r="30" spans="2:12" x14ac:dyDescent="0.2">
      <c r="B30" s="30" t="s">
        <v>48</v>
      </c>
      <c r="C30" s="30"/>
      <c r="D30" s="30"/>
      <c r="E30" s="30"/>
    </row>
    <row r="31" spans="2:12" x14ac:dyDescent="0.2">
      <c r="B31" s="30" t="s">
        <v>49</v>
      </c>
      <c r="C31" s="30"/>
      <c r="D31" s="30"/>
      <c r="E31" s="30"/>
    </row>
    <row r="32" spans="2:12" x14ac:dyDescent="0.2">
      <c r="B32" s="30" t="s">
        <v>50</v>
      </c>
      <c r="C32" s="30"/>
      <c r="D32" s="30"/>
      <c r="E32" s="30"/>
    </row>
    <row r="33" spans="2:5" x14ac:dyDescent="0.2">
      <c r="B33" s="30" t="s">
        <v>51</v>
      </c>
      <c r="C33" s="30"/>
      <c r="D33" s="30"/>
      <c r="E33" s="30"/>
    </row>
  </sheetData>
  <dataValidations count="2">
    <dataValidation type="list" allowBlank="1" showInputMessage="1" showErrorMessage="1" sqref="B3" xr:uid="{787B8EDB-A509-614B-A02E-ED005689E85B}">
      <formula1>$K$5:$K$8</formula1>
    </dataValidation>
    <dataValidation type="list" allowBlank="1" showInputMessage="1" showErrorMessage="1" sqref="B2" xr:uid="{69FBB5CB-7F77-3D49-A6B5-A23A3371DFDF}">
      <formula1>$L$5:$L$20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87653-D060-2942-9F7E-858B83D99AFD}">
  <dimension ref="A1"/>
  <sheetViews>
    <sheetView workbookViewId="0">
      <selection activeCell="B2" sqref="B2"/>
    </sheetView>
  </sheetViews>
  <sheetFormatPr baseColWidth="10" defaultRowHeight="16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D4DB3-B2D1-1F44-8C87-18D7D354ED56}">
  <dimension ref="A1:G93"/>
  <sheetViews>
    <sheetView topLeftCell="A69" zoomScale="106" workbookViewId="0">
      <selection activeCell="C2" sqref="C2:C93"/>
    </sheetView>
  </sheetViews>
  <sheetFormatPr baseColWidth="10" defaultRowHeight="21" x14ac:dyDescent="0.25"/>
  <cols>
    <col min="1" max="1" width="18" style="34" bestFit="1" customWidth="1"/>
    <col min="2" max="2" width="41.33203125" style="34" customWidth="1"/>
    <col min="3" max="3" width="13" style="35" bestFit="1" customWidth="1"/>
    <col min="4" max="4" width="21.6640625" style="36" bestFit="1" customWidth="1"/>
    <col min="5" max="5" width="12.5" style="37" bestFit="1" customWidth="1"/>
    <col min="6" max="6" width="10.83203125" style="49"/>
    <col min="7" max="7" width="12.83203125" style="42" customWidth="1"/>
  </cols>
  <sheetData>
    <row r="1" spans="1:7" ht="20" x14ac:dyDescent="0.2">
      <c r="A1" s="29" t="s">
        <v>72</v>
      </c>
      <c r="B1" s="29" t="s">
        <v>70</v>
      </c>
      <c r="C1" s="31" t="s">
        <v>71</v>
      </c>
      <c r="D1" s="28" t="s">
        <v>130</v>
      </c>
      <c r="E1" s="47" t="s">
        <v>64</v>
      </c>
      <c r="F1" s="48" t="s">
        <v>143</v>
      </c>
      <c r="G1" s="48" t="s">
        <v>71</v>
      </c>
    </row>
    <row r="2" spans="1:7" ht="17" x14ac:dyDescent="0.2">
      <c r="A2" s="38" t="s">
        <v>73</v>
      </c>
      <c r="B2" s="39" t="s">
        <v>74</v>
      </c>
      <c r="C2" s="40">
        <v>1</v>
      </c>
      <c r="D2" s="41">
        <v>1000</v>
      </c>
      <c r="E2" s="42">
        <f t="shared" ref="E2:E69" si="0">IF(OR(C2="",D2=""),"",C2/D2)</f>
        <v>1E-3</v>
      </c>
      <c r="F2" s="49">
        <v>0.01</v>
      </c>
      <c r="G2" s="42">
        <f>IF(OR(E2="",F2=""),"",E2*(100%+F2))</f>
        <v>1.01E-3</v>
      </c>
    </row>
    <row r="3" spans="1:7" ht="17" x14ac:dyDescent="0.2">
      <c r="A3" s="38" t="s">
        <v>73</v>
      </c>
      <c r="B3" s="39" t="s">
        <v>75</v>
      </c>
      <c r="C3" s="40">
        <v>1</v>
      </c>
      <c r="D3" s="41">
        <v>1000</v>
      </c>
      <c r="E3" s="42">
        <f t="shared" si="0"/>
        <v>1E-3</v>
      </c>
      <c r="F3" s="49">
        <v>0.01</v>
      </c>
      <c r="G3" s="42">
        <f t="shared" ref="G3:G68" si="1">IF(OR(E3="",F3=""),"",E3*(100%+F3))</f>
        <v>1.01E-3</v>
      </c>
    </row>
    <row r="4" spans="1:7" ht="17" x14ac:dyDescent="0.2">
      <c r="A4" s="38" t="s">
        <v>73</v>
      </c>
      <c r="B4" s="39" t="s">
        <v>76</v>
      </c>
      <c r="C4" s="40">
        <v>1</v>
      </c>
      <c r="D4" s="41">
        <v>1000</v>
      </c>
      <c r="E4" s="42">
        <f t="shared" si="0"/>
        <v>1E-3</v>
      </c>
      <c r="F4" s="49">
        <v>0.01</v>
      </c>
      <c r="G4" s="42">
        <f t="shared" si="1"/>
        <v>1.01E-3</v>
      </c>
    </row>
    <row r="5" spans="1:7" ht="17" x14ac:dyDescent="0.2">
      <c r="A5" s="43" t="s">
        <v>77</v>
      </c>
      <c r="B5" s="39" t="s">
        <v>119</v>
      </c>
      <c r="C5" s="40">
        <v>1</v>
      </c>
      <c r="D5" s="41">
        <v>1000</v>
      </c>
      <c r="E5" s="42">
        <f t="shared" si="0"/>
        <v>1E-3</v>
      </c>
      <c r="F5" s="49">
        <v>0.01</v>
      </c>
      <c r="G5" s="42">
        <f t="shared" si="1"/>
        <v>1.01E-3</v>
      </c>
    </row>
    <row r="6" spans="1:7" ht="17" x14ac:dyDescent="0.2">
      <c r="A6" s="43" t="s">
        <v>77</v>
      </c>
      <c r="B6" s="39" t="s">
        <v>120</v>
      </c>
      <c r="C6" s="40">
        <v>1</v>
      </c>
      <c r="D6" s="41">
        <v>1000</v>
      </c>
      <c r="E6" s="42">
        <f t="shared" si="0"/>
        <v>1E-3</v>
      </c>
      <c r="F6" s="49">
        <v>0.01</v>
      </c>
      <c r="G6" s="42">
        <f t="shared" si="1"/>
        <v>1.01E-3</v>
      </c>
    </row>
    <row r="7" spans="1:7" ht="17" x14ac:dyDescent="0.2">
      <c r="A7" s="43" t="s">
        <v>77</v>
      </c>
      <c r="B7" s="39" t="s">
        <v>121</v>
      </c>
      <c r="C7" s="40">
        <v>1</v>
      </c>
      <c r="D7" s="41">
        <v>1000</v>
      </c>
      <c r="E7" s="42">
        <f t="shared" si="0"/>
        <v>1E-3</v>
      </c>
      <c r="F7" s="49">
        <v>0.01</v>
      </c>
      <c r="G7" s="42">
        <f t="shared" si="1"/>
        <v>1.01E-3</v>
      </c>
    </row>
    <row r="8" spans="1:7" ht="17" x14ac:dyDescent="0.2">
      <c r="A8" s="43" t="s">
        <v>77</v>
      </c>
      <c r="B8" s="39" t="s">
        <v>122</v>
      </c>
      <c r="C8" s="40">
        <v>1</v>
      </c>
      <c r="D8" s="41">
        <v>1000</v>
      </c>
      <c r="E8" s="42">
        <f t="shared" si="0"/>
        <v>1E-3</v>
      </c>
      <c r="F8" s="49">
        <v>0.01</v>
      </c>
      <c r="G8" s="42">
        <f t="shared" si="1"/>
        <v>1.01E-3</v>
      </c>
    </row>
    <row r="9" spans="1:7" ht="17" x14ac:dyDescent="0.2">
      <c r="A9" s="43" t="s">
        <v>77</v>
      </c>
      <c r="B9" s="39" t="s">
        <v>123</v>
      </c>
      <c r="C9" s="40">
        <v>1</v>
      </c>
      <c r="D9" s="41">
        <v>1000</v>
      </c>
      <c r="E9" s="42">
        <f t="shared" si="0"/>
        <v>1E-3</v>
      </c>
      <c r="F9" s="49">
        <v>0.01</v>
      </c>
      <c r="G9" s="42">
        <f t="shared" si="1"/>
        <v>1.01E-3</v>
      </c>
    </row>
    <row r="10" spans="1:7" ht="17" x14ac:dyDescent="0.2">
      <c r="A10" s="39" t="s">
        <v>56</v>
      </c>
      <c r="B10" s="39" t="s">
        <v>78</v>
      </c>
      <c r="C10" s="40">
        <v>1</v>
      </c>
      <c r="D10" s="41">
        <v>1000</v>
      </c>
      <c r="E10" s="42">
        <f t="shared" si="0"/>
        <v>1E-3</v>
      </c>
      <c r="F10" s="49">
        <v>0.05</v>
      </c>
      <c r="G10" s="42">
        <f t="shared" si="1"/>
        <v>1.0500000000000002E-3</v>
      </c>
    </row>
    <row r="11" spans="1:7" ht="17" x14ac:dyDescent="0.2">
      <c r="A11" s="39" t="s">
        <v>56</v>
      </c>
      <c r="B11" s="39" t="s">
        <v>79</v>
      </c>
      <c r="C11" s="40">
        <v>1</v>
      </c>
      <c r="D11" s="41">
        <v>1000</v>
      </c>
      <c r="E11" s="42">
        <f t="shared" si="0"/>
        <v>1E-3</v>
      </c>
      <c r="F11" s="49">
        <v>0.05</v>
      </c>
      <c r="G11" s="42">
        <f t="shared" si="1"/>
        <v>1.0500000000000002E-3</v>
      </c>
    </row>
    <row r="12" spans="1:7" ht="17" x14ac:dyDescent="0.2">
      <c r="A12" s="39" t="s">
        <v>56</v>
      </c>
      <c r="B12" s="39" t="s">
        <v>11</v>
      </c>
      <c r="C12" s="40">
        <v>1</v>
      </c>
      <c r="D12" s="41">
        <v>1000</v>
      </c>
      <c r="E12" s="42">
        <f t="shared" si="0"/>
        <v>1E-3</v>
      </c>
      <c r="F12" s="49">
        <v>0.05</v>
      </c>
      <c r="G12" s="42">
        <f t="shared" si="1"/>
        <v>1.0500000000000002E-3</v>
      </c>
    </row>
    <row r="13" spans="1:7" ht="17" x14ac:dyDescent="0.2">
      <c r="A13" s="39" t="s">
        <v>56</v>
      </c>
      <c r="B13" s="39" t="s">
        <v>80</v>
      </c>
      <c r="C13" s="40">
        <v>1</v>
      </c>
      <c r="D13" s="41">
        <v>1000</v>
      </c>
      <c r="E13" s="42">
        <f t="shared" si="0"/>
        <v>1E-3</v>
      </c>
      <c r="F13" s="49">
        <v>0.05</v>
      </c>
      <c r="G13" s="42">
        <f t="shared" si="1"/>
        <v>1.0500000000000002E-3</v>
      </c>
    </row>
    <row r="14" spans="1:7" ht="17" x14ac:dyDescent="0.2">
      <c r="A14" s="39" t="s">
        <v>56</v>
      </c>
      <c r="B14" s="39" t="s">
        <v>81</v>
      </c>
      <c r="C14" s="40">
        <v>1</v>
      </c>
      <c r="D14" s="41">
        <v>1000</v>
      </c>
      <c r="E14" s="42">
        <f t="shared" si="0"/>
        <v>1E-3</v>
      </c>
      <c r="F14" s="49">
        <v>0.05</v>
      </c>
      <c r="G14" s="42">
        <f t="shared" si="1"/>
        <v>1.0500000000000002E-3</v>
      </c>
    </row>
    <row r="15" spans="1:7" ht="17" x14ac:dyDescent="0.2">
      <c r="A15" s="39" t="s">
        <v>56</v>
      </c>
      <c r="B15" s="39" t="s">
        <v>97</v>
      </c>
      <c r="C15" s="40">
        <v>1</v>
      </c>
      <c r="D15" s="41">
        <v>1000</v>
      </c>
      <c r="E15" s="42">
        <f t="shared" si="0"/>
        <v>1E-3</v>
      </c>
      <c r="F15" s="49">
        <v>0.05</v>
      </c>
      <c r="G15" s="42">
        <f t="shared" si="1"/>
        <v>1.0500000000000002E-3</v>
      </c>
    </row>
    <row r="16" spans="1:7" ht="17" x14ac:dyDescent="0.2">
      <c r="A16" s="39" t="s">
        <v>56</v>
      </c>
      <c r="B16" s="39" t="s">
        <v>82</v>
      </c>
      <c r="C16" s="40">
        <v>1</v>
      </c>
      <c r="D16" s="41">
        <v>1000</v>
      </c>
      <c r="E16" s="42">
        <f t="shared" si="0"/>
        <v>1E-3</v>
      </c>
      <c r="F16" s="49">
        <v>0.05</v>
      </c>
      <c r="G16" s="42">
        <f t="shared" si="1"/>
        <v>1.0500000000000002E-3</v>
      </c>
    </row>
    <row r="17" spans="1:7" ht="17" x14ac:dyDescent="0.2">
      <c r="A17" s="39" t="s">
        <v>56</v>
      </c>
      <c r="B17" s="39" t="s">
        <v>17</v>
      </c>
      <c r="C17" s="40">
        <v>1</v>
      </c>
      <c r="D17" s="41">
        <v>1000</v>
      </c>
      <c r="E17" s="42">
        <f t="shared" si="0"/>
        <v>1E-3</v>
      </c>
      <c r="F17" s="49">
        <v>0.05</v>
      </c>
      <c r="G17" s="42">
        <f t="shared" si="1"/>
        <v>1.0500000000000002E-3</v>
      </c>
    </row>
    <row r="18" spans="1:7" ht="17" x14ac:dyDescent="0.2">
      <c r="A18" s="39" t="s">
        <v>56</v>
      </c>
      <c r="B18" s="39" t="s">
        <v>83</v>
      </c>
      <c r="C18" s="40">
        <v>1</v>
      </c>
      <c r="D18" s="41">
        <v>1000</v>
      </c>
      <c r="E18" s="42">
        <f t="shared" si="0"/>
        <v>1E-3</v>
      </c>
      <c r="F18" s="49">
        <v>0.05</v>
      </c>
      <c r="G18" s="42">
        <f t="shared" si="1"/>
        <v>1.0500000000000002E-3</v>
      </c>
    </row>
    <row r="19" spans="1:7" ht="17" x14ac:dyDescent="0.2">
      <c r="A19" s="39" t="s">
        <v>56</v>
      </c>
      <c r="B19" s="39" t="s">
        <v>84</v>
      </c>
      <c r="C19" s="40">
        <v>1</v>
      </c>
      <c r="D19" s="41">
        <v>1000</v>
      </c>
      <c r="E19" s="42">
        <f t="shared" si="0"/>
        <v>1E-3</v>
      </c>
      <c r="F19" s="49">
        <v>0.05</v>
      </c>
      <c r="G19" s="42">
        <f t="shared" si="1"/>
        <v>1.0500000000000002E-3</v>
      </c>
    </row>
    <row r="20" spans="1:7" ht="17" x14ac:dyDescent="0.2">
      <c r="A20" s="39" t="s">
        <v>56</v>
      </c>
      <c r="B20" s="39" t="s">
        <v>85</v>
      </c>
      <c r="C20" s="40">
        <v>1</v>
      </c>
      <c r="D20" s="41">
        <v>1000</v>
      </c>
      <c r="E20" s="42">
        <f t="shared" si="0"/>
        <v>1E-3</v>
      </c>
      <c r="F20" s="49">
        <v>0.05</v>
      </c>
      <c r="G20" s="42">
        <f t="shared" si="1"/>
        <v>1.0500000000000002E-3</v>
      </c>
    </row>
    <row r="21" spans="1:7" ht="17" x14ac:dyDescent="0.2">
      <c r="A21" s="39" t="s">
        <v>56</v>
      </c>
      <c r="B21" s="39" t="s">
        <v>23</v>
      </c>
      <c r="C21" s="40">
        <v>1</v>
      </c>
      <c r="D21" s="41">
        <v>1000</v>
      </c>
      <c r="E21" s="42">
        <f t="shared" si="0"/>
        <v>1E-3</v>
      </c>
      <c r="F21" s="49">
        <v>0.05</v>
      </c>
      <c r="G21" s="42">
        <f t="shared" si="1"/>
        <v>1.0500000000000002E-3</v>
      </c>
    </row>
    <row r="22" spans="1:7" ht="17" x14ac:dyDescent="0.2">
      <c r="A22" s="39" t="s">
        <v>56</v>
      </c>
      <c r="B22" s="39" t="s">
        <v>86</v>
      </c>
      <c r="C22" s="40">
        <v>1</v>
      </c>
      <c r="D22" s="41">
        <v>1000</v>
      </c>
      <c r="E22" s="42">
        <f t="shared" si="0"/>
        <v>1E-3</v>
      </c>
      <c r="F22" s="49">
        <v>0.05</v>
      </c>
      <c r="G22" s="42">
        <f t="shared" si="1"/>
        <v>1.0500000000000002E-3</v>
      </c>
    </row>
    <row r="23" spans="1:7" ht="17" x14ac:dyDescent="0.2">
      <c r="A23" s="39" t="s">
        <v>56</v>
      </c>
      <c r="B23" s="39" t="s">
        <v>87</v>
      </c>
      <c r="C23" s="40">
        <v>1</v>
      </c>
      <c r="D23" s="41">
        <v>1000</v>
      </c>
      <c r="E23" s="42">
        <f t="shared" si="0"/>
        <v>1E-3</v>
      </c>
      <c r="F23" s="49">
        <v>0.05</v>
      </c>
      <c r="G23" s="42">
        <f t="shared" si="1"/>
        <v>1.0500000000000002E-3</v>
      </c>
    </row>
    <row r="24" spans="1:7" ht="17" x14ac:dyDescent="0.2">
      <c r="A24" s="39" t="s">
        <v>56</v>
      </c>
      <c r="B24" s="39" t="s">
        <v>88</v>
      </c>
      <c r="C24" s="40">
        <v>1</v>
      </c>
      <c r="D24" s="41">
        <v>1000</v>
      </c>
      <c r="E24" s="42">
        <f t="shared" si="0"/>
        <v>1E-3</v>
      </c>
      <c r="F24" s="49">
        <v>0.05</v>
      </c>
      <c r="G24" s="42">
        <f t="shared" si="1"/>
        <v>1.0500000000000002E-3</v>
      </c>
    </row>
    <row r="25" spans="1:7" ht="17" x14ac:dyDescent="0.2">
      <c r="A25" s="39" t="s">
        <v>56</v>
      </c>
      <c r="B25" s="39" t="s">
        <v>89</v>
      </c>
      <c r="C25" s="40">
        <v>1</v>
      </c>
      <c r="D25" s="41">
        <v>1000</v>
      </c>
      <c r="E25" s="42">
        <f t="shared" si="0"/>
        <v>1E-3</v>
      </c>
      <c r="F25" s="49">
        <v>0.05</v>
      </c>
      <c r="G25" s="42">
        <f t="shared" si="1"/>
        <v>1.0500000000000002E-3</v>
      </c>
    </row>
    <row r="26" spans="1:7" ht="17" x14ac:dyDescent="0.2">
      <c r="A26" s="39" t="s">
        <v>56</v>
      </c>
      <c r="B26" s="39" t="s">
        <v>90</v>
      </c>
      <c r="C26" s="40">
        <v>1</v>
      </c>
      <c r="D26" s="41">
        <v>1000</v>
      </c>
      <c r="E26" s="42">
        <f t="shared" si="0"/>
        <v>1E-3</v>
      </c>
      <c r="F26" s="49">
        <v>0.05</v>
      </c>
      <c r="G26" s="42">
        <f t="shared" si="1"/>
        <v>1.0500000000000002E-3</v>
      </c>
    </row>
    <row r="27" spans="1:7" ht="17" x14ac:dyDescent="0.2">
      <c r="A27" s="39" t="s">
        <v>56</v>
      </c>
      <c r="B27" s="39" t="s">
        <v>91</v>
      </c>
      <c r="C27" s="40">
        <v>1</v>
      </c>
      <c r="D27" s="41">
        <v>1000</v>
      </c>
      <c r="E27" s="42">
        <f t="shared" si="0"/>
        <v>1E-3</v>
      </c>
      <c r="F27" s="49">
        <v>0.05</v>
      </c>
      <c r="G27" s="42">
        <f t="shared" si="1"/>
        <v>1.0500000000000002E-3</v>
      </c>
    </row>
    <row r="28" spans="1:7" ht="17" x14ac:dyDescent="0.2">
      <c r="A28" s="39" t="s">
        <v>56</v>
      </c>
      <c r="B28" s="39" t="s">
        <v>92</v>
      </c>
      <c r="C28" s="40">
        <v>1</v>
      </c>
      <c r="D28" s="41">
        <v>1000</v>
      </c>
      <c r="E28" s="42">
        <f t="shared" si="0"/>
        <v>1E-3</v>
      </c>
      <c r="F28" s="49">
        <v>0.05</v>
      </c>
      <c r="G28" s="42">
        <f t="shared" si="1"/>
        <v>1.0500000000000002E-3</v>
      </c>
    </row>
    <row r="29" spans="1:7" ht="17" x14ac:dyDescent="0.2">
      <c r="A29" s="39" t="s">
        <v>56</v>
      </c>
      <c r="B29" s="39" t="s">
        <v>93</v>
      </c>
      <c r="C29" s="40">
        <v>1</v>
      </c>
      <c r="D29" s="41">
        <v>1000</v>
      </c>
      <c r="E29" s="42">
        <f t="shared" si="0"/>
        <v>1E-3</v>
      </c>
      <c r="F29" s="49">
        <v>0.05</v>
      </c>
      <c r="G29" s="42">
        <f t="shared" si="1"/>
        <v>1.0500000000000002E-3</v>
      </c>
    </row>
    <row r="30" spans="1:7" ht="17" x14ac:dyDescent="0.2">
      <c r="A30" s="39" t="s">
        <v>56</v>
      </c>
      <c r="B30" s="39" t="s">
        <v>159</v>
      </c>
      <c r="C30" s="40">
        <v>1</v>
      </c>
      <c r="D30" s="41">
        <v>1000</v>
      </c>
      <c r="E30" s="42">
        <f t="shared" si="0"/>
        <v>1E-3</v>
      </c>
      <c r="F30" s="49">
        <v>0.05</v>
      </c>
      <c r="G30" s="42">
        <f t="shared" si="1"/>
        <v>1.0500000000000002E-3</v>
      </c>
    </row>
    <row r="31" spans="1:7" ht="17" x14ac:dyDescent="0.2">
      <c r="A31" s="39" t="s">
        <v>56</v>
      </c>
      <c r="B31" s="39" t="s">
        <v>160</v>
      </c>
      <c r="C31" s="40">
        <v>1</v>
      </c>
      <c r="D31" s="41">
        <v>1000</v>
      </c>
      <c r="E31" s="42">
        <f t="shared" si="0"/>
        <v>1E-3</v>
      </c>
      <c r="F31" s="49">
        <v>0.05</v>
      </c>
      <c r="G31" s="42">
        <f t="shared" si="1"/>
        <v>1.0500000000000002E-3</v>
      </c>
    </row>
    <row r="32" spans="1:7" ht="17" x14ac:dyDescent="0.2">
      <c r="A32" s="39" t="s">
        <v>56</v>
      </c>
      <c r="B32" s="39" t="s">
        <v>161</v>
      </c>
      <c r="C32" s="40">
        <v>1</v>
      </c>
      <c r="D32" s="41">
        <v>1000</v>
      </c>
      <c r="E32" s="42">
        <f t="shared" si="0"/>
        <v>1E-3</v>
      </c>
      <c r="F32" s="49">
        <v>0.05</v>
      </c>
      <c r="G32" s="42">
        <f t="shared" si="1"/>
        <v>1.0500000000000002E-3</v>
      </c>
    </row>
    <row r="33" spans="1:7" ht="17" x14ac:dyDescent="0.2">
      <c r="A33" s="39" t="s">
        <v>56</v>
      </c>
      <c r="B33" s="39" t="s">
        <v>63</v>
      </c>
      <c r="C33" s="40">
        <v>1</v>
      </c>
      <c r="D33" s="41">
        <v>1000</v>
      </c>
      <c r="E33" s="42">
        <f t="shared" si="0"/>
        <v>1E-3</v>
      </c>
      <c r="F33" s="49">
        <v>0.05</v>
      </c>
      <c r="G33" s="42">
        <f t="shared" si="1"/>
        <v>1.0500000000000002E-3</v>
      </c>
    </row>
    <row r="34" spans="1:7" ht="17" x14ac:dyDescent="0.2">
      <c r="A34" s="39" t="s">
        <v>56</v>
      </c>
      <c r="B34" s="39" t="s">
        <v>60</v>
      </c>
      <c r="C34" s="40">
        <v>1</v>
      </c>
      <c r="D34" s="41">
        <v>1000</v>
      </c>
      <c r="E34" s="42">
        <f t="shared" si="0"/>
        <v>1E-3</v>
      </c>
      <c r="F34" s="49">
        <v>0.05</v>
      </c>
      <c r="G34" s="42">
        <f t="shared" si="1"/>
        <v>1.0500000000000002E-3</v>
      </c>
    </row>
    <row r="35" spans="1:7" ht="17" x14ac:dyDescent="0.2">
      <c r="A35" s="39" t="s">
        <v>32</v>
      </c>
      <c r="B35" s="39" t="s">
        <v>94</v>
      </c>
      <c r="C35" s="40">
        <v>1</v>
      </c>
      <c r="D35" s="41">
        <v>1000</v>
      </c>
      <c r="E35" s="42">
        <f t="shared" si="0"/>
        <v>1E-3</v>
      </c>
      <c r="F35" s="49">
        <v>0.05</v>
      </c>
      <c r="G35" s="42">
        <f t="shared" si="1"/>
        <v>1.0500000000000002E-3</v>
      </c>
    </row>
    <row r="36" spans="1:7" ht="17" x14ac:dyDescent="0.2">
      <c r="A36" s="39" t="s">
        <v>32</v>
      </c>
      <c r="B36" s="39" t="s">
        <v>95</v>
      </c>
      <c r="C36" s="40">
        <v>1</v>
      </c>
      <c r="D36" s="41">
        <v>1000</v>
      </c>
      <c r="E36" s="42">
        <f t="shared" si="0"/>
        <v>1E-3</v>
      </c>
      <c r="F36" s="49">
        <v>0.05</v>
      </c>
      <c r="G36" s="42">
        <f t="shared" si="1"/>
        <v>1.0500000000000002E-3</v>
      </c>
    </row>
    <row r="37" spans="1:7" ht="17" x14ac:dyDescent="0.2">
      <c r="A37" s="39" t="s">
        <v>32</v>
      </c>
      <c r="B37" s="39" t="s">
        <v>81</v>
      </c>
      <c r="C37" s="40">
        <v>1</v>
      </c>
      <c r="D37" s="41">
        <v>1000</v>
      </c>
      <c r="E37" s="42">
        <f t="shared" si="0"/>
        <v>1E-3</v>
      </c>
      <c r="F37" s="49">
        <v>0.05</v>
      </c>
      <c r="G37" s="42">
        <f t="shared" si="1"/>
        <v>1.0500000000000002E-3</v>
      </c>
    </row>
    <row r="38" spans="1:7" ht="17" x14ac:dyDescent="0.2">
      <c r="A38" s="39" t="s">
        <v>32</v>
      </c>
      <c r="B38" s="39" t="s">
        <v>96</v>
      </c>
      <c r="C38" s="40">
        <v>1</v>
      </c>
      <c r="D38" s="41">
        <v>1000</v>
      </c>
      <c r="E38" s="42">
        <f t="shared" si="0"/>
        <v>1E-3</v>
      </c>
      <c r="F38" s="49">
        <v>0.05</v>
      </c>
      <c r="G38" s="42">
        <f t="shared" si="1"/>
        <v>1.0500000000000002E-3</v>
      </c>
    </row>
    <row r="39" spans="1:7" ht="17" x14ac:dyDescent="0.2">
      <c r="A39" s="39" t="s">
        <v>32</v>
      </c>
      <c r="B39" s="39" t="s">
        <v>11</v>
      </c>
      <c r="C39" s="40">
        <v>1</v>
      </c>
      <c r="D39" s="41">
        <v>1000</v>
      </c>
      <c r="E39" s="42">
        <f t="shared" si="0"/>
        <v>1E-3</v>
      </c>
      <c r="F39" s="49">
        <v>0.05</v>
      </c>
      <c r="G39" s="42">
        <f t="shared" si="1"/>
        <v>1.0500000000000002E-3</v>
      </c>
    </row>
    <row r="40" spans="1:7" ht="17" x14ac:dyDescent="0.2">
      <c r="A40" s="39" t="s">
        <v>32</v>
      </c>
      <c r="B40" s="39" t="s">
        <v>80</v>
      </c>
      <c r="C40" s="40">
        <v>1</v>
      </c>
      <c r="D40" s="41">
        <v>1000</v>
      </c>
      <c r="E40" s="42">
        <f t="shared" si="0"/>
        <v>1E-3</v>
      </c>
      <c r="F40" s="49">
        <v>0.05</v>
      </c>
      <c r="G40" s="42">
        <f t="shared" si="1"/>
        <v>1.0500000000000002E-3</v>
      </c>
    </row>
    <row r="41" spans="1:7" ht="17" x14ac:dyDescent="0.2">
      <c r="A41" s="39" t="s">
        <v>32</v>
      </c>
      <c r="B41" s="39" t="s">
        <v>97</v>
      </c>
      <c r="C41" s="40">
        <v>1</v>
      </c>
      <c r="D41" s="41">
        <v>1000</v>
      </c>
      <c r="E41" s="42">
        <f t="shared" si="0"/>
        <v>1E-3</v>
      </c>
      <c r="F41" s="49">
        <v>0.05</v>
      </c>
      <c r="G41" s="42">
        <f t="shared" si="1"/>
        <v>1.0500000000000002E-3</v>
      </c>
    </row>
    <row r="42" spans="1:7" ht="17" x14ac:dyDescent="0.2">
      <c r="A42" s="39" t="s">
        <v>32</v>
      </c>
      <c r="B42" s="39" t="s">
        <v>82</v>
      </c>
      <c r="C42" s="40">
        <v>1</v>
      </c>
      <c r="D42" s="41">
        <v>1000</v>
      </c>
      <c r="E42" s="42">
        <f t="shared" si="0"/>
        <v>1E-3</v>
      </c>
      <c r="F42" s="49">
        <v>0.05</v>
      </c>
      <c r="G42" s="42">
        <f t="shared" si="1"/>
        <v>1.0500000000000002E-3</v>
      </c>
    </row>
    <row r="43" spans="1:7" ht="17" x14ac:dyDescent="0.2">
      <c r="A43" s="39" t="s">
        <v>32</v>
      </c>
      <c r="B43" s="39" t="s">
        <v>116</v>
      </c>
      <c r="C43" s="40">
        <v>1</v>
      </c>
      <c r="D43" s="41">
        <v>1000</v>
      </c>
      <c r="E43" s="42">
        <f t="shared" si="0"/>
        <v>1E-3</v>
      </c>
      <c r="F43" s="49">
        <v>0.05</v>
      </c>
      <c r="G43" s="42">
        <f t="shared" si="1"/>
        <v>1.0500000000000002E-3</v>
      </c>
    </row>
    <row r="44" spans="1:7" ht="17" x14ac:dyDescent="0.2">
      <c r="A44" s="39" t="s">
        <v>32</v>
      </c>
      <c r="B44" s="39" t="s">
        <v>117</v>
      </c>
      <c r="C44" s="40">
        <v>1</v>
      </c>
      <c r="D44" s="41">
        <v>1000</v>
      </c>
      <c r="E44" s="42">
        <f t="shared" si="0"/>
        <v>1E-3</v>
      </c>
      <c r="F44" s="49">
        <v>0.05</v>
      </c>
      <c r="G44" s="42">
        <f t="shared" si="1"/>
        <v>1.0500000000000002E-3</v>
      </c>
    </row>
    <row r="45" spans="1:7" ht="17" x14ac:dyDescent="0.2">
      <c r="A45" s="39" t="s">
        <v>32</v>
      </c>
      <c r="B45" s="39" t="s">
        <v>58</v>
      </c>
      <c r="C45" s="40">
        <v>1</v>
      </c>
      <c r="D45" s="41">
        <v>1000</v>
      </c>
      <c r="E45" s="42">
        <f t="shared" si="0"/>
        <v>1E-3</v>
      </c>
      <c r="F45" s="49">
        <v>0.05</v>
      </c>
      <c r="G45" s="42">
        <f t="shared" si="1"/>
        <v>1.0500000000000002E-3</v>
      </c>
    </row>
    <row r="46" spans="1:7" ht="17" x14ac:dyDescent="0.2">
      <c r="A46" s="39" t="s">
        <v>32</v>
      </c>
      <c r="B46" s="39" t="s">
        <v>160</v>
      </c>
      <c r="C46" s="40">
        <v>1</v>
      </c>
      <c r="D46" s="41">
        <v>1000</v>
      </c>
      <c r="E46" s="42">
        <f t="shared" si="0"/>
        <v>1E-3</v>
      </c>
      <c r="F46" s="49">
        <v>0.05</v>
      </c>
      <c r="G46" s="42">
        <f t="shared" si="1"/>
        <v>1.0500000000000002E-3</v>
      </c>
    </row>
    <row r="47" spans="1:7" ht="17" x14ac:dyDescent="0.2">
      <c r="A47" s="39" t="s">
        <v>32</v>
      </c>
      <c r="B47" s="39" t="s">
        <v>161</v>
      </c>
      <c r="C47" s="40">
        <v>1</v>
      </c>
      <c r="D47" s="41">
        <v>1000</v>
      </c>
      <c r="E47" s="42">
        <f t="shared" si="0"/>
        <v>1E-3</v>
      </c>
      <c r="F47" s="49">
        <v>0.05</v>
      </c>
      <c r="G47" s="42">
        <f t="shared" si="1"/>
        <v>1.0500000000000002E-3</v>
      </c>
    </row>
    <row r="48" spans="1:7" ht="17" x14ac:dyDescent="0.2">
      <c r="A48" s="39" t="s">
        <v>32</v>
      </c>
      <c r="B48" s="39" t="s">
        <v>63</v>
      </c>
      <c r="C48" s="40">
        <v>1</v>
      </c>
      <c r="D48" s="41">
        <v>1000</v>
      </c>
      <c r="E48" s="42">
        <f t="shared" si="0"/>
        <v>1E-3</v>
      </c>
      <c r="F48" s="49">
        <v>0.05</v>
      </c>
      <c r="G48" s="42">
        <f t="shared" si="1"/>
        <v>1.0500000000000002E-3</v>
      </c>
    </row>
    <row r="49" spans="1:7" ht="17" x14ac:dyDescent="0.2">
      <c r="A49" s="39" t="s">
        <v>32</v>
      </c>
      <c r="B49" s="39" t="s">
        <v>162</v>
      </c>
      <c r="C49" s="40">
        <v>1</v>
      </c>
      <c r="D49" s="41">
        <v>1000</v>
      </c>
      <c r="E49" s="42">
        <f t="shared" si="0"/>
        <v>1E-3</v>
      </c>
      <c r="F49" s="49">
        <v>0.05</v>
      </c>
      <c r="G49" s="42">
        <f t="shared" si="1"/>
        <v>1.0500000000000002E-3</v>
      </c>
    </row>
    <row r="50" spans="1:7" ht="17" x14ac:dyDescent="0.2">
      <c r="A50" s="38" t="s">
        <v>57</v>
      </c>
      <c r="B50" s="39" t="s">
        <v>144</v>
      </c>
      <c r="C50" s="40">
        <v>1</v>
      </c>
      <c r="D50" s="41">
        <v>1000</v>
      </c>
      <c r="E50" s="42">
        <f t="shared" si="0"/>
        <v>1E-3</v>
      </c>
      <c r="F50" s="49">
        <v>0.01</v>
      </c>
      <c r="G50" s="42">
        <f t="shared" si="1"/>
        <v>1.01E-3</v>
      </c>
    </row>
    <row r="51" spans="1:7" ht="17" x14ac:dyDescent="0.2">
      <c r="A51" s="38" t="s">
        <v>57</v>
      </c>
      <c r="B51" s="39" t="s">
        <v>145</v>
      </c>
      <c r="C51" s="40">
        <v>1</v>
      </c>
      <c r="D51" s="41">
        <v>1000</v>
      </c>
      <c r="E51" s="42">
        <f t="shared" si="0"/>
        <v>1E-3</v>
      </c>
      <c r="F51" s="49">
        <v>0.01</v>
      </c>
      <c r="G51" s="42">
        <f t="shared" si="1"/>
        <v>1.01E-3</v>
      </c>
    </row>
    <row r="52" spans="1:7" ht="17" x14ac:dyDescent="0.2">
      <c r="A52" s="38" t="s">
        <v>57</v>
      </c>
      <c r="B52" s="39" t="s">
        <v>146</v>
      </c>
      <c r="C52" s="40">
        <v>1</v>
      </c>
      <c r="D52" s="41">
        <v>1000</v>
      </c>
      <c r="E52" s="42">
        <f t="shared" si="0"/>
        <v>1E-3</v>
      </c>
      <c r="F52" s="49">
        <v>0.01</v>
      </c>
      <c r="G52" s="42">
        <f t="shared" si="1"/>
        <v>1.01E-3</v>
      </c>
    </row>
    <row r="53" spans="1:7" ht="17" x14ac:dyDescent="0.2">
      <c r="A53" s="38" t="s">
        <v>61</v>
      </c>
      <c r="B53" s="39" t="s">
        <v>165</v>
      </c>
      <c r="C53" s="40">
        <v>1</v>
      </c>
      <c r="D53" s="41">
        <v>1000</v>
      </c>
      <c r="E53" s="42">
        <f t="shared" si="0"/>
        <v>1E-3</v>
      </c>
      <c r="F53" s="49">
        <v>0.01</v>
      </c>
      <c r="G53" s="42">
        <f t="shared" si="1"/>
        <v>1.01E-3</v>
      </c>
    </row>
    <row r="54" spans="1:7" ht="17" x14ac:dyDescent="0.2">
      <c r="A54" s="39" t="s">
        <v>53</v>
      </c>
      <c r="B54" s="39" t="s">
        <v>118</v>
      </c>
      <c r="C54" s="40">
        <v>1</v>
      </c>
      <c r="D54" s="41">
        <v>1000</v>
      </c>
      <c r="E54" s="42">
        <f t="shared" si="0"/>
        <v>1E-3</v>
      </c>
      <c r="F54" s="49">
        <v>0.05</v>
      </c>
      <c r="G54" s="42">
        <f t="shared" si="1"/>
        <v>1.0500000000000002E-3</v>
      </c>
    </row>
    <row r="55" spans="1:7" ht="17" x14ac:dyDescent="0.2">
      <c r="A55" s="46" t="s">
        <v>124</v>
      </c>
      <c r="B55" s="39" t="s">
        <v>134</v>
      </c>
      <c r="C55" s="40">
        <v>1</v>
      </c>
      <c r="D55" s="41">
        <v>100</v>
      </c>
      <c r="E55" s="42">
        <f t="shared" si="0"/>
        <v>0.01</v>
      </c>
      <c r="F55" s="49">
        <v>0.01</v>
      </c>
      <c r="G55" s="42">
        <f t="shared" si="1"/>
        <v>1.01E-2</v>
      </c>
    </row>
    <row r="56" spans="1:7" ht="17" x14ac:dyDescent="0.2">
      <c r="A56" s="46" t="s">
        <v>124</v>
      </c>
      <c r="B56" s="39" t="s">
        <v>133</v>
      </c>
      <c r="C56" s="40">
        <v>1</v>
      </c>
      <c r="D56" s="41">
        <v>100</v>
      </c>
      <c r="E56" s="42">
        <f t="shared" si="0"/>
        <v>0.01</v>
      </c>
      <c r="F56" s="49">
        <v>0.01</v>
      </c>
      <c r="G56" s="42">
        <f t="shared" si="1"/>
        <v>1.01E-2</v>
      </c>
    </row>
    <row r="57" spans="1:7" ht="17" x14ac:dyDescent="0.2">
      <c r="A57" s="46" t="s">
        <v>124</v>
      </c>
      <c r="B57" s="39" t="s">
        <v>135</v>
      </c>
      <c r="C57" s="40">
        <v>1</v>
      </c>
      <c r="D57" s="41">
        <v>100</v>
      </c>
      <c r="E57" s="42">
        <f t="shared" si="0"/>
        <v>0.01</v>
      </c>
      <c r="F57" s="49">
        <v>0.01</v>
      </c>
      <c r="G57" s="42">
        <f>IF(OR(E57="",F57=""),"",E57*(100%+F57))</f>
        <v>1.01E-2</v>
      </c>
    </row>
    <row r="58" spans="1:7" ht="17" x14ac:dyDescent="0.2">
      <c r="A58" s="46" t="s">
        <v>124</v>
      </c>
      <c r="B58" s="39" t="s">
        <v>136</v>
      </c>
      <c r="C58" s="40">
        <v>1</v>
      </c>
      <c r="D58" s="41">
        <v>100</v>
      </c>
      <c r="E58" s="42">
        <f t="shared" si="0"/>
        <v>0.01</v>
      </c>
      <c r="F58" s="49">
        <v>0.01</v>
      </c>
      <c r="G58" s="42">
        <f t="shared" si="1"/>
        <v>1.01E-2</v>
      </c>
    </row>
    <row r="59" spans="1:7" ht="17" x14ac:dyDescent="0.2">
      <c r="A59" s="46" t="s">
        <v>124</v>
      </c>
      <c r="B59" s="39" t="s">
        <v>137</v>
      </c>
      <c r="C59" s="40">
        <v>1</v>
      </c>
      <c r="D59" s="41">
        <v>100</v>
      </c>
      <c r="E59" s="42">
        <f t="shared" si="0"/>
        <v>0.01</v>
      </c>
      <c r="F59" s="49">
        <v>0.01</v>
      </c>
      <c r="G59" s="42">
        <f t="shared" si="1"/>
        <v>1.01E-2</v>
      </c>
    </row>
    <row r="60" spans="1:7" ht="17" x14ac:dyDescent="0.2">
      <c r="A60" s="46" t="s">
        <v>124</v>
      </c>
      <c r="B60" s="39" t="s">
        <v>138</v>
      </c>
      <c r="C60" s="40">
        <v>1</v>
      </c>
      <c r="D60" s="41">
        <v>100</v>
      </c>
      <c r="E60" s="42">
        <f t="shared" si="0"/>
        <v>0.01</v>
      </c>
      <c r="F60" s="49">
        <v>0.01</v>
      </c>
      <c r="G60" s="42">
        <f t="shared" si="1"/>
        <v>1.01E-2</v>
      </c>
    </row>
    <row r="61" spans="1:7" ht="17" x14ac:dyDescent="0.2">
      <c r="A61" s="46" t="s">
        <v>124</v>
      </c>
      <c r="B61" s="39" t="s">
        <v>139</v>
      </c>
      <c r="C61" s="40">
        <v>1</v>
      </c>
      <c r="D61" s="41">
        <v>100</v>
      </c>
      <c r="E61" s="42">
        <f t="shared" si="0"/>
        <v>0.01</v>
      </c>
      <c r="F61" s="49">
        <v>0.01</v>
      </c>
      <c r="G61" s="42">
        <f t="shared" si="1"/>
        <v>1.01E-2</v>
      </c>
    </row>
    <row r="62" spans="1:7" ht="17" x14ac:dyDescent="0.2">
      <c r="A62" s="46" t="s">
        <v>124</v>
      </c>
      <c r="B62" s="39" t="s">
        <v>140</v>
      </c>
      <c r="C62" s="40">
        <v>1</v>
      </c>
      <c r="D62" s="41">
        <v>100</v>
      </c>
      <c r="E62" s="42">
        <f t="shared" si="0"/>
        <v>0.01</v>
      </c>
      <c r="F62" s="49">
        <v>0.01</v>
      </c>
      <c r="G62" s="42">
        <f t="shared" si="1"/>
        <v>1.01E-2</v>
      </c>
    </row>
    <row r="63" spans="1:7" ht="17" x14ac:dyDescent="0.2">
      <c r="A63" s="46" t="s">
        <v>124</v>
      </c>
      <c r="B63" s="39" t="s">
        <v>141</v>
      </c>
      <c r="C63" s="40">
        <v>1</v>
      </c>
      <c r="D63" s="41">
        <v>100</v>
      </c>
      <c r="E63" s="42">
        <f t="shared" si="0"/>
        <v>0.01</v>
      </c>
      <c r="F63" s="49">
        <v>0.01</v>
      </c>
      <c r="G63" s="42">
        <f t="shared" si="1"/>
        <v>1.01E-2</v>
      </c>
    </row>
    <row r="64" spans="1:7" ht="17" x14ac:dyDescent="0.2">
      <c r="A64" s="46" t="s">
        <v>124</v>
      </c>
      <c r="B64" s="39" t="s">
        <v>142</v>
      </c>
      <c r="C64" s="40">
        <v>1</v>
      </c>
      <c r="D64" s="41">
        <v>100</v>
      </c>
      <c r="E64" s="42">
        <f t="shared" si="0"/>
        <v>0.01</v>
      </c>
      <c r="F64" s="49">
        <v>0.01</v>
      </c>
      <c r="G64" s="42">
        <f t="shared" si="1"/>
        <v>1.01E-2</v>
      </c>
    </row>
    <row r="65" spans="1:7" ht="17" x14ac:dyDescent="0.2">
      <c r="A65" s="38" t="s">
        <v>67</v>
      </c>
      <c r="B65" s="39" t="s">
        <v>125</v>
      </c>
      <c r="C65" s="40">
        <v>1</v>
      </c>
      <c r="D65" s="41">
        <v>1</v>
      </c>
      <c r="E65" s="42">
        <f t="shared" si="0"/>
        <v>1</v>
      </c>
      <c r="F65" s="49">
        <v>0.01</v>
      </c>
      <c r="G65" s="42">
        <f t="shared" si="1"/>
        <v>1.01</v>
      </c>
    </row>
    <row r="66" spans="1:7" ht="17" x14ac:dyDescent="0.2">
      <c r="A66" s="38" t="s">
        <v>67</v>
      </c>
      <c r="B66" s="39" t="s">
        <v>129</v>
      </c>
      <c r="C66" s="40">
        <v>1</v>
      </c>
      <c r="D66" s="41">
        <v>1</v>
      </c>
      <c r="E66" s="42">
        <f t="shared" si="0"/>
        <v>1</v>
      </c>
      <c r="F66" s="49">
        <v>0.01</v>
      </c>
      <c r="G66" s="42">
        <f t="shared" si="1"/>
        <v>1.01</v>
      </c>
    </row>
    <row r="67" spans="1:7" ht="17" x14ac:dyDescent="0.2">
      <c r="A67" s="38" t="s">
        <v>67</v>
      </c>
      <c r="B67" s="39" t="s">
        <v>126</v>
      </c>
      <c r="C67" s="40">
        <v>1</v>
      </c>
      <c r="D67" s="41">
        <v>1</v>
      </c>
      <c r="E67" s="42">
        <f t="shared" si="0"/>
        <v>1</v>
      </c>
      <c r="F67" s="49">
        <v>0.01</v>
      </c>
      <c r="G67" s="42">
        <f t="shared" si="1"/>
        <v>1.01</v>
      </c>
    </row>
    <row r="68" spans="1:7" ht="17" x14ac:dyDescent="0.2">
      <c r="A68" s="38" t="s">
        <v>67</v>
      </c>
      <c r="B68" s="39" t="s">
        <v>127</v>
      </c>
      <c r="C68" s="40">
        <v>1</v>
      </c>
      <c r="D68" s="41">
        <v>1</v>
      </c>
      <c r="E68" s="42">
        <f t="shared" si="0"/>
        <v>1</v>
      </c>
      <c r="F68" s="49">
        <v>0.01</v>
      </c>
      <c r="G68" s="42">
        <f t="shared" si="1"/>
        <v>1.01</v>
      </c>
    </row>
    <row r="69" spans="1:7" ht="17" x14ac:dyDescent="0.2">
      <c r="A69" s="38" t="s">
        <v>67</v>
      </c>
      <c r="B69" s="39" t="s">
        <v>128</v>
      </c>
      <c r="C69" s="40">
        <v>1</v>
      </c>
      <c r="D69" s="41">
        <v>1</v>
      </c>
      <c r="E69" s="42">
        <f t="shared" si="0"/>
        <v>1</v>
      </c>
      <c r="F69" s="49">
        <v>0.01</v>
      </c>
      <c r="G69" s="42">
        <f t="shared" ref="G69:G93" si="2">IF(OR(E69="",F69=""),"",E69*(100%+F69))</f>
        <v>1.01</v>
      </c>
    </row>
    <row r="70" spans="1:7" ht="17" x14ac:dyDescent="0.2">
      <c r="A70" s="39" t="s">
        <v>131</v>
      </c>
      <c r="B70" s="39" t="s">
        <v>131</v>
      </c>
      <c r="C70" s="40">
        <v>1</v>
      </c>
      <c r="D70" s="41">
        <v>60</v>
      </c>
      <c r="E70" s="42">
        <f t="shared" ref="E70:E91" si="3">IF(OR(C70="",D70=""),"",C70/D70)</f>
        <v>1.6666666666666666E-2</v>
      </c>
      <c r="F70" s="49">
        <v>0.01</v>
      </c>
      <c r="G70" s="42">
        <f t="shared" si="2"/>
        <v>1.6833333333333332E-2</v>
      </c>
    </row>
    <row r="71" spans="1:7" ht="17" x14ac:dyDescent="0.2">
      <c r="A71" s="39" t="s">
        <v>105</v>
      </c>
      <c r="B71" s="39" t="s">
        <v>107</v>
      </c>
      <c r="C71" s="40">
        <v>1</v>
      </c>
      <c r="D71" s="41">
        <v>1000</v>
      </c>
      <c r="E71" s="42">
        <f t="shared" si="3"/>
        <v>1E-3</v>
      </c>
      <c r="F71" s="49">
        <v>0.05</v>
      </c>
      <c r="G71" s="42">
        <f t="shared" si="2"/>
        <v>1.0500000000000002E-3</v>
      </c>
    </row>
    <row r="72" spans="1:7" ht="17" x14ac:dyDescent="0.2">
      <c r="A72" s="39" t="s">
        <v>105</v>
      </c>
      <c r="B72" s="39" t="s">
        <v>106</v>
      </c>
      <c r="C72" s="40">
        <v>1</v>
      </c>
      <c r="D72" s="41">
        <v>1000</v>
      </c>
      <c r="E72" s="42">
        <f t="shared" si="3"/>
        <v>1E-3</v>
      </c>
      <c r="F72" s="49">
        <v>0.05</v>
      </c>
      <c r="G72" s="42">
        <f t="shared" si="2"/>
        <v>1.0500000000000002E-3</v>
      </c>
    </row>
    <row r="73" spans="1:7" ht="17" x14ac:dyDescent="0.2">
      <c r="A73" s="39" t="s">
        <v>105</v>
      </c>
      <c r="B73" s="39" t="s">
        <v>108</v>
      </c>
      <c r="C73" s="40">
        <v>1</v>
      </c>
      <c r="D73" s="41">
        <v>1000</v>
      </c>
      <c r="E73" s="42">
        <f t="shared" si="3"/>
        <v>1E-3</v>
      </c>
      <c r="F73" s="49">
        <v>0.05</v>
      </c>
      <c r="G73" s="42">
        <f t="shared" si="2"/>
        <v>1.0500000000000002E-3</v>
      </c>
    </row>
    <row r="74" spans="1:7" ht="17" x14ac:dyDescent="0.2">
      <c r="A74" s="39" t="s">
        <v>105</v>
      </c>
      <c r="B74" s="39" t="s">
        <v>11</v>
      </c>
      <c r="C74" s="40">
        <v>1</v>
      </c>
      <c r="D74" s="41">
        <v>1000</v>
      </c>
      <c r="E74" s="42">
        <f t="shared" si="3"/>
        <v>1E-3</v>
      </c>
      <c r="F74" s="49">
        <v>0.05</v>
      </c>
      <c r="G74" s="42">
        <f t="shared" si="2"/>
        <v>1.0500000000000002E-3</v>
      </c>
    </row>
    <row r="75" spans="1:7" ht="17" x14ac:dyDescent="0.2">
      <c r="A75" s="39" t="s">
        <v>105</v>
      </c>
      <c r="B75" s="39" t="s">
        <v>80</v>
      </c>
      <c r="C75" s="40">
        <v>1</v>
      </c>
      <c r="D75" s="41">
        <v>1000</v>
      </c>
      <c r="E75" s="42">
        <f t="shared" si="3"/>
        <v>1E-3</v>
      </c>
      <c r="F75" s="49">
        <v>0.05</v>
      </c>
      <c r="G75" s="42">
        <f t="shared" si="2"/>
        <v>1.0500000000000002E-3</v>
      </c>
    </row>
    <row r="76" spans="1:7" ht="17" x14ac:dyDescent="0.2">
      <c r="A76" s="39" t="s">
        <v>105</v>
      </c>
      <c r="B76" s="39" t="s">
        <v>111</v>
      </c>
      <c r="C76" s="40">
        <v>1</v>
      </c>
      <c r="D76" s="41">
        <v>1000</v>
      </c>
      <c r="E76" s="42">
        <f t="shared" si="3"/>
        <v>1E-3</v>
      </c>
      <c r="F76" s="49">
        <v>0.05</v>
      </c>
      <c r="G76" s="42">
        <f t="shared" si="2"/>
        <v>1.0500000000000002E-3</v>
      </c>
    </row>
    <row r="77" spans="1:7" ht="17" x14ac:dyDescent="0.2">
      <c r="A77" s="39" t="s">
        <v>105</v>
      </c>
      <c r="B77" s="39" t="s">
        <v>114</v>
      </c>
      <c r="C77" s="40">
        <v>1</v>
      </c>
      <c r="D77" s="41">
        <v>1000</v>
      </c>
      <c r="E77" s="42">
        <f t="shared" si="3"/>
        <v>1E-3</v>
      </c>
      <c r="F77" s="49">
        <v>0.05</v>
      </c>
      <c r="G77" s="42">
        <f t="shared" si="2"/>
        <v>1.0500000000000002E-3</v>
      </c>
    </row>
    <row r="78" spans="1:7" ht="17" x14ac:dyDescent="0.2">
      <c r="A78" s="39" t="s">
        <v>105</v>
      </c>
      <c r="B78" s="39" t="s">
        <v>115</v>
      </c>
      <c r="C78" s="40">
        <v>1</v>
      </c>
      <c r="D78" s="41">
        <v>1000</v>
      </c>
      <c r="E78" s="42">
        <f t="shared" si="3"/>
        <v>1E-3</v>
      </c>
      <c r="F78" s="49">
        <v>0.05</v>
      </c>
      <c r="G78" s="42">
        <f t="shared" si="2"/>
        <v>1.0500000000000002E-3</v>
      </c>
    </row>
    <row r="79" spans="1:7" ht="17" x14ac:dyDescent="0.2">
      <c r="A79" s="39" t="s">
        <v>105</v>
      </c>
      <c r="B79" s="39" t="s">
        <v>83</v>
      </c>
      <c r="C79" s="40">
        <v>1</v>
      </c>
      <c r="D79" s="41">
        <v>1000</v>
      </c>
      <c r="E79" s="42">
        <f t="shared" si="3"/>
        <v>1E-3</v>
      </c>
      <c r="F79" s="49">
        <v>0.05</v>
      </c>
      <c r="G79" s="42">
        <f t="shared" si="2"/>
        <v>1.0500000000000002E-3</v>
      </c>
    </row>
    <row r="80" spans="1:7" ht="17" x14ac:dyDescent="0.2">
      <c r="A80" s="39" t="s">
        <v>105</v>
      </c>
      <c r="B80" s="39" t="s">
        <v>98</v>
      </c>
      <c r="C80" s="40">
        <v>1</v>
      </c>
      <c r="D80" s="41">
        <v>1000</v>
      </c>
      <c r="E80" s="42">
        <f t="shared" si="3"/>
        <v>1E-3</v>
      </c>
      <c r="F80" s="49">
        <v>0.05</v>
      </c>
      <c r="G80" s="42">
        <f t="shared" si="2"/>
        <v>1.0500000000000002E-3</v>
      </c>
    </row>
    <row r="81" spans="1:7" ht="17" x14ac:dyDescent="0.2">
      <c r="A81" s="39" t="s">
        <v>105</v>
      </c>
      <c r="B81" s="39" t="s">
        <v>99</v>
      </c>
      <c r="C81" s="40">
        <v>1</v>
      </c>
      <c r="D81" s="41">
        <v>1000</v>
      </c>
      <c r="E81" s="42">
        <f t="shared" si="3"/>
        <v>1E-3</v>
      </c>
      <c r="F81" s="49">
        <v>0.05</v>
      </c>
      <c r="G81" s="42">
        <f t="shared" si="2"/>
        <v>1.0500000000000002E-3</v>
      </c>
    </row>
    <row r="82" spans="1:7" ht="17" x14ac:dyDescent="0.2">
      <c r="A82" s="39" t="s">
        <v>105</v>
      </c>
      <c r="B82" s="39" t="s">
        <v>100</v>
      </c>
      <c r="C82" s="40">
        <v>1</v>
      </c>
      <c r="D82" s="41">
        <v>1000</v>
      </c>
      <c r="E82" s="42">
        <f t="shared" si="3"/>
        <v>1E-3</v>
      </c>
      <c r="F82" s="49">
        <v>0.05</v>
      </c>
      <c r="G82" s="42">
        <f t="shared" si="2"/>
        <v>1.0500000000000002E-3</v>
      </c>
    </row>
    <row r="83" spans="1:7" ht="17" x14ac:dyDescent="0.2">
      <c r="A83" s="39" t="s">
        <v>105</v>
      </c>
      <c r="B83" s="39" t="s">
        <v>79</v>
      </c>
      <c r="C83" s="40">
        <v>1</v>
      </c>
      <c r="D83" s="41">
        <v>1000</v>
      </c>
      <c r="E83" s="42">
        <f t="shared" si="3"/>
        <v>1E-3</v>
      </c>
      <c r="F83" s="49">
        <v>0.05</v>
      </c>
      <c r="G83" s="42">
        <f t="shared" si="2"/>
        <v>1.0500000000000002E-3</v>
      </c>
    </row>
    <row r="84" spans="1:7" ht="17" x14ac:dyDescent="0.2">
      <c r="A84" s="39" t="s">
        <v>105</v>
      </c>
      <c r="B84" s="39" t="s">
        <v>23</v>
      </c>
      <c r="C84" s="40">
        <v>1</v>
      </c>
      <c r="D84" s="41">
        <v>1000</v>
      </c>
      <c r="E84" s="42">
        <f t="shared" si="3"/>
        <v>1E-3</v>
      </c>
      <c r="F84" s="49">
        <v>0.05</v>
      </c>
      <c r="G84" s="42">
        <f t="shared" si="2"/>
        <v>1.0500000000000002E-3</v>
      </c>
    </row>
    <row r="85" spans="1:7" ht="17" x14ac:dyDescent="0.2">
      <c r="A85" s="39" t="s">
        <v>105</v>
      </c>
      <c r="B85" s="39" t="s">
        <v>101</v>
      </c>
      <c r="C85" s="40">
        <v>1</v>
      </c>
      <c r="D85" s="41">
        <v>1000</v>
      </c>
      <c r="E85" s="42">
        <f t="shared" si="3"/>
        <v>1E-3</v>
      </c>
      <c r="F85" s="49">
        <v>0.05</v>
      </c>
      <c r="G85" s="42">
        <f t="shared" si="2"/>
        <v>1.0500000000000002E-3</v>
      </c>
    </row>
    <row r="86" spans="1:7" ht="17" x14ac:dyDescent="0.2">
      <c r="A86" s="39" t="s">
        <v>105</v>
      </c>
      <c r="B86" s="39" t="s">
        <v>102</v>
      </c>
      <c r="C86" s="40">
        <v>1</v>
      </c>
      <c r="D86" s="41">
        <v>1000</v>
      </c>
      <c r="E86" s="42">
        <f t="shared" si="3"/>
        <v>1E-3</v>
      </c>
      <c r="F86" s="49">
        <v>0.05</v>
      </c>
      <c r="G86" s="42">
        <f t="shared" si="2"/>
        <v>1.0500000000000002E-3</v>
      </c>
    </row>
    <row r="87" spans="1:7" ht="17" x14ac:dyDescent="0.2">
      <c r="A87" s="39" t="s">
        <v>105</v>
      </c>
      <c r="B87" s="39" t="s">
        <v>103</v>
      </c>
      <c r="C87" s="40">
        <v>1</v>
      </c>
      <c r="D87" s="41">
        <v>1000</v>
      </c>
      <c r="E87" s="42">
        <f t="shared" si="3"/>
        <v>1E-3</v>
      </c>
      <c r="F87" s="49">
        <v>0.05</v>
      </c>
      <c r="G87" s="42">
        <f t="shared" si="2"/>
        <v>1.0500000000000002E-3</v>
      </c>
    </row>
    <row r="88" spans="1:7" ht="17" x14ac:dyDescent="0.2">
      <c r="A88" s="39" t="s">
        <v>105</v>
      </c>
      <c r="B88" s="39" t="s">
        <v>80</v>
      </c>
      <c r="C88" s="40">
        <v>1</v>
      </c>
      <c r="D88" s="41">
        <v>1000</v>
      </c>
      <c r="E88" s="42">
        <f t="shared" si="3"/>
        <v>1E-3</v>
      </c>
      <c r="F88" s="49">
        <v>0.05</v>
      </c>
      <c r="G88" s="42">
        <f t="shared" si="2"/>
        <v>1.0500000000000002E-3</v>
      </c>
    </row>
    <row r="89" spans="1:7" ht="17" x14ac:dyDescent="0.2">
      <c r="A89" s="39" t="s">
        <v>105</v>
      </c>
      <c r="B89" s="39" t="s">
        <v>104</v>
      </c>
      <c r="C89" s="40">
        <v>1</v>
      </c>
      <c r="D89" s="41">
        <v>1000</v>
      </c>
      <c r="E89" s="42">
        <f t="shared" si="3"/>
        <v>1E-3</v>
      </c>
      <c r="F89" s="49">
        <v>0.05</v>
      </c>
      <c r="G89" s="42">
        <f t="shared" si="2"/>
        <v>1.0500000000000002E-3</v>
      </c>
    </row>
    <row r="90" spans="1:7" ht="17" x14ac:dyDescent="0.2">
      <c r="A90" s="39" t="s">
        <v>105</v>
      </c>
      <c r="B90" s="39" t="s">
        <v>109</v>
      </c>
      <c r="C90" s="40">
        <v>1</v>
      </c>
      <c r="D90" s="41">
        <v>1000</v>
      </c>
      <c r="E90" s="42">
        <f t="shared" si="3"/>
        <v>1E-3</v>
      </c>
      <c r="F90" s="49">
        <v>0.05</v>
      </c>
      <c r="G90" s="42">
        <f t="shared" si="2"/>
        <v>1.0500000000000002E-3</v>
      </c>
    </row>
    <row r="91" spans="1:7" ht="17" x14ac:dyDescent="0.2">
      <c r="A91" s="39" t="s">
        <v>105</v>
      </c>
      <c r="B91" s="39" t="s">
        <v>110</v>
      </c>
      <c r="C91" s="40">
        <v>1</v>
      </c>
      <c r="D91" s="41">
        <v>1000</v>
      </c>
      <c r="E91" s="42">
        <f t="shared" si="3"/>
        <v>1E-3</v>
      </c>
      <c r="F91" s="49">
        <v>0.05</v>
      </c>
      <c r="G91" s="42">
        <f t="shared" si="2"/>
        <v>1.0500000000000002E-3</v>
      </c>
    </row>
    <row r="92" spans="1:7" ht="17" x14ac:dyDescent="0.2">
      <c r="A92" s="39" t="s">
        <v>105</v>
      </c>
      <c r="B92" s="39" t="s">
        <v>112</v>
      </c>
      <c r="C92" s="40">
        <v>1</v>
      </c>
      <c r="D92" s="41">
        <v>1000</v>
      </c>
      <c r="E92" s="42">
        <f t="shared" ref="E92:E93" si="4">IF(OR(C92="",D92=""),"",C92/D92)</f>
        <v>1E-3</v>
      </c>
      <c r="F92" s="49">
        <v>0.05</v>
      </c>
      <c r="G92" s="42">
        <f t="shared" si="2"/>
        <v>1.0500000000000002E-3</v>
      </c>
    </row>
    <row r="93" spans="1:7" ht="17" x14ac:dyDescent="0.2">
      <c r="A93" s="39" t="s">
        <v>105</v>
      </c>
      <c r="B93" s="39" t="s">
        <v>113</v>
      </c>
      <c r="C93" s="40">
        <v>1</v>
      </c>
      <c r="D93" s="41">
        <v>1000</v>
      </c>
      <c r="E93" s="42">
        <f t="shared" si="4"/>
        <v>1E-3</v>
      </c>
      <c r="F93" s="49">
        <v>0.05</v>
      </c>
      <c r="G93" s="42">
        <f t="shared" si="2"/>
        <v>1.0500000000000002E-3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B1FA0-04D6-7443-8388-92C0D6783AE9}">
  <dimension ref="A3:K42"/>
  <sheetViews>
    <sheetView workbookViewId="0">
      <selection activeCell="J17" sqref="J17"/>
    </sheetView>
  </sheetViews>
  <sheetFormatPr baseColWidth="10" defaultRowHeight="16" x14ac:dyDescent="0.2"/>
  <cols>
    <col min="1" max="1" width="20.33203125" bestFit="1" customWidth="1"/>
    <col min="2" max="2" width="13.1640625" bestFit="1" customWidth="1"/>
    <col min="3" max="3" width="16.6640625" bestFit="1" customWidth="1"/>
    <col min="4" max="4" width="14.5" bestFit="1" customWidth="1"/>
    <col min="5" max="5" width="14.5" customWidth="1"/>
    <col min="6" max="6" width="19.33203125" bestFit="1" customWidth="1"/>
    <col min="8" max="8" width="43.33203125" bestFit="1" customWidth="1"/>
    <col min="9" max="9" width="10.83203125" style="77"/>
    <col min="10" max="10" width="17" style="26" bestFit="1" customWidth="1"/>
    <col min="11" max="11" width="17.1640625" style="77" bestFit="1" customWidth="1"/>
  </cols>
  <sheetData>
    <row r="3" spans="1:11" ht="20" x14ac:dyDescent="0.2">
      <c r="A3" s="28" t="s">
        <v>166</v>
      </c>
      <c r="B3" s="28" t="s">
        <v>132</v>
      </c>
      <c r="C3" s="28" t="s">
        <v>168</v>
      </c>
      <c r="D3" s="28" t="s">
        <v>169</v>
      </c>
      <c r="E3" s="28" t="s">
        <v>170</v>
      </c>
      <c r="F3" s="28" t="s">
        <v>171</v>
      </c>
      <c r="H3" s="28" t="s">
        <v>41</v>
      </c>
      <c r="I3" s="78" t="s">
        <v>172</v>
      </c>
      <c r="J3" s="28" t="s">
        <v>173</v>
      </c>
      <c r="K3" s="78" t="s">
        <v>174</v>
      </c>
    </row>
    <row r="4" spans="1:11" ht="19" x14ac:dyDescent="0.25">
      <c r="A4" s="19" t="s">
        <v>65</v>
      </c>
      <c r="B4" s="30"/>
      <c r="C4" s="30"/>
      <c r="D4" s="30"/>
      <c r="E4" s="30"/>
      <c r="F4" s="30"/>
      <c r="H4" s="39" t="s">
        <v>134</v>
      </c>
      <c r="I4" s="79">
        <f>VLOOKUP(H4,'Matières 1ère '!B:G,6,FALSE)</f>
        <v>1.01E-2</v>
      </c>
      <c r="J4" s="80">
        <v>6</v>
      </c>
      <c r="K4" s="79">
        <f>IF(OR(I4="",J4=""),"",I4/J4)</f>
        <v>1.6833333333333333E-3</v>
      </c>
    </row>
    <row r="5" spans="1:11" ht="19" x14ac:dyDescent="0.25">
      <c r="A5" s="19" t="s">
        <v>51</v>
      </c>
      <c r="B5" s="30"/>
      <c r="C5" s="30"/>
      <c r="D5" s="30"/>
      <c r="E5" s="30"/>
      <c r="F5" s="30"/>
      <c r="H5" s="39" t="s">
        <v>133</v>
      </c>
      <c r="I5" s="79">
        <f>VLOOKUP(H5,'Matières 1ère '!B:G,6,FALSE)</f>
        <v>1.01E-2</v>
      </c>
      <c r="J5" s="80">
        <v>12</v>
      </c>
      <c r="K5" s="79">
        <f t="shared" ref="K5:K19" si="0">IF(OR(I5="",J5=""),"",I5/J5)</f>
        <v>8.4166666666666667E-4</v>
      </c>
    </row>
    <row r="6" spans="1:11" ht="19" x14ac:dyDescent="0.25">
      <c r="A6" s="19" t="s">
        <v>66</v>
      </c>
      <c r="B6" s="30"/>
      <c r="C6" s="30"/>
      <c r="D6" s="30"/>
      <c r="E6" s="30"/>
      <c r="F6" s="30"/>
      <c r="H6" s="39" t="s">
        <v>135</v>
      </c>
      <c r="I6" s="79">
        <f>VLOOKUP(H6,'Matières 1ère '!B:G,6,FALSE)</f>
        <v>1.01E-2</v>
      </c>
      <c r="J6" s="80">
        <v>12</v>
      </c>
      <c r="K6" s="79">
        <f t="shared" si="0"/>
        <v>8.4166666666666667E-4</v>
      </c>
    </row>
    <row r="7" spans="1:11" ht="19" x14ac:dyDescent="0.25">
      <c r="A7" s="19" t="s">
        <v>67</v>
      </c>
      <c r="B7" s="30"/>
      <c r="C7" s="30"/>
      <c r="D7" s="30"/>
      <c r="E7" s="30"/>
      <c r="F7" s="30"/>
      <c r="H7" s="39" t="s">
        <v>136</v>
      </c>
      <c r="I7" s="79">
        <f>VLOOKUP(H7,'Matières 1ère '!B:G,6,FALSE)</f>
        <v>1.01E-2</v>
      </c>
      <c r="J7" s="80">
        <v>12</v>
      </c>
      <c r="K7" s="79">
        <f t="shared" si="0"/>
        <v>8.4166666666666667E-4</v>
      </c>
    </row>
    <row r="8" spans="1:11" ht="19" x14ac:dyDescent="0.25">
      <c r="A8" s="19" t="s">
        <v>37</v>
      </c>
      <c r="B8" s="30"/>
      <c r="C8" s="30"/>
      <c r="D8" s="30"/>
      <c r="E8" s="30"/>
      <c r="F8" s="30"/>
      <c r="H8" s="39" t="s">
        <v>137</v>
      </c>
      <c r="I8" s="79">
        <f>VLOOKUP(H8,'Matières 1ère '!B:G,6,FALSE)</f>
        <v>1.01E-2</v>
      </c>
      <c r="J8" s="80">
        <v>12</v>
      </c>
      <c r="K8" s="79">
        <f t="shared" si="0"/>
        <v>8.4166666666666667E-4</v>
      </c>
    </row>
    <row r="9" spans="1:11" ht="19" x14ac:dyDescent="0.25">
      <c r="A9" s="19" t="s">
        <v>41</v>
      </c>
      <c r="B9" s="30"/>
      <c r="C9" s="30"/>
      <c r="D9" s="30"/>
      <c r="E9" s="30"/>
      <c r="F9" s="30"/>
      <c r="H9" s="39" t="s">
        <v>140</v>
      </c>
      <c r="I9" s="79">
        <f>VLOOKUP(H9,'Matières 1ère '!B:G,6,FALSE)</f>
        <v>1.01E-2</v>
      </c>
      <c r="J9" s="80">
        <v>12</v>
      </c>
      <c r="K9" s="79">
        <f t="shared" si="0"/>
        <v>8.4166666666666667E-4</v>
      </c>
    </row>
    <row r="10" spans="1:11" ht="17" x14ac:dyDescent="0.2">
      <c r="H10" s="39" t="s">
        <v>139</v>
      </c>
      <c r="I10" s="79">
        <f>VLOOKUP(H10,'Matières 1ère '!B:G,6,FALSE)</f>
        <v>1.01E-2</v>
      </c>
      <c r="J10" s="80">
        <v>6</v>
      </c>
      <c r="K10" s="79">
        <f t="shared" si="0"/>
        <v>1.6833333333333333E-3</v>
      </c>
    </row>
    <row r="11" spans="1:11" ht="17" x14ac:dyDescent="0.2">
      <c r="H11" s="39" t="s">
        <v>138</v>
      </c>
      <c r="I11" s="79">
        <f>VLOOKUP(H11,'Matières 1ère '!B:G,6,FALSE)</f>
        <v>1.01E-2</v>
      </c>
      <c r="J11" s="80">
        <v>6</v>
      </c>
      <c r="K11" s="79">
        <f t="shared" si="0"/>
        <v>1.6833333333333333E-3</v>
      </c>
    </row>
    <row r="12" spans="1:11" ht="17" x14ac:dyDescent="0.2">
      <c r="F12" s="76"/>
      <c r="H12" s="39" t="s">
        <v>141</v>
      </c>
      <c r="I12" s="79">
        <f>VLOOKUP(H12,'Matières 1ère '!B:G,6,FALSE)</f>
        <v>1.01E-2</v>
      </c>
      <c r="J12" s="80">
        <v>6</v>
      </c>
      <c r="K12" s="79">
        <f t="shared" si="0"/>
        <v>1.6833333333333333E-3</v>
      </c>
    </row>
    <row r="13" spans="1:11" ht="17" x14ac:dyDescent="0.2">
      <c r="H13" s="39" t="s">
        <v>142</v>
      </c>
      <c r="I13" s="79">
        <f>VLOOKUP(H13,'Matières 1ère '!B:G,6,FALSE)</f>
        <v>1.01E-2</v>
      </c>
      <c r="J13" s="80">
        <v>6</v>
      </c>
      <c r="K13" s="79">
        <f t="shared" si="0"/>
        <v>1.6833333333333333E-3</v>
      </c>
    </row>
    <row r="14" spans="1:11" ht="17" customHeight="1" x14ac:dyDescent="0.2">
      <c r="A14" s="28" t="s">
        <v>167</v>
      </c>
      <c r="H14" s="39" t="s">
        <v>125</v>
      </c>
      <c r="I14" s="79">
        <f>VLOOKUP(H14,'Matières 1ère '!B:G,6,FALSE)</f>
        <v>1.01</v>
      </c>
      <c r="J14" s="80">
        <f>72*6</f>
        <v>432</v>
      </c>
      <c r="K14" s="79">
        <f t="shared" si="0"/>
        <v>2.3379629629629631E-3</v>
      </c>
    </row>
    <row r="15" spans="1:11" ht="17" x14ac:dyDescent="0.2">
      <c r="H15" s="39" t="s">
        <v>129</v>
      </c>
      <c r="I15" s="79">
        <f>VLOOKUP(H15,'Matières 1ère '!B:G,6,FALSE)</f>
        <v>1.01</v>
      </c>
      <c r="J15" s="80">
        <f>72*6</f>
        <v>432</v>
      </c>
      <c r="K15" s="79">
        <f t="shared" si="0"/>
        <v>2.3379629629629631E-3</v>
      </c>
    </row>
    <row r="16" spans="1:11" ht="17" x14ac:dyDescent="0.2">
      <c r="H16" s="39" t="s">
        <v>126</v>
      </c>
      <c r="I16" s="79">
        <f>VLOOKUP(H16,'Matières 1ère '!B:G,6,FALSE)</f>
        <v>1.01</v>
      </c>
      <c r="J16" s="80">
        <f>6*36</f>
        <v>216</v>
      </c>
      <c r="K16" s="79">
        <f t="shared" si="0"/>
        <v>4.6759259259259263E-3</v>
      </c>
    </row>
    <row r="17" spans="1:11" ht="17" x14ac:dyDescent="0.2">
      <c r="H17" s="39" t="s">
        <v>127</v>
      </c>
      <c r="I17" s="79">
        <f>VLOOKUP(H17,'Matières 1ère '!B:G,6,FALSE)</f>
        <v>1.01</v>
      </c>
      <c r="J17" s="80"/>
      <c r="K17" s="79" t="str">
        <f t="shared" si="0"/>
        <v/>
      </c>
    </row>
    <row r="18" spans="1:11" ht="17" x14ac:dyDescent="0.2">
      <c r="H18" s="39" t="s">
        <v>128</v>
      </c>
      <c r="I18" s="79">
        <f>VLOOKUP(H18,'Matières 1ère '!B:G,6,FALSE)</f>
        <v>1.01</v>
      </c>
      <c r="J18" s="80"/>
      <c r="K18" s="79" t="str">
        <f t="shared" si="0"/>
        <v/>
      </c>
    </row>
    <row r="19" spans="1:11" ht="17" x14ac:dyDescent="0.2">
      <c r="H19" s="39" t="s">
        <v>131</v>
      </c>
      <c r="I19" s="79">
        <f>VLOOKUP(H19,'Matières 1ère '!B:G,6,FALSE)</f>
        <v>1.6833333333333332E-2</v>
      </c>
      <c r="J19" s="80"/>
      <c r="K19" s="79" t="str">
        <f t="shared" si="0"/>
        <v/>
      </c>
    </row>
    <row r="22" spans="1:11" ht="17" x14ac:dyDescent="0.2">
      <c r="H22" s="76"/>
    </row>
    <row r="26" spans="1:11" ht="19" x14ac:dyDescent="0.25">
      <c r="A26" s="10"/>
    </row>
    <row r="27" spans="1:11" ht="17" x14ac:dyDescent="0.2">
      <c r="A27" s="76"/>
    </row>
    <row r="28" spans="1:11" ht="17" x14ac:dyDescent="0.2">
      <c r="A28" s="76"/>
    </row>
    <row r="29" spans="1:11" ht="17" x14ac:dyDescent="0.2">
      <c r="A29" s="76"/>
    </row>
    <row r="30" spans="1:11" ht="17" x14ac:dyDescent="0.2">
      <c r="A30" s="76"/>
    </row>
    <row r="31" spans="1:11" ht="17" x14ac:dyDescent="0.2">
      <c r="A31" s="76"/>
    </row>
    <row r="32" spans="1:11" ht="17" x14ac:dyDescent="0.2">
      <c r="A32" s="76"/>
    </row>
    <row r="33" spans="1:1" ht="17" x14ac:dyDescent="0.2">
      <c r="A33" s="76"/>
    </row>
    <row r="34" spans="1:1" ht="17" x14ac:dyDescent="0.2">
      <c r="A34" s="76"/>
    </row>
    <row r="35" spans="1:1" ht="17" x14ac:dyDescent="0.2">
      <c r="A35" s="76"/>
    </row>
    <row r="36" spans="1:1" ht="17" x14ac:dyDescent="0.2">
      <c r="A36" s="76"/>
    </row>
    <row r="37" spans="1:1" ht="17" x14ac:dyDescent="0.2">
      <c r="A37" s="76"/>
    </row>
    <row r="38" spans="1:1" ht="17" x14ac:dyDescent="0.2">
      <c r="A38" s="76"/>
    </row>
    <row r="39" spans="1:1" ht="17" x14ac:dyDescent="0.2">
      <c r="A39" s="76"/>
    </row>
    <row r="40" spans="1:1" ht="17" x14ac:dyDescent="0.2">
      <c r="A40" s="76"/>
    </row>
    <row r="41" spans="1:1" ht="17" x14ac:dyDescent="0.2">
      <c r="A41" s="76"/>
    </row>
    <row r="42" spans="1:1" ht="17" x14ac:dyDescent="0.2">
      <c r="A42" s="7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2F893-E769-9841-90BD-56427AA4003C}">
  <dimension ref="A1:I155"/>
  <sheetViews>
    <sheetView workbookViewId="0">
      <selection activeCell="C6" sqref="C6"/>
    </sheetView>
  </sheetViews>
  <sheetFormatPr baseColWidth="10" defaultRowHeight="19" x14ac:dyDescent="0.25"/>
  <cols>
    <col min="1" max="1" width="16" style="1" customWidth="1"/>
    <col min="2" max="2" width="24.33203125" style="9" bestFit="1" customWidth="1"/>
    <col min="3" max="3" width="31.83203125" style="56" bestFit="1" customWidth="1"/>
    <col min="4" max="4" width="24" style="16" customWidth="1"/>
    <col min="5" max="5" width="19.6640625" style="1" customWidth="1"/>
    <col min="6" max="6" width="22.6640625" bestFit="1" customWidth="1"/>
    <col min="7" max="7" width="31.83203125" bestFit="1" customWidth="1"/>
    <col min="8" max="8" width="24.6640625" style="18" bestFit="1" customWidth="1"/>
    <col min="9" max="10" width="19.6640625" customWidth="1"/>
  </cols>
  <sheetData>
    <row r="1" spans="1:9" ht="33" thickBot="1" x14ac:dyDescent="0.3">
      <c r="A1" s="81" t="s">
        <v>54</v>
      </c>
      <c r="B1" s="81"/>
      <c r="C1" s="51"/>
    </row>
    <row r="2" spans="1:9" ht="25" x14ac:dyDescent="0.25">
      <c r="A2" s="7"/>
      <c r="B2" s="71" t="s">
        <v>69</v>
      </c>
      <c r="C2" s="52"/>
      <c r="D2" s="17"/>
      <c r="E2" s="2"/>
    </row>
    <row r="3" spans="1:9" s="26" customFormat="1" x14ac:dyDescent="0.25">
      <c r="A3" s="24"/>
      <c r="C3" s="53"/>
      <c r="E3" s="25"/>
      <c r="H3" s="27"/>
    </row>
    <row r="4" spans="1:9" ht="20" x14ac:dyDescent="0.25">
      <c r="A4" s="3"/>
      <c r="B4" s="28" t="s">
        <v>55</v>
      </c>
      <c r="C4" s="54" t="s">
        <v>175</v>
      </c>
      <c r="D4" s="44" t="s">
        <v>64</v>
      </c>
      <c r="E4" s="4"/>
      <c r="F4" s="29" t="s">
        <v>161</v>
      </c>
      <c r="G4" s="54" t="s">
        <v>175</v>
      </c>
      <c r="H4" s="44" t="s">
        <v>64</v>
      </c>
    </row>
    <row r="5" spans="1:9" x14ac:dyDescent="0.25">
      <c r="A5" s="3"/>
      <c r="B5" s="21" t="s">
        <v>27</v>
      </c>
      <c r="C5" s="50" t="s">
        <v>119</v>
      </c>
      <c r="D5" s="22">
        <f>IF(C5="","",VLOOKUP(C5,'Matières 1ère '!B:G,6,FALSE))</f>
        <v>1.01E-3</v>
      </c>
      <c r="E5" s="4"/>
      <c r="F5" s="19" t="s">
        <v>27</v>
      </c>
      <c r="G5" s="55" t="s">
        <v>120</v>
      </c>
      <c r="H5" s="22">
        <f>IF(G5="","",VLOOKUP(G5,'Matières 1ère '!B:G,6,FALSE))</f>
        <v>1.01E-3</v>
      </c>
    </row>
    <row r="6" spans="1:9" x14ac:dyDescent="0.25">
      <c r="A6" s="7"/>
      <c r="B6" s="19" t="s">
        <v>52</v>
      </c>
      <c r="C6" s="55"/>
      <c r="D6" s="22" t="str">
        <f>IF(C6="","",VLOOKUP(C6,'Matières 1ère '!B:G,6,FALSE))</f>
        <v/>
      </c>
      <c r="E6" s="4"/>
      <c r="F6" s="19" t="s">
        <v>52</v>
      </c>
      <c r="G6" s="55"/>
      <c r="H6" s="22" t="str">
        <f>IF(G6="","",VLOOKUP(G6,'Matières 1ère '!B:G,6,FALSE))</f>
        <v/>
      </c>
    </row>
    <row r="7" spans="1:9" x14ac:dyDescent="0.25">
      <c r="B7" s="19" t="s">
        <v>56</v>
      </c>
      <c r="C7" s="55" t="s">
        <v>160</v>
      </c>
      <c r="D7" s="22">
        <f>IF(C7="","",VLOOKUP(C7,'Matières 1ère '!B:G,6,FALSE))</f>
        <v>1.0500000000000002E-3</v>
      </c>
      <c r="E7" s="4"/>
      <c r="F7" s="19" t="s">
        <v>56</v>
      </c>
      <c r="G7" s="55" t="s">
        <v>161</v>
      </c>
      <c r="H7" s="22">
        <f>IF(G7="","",VLOOKUP(G7,'Matières 1ère '!B:G,6,FALSE))</f>
        <v>1.0500000000000002E-3</v>
      </c>
    </row>
    <row r="8" spans="1:9" x14ac:dyDescent="0.25">
      <c r="A8" s="3"/>
      <c r="B8" s="19" t="s">
        <v>32</v>
      </c>
      <c r="C8" s="55" t="s">
        <v>160</v>
      </c>
      <c r="D8" s="22">
        <f>IF(C8="","",VLOOKUP(C8,'Matières 1ère '!B:G,6,FALSE))</f>
        <v>1.0500000000000002E-3</v>
      </c>
      <c r="E8" s="4"/>
      <c r="F8" s="19" t="s">
        <v>32</v>
      </c>
      <c r="G8" s="55" t="s">
        <v>161</v>
      </c>
      <c r="H8" s="22">
        <f>IF(G8="","",VLOOKUP(G8,'Matières 1ère '!B:G,6,FALSE))</f>
        <v>1.0500000000000002E-3</v>
      </c>
    </row>
    <row r="9" spans="1:9" x14ac:dyDescent="0.25">
      <c r="B9" s="19" t="s">
        <v>57</v>
      </c>
      <c r="C9" s="55" t="s">
        <v>144</v>
      </c>
      <c r="D9" s="22">
        <f>IF(C9="","",VLOOKUP(C9,'Matières 1ère '!B:G,6,FALSE))</f>
        <v>1.01E-3</v>
      </c>
      <c r="E9" s="4"/>
      <c r="F9" s="19" t="s">
        <v>57</v>
      </c>
      <c r="G9" s="55" t="s">
        <v>144</v>
      </c>
      <c r="H9" s="22">
        <f>IF(G9="","",VLOOKUP(G9,'Matières 1ère '!B:G,6,FALSE))</f>
        <v>1.01E-3</v>
      </c>
    </row>
    <row r="10" spans="1:9" x14ac:dyDescent="0.25">
      <c r="B10" s="72" t="s">
        <v>68</v>
      </c>
      <c r="C10" s="74"/>
      <c r="D10" s="73" t="str">
        <f>IF(COUNT(D5:D9)&lt;&gt;COUNTA(D5:D9),"VALEURE MANQUANTE",SUM(D5:D9))</f>
        <v>VALEURE MANQUANTE</v>
      </c>
      <c r="E10" s="4"/>
      <c r="F10" s="72" t="s">
        <v>68</v>
      </c>
      <c r="G10" s="75"/>
      <c r="H10" s="73" t="str">
        <f>IF(COUNT(H5:H9)&lt;&gt;COUNTA(H5:H9),"VALEURE MANQUANTE",SUM(H5:H9))</f>
        <v>VALEURE MANQUANTE</v>
      </c>
    </row>
    <row r="11" spans="1:9" x14ac:dyDescent="0.25">
      <c r="D11" s="15"/>
      <c r="E11" s="2"/>
    </row>
    <row r="12" spans="1:9" x14ac:dyDescent="0.25">
      <c r="E12" s="6"/>
    </row>
    <row r="13" spans="1:9" ht="20" x14ac:dyDescent="0.25">
      <c r="A13" s="7"/>
      <c r="B13" s="29" t="s">
        <v>58</v>
      </c>
      <c r="C13" s="54" t="s">
        <v>175</v>
      </c>
      <c r="D13" s="44" t="s">
        <v>64</v>
      </c>
      <c r="E13" s="2"/>
      <c r="F13" s="29" t="s">
        <v>60</v>
      </c>
      <c r="G13" s="54" t="s">
        <v>175</v>
      </c>
      <c r="H13" s="44" t="s">
        <v>64</v>
      </c>
    </row>
    <row r="14" spans="1:9" x14ac:dyDescent="0.25">
      <c r="B14" s="19" t="s">
        <v>27</v>
      </c>
      <c r="C14" s="50" t="s">
        <v>119</v>
      </c>
      <c r="D14" s="22">
        <f>IF(C14="","",VLOOKUP(C14,'Matières 1ère '!B:G,6,FALSE))</f>
        <v>1.01E-3</v>
      </c>
      <c r="F14" s="19" t="s">
        <v>27</v>
      </c>
      <c r="G14" s="55" t="s">
        <v>119</v>
      </c>
      <c r="H14" s="22">
        <f>IF(G14="","",VLOOKUP(G14,'Matières 1ère '!B:G,6,FALSE))</f>
        <v>1.01E-3</v>
      </c>
    </row>
    <row r="15" spans="1:9" x14ac:dyDescent="0.25">
      <c r="A15" s="3"/>
      <c r="B15" s="19" t="s">
        <v>52</v>
      </c>
      <c r="C15" s="57"/>
      <c r="D15" s="22" t="str">
        <f>IF(C15="","",VLOOKUP(C15,'Matières 1ère '!B:G,6,FALSE))</f>
        <v/>
      </c>
      <c r="E15" s="2"/>
      <c r="F15" s="19" t="s">
        <v>52</v>
      </c>
      <c r="G15" s="55"/>
      <c r="H15" s="22" t="str">
        <f>IF(G15="","",VLOOKUP(G15,'Matières 1ère '!B:G,6,FALSE))</f>
        <v/>
      </c>
      <c r="I15" s="13"/>
    </row>
    <row r="16" spans="1:9" x14ac:dyDescent="0.25">
      <c r="A16" s="3"/>
      <c r="B16" s="19" t="s">
        <v>56</v>
      </c>
      <c r="C16" s="57" t="s">
        <v>159</v>
      </c>
      <c r="D16" s="22">
        <f>IF(C16="","",VLOOKUP(C16,'Matières 1ère '!B:G,6,FALSE))</f>
        <v>1.0500000000000002E-3</v>
      </c>
      <c r="E16" s="32"/>
      <c r="F16" s="19" t="s">
        <v>56</v>
      </c>
      <c r="G16" s="55" t="s">
        <v>60</v>
      </c>
      <c r="H16" s="22">
        <f>IF(G16="","",VLOOKUP(G16,'Matières 1ère '!B:G,6,FALSE))</f>
        <v>1.0500000000000002E-3</v>
      </c>
    </row>
    <row r="17" spans="1:8" x14ac:dyDescent="0.25">
      <c r="A17" s="3"/>
      <c r="B17" s="19" t="s">
        <v>32</v>
      </c>
      <c r="C17" s="57" t="s">
        <v>58</v>
      </c>
      <c r="D17" s="22">
        <f>IF(C17="","",VLOOKUP(C17,'Matières 1ère '!B:G,6,FALSE))</f>
        <v>1.0500000000000002E-3</v>
      </c>
      <c r="E17" s="2"/>
      <c r="F17" s="19" t="s">
        <v>32</v>
      </c>
      <c r="G17" s="55" t="s">
        <v>162</v>
      </c>
      <c r="H17" s="22">
        <f>IF(G17="","",VLOOKUP(G17,'Matières 1ère '!B:G,6,FALSE))</f>
        <v>1.0500000000000002E-3</v>
      </c>
    </row>
    <row r="18" spans="1:8" x14ac:dyDescent="0.25">
      <c r="A18" s="7"/>
      <c r="B18" s="19" t="s">
        <v>57</v>
      </c>
      <c r="C18" s="57" t="s">
        <v>144</v>
      </c>
      <c r="D18" s="22">
        <f>IF(C18="","",VLOOKUP(C18,'Matières 1ère '!B:G,6,FALSE))</f>
        <v>1.01E-3</v>
      </c>
      <c r="E18" s="2"/>
      <c r="F18" s="20" t="s">
        <v>30</v>
      </c>
      <c r="G18" s="59" t="s">
        <v>165</v>
      </c>
      <c r="H18" s="22">
        <f>IF(G18="","",VLOOKUP(G18,'Matières 1ère '!B:G,6,FALSE))</f>
        <v>1.01E-3</v>
      </c>
    </row>
    <row r="19" spans="1:8" x14ac:dyDescent="0.25">
      <c r="B19" s="72" t="s">
        <v>68</v>
      </c>
      <c r="C19" s="75"/>
      <c r="D19" s="73" t="str">
        <f>IF(COUNT(D14:D18)&lt;&gt;COUNTA(D14:D18),"VALEURE MANQUANTE",SUM(D14:D18))</f>
        <v>VALEURE MANQUANTE</v>
      </c>
      <c r="E19" s="2"/>
      <c r="F19" s="20" t="s">
        <v>62</v>
      </c>
      <c r="G19" s="59" t="s">
        <v>118</v>
      </c>
      <c r="H19" s="22">
        <f>IF(G19="","",VLOOKUP(G19,'Matières 1ère '!B:G,6,FALSE))</f>
        <v>1.0500000000000002E-3</v>
      </c>
    </row>
    <row r="20" spans="1:8" x14ac:dyDescent="0.25">
      <c r="A20" s="3"/>
      <c r="D20" s="15"/>
      <c r="E20" s="12"/>
      <c r="F20" s="72" t="s">
        <v>68</v>
      </c>
      <c r="G20" s="75"/>
      <c r="H20" s="73" t="str">
        <f>IF(COUNT(H14:H19)&lt;&gt;COUNTA(H14:H19),"VALEURE MANQUANTE",SUM(H14:H19))</f>
        <v>VALEURE MANQUANTE</v>
      </c>
    </row>
    <row r="21" spans="1:8" ht="20" x14ac:dyDescent="0.25">
      <c r="A21" s="3"/>
      <c r="D21" s="23"/>
      <c r="E21" s="12"/>
      <c r="G21" s="13"/>
    </row>
    <row r="22" spans="1:8" ht="20" x14ac:dyDescent="0.25">
      <c r="A22" s="3"/>
      <c r="B22" s="29" t="s">
        <v>63</v>
      </c>
      <c r="C22" s="54" t="s">
        <v>175</v>
      </c>
      <c r="D22" s="44" t="s">
        <v>64</v>
      </c>
      <c r="E22" s="12"/>
      <c r="G22" s="13"/>
    </row>
    <row r="23" spans="1:8" x14ac:dyDescent="0.25">
      <c r="A23" s="3"/>
      <c r="B23" s="19" t="s">
        <v>27</v>
      </c>
      <c r="C23" s="55" t="s">
        <v>119</v>
      </c>
      <c r="D23" s="22">
        <f>IF(C23="","",VLOOKUP(C23,'Matières 1ère '!B:G,6,FALSE))</f>
        <v>1.01E-3</v>
      </c>
      <c r="E23" s="12"/>
      <c r="G23" s="13"/>
    </row>
    <row r="24" spans="1:8" x14ac:dyDescent="0.25">
      <c r="A24" s="3"/>
      <c r="B24" s="19" t="s">
        <v>52</v>
      </c>
      <c r="C24" s="55"/>
      <c r="D24" s="22" t="str">
        <f>IF(C24="","",VLOOKUP(C24,'Matières 1ère '!B:G,6,FALSE))</f>
        <v/>
      </c>
      <c r="E24" s="12"/>
      <c r="G24" s="13"/>
    </row>
    <row r="25" spans="1:8" x14ac:dyDescent="0.25">
      <c r="A25" s="3"/>
      <c r="B25" s="19" t="s">
        <v>56</v>
      </c>
      <c r="C25" s="55" t="s">
        <v>63</v>
      </c>
      <c r="D25" s="22">
        <f>IF(C25="","",VLOOKUP(C25,'Matières 1ère '!B:G,6,FALSE))</f>
        <v>1.0500000000000002E-3</v>
      </c>
      <c r="E25" s="12"/>
      <c r="G25" s="13"/>
    </row>
    <row r="26" spans="1:8" x14ac:dyDescent="0.25">
      <c r="A26" s="3"/>
      <c r="B26" s="19" t="s">
        <v>32</v>
      </c>
      <c r="C26" s="55" t="s">
        <v>63</v>
      </c>
      <c r="D26" s="22">
        <f>IF(C26="","",VLOOKUP(C26,'Matières 1ère '!B:G,6,FALSE))</f>
        <v>1.0500000000000002E-3</v>
      </c>
      <c r="E26" s="12"/>
      <c r="G26" s="13"/>
    </row>
    <row r="27" spans="1:8" x14ac:dyDescent="0.25">
      <c r="A27" s="3"/>
      <c r="B27" s="20" t="s">
        <v>30</v>
      </c>
      <c r="C27" s="59" t="s">
        <v>165</v>
      </c>
      <c r="D27" s="22">
        <f>IF(C27="","",VLOOKUP(C27,'Matières 1ère '!B:G,6,FALSE))</f>
        <v>1.01E-3</v>
      </c>
      <c r="E27" s="12"/>
      <c r="G27" s="13"/>
    </row>
    <row r="28" spans="1:8" x14ac:dyDescent="0.25">
      <c r="A28" s="3"/>
      <c r="B28" s="20" t="s">
        <v>62</v>
      </c>
      <c r="C28" s="59" t="s">
        <v>118</v>
      </c>
      <c r="D28" s="22">
        <f>IF(C28="","",VLOOKUP(C28,'Matières 1ère '!B:G,6,FALSE))</f>
        <v>1.0500000000000002E-3</v>
      </c>
      <c r="E28" s="12"/>
      <c r="G28" s="13"/>
    </row>
    <row r="29" spans="1:8" x14ac:dyDescent="0.25">
      <c r="A29" s="3"/>
      <c r="B29" s="72" t="s">
        <v>68</v>
      </c>
      <c r="C29" s="75"/>
      <c r="D29" s="73" t="str">
        <f>IF(COUNT(D23:D28)&lt;&gt;COUNTA(D23:D28),"VALEURE MANQUANTE",SUM(D23:D28))</f>
        <v>VALEURE MANQUANTE</v>
      </c>
      <c r="E29" s="12"/>
      <c r="G29" s="13"/>
    </row>
    <row r="30" spans="1:8" ht="20" x14ac:dyDescent="0.25">
      <c r="A30" s="3"/>
      <c r="D30" s="23"/>
      <c r="E30" s="12"/>
      <c r="G30" s="13"/>
    </row>
    <row r="31" spans="1:8" x14ac:dyDescent="0.25">
      <c r="A31" s="3"/>
      <c r="E31" s="12"/>
      <c r="G31" s="13"/>
    </row>
    <row r="32" spans="1:8" x14ac:dyDescent="0.25">
      <c r="A32" s="3"/>
      <c r="E32" s="12"/>
      <c r="G32" s="13"/>
    </row>
    <row r="33" spans="1:7" x14ac:dyDescent="0.25">
      <c r="A33" s="3"/>
      <c r="E33" s="12"/>
      <c r="G33" s="13"/>
    </row>
    <row r="34" spans="1:7" x14ac:dyDescent="0.25">
      <c r="A34" s="3"/>
      <c r="E34" s="12"/>
      <c r="G34" s="13"/>
    </row>
    <row r="35" spans="1:7" x14ac:dyDescent="0.25">
      <c r="A35" s="3"/>
      <c r="E35" s="12"/>
      <c r="G35" s="13"/>
    </row>
    <row r="36" spans="1:7" x14ac:dyDescent="0.25">
      <c r="A36" s="3"/>
      <c r="E36" s="12"/>
      <c r="G36" s="13"/>
    </row>
    <row r="37" spans="1:7" x14ac:dyDescent="0.25">
      <c r="E37" s="5"/>
    </row>
    <row r="38" spans="1:7" x14ac:dyDescent="0.25">
      <c r="A38" s="3"/>
      <c r="E38" s="5"/>
    </row>
    <row r="39" spans="1:7" x14ac:dyDescent="0.25">
      <c r="B39" s="2"/>
      <c r="C39" s="58"/>
      <c r="D39" s="15"/>
      <c r="E39" s="5"/>
    </row>
    <row r="40" spans="1:7" ht="20" x14ac:dyDescent="0.25">
      <c r="D40" s="23"/>
      <c r="E40" s="5"/>
    </row>
    <row r="41" spans="1:7" x14ac:dyDescent="0.25">
      <c r="E41" s="5"/>
    </row>
    <row r="42" spans="1:7" x14ac:dyDescent="0.25">
      <c r="E42" s="5"/>
    </row>
    <row r="43" spans="1:7" x14ac:dyDescent="0.25">
      <c r="E43" s="5"/>
    </row>
    <row r="44" spans="1:7" x14ac:dyDescent="0.25">
      <c r="E44" s="5"/>
    </row>
    <row r="45" spans="1:7" x14ac:dyDescent="0.25">
      <c r="A45" s="3"/>
      <c r="E45" s="5"/>
    </row>
    <row r="46" spans="1:7" x14ac:dyDescent="0.25">
      <c r="A46" s="3"/>
      <c r="E46" s="5"/>
    </row>
    <row r="47" spans="1:7" x14ac:dyDescent="0.25">
      <c r="E47" s="6"/>
    </row>
    <row r="48" spans="1:7" x14ac:dyDescent="0.25">
      <c r="A48" s="7"/>
      <c r="E48" s="2"/>
    </row>
    <row r="49" spans="1:5" x14ac:dyDescent="0.25">
      <c r="E49" s="2"/>
    </row>
    <row r="50" spans="1:5" x14ac:dyDescent="0.25">
      <c r="A50" s="3"/>
      <c r="B50" s="11"/>
      <c r="C50" s="60"/>
      <c r="D50" s="15"/>
      <c r="E50" s="5"/>
    </row>
    <row r="51" spans="1:5" x14ac:dyDescent="0.25">
      <c r="A51" s="3"/>
      <c r="D51" s="15"/>
      <c r="E51" s="5"/>
    </row>
    <row r="52" spans="1:5" x14ac:dyDescent="0.25">
      <c r="A52" s="3"/>
      <c r="B52" s="10"/>
      <c r="C52" s="61"/>
      <c r="D52" s="15"/>
      <c r="E52" s="5"/>
    </row>
    <row r="53" spans="1:5" x14ac:dyDescent="0.25">
      <c r="A53" s="3"/>
      <c r="B53" s="10"/>
      <c r="C53" s="61"/>
      <c r="D53" s="15"/>
      <c r="E53" s="5"/>
    </row>
    <row r="54" spans="1:5" x14ac:dyDescent="0.25">
      <c r="A54" s="3"/>
      <c r="B54" s="10"/>
      <c r="C54" s="61"/>
      <c r="D54" s="15"/>
      <c r="E54" s="5"/>
    </row>
    <row r="55" spans="1:5" x14ac:dyDescent="0.25">
      <c r="A55" s="3"/>
      <c r="B55" s="10"/>
      <c r="C55" s="61"/>
      <c r="D55" s="15"/>
      <c r="E55" s="5"/>
    </row>
    <row r="56" spans="1:5" x14ac:dyDescent="0.25">
      <c r="A56" s="3"/>
      <c r="B56" s="10"/>
      <c r="C56" s="61"/>
      <c r="D56" s="15"/>
      <c r="E56" s="5"/>
    </row>
    <row r="57" spans="1:5" x14ac:dyDescent="0.25">
      <c r="A57" s="3"/>
      <c r="B57" s="10"/>
      <c r="C57" s="61"/>
      <c r="D57" s="15"/>
      <c r="E57" s="5"/>
    </row>
    <row r="58" spans="1:5" x14ac:dyDescent="0.25">
      <c r="A58" s="3"/>
      <c r="B58" s="10"/>
      <c r="C58" s="61"/>
      <c r="D58" s="15"/>
      <c r="E58" s="5"/>
    </row>
    <row r="59" spans="1:5" x14ac:dyDescent="0.25">
      <c r="A59" s="3"/>
      <c r="B59" s="10"/>
      <c r="C59" s="61"/>
      <c r="D59" s="15"/>
      <c r="E59" s="5"/>
    </row>
    <row r="60" spans="1:5" x14ac:dyDescent="0.25">
      <c r="A60" s="3"/>
      <c r="B60" s="10"/>
      <c r="C60" s="61"/>
      <c r="D60" s="15"/>
      <c r="E60" s="5"/>
    </row>
    <row r="61" spans="1:5" x14ac:dyDescent="0.25">
      <c r="A61" s="3"/>
      <c r="B61" s="10"/>
      <c r="C61" s="61"/>
      <c r="D61" s="15"/>
      <c r="E61" s="5"/>
    </row>
    <row r="62" spans="1:5" x14ac:dyDescent="0.25">
      <c r="A62" s="3"/>
      <c r="B62" s="10"/>
      <c r="C62" s="61"/>
      <c r="D62" s="15"/>
      <c r="E62" s="5"/>
    </row>
    <row r="63" spans="1:5" x14ac:dyDescent="0.25">
      <c r="A63" s="3"/>
      <c r="B63" s="10"/>
      <c r="C63" s="61"/>
      <c r="D63" s="15"/>
      <c r="E63" s="5"/>
    </row>
    <row r="64" spans="1:5" x14ac:dyDescent="0.25">
      <c r="A64" s="3"/>
      <c r="B64" s="10"/>
      <c r="C64" s="61"/>
      <c r="D64" s="15"/>
      <c r="E64" s="5"/>
    </row>
    <row r="65" spans="1:5" x14ac:dyDescent="0.25">
      <c r="A65" s="3"/>
      <c r="B65" s="10"/>
      <c r="C65" s="61"/>
      <c r="D65" s="15"/>
      <c r="E65" s="5"/>
    </row>
    <row r="66" spans="1:5" x14ac:dyDescent="0.25">
      <c r="A66" s="3"/>
      <c r="B66" s="10"/>
      <c r="C66" s="61"/>
      <c r="D66" s="15"/>
      <c r="E66" s="5"/>
    </row>
    <row r="67" spans="1:5" x14ac:dyDescent="0.25">
      <c r="A67" s="3"/>
      <c r="B67" s="10"/>
      <c r="C67" s="61"/>
      <c r="D67" s="15"/>
      <c r="E67" s="5"/>
    </row>
    <row r="68" spans="1:5" x14ac:dyDescent="0.25">
      <c r="A68" s="3"/>
      <c r="B68" s="10"/>
      <c r="C68" s="61"/>
      <c r="D68" s="15"/>
      <c r="E68" s="5"/>
    </row>
    <row r="69" spans="1:5" x14ac:dyDescent="0.25">
      <c r="A69" s="3"/>
      <c r="B69" s="10"/>
      <c r="C69" s="61"/>
      <c r="D69" s="15"/>
      <c r="E69" s="5"/>
    </row>
    <row r="70" spans="1:5" x14ac:dyDescent="0.25">
      <c r="A70" s="3"/>
      <c r="B70" s="10"/>
      <c r="C70" s="61"/>
      <c r="D70" s="15"/>
      <c r="E70" s="5"/>
    </row>
    <row r="71" spans="1:5" x14ac:dyDescent="0.25">
      <c r="A71" s="3"/>
      <c r="B71" s="10"/>
      <c r="C71" s="61"/>
      <c r="D71" s="15"/>
      <c r="E71" s="5"/>
    </row>
    <row r="72" spans="1:5" x14ac:dyDescent="0.25">
      <c r="B72" s="10"/>
      <c r="C72" s="61"/>
      <c r="D72" s="15"/>
      <c r="E72" s="5"/>
    </row>
    <row r="73" spans="1:5" x14ac:dyDescent="0.25">
      <c r="B73" s="10"/>
      <c r="C73" s="61"/>
      <c r="D73" s="15"/>
      <c r="E73" s="5"/>
    </row>
    <row r="74" spans="1:5" x14ac:dyDescent="0.25">
      <c r="D74" s="15"/>
      <c r="E74" s="5"/>
    </row>
    <row r="75" spans="1:5" x14ac:dyDescent="0.25">
      <c r="D75" s="15"/>
      <c r="E75" s="5"/>
    </row>
    <row r="76" spans="1:5" x14ac:dyDescent="0.25">
      <c r="D76" s="15"/>
      <c r="E76" s="5"/>
    </row>
    <row r="77" spans="1:5" x14ac:dyDescent="0.25">
      <c r="D77" s="15"/>
      <c r="E77" s="5"/>
    </row>
    <row r="78" spans="1:5" x14ac:dyDescent="0.25">
      <c r="D78" s="15"/>
      <c r="E78" s="5"/>
    </row>
    <row r="79" spans="1:5" x14ac:dyDescent="0.25">
      <c r="D79" s="15"/>
      <c r="E79" s="5"/>
    </row>
    <row r="80" spans="1:5" x14ac:dyDescent="0.25">
      <c r="D80" s="15"/>
      <c r="E80" s="5"/>
    </row>
    <row r="81" spans="4:5" x14ac:dyDescent="0.25">
      <c r="D81" s="15"/>
      <c r="E81" s="5"/>
    </row>
    <row r="82" spans="4:5" x14ac:dyDescent="0.25">
      <c r="D82" s="15"/>
      <c r="E82" s="5"/>
    </row>
    <row r="83" spans="4:5" x14ac:dyDescent="0.25">
      <c r="D83" s="15"/>
      <c r="E83" s="5"/>
    </row>
    <row r="84" spans="4:5" x14ac:dyDescent="0.25">
      <c r="D84" s="15"/>
      <c r="E84" s="5"/>
    </row>
    <row r="85" spans="4:5" x14ac:dyDescent="0.25">
      <c r="D85" s="15"/>
      <c r="E85" s="5"/>
    </row>
    <row r="86" spans="4:5" x14ac:dyDescent="0.25">
      <c r="D86" s="15"/>
      <c r="E86" s="5"/>
    </row>
    <row r="87" spans="4:5" x14ac:dyDescent="0.25">
      <c r="D87" s="15"/>
      <c r="E87" s="5"/>
    </row>
    <row r="88" spans="4:5" x14ac:dyDescent="0.25">
      <c r="D88" s="15"/>
      <c r="E88" s="5"/>
    </row>
    <row r="89" spans="4:5" x14ac:dyDescent="0.25">
      <c r="D89" s="15"/>
      <c r="E89" s="5"/>
    </row>
    <row r="90" spans="4:5" x14ac:dyDescent="0.25">
      <c r="D90" s="15"/>
      <c r="E90" s="5"/>
    </row>
    <row r="91" spans="4:5" x14ac:dyDescent="0.25">
      <c r="D91" s="15"/>
      <c r="E91" s="5"/>
    </row>
    <row r="92" spans="4:5" x14ac:dyDescent="0.25">
      <c r="D92" s="15"/>
      <c r="E92" s="5"/>
    </row>
    <row r="93" spans="4:5" x14ac:dyDescent="0.25">
      <c r="D93" s="15"/>
      <c r="E93" s="5"/>
    </row>
    <row r="94" spans="4:5" x14ac:dyDescent="0.25">
      <c r="D94" s="15"/>
      <c r="E94" s="5"/>
    </row>
    <row r="95" spans="4:5" x14ac:dyDescent="0.25">
      <c r="D95" s="15"/>
      <c r="E95" s="5"/>
    </row>
    <row r="96" spans="4:5" x14ac:dyDescent="0.25">
      <c r="D96" s="15"/>
      <c r="E96" s="5"/>
    </row>
    <row r="97" spans="1:5" x14ac:dyDescent="0.25">
      <c r="A97" s="7"/>
      <c r="D97" s="17"/>
      <c r="E97" s="2"/>
    </row>
    <row r="98" spans="1:5" x14ac:dyDescent="0.25">
      <c r="D98" s="15"/>
      <c r="E98" s="5"/>
    </row>
    <row r="99" spans="1:5" x14ac:dyDescent="0.25">
      <c r="A99" s="3"/>
      <c r="B99" s="11"/>
      <c r="C99" s="60"/>
      <c r="D99" s="15"/>
      <c r="E99" s="5"/>
    </row>
    <row r="100" spans="1:5" x14ac:dyDescent="0.25">
      <c r="D100" s="15"/>
      <c r="E100" s="5"/>
    </row>
    <row r="101" spans="1:5" x14ac:dyDescent="0.25">
      <c r="B101" s="10"/>
      <c r="C101" s="61"/>
      <c r="D101" s="15"/>
      <c r="E101" s="5"/>
    </row>
    <row r="102" spans="1:5" x14ac:dyDescent="0.25">
      <c r="D102" s="15"/>
      <c r="E102" s="5"/>
    </row>
    <row r="103" spans="1:5" x14ac:dyDescent="0.25">
      <c r="D103" s="15"/>
      <c r="E103" s="5"/>
    </row>
    <row r="104" spans="1:5" x14ac:dyDescent="0.25">
      <c r="D104" s="15"/>
      <c r="E104" s="5"/>
    </row>
    <row r="105" spans="1:5" x14ac:dyDescent="0.25">
      <c r="D105" s="15"/>
      <c r="E105" s="5"/>
    </row>
    <row r="106" spans="1:5" x14ac:dyDescent="0.25">
      <c r="D106" s="15"/>
      <c r="E106" s="5"/>
    </row>
    <row r="107" spans="1:5" x14ac:dyDescent="0.25">
      <c r="D107" s="15"/>
      <c r="E107" s="5"/>
    </row>
    <row r="108" spans="1:5" x14ac:dyDescent="0.25">
      <c r="D108" s="15"/>
      <c r="E108" s="5"/>
    </row>
    <row r="109" spans="1:5" x14ac:dyDescent="0.25">
      <c r="D109" s="15"/>
      <c r="E109" s="5"/>
    </row>
    <row r="110" spans="1:5" x14ac:dyDescent="0.25">
      <c r="D110" s="15"/>
      <c r="E110" s="5"/>
    </row>
    <row r="111" spans="1:5" x14ac:dyDescent="0.25">
      <c r="D111" s="15"/>
      <c r="E111" s="5"/>
    </row>
    <row r="112" spans="1:5" x14ac:dyDescent="0.25">
      <c r="D112" s="15"/>
      <c r="E112" s="5"/>
    </row>
    <row r="113" spans="1:5" x14ac:dyDescent="0.25">
      <c r="D113" s="15"/>
      <c r="E113" s="5"/>
    </row>
    <row r="114" spans="1:5" x14ac:dyDescent="0.25">
      <c r="A114" s="3"/>
      <c r="D114" s="15"/>
      <c r="E114" s="5"/>
    </row>
    <row r="115" spans="1:5" x14ac:dyDescent="0.25">
      <c r="A115" s="3"/>
      <c r="D115" s="15"/>
      <c r="E115" s="5"/>
    </row>
    <row r="116" spans="1:5" x14ac:dyDescent="0.25">
      <c r="A116" s="3"/>
      <c r="B116" s="10"/>
      <c r="C116" s="61"/>
      <c r="D116" s="15"/>
      <c r="E116" s="5"/>
    </row>
    <row r="117" spans="1:5" x14ac:dyDescent="0.25">
      <c r="B117" s="10"/>
      <c r="C117" s="61"/>
      <c r="D117" s="15"/>
      <c r="E117" s="5"/>
    </row>
    <row r="118" spans="1:5" x14ac:dyDescent="0.25">
      <c r="B118" s="10"/>
      <c r="C118" s="61"/>
      <c r="D118" s="15"/>
      <c r="E118" s="5"/>
    </row>
    <row r="119" spans="1:5" x14ac:dyDescent="0.25">
      <c r="D119" s="15"/>
      <c r="E119" s="5"/>
    </row>
    <row r="120" spans="1:5" x14ac:dyDescent="0.25">
      <c r="D120" s="15"/>
      <c r="E120" s="5"/>
    </row>
    <row r="121" spans="1:5" x14ac:dyDescent="0.25">
      <c r="D121" s="15"/>
      <c r="E121" s="5"/>
    </row>
    <row r="122" spans="1:5" x14ac:dyDescent="0.25">
      <c r="D122" s="15"/>
      <c r="E122" s="5"/>
    </row>
    <row r="123" spans="1:5" x14ac:dyDescent="0.25">
      <c r="D123" s="15"/>
      <c r="E123" s="5"/>
    </row>
    <row r="124" spans="1:5" x14ac:dyDescent="0.25">
      <c r="D124" s="15"/>
      <c r="E124" s="5"/>
    </row>
    <row r="125" spans="1:5" x14ac:dyDescent="0.25">
      <c r="D125" s="15"/>
      <c r="E125" s="5"/>
    </row>
    <row r="126" spans="1:5" x14ac:dyDescent="0.25">
      <c r="D126" s="15"/>
      <c r="E126" s="5"/>
    </row>
    <row r="127" spans="1:5" x14ac:dyDescent="0.25">
      <c r="D127" s="15"/>
      <c r="E127" s="5"/>
    </row>
    <row r="128" spans="1:5" x14ac:dyDescent="0.25">
      <c r="D128" s="15"/>
      <c r="E128" s="5"/>
    </row>
    <row r="129" spans="4:5" x14ac:dyDescent="0.25">
      <c r="D129" s="15"/>
      <c r="E129" s="5"/>
    </row>
    <row r="130" spans="4:5" x14ac:dyDescent="0.25">
      <c r="D130" s="15"/>
      <c r="E130" s="5"/>
    </row>
    <row r="131" spans="4:5" x14ac:dyDescent="0.25">
      <c r="D131" s="15"/>
      <c r="E131" s="5"/>
    </row>
    <row r="132" spans="4:5" x14ac:dyDescent="0.25">
      <c r="D132" s="15"/>
      <c r="E132" s="5"/>
    </row>
    <row r="133" spans="4:5" x14ac:dyDescent="0.25">
      <c r="D133" s="15"/>
      <c r="E133" s="5"/>
    </row>
    <row r="134" spans="4:5" x14ac:dyDescent="0.25">
      <c r="D134" s="15"/>
      <c r="E134" s="5"/>
    </row>
    <row r="135" spans="4:5" x14ac:dyDescent="0.25">
      <c r="D135" s="15"/>
      <c r="E135" s="5"/>
    </row>
    <row r="136" spans="4:5" x14ac:dyDescent="0.25">
      <c r="D136" s="15"/>
      <c r="E136" s="5"/>
    </row>
    <row r="137" spans="4:5" x14ac:dyDescent="0.25">
      <c r="D137" s="15"/>
      <c r="E137" s="5"/>
    </row>
    <row r="138" spans="4:5" x14ac:dyDescent="0.25">
      <c r="D138" s="15"/>
      <c r="E138" s="5"/>
    </row>
    <row r="139" spans="4:5" x14ac:dyDescent="0.25">
      <c r="D139" s="15"/>
      <c r="E139" s="5"/>
    </row>
    <row r="140" spans="4:5" x14ac:dyDescent="0.25">
      <c r="D140" s="15"/>
      <c r="E140" s="5"/>
    </row>
    <row r="141" spans="4:5" x14ac:dyDescent="0.25">
      <c r="D141" s="15"/>
      <c r="E141" s="5"/>
    </row>
    <row r="142" spans="4:5" x14ac:dyDescent="0.25">
      <c r="D142" s="15"/>
      <c r="E142" s="5"/>
    </row>
    <row r="143" spans="4:5" x14ac:dyDescent="0.25">
      <c r="D143" s="15"/>
      <c r="E143" s="5"/>
    </row>
    <row r="144" spans="4:5" x14ac:dyDescent="0.25">
      <c r="D144" s="17"/>
      <c r="E144" s="6"/>
    </row>
    <row r="145" spans="1:5" x14ac:dyDescent="0.25">
      <c r="A145" s="7"/>
      <c r="D145" s="15"/>
      <c r="E145" s="5"/>
    </row>
    <row r="146" spans="1:5" x14ac:dyDescent="0.25">
      <c r="D146" s="15"/>
      <c r="E146" s="5"/>
    </row>
    <row r="147" spans="1:5" x14ac:dyDescent="0.25">
      <c r="A147" s="3"/>
      <c r="B147" s="11"/>
      <c r="C147" s="60"/>
      <c r="D147" s="15"/>
      <c r="E147" s="5"/>
    </row>
    <row r="148" spans="1:5" x14ac:dyDescent="0.25">
      <c r="D148" s="15"/>
      <c r="E148" s="5"/>
    </row>
    <row r="149" spans="1:5" x14ac:dyDescent="0.25">
      <c r="B149" s="10"/>
      <c r="C149" s="61"/>
      <c r="D149" s="15"/>
      <c r="E149" s="5"/>
    </row>
    <row r="151" spans="1:5" x14ac:dyDescent="0.25">
      <c r="A151" s="7"/>
      <c r="D151" s="15"/>
      <c r="E151" s="5"/>
    </row>
    <row r="152" spans="1:5" x14ac:dyDescent="0.25">
      <c r="D152" s="15"/>
      <c r="E152" s="5"/>
    </row>
    <row r="153" spans="1:5" x14ac:dyDescent="0.25">
      <c r="A153" s="3"/>
      <c r="B153" s="11"/>
      <c r="C153" s="60"/>
      <c r="D153" s="15"/>
      <c r="E153" s="5"/>
    </row>
    <row r="154" spans="1:5" x14ac:dyDescent="0.25">
      <c r="D154" s="15"/>
      <c r="E154" s="5"/>
    </row>
    <row r="155" spans="1:5" x14ac:dyDescent="0.25">
      <c r="B155" s="10"/>
      <c r="C155" s="61"/>
      <c r="D155" s="15"/>
      <c r="E155" s="5"/>
    </row>
  </sheetData>
  <mergeCells count="1">
    <mergeCell ref="A1:B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8D45C22E-F3CC-CF44-9453-266B6BB45964}">
          <x14:formula1>
            <xm:f>'Matières 1ère '!$B$5:$B$9</xm:f>
          </x14:formula1>
          <xm:sqref>C5 C23 G14 G5 C14</xm:sqref>
        </x14:dataValidation>
        <x14:dataValidation type="list" allowBlank="1" showInputMessage="1" showErrorMessage="1" xr:uid="{C071BE53-581E-2546-8339-3631D5850213}">
          <x14:formula1>
            <xm:f>'Matières 1ère '!$B$2:$B$4</xm:f>
          </x14:formula1>
          <xm:sqref>C6 C24 G15 G6 C15</xm:sqref>
        </x14:dataValidation>
        <x14:dataValidation type="list" allowBlank="1" showInputMessage="1" showErrorMessage="1" xr:uid="{CD3896F5-B823-004B-9AD3-D0281C498176}">
          <x14:formula1>
            <xm:f>'Matières 1ère '!$B$10:$B$34</xm:f>
          </x14:formula1>
          <xm:sqref>G7 C7 C25 G16 C16</xm:sqref>
        </x14:dataValidation>
        <x14:dataValidation type="list" allowBlank="1" showInputMessage="1" showErrorMessage="1" xr:uid="{470EEE82-275B-F945-ADCA-49F2D2D7B914}">
          <x14:formula1>
            <xm:f>'Matières 1ère '!$B$35:$B$49</xm:f>
          </x14:formula1>
          <xm:sqref>G17 C8 C17 C26 G8</xm:sqref>
        </x14:dataValidation>
        <x14:dataValidation type="list" allowBlank="1" showInputMessage="1" showErrorMessage="1" xr:uid="{E302D220-EEC5-644D-A3A3-7038F7A5106F}">
          <x14:formula1>
            <xm:f>'Matières 1ère '!$B$50:$B$52</xm:f>
          </x14:formula1>
          <xm:sqref>C9 C18 G9</xm:sqref>
        </x14:dataValidation>
        <x14:dataValidation type="list" allowBlank="1" showInputMessage="1" showErrorMessage="1" xr:uid="{DA4F26FB-9CB6-E149-BBBD-CDC8067312A3}">
          <x14:formula1>
            <xm:f>'Matières 1ère '!$B$53</xm:f>
          </x14:formula1>
          <xm:sqref>G18 C27</xm:sqref>
        </x14:dataValidation>
        <x14:dataValidation type="list" allowBlank="1" showInputMessage="1" showErrorMessage="1" xr:uid="{F526B5C8-09A0-3D4E-B0E5-4158678D46ED}">
          <x14:formula1>
            <xm:f>'Matières 1ère '!$B$54</xm:f>
          </x14:formula1>
          <xm:sqref>G19 C28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E2CC4A-7240-F542-B2AD-FE3273508447}">
  <dimension ref="A1:H46"/>
  <sheetViews>
    <sheetView workbookViewId="0">
      <selection activeCell="D8" sqref="D8"/>
    </sheetView>
  </sheetViews>
  <sheetFormatPr baseColWidth="10" defaultRowHeight="16" x14ac:dyDescent="0.2"/>
  <cols>
    <col min="1" max="1" width="17.83203125" customWidth="1"/>
    <col min="2" max="2" width="25" customWidth="1"/>
    <col min="3" max="3" width="24.5" customWidth="1"/>
    <col min="4" max="4" width="32.83203125" customWidth="1"/>
    <col min="5" max="5" width="22.1640625" customWidth="1"/>
    <col min="6" max="6" width="15.5" customWidth="1"/>
    <col min="7" max="7" width="12.33203125" bestFit="1" customWidth="1"/>
  </cols>
  <sheetData>
    <row r="1" spans="1:8" ht="26" x14ac:dyDescent="0.3">
      <c r="A1" s="14" t="s">
        <v>54</v>
      </c>
    </row>
    <row r="4" spans="1:8" ht="20" x14ac:dyDescent="0.25">
      <c r="B4" s="28" t="s">
        <v>55</v>
      </c>
      <c r="C4" s="44" t="s">
        <v>132</v>
      </c>
      <c r="D4" s="44" t="s">
        <v>64</v>
      </c>
      <c r="G4" s="45" t="s">
        <v>132</v>
      </c>
    </row>
    <row r="5" spans="1:8" ht="19" x14ac:dyDescent="0.25">
      <c r="B5" s="19" t="s">
        <v>65</v>
      </c>
      <c r="C5" s="30"/>
      <c r="D5" s="30"/>
      <c r="F5" s="19" t="s">
        <v>65</v>
      </c>
      <c r="G5" s="30"/>
      <c r="H5" s="30"/>
    </row>
    <row r="6" spans="1:8" ht="19" x14ac:dyDescent="0.25">
      <c r="B6" s="19" t="s">
        <v>51</v>
      </c>
      <c r="C6" s="30"/>
      <c r="D6" s="30"/>
      <c r="F6" s="19" t="s">
        <v>51</v>
      </c>
      <c r="G6" s="30"/>
      <c r="H6" s="30"/>
    </row>
    <row r="7" spans="1:8" ht="19" x14ac:dyDescent="0.25">
      <c r="B7" s="19" t="s">
        <v>66</v>
      </c>
      <c r="C7" s="30"/>
      <c r="D7" s="30"/>
      <c r="F7" s="19" t="s">
        <v>66</v>
      </c>
      <c r="G7" s="30"/>
      <c r="H7" s="30"/>
    </row>
    <row r="8" spans="1:8" ht="19" x14ac:dyDescent="0.25">
      <c r="B8" s="19" t="s">
        <v>67</v>
      </c>
      <c r="C8" s="30"/>
      <c r="D8" s="30"/>
      <c r="F8" s="19" t="s">
        <v>67</v>
      </c>
      <c r="G8" s="30"/>
      <c r="H8" s="30"/>
    </row>
    <row r="9" spans="1:8" ht="19" x14ac:dyDescent="0.25">
      <c r="B9" s="19" t="s">
        <v>37</v>
      </c>
      <c r="C9" s="30"/>
      <c r="D9" s="30"/>
      <c r="F9" s="19" t="s">
        <v>37</v>
      </c>
      <c r="G9" s="30"/>
      <c r="H9" s="30"/>
    </row>
    <row r="10" spans="1:8" ht="19" x14ac:dyDescent="0.25">
      <c r="B10" s="19" t="s">
        <v>41</v>
      </c>
      <c r="C10" s="30"/>
      <c r="D10" s="30"/>
      <c r="F10" s="19" t="s">
        <v>41</v>
      </c>
      <c r="G10" s="30"/>
      <c r="H10" s="30"/>
    </row>
    <row r="11" spans="1:8" ht="19" x14ac:dyDescent="0.25">
      <c r="B11" s="9"/>
    </row>
    <row r="13" spans="1:8" ht="20" x14ac:dyDescent="0.2">
      <c r="B13" s="28" t="s">
        <v>58</v>
      </c>
      <c r="C13" s="44" t="s">
        <v>132</v>
      </c>
      <c r="D13" s="44" t="s">
        <v>64</v>
      </c>
    </row>
    <row r="14" spans="1:8" ht="19" x14ac:dyDescent="0.25">
      <c r="B14" s="19" t="s">
        <v>65</v>
      </c>
      <c r="C14" s="30"/>
      <c r="D14" s="30"/>
    </row>
    <row r="15" spans="1:8" ht="19" x14ac:dyDescent="0.25">
      <c r="B15" s="19" t="s">
        <v>51</v>
      </c>
      <c r="C15" s="30"/>
      <c r="D15" s="30"/>
    </row>
    <row r="16" spans="1:8" ht="19" x14ac:dyDescent="0.25">
      <c r="B16" s="19" t="s">
        <v>66</v>
      </c>
      <c r="C16" s="30"/>
      <c r="D16" s="30"/>
    </row>
    <row r="17" spans="2:4" ht="19" x14ac:dyDescent="0.25">
      <c r="B17" s="19" t="s">
        <v>67</v>
      </c>
      <c r="C17" s="30"/>
      <c r="D17" s="30"/>
    </row>
    <row r="18" spans="2:4" ht="19" x14ac:dyDescent="0.25">
      <c r="B18" s="19" t="s">
        <v>37</v>
      </c>
      <c r="C18" s="30"/>
      <c r="D18" s="30"/>
    </row>
    <row r="19" spans="2:4" ht="19" x14ac:dyDescent="0.25">
      <c r="B19" s="19" t="s">
        <v>41</v>
      </c>
      <c r="C19" s="30"/>
      <c r="D19" s="30"/>
    </row>
    <row r="20" spans="2:4" ht="19" x14ac:dyDescent="0.25">
      <c r="B20" s="9"/>
    </row>
    <row r="22" spans="2:4" ht="20" x14ac:dyDescent="0.2">
      <c r="B22" s="28" t="s">
        <v>59</v>
      </c>
      <c r="C22" s="44" t="s">
        <v>132</v>
      </c>
      <c r="D22" s="44" t="s">
        <v>64</v>
      </c>
    </row>
    <row r="23" spans="2:4" ht="19" x14ac:dyDescent="0.25">
      <c r="B23" s="19" t="s">
        <v>65</v>
      </c>
      <c r="C23" s="30"/>
      <c r="D23" s="30"/>
    </row>
    <row r="24" spans="2:4" ht="19" x14ac:dyDescent="0.25">
      <c r="B24" s="19" t="s">
        <v>51</v>
      </c>
      <c r="C24" s="30"/>
      <c r="D24" s="30"/>
    </row>
    <row r="25" spans="2:4" ht="19" x14ac:dyDescent="0.25">
      <c r="B25" s="19" t="s">
        <v>66</v>
      </c>
      <c r="C25" s="30"/>
      <c r="D25" s="30"/>
    </row>
    <row r="26" spans="2:4" ht="19" x14ac:dyDescent="0.25">
      <c r="B26" s="19" t="s">
        <v>67</v>
      </c>
      <c r="C26" s="30"/>
      <c r="D26" s="30"/>
    </row>
    <row r="27" spans="2:4" ht="19" x14ac:dyDescent="0.25">
      <c r="B27" s="19" t="s">
        <v>37</v>
      </c>
      <c r="C27" s="30"/>
      <c r="D27" s="30"/>
    </row>
    <row r="28" spans="2:4" ht="19" x14ac:dyDescent="0.25">
      <c r="B28" s="19" t="s">
        <v>41</v>
      </c>
      <c r="C28" s="30"/>
      <c r="D28" s="30"/>
    </row>
    <row r="29" spans="2:4" ht="19" x14ac:dyDescent="0.25">
      <c r="B29" s="2"/>
    </row>
    <row r="31" spans="2:4" ht="20" x14ac:dyDescent="0.2">
      <c r="B31" s="28" t="s">
        <v>60</v>
      </c>
      <c r="C31" s="44" t="s">
        <v>132</v>
      </c>
      <c r="D31" s="44" t="s">
        <v>64</v>
      </c>
    </row>
    <row r="32" spans="2:4" ht="19" x14ac:dyDescent="0.25">
      <c r="B32" s="19" t="s">
        <v>65</v>
      </c>
      <c r="C32" s="30"/>
      <c r="D32" s="30"/>
    </row>
    <row r="33" spans="2:4" ht="19" x14ac:dyDescent="0.25">
      <c r="B33" s="19" t="s">
        <v>51</v>
      </c>
      <c r="C33" s="30"/>
      <c r="D33" s="30"/>
    </row>
    <row r="34" spans="2:4" ht="19" x14ac:dyDescent="0.25">
      <c r="B34" s="19" t="s">
        <v>66</v>
      </c>
      <c r="C34" s="30"/>
      <c r="D34" s="30"/>
    </row>
    <row r="35" spans="2:4" ht="19" x14ac:dyDescent="0.25">
      <c r="B35" s="19" t="s">
        <v>67</v>
      </c>
      <c r="C35" s="30"/>
      <c r="D35" s="30"/>
    </row>
    <row r="36" spans="2:4" ht="19" x14ac:dyDescent="0.25">
      <c r="B36" s="19" t="s">
        <v>37</v>
      </c>
      <c r="C36" s="30"/>
      <c r="D36" s="30"/>
    </row>
    <row r="37" spans="2:4" ht="19" x14ac:dyDescent="0.25">
      <c r="B37" s="19" t="s">
        <v>41</v>
      </c>
      <c r="C37" s="30"/>
      <c r="D37" s="30"/>
    </row>
    <row r="38" spans="2:4" ht="19" x14ac:dyDescent="0.25">
      <c r="B38" s="2"/>
    </row>
    <row r="39" spans="2:4" ht="19" x14ac:dyDescent="0.25">
      <c r="B39" s="2"/>
    </row>
    <row r="40" spans="2:4" ht="20" x14ac:dyDescent="0.2">
      <c r="B40" s="28" t="s">
        <v>63</v>
      </c>
      <c r="C40" s="44" t="s">
        <v>132</v>
      </c>
      <c r="D40" s="44" t="s">
        <v>64</v>
      </c>
    </row>
    <row r="41" spans="2:4" ht="19" x14ac:dyDescent="0.25">
      <c r="B41" s="19" t="s">
        <v>65</v>
      </c>
      <c r="C41" s="30"/>
      <c r="D41" s="30"/>
    </row>
    <row r="42" spans="2:4" ht="19" x14ac:dyDescent="0.25">
      <c r="B42" s="19" t="s">
        <v>51</v>
      </c>
      <c r="C42" s="30"/>
      <c r="D42" s="30"/>
    </row>
    <row r="43" spans="2:4" ht="19" x14ac:dyDescent="0.25">
      <c r="B43" s="19" t="s">
        <v>66</v>
      </c>
      <c r="C43" s="30"/>
      <c r="D43" s="30"/>
    </row>
    <row r="44" spans="2:4" ht="19" x14ac:dyDescent="0.25">
      <c r="B44" s="19" t="s">
        <v>67</v>
      </c>
      <c r="C44" s="30"/>
      <c r="D44" s="30"/>
    </row>
    <row r="45" spans="2:4" ht="19" x14ac:dyDescent="0.25">
      <c r="B45" s="19" t="s">
        <v>37</v>
      </c>
      <c r="C45" s="30"/>
      <c r="D45" s="30"/>
    </row>
    <row r="46" spans="2:4" ht="19" x14ac:dyDescent="0.25">
      <c r="B46" s="19" t="s">
        <v>41</v>
      </c>
      <c r="C46" s="30"/>
      <c r="D46" s="3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B9044-1FC3-F44E-BBC5-8BAF8C7EF6B3}">
  <dimension ref="A1:I150"/>
  <sheetViews>
    <sheetView tabSelected="1" topLeftCell="A18" workbookViewId="0">
      <selection activeCell="D43" sqref="D43"/>
    </sheetView>
  </sheetViews>
  <sheetFormatPr baseColWidth="10" defaultRowHeight="19" x14ac:dyDescent="0.25"/>
  <cols>
    <col min="1" max="1" width="16" style="1" customWidth="1"/>
    <col min="2" max="2" width="24.33203125" style="9" bestFit="1" customWidth="1"/>
    <col min="3" max="3" width="31.83203125" style="56" bestFit="1" customWidth="1"/>
    <col min="4" max="4" width="24.6640625" style="16" bestFit="1" customWidth="1"/>
    <col min="5" max="5" width="19.6640625" style="1" customWidth="1"/>
    <col min="6" max="6" width="27.6640625" bestFit="1" customWidth="1"/>
    <col min="7" max="7" width="31.83203125" bestFit="1" customWidth="1"/>
    <col min="8" max="8" width="24.6640625" style="18" bestFit="1" customWidth="1"/>
    <col min="9" max="10" width="19.6640625" customWidth="1"/>
  </cols>
  <sheetData>
    <row r="1" spans="1:8" ht="33" thickBot="1" x14ac:dyDescent="0.3">
      <c r="A1" s="81" t="s">
        <v>147</v>
      </c>
      <c r="B1" s="81"/>
      <c r="C1" s="51"/>
    </row>
    <row r="2" spans="1:8" ht="20" x14ac:dyDescent="0.25">
      <c r="A2" s="7"/>
      <c r="B2" s="8" t="s">
        <v>69</v>
      </c>
      <c r="C2" s="52"/>
      <c r="D2" s="17"/>
      <c r="E2" s="2"/>
    </row>
    <row r="3" spans="1:8" s="26" customFormat="1" x14ac:dyDescent="0.25">
      <c r="A3" s="24"/>
      <c r="C3" s="53"/>
      <c r="E3" s="25"/>
      <c r="H3" s="27"/>
    </row>
    <row r="4" spans="1:8" ht="20" x14ac:dyDescent="0.25">
      <c r="A4" s="3"/>
      <c r="B4" s="28" t="s">
        <v>148</v>
      </c>
      <c r="C4" s="54" t="s">
        <v>175</v>
      </c>
      <c r="D4" s="44" t="s">
        <v>64</v>
      </c>
      <c r="E4" s="4"/>
      <c r="F4" s="28" t="s">
        <v>164</v>
      </c>
      <c r="G4" s="54" t="s">
        <v>175</v>
      </c>
      <c r="H4" s="44" t="s">
        <v>64</v>
      </c>
    </row>
    <row r="5" spans="1:8" x14ac:dyDescent="0.25">
      <c r="A5" s="3"/>
      <c r="B5" s="21" t="s">
        <v>27</v>
      </c>
      <c r="C5" s="50" t="s">
        <v>119</v>
      </c>
      <c r="D5" s="22">
        <f>IF(C5="","",VLOOKUP(C5,'Matières 1ère '!B:G,6,FALSE))</f>
        <v>1.01E-3</v>
      </c>
      <c r="E5" s="4"/>
      <c r="F5" s="21" t="s">
        <v>27</v>
      </c>
      <c r="G5" s="50" t="s">
        <v>119</v>
      </c>
      <c r="H5" s="22">
        <f>IF(G5="","",VLOOKUP(G5,'Matières 1ère '!B:G,6,FALSE))</f>
        <v>1.01E-3</v>
      </c>
    </row>
    <row r="6" spans="1:8" x14ac:dyDescent="0.25">
      <c r="A6" s="7"/>
      <c r="B6" s="19" t="s">
        <v>52</v>
      </c>
      <c r="C6" s="55"/>
      <c r="D6" s="22" t="str">
        <f>IF(C6="","",VLOOKUP(C6,'Matières 1ère '!B:G,6,FALSE))</f>
        <v/>
      </c>
      <c r="E6" s="4"/>
      <c r="F6" s="19" t="s">
        <v>52</v>
      </c>
      <c r="G6" s="55"/>
      <c r="H6" s="22" t="str">
        <f>IF(G6="","",VLOOKUP(G6,'Matières 1ère '!B:G,6,FALSE))</f>
        <v/>
      </c>
    </row>
    <row r="7" spans="1:8" x14ac:dyDescent="0.25">
      <c r="B7" s="19" t="s">
        <v>56</v>
      </c>
      <c r="C7" s="55" t="s">
        <v>78</v>
      </c>
      <c r="D7" s="22">
        <f>IF(C7="","",VLOOKUP(C7,'Matières 1ère '!B:G,6,FALSE))</f>
        <v>1.0500000000000002E-3</v>
      </c>
      <c r="E7" s="4"/>
      <c r="F7" s="19" t="s">
        <v>56</v>
      </c>
      <c r="G7" s="55" t="s">
        <v>97</v>
      </c>
      <c r="H7" s="22">
        <f>IF(G7="","",VLOOKUP(G7,'Matières 1ère '!B:G,6,FALSE))</f>
        <v>1.0500000000000002E-3</v>
      </c>
    </row>
    <row r="8" spans="1:8" x14ac:dyDescent="0.25">
      <c r="A8" s="3"/>
      <c r="B8" s="19" t="s">
        <v>32</v>
      </c>
      <c r="C8" s="55" t="s">
        <v>94</v>
      </c>
      <c r="D8" s="22">
        <f>IF(C8="","",VLOOKUP(C8,'Matières 1ère '!B:G,6,FALSE))</f>
        <v>1.0500000000000002E-3</v>
      </c>
      <c r="E8" s="4"/>
      <c r="F8" s="19" t="s">
        <v>32</v>
      </c>
      <c r="G8" s="55" t="s">
        <v>97</v>
      </c>
      <c r="H8" s="22">
        <f>IF(G8="","",VLOOKUP(G8,'Matières 1ère '!B:G,6,FALSE))</f>
        <v>1.0500000000000002E-3</v>
      </c>
    </row>
    <row r="9" spans="1:8" x14ac:dyDescent="0.25">
      <c r="B9" s="19" t="s">
        <v>57</v>
      </c>
      <c r="C9" s="55" t="s">
        <v>144</v>
      </c>
      <c r="D9" s="22">
        <f>IF(C9="","",VLOOKUP(C9,'Matières 1ère '!B:G,6,FALSE))</f>
        <v>1.01E-3</v>
      </c>
      <c r="E9" s="4"/>
      <c r="F9" s="19" t="s">
        <v>30</v>
      </c>
      <c r="G9" s="55" t="s">
        <v>165</v>
      </c>
      <c r="H9" s="22">
        <f>IF(G9="","",VLOOKUP(G9,'Matières 1ère '!B:G,6,FALSE))</f>
        <v>1.01E-3</v>
      </c>
    </row>
    <row r="10" spans="1:8" x14ac:dyDescent="0.25">
      <c r="B10" s="19" t="s">
        <v>158</v>
      </c>
      <c r="C10" s="55" t="s">
        <v>100</v>
      </c>
      <c r="D10" s="22">
        <f>IF(C10="","",VLOOKUP(C10,'Matières 1ère '!B:G,6,FALSE))</f>
        <v>1.0500000000000002E-3</v>
      </c>
      <c r="E10" s="4"/>
      <c r="F10" s="19" t="s">
        <v>158</v>
      </c>
      <c r="G10" s="55" t="s">
        <v>104</v>
      </c>
      <c r="H10" s="22">
        <f>IF(G10="","",VLOOKUP(G10,'Matières 1ère '!B:G,6,FALSE))</f>
        <v>1.0500000000000002E-3</v>
      </c>
    </row>
    <row r="11" spans="1:8" x14ac:dyDescent="0.25">
      <c r="B11" s="72" t="s">
        <v>68</v>
      </c>
      <c r="C11" s="74"/>
      <c r="D11" s="73" t="str">
        <f>IF(COUNT(D5:D10)=COUNTA(D5:D10),SUM(D5:D10),"VALEURE MANQUANTE")</f>
        <v>VALEURE MANQUANTE</v>
      </c>
      <c r="E11" s="4"/>
      <c r="F11" s="19" t="s">
        <v>62</v>
      </c>
      <c r="G11" s="55" t="s">
        <v>118</v>
      </c>
      <c r="H11" s="22">
        <f>IF(G11="","",VLOOKUP(G11,'Matières 1ère '!B:G,6,FALSE))</f>
        <v>1.0500000000000002E-3</v>
      </c>
    </row>
    <row r="12" spans="1:8" x14ac:dyDescent="0.25">
      <c r="D12" s="15"/>
      <c r="E12" s="2"/>
      <c r="F12" s="72" t="s">
        <v>68</v>
      </c>
      <c r="G12" s="74"/>
      <c r="H12" s="73" t="str">
        <f>IF(COUNT(H5:H11)=COUNTA(H5:H11),SUM(H5:H11),"VALEURE MANQUANTE")</f>
        <v>VALEURE MANQUANTE</v>
      </c>
    </row>
    <row r="13" spans="1:8" x14ac:dyDescent="0.25">
      <c r="D13" s="15"/>
      <c r="E13" s="2"/>
      <c r="F13" s="66"/>
      <c r="G13" s="67"/>
      <c r="H13" s="68"/>
    </row>
    <row r="14" spans="1:8" ht="20" x14ac:dyDescent="0.25">
      <c r="B14" s="29" t="s">
        <v>149</v>
      </c>
      <c r="C14" s="54" t="s">
        <v>175</v>
      </c>
      <c r="D14" s="44" t="s">
        <v>64</v>
      </c>
      <c r="E14" s="6"/>
    </row>
    <row r="15" spans="1:8" ht="20" x14ac:dyDescent="0.25">
      <c r="A15" s="7"/>
      <c r="B15" s="19" t="s">
        <v>27</v>
      </c>
      <c r="C15" s="50" t="s">
        <v>119</v>
      </c>
      <c r="D15" s="22">
        <f>IF(C15="","",VLOOKUP(C15,'Matières 1ère '!B:G,6,FALSE))</f>
        <v>1.01E-3</v>
      </c>
      <c r="E15" s="2"/>
      <c r="F15" s="28" t="s">
        <v>163</v>
      </c>
      <c r="G15" s="54" t="s">
        <v>175</v>
      </c>
      <c r="H15" s="44" t="s">
        <v>64</v>
      </c>
    </row>
    <row r="16" spans="1:8" x14ac:dyDescent="0.25">
      <c r="B16" s="19" t="s">
        <v>52</v>
      </c>
      <c r="C16" s="57"/>
      <c r="D16" s="22" t="str">
        <f>IF(C16="","",VLOOKUP(C16,'Matières 1ère '!B:G,6,FALSE))</f>
        <v/>
      </c>
      <c r="F16" s="21" t="s">
        <v>27</v>
      </c>
      <c r="G16" s="50" t="s">
        <v>119</v>
      </c>
      <c r="H16" s="22">
        <f>IF(G16="","",VLOOKUP(G16,'Matières 1ère '!B:G,6,FALSE))</f>
        <v>1.01E-3</v>
      </c>
    </row>
    <row r="17" spans="1:9" x14ac:dyDescent="0.25">
      <c r="A17" s="3"/>
      <c r="B17" s="19" t="s">
        <v>56</v>
      </c>
      <c r="C17" s="57" t="s">
        <v>79</v>
      </c>
      <c r="D17" s="22">
        <f>IF(C17="","",VLOOKUP(C17,'Matières 1ère '!B:G,6,FALSE))</f>
        <v>1.0500000000000002E-3</v>
      </c>
      <c r="E17" s="2"/>
      <c r="F17" s="19" t="s">
        <v>52</v>
      </c>
      <c r="G17" s="55"/>
      <c r="H17" s="22" t="str">
        <f>IF(G17="","",VLOOKUP(G17,'Matières 1ère '!B:G,6,FALSE))</f>
        <v/>
      </c>
      <c r="I17" s="13"/>
    </row>
    <row r="18" spans="1:9" x14ac:dyDescent="0.25">
      <c r="A18" s="3"/>
      <c r="B18" s="19" t="s">
        <v>32</v>
      </c>
      <c r="C18" s="57" t="s">
        <v>95</v>
      </c>
      <c r="D18" s="22">
        <f>IF(C18="","",VLOOKUP(C18,'Matières 1ère '!B:G,6,FALSE))</f>
        <v>1.0500000000000002E-3</v>
      </c>
      <c r="E18" s="32"/>
      <c r="F18" s="19" t="s">
        <v>56</v>
      </c>
      <c r="G18" s="55" t="s">
        <v>82</v>
      </c>
      <c r="H18" s="22">
        <f>IF(G18="","",VLOOKUP(G18,'Matières 1ère '!B:G,6,FALSE))</f>
        <v>1.0500000000000002E-3</v>
      </c>
    </row>
    <row r="19" spans="1:9" x14ac:dyDescent="0.25">
      <c r="A19" s="3"/>
      <c r="B19" s="19" t="s">
        <v>57</v>
      </c>
      <c r="C19" s="57" t="s">
        <v>144</v>
      </c>
      <c r="D19" s="22">
        <f>IF(C19="","",VLOOKUP(C19,'Matières 1ère '!B:G,6,FALSE))</f>
        <v>1.01E-3</v>
      </c>
      <c r="E19" s="2"/>
      <c r="F19" s="19" t="s">
        <v>32</v>
      </c>
      <c r="G19" s="55" t="s">
        <v>97</v>
      </c>
      <c r="H19" s="22">
        <f>IF(G19="","",VLOOKUP(G19,'Matières 1ère '!B:G,6,FALSE))</f>
        <v>1.0500000000000002E-3</v>
      </c>
    </row>
    <row r="20" spans="1:9" x14ac:dyDescent="0.25">
      <c r="A20" s="7"/>
      <c r="B20" s="19" t="s">
        <v>158</v>
      </c>
      <c r="C20" s="57" t="s">
        <v>79</v>
      </c>
      <c r="D20" s="22">
        <f>IF(C20="","",VLOOKUP(C20,'Matières 1ère '!B:G,6,FALSE))</f>
        <v>1.0500000000000002E-3</v>
      </c>
      <c r="E20" s="2"/>
      <c r="F20" s="19" t="s">
        <v>30</v>
      </c>
      <c r="G20" s="55" t="s">
        <v>165</v>
      </c>
      <c r="H20" s="22">
        <f>IF(G20="","",VLOOKUP(G20,'Matières 1ère '!B:G,6,FALSE))</f>
        <v>1.01E-3</v>
      </c>
    </row>
    <row r="21" spans="1:9" x14ac:dyDescent="0.25">
      <c r="A21" s="7"/>
      <c r="B21" s="72" t="s">
        <v>68</v>
      </c>
      <c r="C21" s="75"/>
      <c r="D21" s="73" t="str">
        <f>IF(COUNT(D15:D20)=COUNTA(D15:D20),SUM(D15:D20),"VALEURE MANQUANTE")</f>
        <v>VALEURE MANQUANTE</v>
      </c>
      <c r="E21" s="2"/>
      <c r="F21" s="19" t="s">
        <v>158</v>
      </c>
      <c r="G21" s="55" t="s">
        <v>104</v>
      </c>
      <c r="H21" s="22">
        <f>IF(G21="","",VLOOKUP(G21,'Matières 1ère '!B:G,6,FALSE))</f>
        <v>1.0500000000000002E-3</v>
      </c>
    </row>
    <row r="22" spans="1:9" x14ac:dyDescent="0.25">
      <c r="D22" s="15"/>
      <c r="E22" s="2"/>
      <c r="F22" s="19" t="s">
        <v>62</v>
      </c>
      <c r="G22" s="55" t="s">
        <v>118</v>
      </c>
      <c r="H22" s="22">
        <f>IF(G22="","",VLOOKUP(G22,'Matières 1ère '!B:G,6,FALSE))</f>
        <v>1.0500000000000002E-3</v>
      </c>
    </row>
    <row r="23" spans="1:9" ht="20" x14ac:dyDescent="0.25">
      <c r="A23" s="3"/>
      <c r="D23" s="23"/>
      <c r="E23" s="12"/>
      <c r="F23" s="72" t="s">
        <v>68</v>
      </c>
      <c r="G23" s="74"/>
      <c r="H23" s="73" t="str">
        <f>IF(COUNT(H16:H22)=COUNTA(H16:H22),SUM(H16:H22),"VALEURE MANQUANTE")</f>
        <v>VALEURE MANQUANTE</v>
      </c>
    </row>
    <row r="24" spans="1:9" ht="20" x14ac:dyDescent="0.25">
      <c r="A24" s="3"/>
      <c r="B24" s="29" t="s">
        <v>150</v>
      </c>
      <c r="C24" s="54" t="s">
        <v>175</v>
      </c>
      <c r="D24" s="44" t="s">
        <v>64</v>
      </c>
      <c r="E24" s="12"/>
    </row>
    <row r="25" spans="1:9" x14ac:dyDescent="0.25">
      <c r="A25" s="3"/>
      <c r="B25" s="19" t="s">
        <v>27</v>
      </c>
      <c r="C25" s="55" t="s">
        <v>120</v>
      </c>
      <c r="D25" s="22">
        <f>IF(C25="","",VLOOKUP(C25,'Matières 1ère '!B:G,6,FALSE))</f>
        <v>1.01E-3</v>
      </c>
      <c r="E25" s="12"/>
    </row>
    <row r="26" spans="1:9" ht="20" x14ac:dyDescent="0.25">
      <c r="A26" s="3"/>
      <c r="B26" s="19" t="s">
        <v>52</v>
      </c>
      <c r="C26" s="55"/>
      <c r="D26" s="22" t="str">
        <f>IF(C26="","",VLOOKUP(C26,'Matières 1ère '!B:G,6,FALSE))</f>
        <v/>
      </c>
      <c r="E26" s="12"/>
      <c r="F26" s="28" t="s">
        <v>153</v>
      </c>
      <c r="G26" s="54" t="s">
        <v>175</v>
      </c>
      <c r="H26" s="44" t="s">
        <v>64</v>
      </c>
    </row>
    <row r="27" spans="1:9" x14ac:dyDescent="0.25">
      <c r="A27" s="3"/>
      <c r="B27" s="19" t="s">
        <v>56</v>
      </c>
      <c r="C27" s="55" t="s">
        <v>81</v>
      </c>
      <c r="D27" s="22">
        <f>IF(C27="","",VLOOKUP(C27,'Matières 1ère '!B:G,6,FALSE))</f>
        <v>1.0500000000000002E-3</v>
      </c>
      <c r="E27" s="12"/>
      <c r="F27" s="21" t="s">
        <v>27</v>
      </c>
      <c r="G27" s="50" t="s">
        <v>119</v>
      </c>
      <c r="H27" s="22">
        <f>IF(G27="","",VLOOKUP(G27,'Matières 1ère '!B:G,6,FALSE))</f>
        <v>1.01E-3</v>
      </c>
    </row>
    <row r="28" spans="1:9" x14ac:dyDescent="0.25">
      <c r="A28" s="3"/>
      <c r="B28" s="19" t="s">
        <v>32</v>
      </c>
      <c r="C28" s="55" t="s">
        <v>81</v>
      </c>
      <c r="D28" s="70">
        <f>IF(C28="","",VLOOKUP(C28,'Matières 1ère '!B:G,6,FALSE))</f>
        <v>1.0500000000000002E-3</v>
      </c>
      <c r="E28" s="12"/>
      <c r="F28" s="19" t="s">
        <v>52</v>
      </c>
      <c r="G28" s="55"/>
      <c r="H28" s="22" t="str">
        <f>IF(G28="","",VLOOKUP(G28,'Matières 1ère '!B:G,6,FALSE))</f>
        <v/>
      </c>
    </row>
    <row r="29" spans="1:9" x14ac:dyDescent="0.25">
      <c r="A29" s="3"/>
      <c r="B29" s="19" t="s">
        <v>57</v>
      </c>
      <c r="C29" s="55" t="s">
        <v>144</v>
      </c>
      <c r="D29" s="70">
        <f>IF(C29="","",VLOOKUP(C29,'Matières 1ère '!B:G,6,FALSE))</f>
        <v>1.01E-3</v>
      </c>
      <c r="E29" s="12"/>
      <c r="F29" s="19" t="s">
        <v>56</v>
      </c>
      <c r="G29" s="55" t="s">
        <v>80</v>
      </c>
      <c r="H29" s="22">
        <f>IF(G29="","",VLOOKUP(G29,'Matières 1ère '!B:G,6,FALSE))</f>
        <v>1.0500000000000002E-3</v>
      </c>
    </row>
    <row r="30" spans="1:9" x14ac:dyDescent="0.25">
      <c r="A30" s="3"/>
      <c r="B30" s="19" t="s">
        <v>158</v>
      </c>
      <c r="C30" s="57" t="s">
        <v>99</v>
      </c>
      <c r="D30" s="70">
        <f>IF(C30="","",VLOOKUP(C30,'Matières 1ère '!B:G,6,FALSE))</f>
        <v>1.0500000000000002E-3</v>
      </c>
      <c r="E30" s="12"/>
      <c r="F30" s="19" t="s">
        <v>32</v>
      </c>
      <c r="G30" s="55" t="s">
        <v>80</v>
      </c>
      <c r="H30" s="22">
        <f>IF(G30="","",VLOOKUP(G30,'Matières 1ère '!B:G,6,FALSE))</f>
        <v>1.0500000000000002E-3</v>
      </c>
    </row>
    <row r="31" spans="1:9" x14ac:dyDescent="0.25">
      <c r="A31" s="3"/>
      <c r="B31" s="72" t="s">
        <v>68</v>
      </c>
      <c r="C31" s="75"/>
      <c r="D31" s="73" t="str">
        <f>IF(COUNTA(D25:D30)&lt;&gt;COUNT(D25:D30),"VALEURE MANQUANTE",SUM(D25:D30))</f>
        <v>VALEURE MANQUANTE</v>
      </c>
      <c r="E31" s="12"/>
      <c r="F31" s="19" t="s">
        <v>30</v>
      </c>
      <c r="G31" s="55" t="s">
        <v>165</v>
      </c>
      <c r="H31" s="22">
        <f>IF(G31="","",VLOOKUP(G31,'Matières 1ère '!B:G,6,FALSE))</f>
        <v>1.01E-3</v>
      </c>
    </row>
    <row r="32" spans="1:9" x14ac:dyDescent="0.25">
      <c r="A32" s="3"/>
      <c r="B32" s="2"/>
      <c r="C32" s="58"/>
      <c r="D32" s="15"/>
      <c r="E32" s="12"/>
      <c r="F32" s="19" t="s">
        <v>158</v>
      </c>
      <c r="G32" s="55" t="s">
        <v>80</v>
      </c>
      <c r="H32" s="22">
        <f>IF(G32="","",VLOOKUP(G32,'Matières 1ère '!B:G,6,FALSE))</f>
        <v>1.0500000000000002E-3</v>
      </c>
    </row>
    <row r="33" spans="1:9" ht="20" x14ac:dyDescent="0.25">
      <c r="A33" s="3"/>
      <c r="D33" s="23"/>
      <c r="E33" s="12"/>
      <c r="F33" s="19" t="s">
        <v>62</v>
      </c>
      <c r="G33" s="55" t="s">
        <v>118</v>
      </c>
      <c r="H33" s="22">
        <f>IF(G33="","",VLOOKUP(G33,'Matières 1ère '!B:G,6,FALSE))</f>
        <v>1.0500000000000002E-3</v>
      </c>
    </row>
    <row r="34" spans="1:9" ht="20" x14ac:dyDescent="0.25">
      <c r="A34" s="3"/>
      <c r="B34" s="29" t="s">
        <v>152</v>
      </c>
      <c r="C34" s="54" t="s">
        <v>175</v>
      </c>
      <c r="D34" s="44" t="s">
        <v>64</v>
      </c>
      <c r="E34" s="12"/>
      <c r="F34" s="72" t="s">
        <v>68</v>
      </c>
      <c r="G34" s="74"/>
      <c r="H34" s="73" t="str">
        <f>IF(COUNT(H27:H33)&lt;&gt;COUNTA(H27:H33),"VALEURE MANQUANTE",SUM(H27:H33))</f>
        <v>VALEURE MANQUANTE</v>
      </c>
    </row>
    <row r="35" spans="1:9" s="18" customFormat="1" x14ac:dyDescent="0.25">
      <c r="A35" s="1"/>
      <c r="B35" s="19" t="s">
        <v>27</v>
      </c>
      <c r="C35" s="55" t="s">
        <v>119</v>
      </c>
      <c r="D35" s="22">
        <f>IF(C35="","",VLOOKUP(C35,'Matières 1ère '!B:G,6,FALSE))</f>
        <v>1.01E-3</v>
      </c>
      <c r="E35" s="5"/>
      <c r="F35"/>
      <c r="G35" s="13"/>
      <c r="I35"/>
    </row>
    <row r="36" spans="1:9" s="18" customFormat="1" x14ac:dyDescent="0.25">
      <c r="A36" s="1"/>
      <c r="B36" s="19" t="s">
        <v>52</v>
      </c>
      <c r="C36" s="55"/>
      <c r="D36" s="22" t="str">
        <f>IF(C36="","",VLOOKUP(C36,'Matières 1ère '!B:G,6,FALSE))</f>
        <v/>
      </c>
      <c r="E36" s="5"/>
      <c r="F36"/>
      <c r="G36" s="13"/>
      <c r="I36"/>
    </row>
    <row r="37" spans="1:9" s="18" customFormat="1" ht="20" x14ac:dyDescent="0.25">
      <c r="A37" s="1"/>
      <c r="B37" s="19" t="s">
        <v>56</v>
      </c>
      <c r="C37" s="55" t="s">
        <v>17</v>
      </c>
      <c r="D37" s="22">
        <f>IF(C37="","",VLOOKUP(C37,'Matières 1ère '!B:G,6,FALSE))</f>
        <v>1.0500000000000002E-3</v>
      </c>
      <c r="E37" s="5"/>
      <c r="F37" s="28" t="s">
        <v>151</v>
      </c>
      <c r="G37" s="54" t="s">
        <v>175</v>
      </c>
      <c r="H37" s="44" t="s">
        <v>64</v>
      </c>
      <c r="I37"/>
    </row>
    <row r="38" spans="1:9" s="18" customFormat="1" x14ac:dyDescent="0.25">
      <c r="A38" s="1"/>
      <c r="B38" s="19" t="s">
        <v>32</v>
      </c>
      <c r="C38" s="55"/>
      <c r="D38" s="22" t="str">
        <f>IF(C38="","",VLOOKUP(C38,'Matières 1ère '!B:G,6,FALSE))</f>
        <v/>
      </c>
      <c r="E38" s="5"/>
      <c r="F38" s="21" t="s">
        <v>27</v>
      </c>
      <c r="G38" s="50" t="s">
        <v>119</v>
      </c>
      <c r="H38" s="22">
        <f>IF(G38="","",VLOOKUP(G38,'Matières 1ère '!B:G,6,FALSE))</f>
        <v>1.01E-3</v>
      </c>
      <c r="I38"/>
    </row>
    <row r="39" spans="1:9" s="18" customFormat="1" x14ac:dyDescent="0.25">
      <c r="A39" s="1"/>
      <c r="B39" s="20" t="s">
        <v>30</v>
      </c>
      <c r="C39" s="59" t="s">
        <v>165</v>
      </c>
      <c r="D39" s="22">
        <f>IF(C39="","",VLOOKUP(C39,'Matières 1ère '!B:G,6,FALSE))</f>
        <v>1.01E-3</v>
      </c>
      <c r="E39" s="5"/>
      <c r="F39" s="19" t="s">
        <v>52</v>
      </c>
      <c r="G39" s="55"/>
      <c r="H39" s="22" t="str">
        <f>IF(G39="","",VLOOKUP(G39,'Matières 1ère '!B:G,6,FALSE))</f>
        <v/>
      </c>
      <c r="I39"/>
    </row>
    <row r="40" spans="1:9" s="18" customFormat="1" x14ac:dyDescent="0.25">
      <c r="A40" s="3"/>
      <c r="B40" s="20" t="s">
        <v>62</v>
      </c>
      <c r="C40" s="59" t="s">
        <v>118</v>
      </c>
      <c r="D40" s="70">
        <f>IF(C40="","",VLOOKUP(C40,'Matières 1ère '!B:G,6,FALSE))</f>
        <v>1.0500000000000002E-3</v>
      </c>
      <c r="E40" s="5"/>
      <c r="F40" s="19" t="s">
        <v>56</v>
      </c>
      <c r="G40" s="55" t="s">
        <v>11</v>
      </c>
      <c r="H40" s="22">
        <f>IF(G40="","",VLOOKUP(G40,'Matières 1ère '!B:G,6,FALSE))</f>
        <v>1.0500000000000002E-3</v>
      </c>
      <c r="I40"/>
    </row>
    <row r="41" spans="1:9" s="18" customFormat="1" x14ac:dyDescent="0.25">
      <c r="A41" s="3"/>
      <c r="B41" s="72" t="s">
        <v>68</v>
      </c>
      <c r="C41" s="75"/>
      <c r="D41" s="73" t="str">
        <f>IF(COUNTA(D35:D40)&lt;&gt;COUNT(D35:D40),"VALEURE MANQUANTE",SUM(D35:D40))</f>
        <v>VALEURE MANQUANTE</v>
      </c>
      <c r="E41" s="5"/>
      <c r="F41" s="19" t="s">
        <v>32</v>
      </c>
      <c r="G41" s="55" t="s">
        <v>11</v>
      </c>
      <c r="H41" s="22">
        <f>IF(G41="","",VLOOKUP(G41,'Matières 1ère '!B:G,6,FALSE))</f>
        <v>1.0500000000000002E-3</v>
      </c>
      <c r="I41"/>
    </row>
    <row r="42" spans="1:9" s="18" customFormat="1" x14ac:dyDescent="0.25">
      <c r="A42" s="1"/>
      <c r="B42" s="9"/>
      <c r="C42" s="56"/>
      <c r="D42" s="16"/>
      <c r="E42" s="6"/>
      <c r="F42" s="19" t="s">
        <v>30</v>
      </c>
      <c r="G42" s="55" t="s">
        <v>165</v>
      </c>
      <c r="H42" s="22">
        <f>IF(G42="","",VLOOKUP(G42,'Matières 1ère '!B:G,6,FALSE))</f>
        <v>1.01E-3</v>
      </c>
      <c r="I42"/>
    </row>
    <row r="43" spans="1:9" s="18" customFormat="1" x14ac:dyDescent="0.25">
      <c r="A43" s="7"/>
      <c r="B43" s="11"/>
      <c r="C43" s="60"/>
      <c r="D43" s="15"/>
      <c r="E43" s="2"/>
      <c r="F43" s="19" t="s">
        <v>158</v>
      </c>
      <c r="G43" s="55" t="s">
        <v>11</v>
      </c>
      <c r="H43" s="22">
        <f>IF(G43="","",VLOOKUP(G43,'Matières 1ère '!B:G,6,FALSE))</f>
        <v>1.0500000000000002E-3</v>
      </c>
      <c r="I43"/>
    </row>
    <row r="44" spans="1:9" x14ac:dyDescent="0.25">
      <c r="D44" s="15"/>
      <c r="E44" s="2"/>
      <c r="F44" s="19" t="s">
        <v>62</v>
      </c>
      <c r="G44" s="55" t="s">
        <v>118</v>
      </c>
      <c r="H44" s="22">
        <f>IF(G44="","",VLOOKUP(G44,'Matières 1ère '!B:G,6,FALSE))</f>
        <v>1.0500000000000002E-3</v>
      </c>
    </row>
    <row r="45" spans="1:9" x14ac:dyDescent="0.25">
      <c r="A45" s="3"/>
      <c r="B45" s="10"/>
      <c r="C45" s="61"/>
      <c r="D45" s="15"/>
      <c r="E45" s="5"/>
      <c r="F45" s="72" t="s">
        <v>68</v>
      </c>
      <c r="G45" s="74"/>
      <c r="H45" s="73" t="str">
        <f>IF(COUNT(H38:H44)&lt;&gt;COUNTA(H38:H44),"VALEURE MANQUANTE",SUM(H38:H44))</f>
        <v>VALEURE MANQUANTE</v>
      </c>
    </row>
    <row r="46" spans="1:9" x14ac:dyDescent="0.25">
      <c r="A46" s="3"/>
      <c r="B46" s="10"/>
      <c r="C46" s="61"/>
      <c r="D46" s="15"/>
      <c r="E46" s="5"/>
    </row>
    <row r="47" spans="1:9" x14ac:dyDescent="0.25">
      <c r="A47" s="3"/>
      <c r="B47" s="10"/>
      <c r="C47" s="61"/>
      <c r="D47" s="15"/>
      <c r="E47" s="5"/>
    </row>
    <row r="48" spans="1:9" x14ac:dyDescent="0.25">
      <c r="A48" s="3"/>
      <c r="B48" s="10"/>
      <c r="C48" s="61"/>
      <c r="D48" s="15"/>
      <c r="E48" s="5"/>
    </row>
    <row r="49" spans="1:5" x14ac:dyDescent="0.25">
      <c r="A49" s="3"/>
      <c r="B49" s="10"/>
      <c r="C49" s="61"/>
      <c r="D49" s="15"/>
      <c r="E49" s="5"/>
    </row>
    <row r="50" spans="1:5" x14ac:dyDescent="0.25">
      <c r="A50" s="3"/>
      <c r="B50" s="10"/>
      <c r="C50" s="61"/>
      <c r="D50" s="15"/>
      <c r="E50" s="5"/>
    </row>
    <row r="51" spans="1:5" x14ac:dyDescent="0.25">
      <c r="A51" s="3"/>
      <c r="B51" s="10"/>
      <c r="C51" s="61"/>
      <c r="D51" s="15"/>
      <c r="E51" s="5"/>
    </row>
    <row r="52" spans="1:5" x14ac:dyDescent="0.25">
      <c r="A52" s="3"/>
      <c r="B52" s="10"/>
      <c r="C52" s="61"/>
      <c r="D52" s="15"/>
      <c r="E52" s="5"/>
    </row>
    <row r="53" spans="1:5" x14ac:dyDescent="0.25">
      <c r="A53" s="3"/>
      <c r="B53" s="10"/>
      <c r="C53" s="61"/>
      <c r="D53" s="15"/>
      <c r="E53" s="5"/>
    </row>
    <row r="54" spans="1:5" x14ac:dyDescent="0.25">
      <c r="A54" s="3"/>
      <c r="B54" s="10"/>
      <c r="C54" s="61"/>
      <c r="D54" s="15"/>
      <c r="E54" s="5"/>
    </row>
    <row r="55" spans="1:5" x14ac:dyDescent="0.25">
      <c r="A55" s="3"/>
      <c r="B55" s="10"/>
      <c r="C55" s="61"/>
      <c r="D55" s="15"/>
      <c r="E55" s="5"/>
    </row>
    <row r="56" spans="1:5" x14ac:dyDescent="0.25">
      <c r="A56" s="3"/>
      <c r="B56" s="10"/>
      <c r="C56" s="61"/>
      <c r="D56" s="15"/>
      <c r="E56" s="5"/>
    </row>
    <row r="57" spans="1:5" x14ac:dyDescent="0.25">
      <c r="A57" s="3"/>
      <c r="B57" s="10"/>
      <c r="C57" s="61"/>
      <c r="D57" s="15"/>
      <c r="E57" s="5"/>
    </row>
    <row r="58" spans="1:5" x14ac:dyDescent="0.25">
      <c r="A58" s="3"/>
      <c r="B58" s="10"/>
      <c r="C58" s="61"/>
      <c r="D58" s="15"/>
      <c r="E58" s="5"/>
    </row>
    <row r="59" spans="1:5" x14ac:dyDescent="0.25">
      <c r="A59" s="3"/>
      <c r="B59" s="10"/>
      <c r="C59" s="61"/>
      <c r="D59" s="15"/>
      <c r="E59" s="5"/>
    </row>
    <row r="60" spans="1:5" x14ac:dyDescent="0.25">
      <c r="A60" s="3"/>
      <c r="B60" s="10"/>
      <c r="C60" s="61"/>
      <c r="D60" s="15"/>
      <c r="E60" s="5"/>
    </row>
    <row r="61" spans="1:5" x14ac:dyDescent="0.25">
      <c r="A61" s="3"/>
      <c r="B61" s="10"/>
      <c r="C61" s="61"/>
      <c r="D61" s="15"/>
      <c r="E61" s="5"/>
    </row>
    <row r="62" spans="1:5" x14ac:dyDescent="0.25">
      <c r="A62" s="3"/>
      <c r="B62" s="10"/>
      <c r="C62" s="61"/>
      <c r="D62" s="15"/>
      <c r="E62" s="5"/>
    </row>
    <row r="63" spans="1:5" x14ac:dyDescent="0.25">
      <c r="A63" s="3"/>
      <c r="B63" s="10"/>
      <c r="C63" s="61"/>
      <c r="D63" s="15"/>
      <c r="E63" s="5"/>
    </row>
    <row r="64" spans="1:5" x14ac:dyDescent="0.25">
      <c r="A64" s="3"/>
      <c r="B64" s="10"/>
      <c r="C64" s="61"/>
      <c r="D64" s="15"/>
      <c r="E64" s="5"/>
    </row>
    <row r="65" spans="1:5" x14ac:dyDescent="0.25">
      <c r="A65" s="3"/>
      <c r="B65" s="10"/>
      <c r="C65" s="61"/>
      <c r="D65" s="15"/>
      <c r="E65" s="5"/>
    </row>
    <row r="66" spans="1:5" x14ac:dyDescent="0.25">
      <c r="A66" s="3"/>
      <c r="B66" s="10"/>
      <c r="C66" s="61"/>
      <c r="D66" s="15"/>
      <c r="E66" s="5"/>
    </row>
    <row r="67" spans="1:5" x14ac:dyDescent="0.25">
      <c r="D67" s="15"/>
      <c r="E67" s="5"/>
    </row>
    <row r="68" spans="1:5" x14ac:dyDescent="0.25">
      <c r="D68" s="15"/>
      <c r="E68" s="5"/>
    </row>
    <row r="69" spans="1:5" x14ac:dyDescent="0.25">
      <c r="D69" s="15"/>
      <c r="E69" s="5"/>
    </row>
    <row r="70" spans="1:5" x14ac:dyDescent="0.25">
      <c r="D70" s="15"/>
      <c r="E70" s="5"/>
    </row>
    <row r="71" spans="1:5" x14ac:dyDescent="0.25">
      <c r="D71" s="15"/>
      <c r="E71" s="5"/>
    </row>
    <row r="72" spans="1:5" x14ac:dyDescent="0.25">
      <c r="D72" s="15"/>
      <c r="E72" s="5"/>
    </row>
    <row r="73" spans="1:5" x14ac:dyDescent="0.25">
      <c r="D73" s="15"/>
      <c r="E73" s="5"/>
    </row>
    <row r="74" spans="1:5" x14ac:dyDescent="0.25">
      <c r="D74" s="15"/>
      <c r="E74" s="5"/>
    </row>
    <row r="75" spans="1:5" x14ac:dyDescent="0.25">
      <c r="D75" s="15"/>
      <c r="E75" s="5"/>
    </row>
    <row r="76" spans="1:5" x14ac:dyDescent="0.25">
      <c r="D76" s="15"/>
      <c r="E76" s="5"/>
    </row>
    <row r="77" spans="1:5" x14ac:dyDescent="0.25">
      <c r="D77" s="15"/>
      <c r="E77" s="5"/>
    </row>
    <row r="78" spans="1:5" x14ac:dyDescent="0.25">
      <c r="D78" s="15"/>
      <c r="E78" s="5"/>
    </row>
    <row r="79" spans="1:5" x14ac:dyDescent="0.25">
      <c r="D79" s="15"/>
      <c r="E79" s="5"/>
    </row>
    <row r="80" spans="1:5" x14ac:dyDescent="0.25">
      <c r="D80" s="15"/>
      <c r="E80" s="5"/>
    </row>
    <row r="81" spans="1:5" x14ac:dyDescent="0.25">
      <c r="D81" s="15"/>
      <c r="E81" s="5"/>
    </row>
    <row r="82" spans="1:5" x14ac:dyDescent="0.25">
      <c r="D82" s="15"/>
      <c r="E82" s="5"/>
    </row>
    <row r="83" spans="1:5" x14ac:dyDescent="0.25">
      <c r="D83" s="15"/>
      <c r="E83" s="5"/>
    </row>
    <row r="84" spans="1:5" x14ac:dyDescent="0.25">
      <c r="D84" s="15"/>
      <c r="E84" s="5"/>
    </row>
    <row r="85" spans="1:5" x14ac:dyDescent="0.25">
      <c r="D85" s="15"/>
      <c r="E85" s="5"/>
    </row>
    <row r="86" spans="1:5" x14ac:dyDescent="0.25">
      <c r="D86" s="15"/>
      <c r="E86" s="5"/>
    </row>
    <row r="87" spans="1:5" x14ac:dyDescent="0.25">
      <c r="D87" s="15"/>
      <c r="E87" s="5"/>
    </row>
    <row r="88" spans="1:5" x14ac:dyDescent="0.25">
      <c r="D88" s="15"/>
      <c r="E88" s="5"/>
    </row>
    <row r="89" spans="1:5" x14ac:dyDescent="0.25">
      <c r="D89" s="15"/>
      <c r="E89" s="5"/>
    </row>
    <row r="90" spans="1:5" x14ac:dyDescent="0.25">
      <c r="D90" s="17"/>
      <c r="E90" s="5"/>
    </row>
    <row r="91" spans="1:5" x14ac:dyDescent="0.25">
      <c r="D91" s="15"/>
      <c r="E91" s="5"/>
    </row>
    <row r="92" spans="1:5" x14ac:dyDescent="0.25">
      <c r="A92" s="7"/>
      <c r="B92" s="11"/>
      <c r="C92" s="60"/>
      <c r="D92" s="15"/>
      <c r="E92" s="2"/>
    </row>
    <row r="93" spans="1:5" x14ac:dyDescent="0.25">
      <c r="D93" s="15"/>
      <c r="E93" s="5"/>
    </row>
    <row r="94" spans="1:5" x14ac:dyDescent="0.25">
      <c r="A94" s="3"/>
      <c r="B94" s="10"/>
      <c r="C94" s="61"/>
      <c r="D94" s="15"/>
      <c r="E94" s="5"/>
    </row>
    <row r="95" spans="1:5" x14ac:dyDescent="0.25">
      <c r="D95" s="15"/>
      <c r="E95" s="5"/>
    </row>
    <row r="96" spans="1:5" x14ac:dyDescent="0.25">
      <c r="D96" s="15"/>
      <c r="E96" s="5"/>
    </row>
    <row r="97" spans="1:5" x14ac:dyDescent="0.25">
      <c r="D97" s="15"/>
      <c r="E97" s="5"/>
    </row>
    <row r="98" spans="1:5" x14ac:dyDescent="0.25">
      <c r="D98" s="15"/>
      <c r="E98" s="5"/>
    </row>
    <row r="99" spans="1:5" x14ac:dyDescent="0.25">
      <c r="D99" s="15"/>
      <c r="E99" s="5"/>
    </row>
    <row r="100" spans="1:5" x14ac:dyDescent="0.25">
      <c r="D100" s="15"/>
      <c r="E100" s="5"/>
    </row>
    <row r="101" spans="1:5" x14ac:dyDescent="0.25">
      <c r="D101" s="15"/>
      <c r="E101" s="5"/>
    </row>
    <row r="102" spans="1:5" x14ac:dyDescent="0.25">
      <c r="D102" s="15"/>
      <c r="E102" s="5"/>
    </row>
    <row r="103" spans="1:5" x14ac:dyDescent="0.25">
      <c r="D103" s="15"/>
      <c r="E103" s="5"/>
    </row>
    <row r="104" spans="1:5" x14ac:dyDescent="0.25">
      <c r="D104" s="15"/>
      <c r="E104" s="5"/>
    </row>
    <row r="105" spans="1:5" x14ac:dyDescent="0.25">
      <c r="D105" s="15"/>
      <c r="E105" s="5"/>
    </row>
    <row r="106" spans="1:5" x14ac:dyDescent="0.25">
      <c r="D106" s="15"/>
      <c r="E106" s="5"/>
    </row>
    <row r="107" spans="1:5" x14ac:dyDescent="0.25">
      <c r="D107" s="15"/>
      <c r="E107" s="5"/>
    </row>
    <row r="108" spans="1:5" x14ac:dyDescent="0.25">
      <c r="D108" s="15"/>
      <c r="E108" s="5"/>
    </row>
    <row r="109" spans="1:5" x14ac:dyDescent="0.25">
      <c r="A109" s="3"/>
      <c r="B109" s="10"/>
      <c r="C109" s="61"/>
      <c r="D109" s="15"/>
      <c r="E109" s="5"/>
    </row>
    <row r="110" spans="1:5" x14ac:dyDescent="0.25">
      <c r="A110" s="3"/>
      <c r="B110" s="10"/>
      <c r="C110" s="61"/>
      <c r="D110" s="15"/>
      <c r="E110" s="5"/>
    </row>
    <row r="111" spans="1:5" x14ac:dyDescent="0.25">
      <c r="A111" s="3"/>
      <c r="B111" s="10"/>
      <c r="C111" s="61"/>
      <c r="D111" s="15"/>
      <c r="E111" s="5"/>
    </row>
    <row r="112" spans="1:5" x14ac:dyDescent="0.25">
      <c r="D112" s="15"/>
      <c r="E112" s="5"/>
    </row>
    <row r="113" spans="4:5" x14ac:dyDescent="0.25">
      <c r="D113" s="15"/>
      <c r="E113" s="5"/>
    </row>
    <row r="114" spans="4:5" x14ac:dyDescent="0.25">
      <c r="D114" s="15"/>
      <c r="E114" s="5"/>
    </row>
    <row r="115" spans="4:5" x14ac:dyDescent="0.25">
      <c r="D115" s="15"/>
      <c r="E115" s="5"/>
    </row>
    <row r="116" spans="4:5" x14ac:dyDescent="0.25">
      <c r="D116" s="15"/>
      <c r="E116" s="5"/>
    </row>
    <row r="117" spans="4:5" x14ac:dyDescent="0.25">
      <c r="D117" s="15"/>
      <c r="E117" s="5"/>
    </row>
    <row r="118" spans="4:5" x14ac:dyDescent="0.25">
      <c r="D118" s="15"/>
      <c r="E118" s="5"/>
    </row>
    <row r="119" spans="4:5" x14ac:dyDescent="0.25">
      <c r="D119" s="15"/>
      <c r="E119" s="5"/>
    </row>
    <row r="120" spans="4:5" x14ac:dyDescent="0.25">
      <c r="D120" s="15"/>
      <c r="E120" s="5"/>
    </row>
    <row r="121" spans="4:5" x14ac:dyDescent="0.25">
      <c r="D121" s="15"/>
      <c r="E121" s="5"/>
    </row>
    <row r="122" spans="4:5" x14ac:dyDescent="0.25">
      <c r="D122" s="15"/>
      <c r="E122" s="5"/>
    </row>
    <row r="123" spans="4:5" x14ac:dyDescent="0.25">
      <c r="D123" s="15"/>
      <c r="E123" s="5"/>
    </row>
    <row r="124" spans="4:5" x14ac:dyDescent="0.25">
      <c r="D124" s="15"/>
      <c r="E124" s="5"/>
    </row>
    <row r="125" spans="4:5" x14ac:dyDescent="0.25">
      <c r="D125" s="15"/>
      <c r="E125" s="5"/>
    </row>
    <row r="126" spans="4:5" x14ac:dyDescent="0.25">
      <c r="D126" s="15"/>
      <c r="E126" s="5"/>
    </row>
    <row r="127" spans="4:5" x14ac:dyDescent="0.25">
      <c r="D127" s="15"/>
      <c r="E127" s="5"/>
    </row>
    <row r="128" spans="4:5" x14ac:dyDescent="0.25">
      <c r="D128" s="15"/>
      <c r="E128" s="5"/>
    </row>
    <row r="129" spans="1:5" x14ac:dyDescent="0.25">
      <c r="D129" s="15"/>
      <c r="E129" s="5"/>
    </row>
    <row r="130" spans="1:5" x14ac:dyDescent="0.25">
      <c r="D130" s="15"/>
      <c r="E130" s="5"/>
    </row>
    <row r="131" spans="1:5" x14ac:dyDescent="0.25">
      <c r="D131" s="15"/>
      <c r="E131" s="5"/>
    </row>
    <row r="132" spans="1:5" x14ac:dyDescent="0.25">
      <c r="D132" s="15"/>
      <c r="E132" s="5"/>
    </row>
    <row r="133" spans="1:5" x14ac:dyDescent="0.25">
      <c r="D133" s="15"/>
      <c r="E133" s="5"/>
    </row>
    <row r="134" spans="1:5" x14ac:dyDescent="0.25">
      <c r="D134" s="15"/>
      <c r="E134" s="5"/>
    </row>
    <row r="135" spans="1:5" x14ac:dyDescent="0.25">
      <c r="D135" s="15"/>
      <c r="E135" s="5"/>
    </row>
    <row r="136" spans="1:5" x14ac:dyDescent="0.25">
      <c r="D136" s="15"/>
      <c r="E136" s="5"/>
    </row>
    <row r="137" spans="1:5" x14ac:dyDescent="0.25">
      <c r="D137" s="17"/>
      <c r="E137" s="5"/>
    </row>
    <row r="138" spans="1:5" x14ac:dyDescent="0.25">
      <c r="D138" s="15"/>
      <c r="E138" s="5"/>
    </row>
    <row r="139" spans="1:5" x14ac:dyDescent="0.25">
      <c r="D139" s="15"/>
      <c r="E139" s="6"/>
    </row>
    <row r="140" spans="1:5" x14ac:dyDescent="0.25">
      <c r="A140" s="7"/>
      <c r="B140" s="11"/>
      <c r="C140" s="60"/>
      <c r="D140" s="15"/>
      <c r="E140" s="5"/>
    </row>
    <row r="141" spans="1:5" x14ac:dyDescent="0.25">
      <c r="D141" s="15"/>
      <c r="E141" s="5"/>
    </row>
    <row r="142" spans="1:5" x14ac:dyDescent="0.25">
      <c r="A142" s="3"/>
      <c r="B142" s="10"/>
      <c r="C142" s="61"/>
      <c r="D142" s="15"/>
      <c r="E142" s="5"/>
    </row>
    <row r="143" spans="1:5" x14ac:dyDescent="0.25">
      <c r="E143" s="5"/>
    </row>
    <row r="144" spans="1:5" x14ac:dyDescent="0.25">
      <c r="D144" s="15"/>
      <c r="E144" s="5"/>
    </row>
    <row r="145" spans="1:5" x14ac:dyDescent="0.25">
      <c r="D145" s="15"/>
    </row>
    <row r="146" spans="1:5" x14ac:dyDescent="0.25">
      <c r="A146" s="7"/>
      <c r="B146" s="11"/>
      <c r="C146" s="60"/>
      <c r="D146" s="15"/>
      <c r="E146" s="5"/>
    </row>
    <row r="147" spans="1:5" x14ac:dyDescent="0.25">
      <c r="D147" s="15"/>
      <c r="E147" s="5"/>
    </row>
    <row r="148" spans="1:5" x14ac:dyDescent="0.25">
      <c r="A148" s="3"/>
      <c r="B148" s="10"/>
      <c r="C148" s="61"/>
      <c r="D148" s="15"/>
      <c r="E148" s="5"/>
    </row>
    <row r="149" spans="1:5" x14ac:dyDescent="0.25">
      <c r="E149" s="5"/>
    </row>
    <row r="150" spans="1:5" x14ac:dyDescent="0.25">
      <c r="E150" s="5"/>
    </row>
  </sheetData>
  <mergeCells count="1">
    <mergeCell ref="A1:B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 xr:uid="{266A0FC4-DDF0-F340-9528-0C28600F97E0}">
          <x14:formula1>
            <xm:f>'Matières 1ère '!$B$54</xm:f>
          </x14:formula1>
          <xm:sqref>C40 G22 G11 G33 G44</xm:sqref>
        </x14:dataValidation>
        <x14:dataValidation type="list" allowBlank="1" showInputMessage="1" showErrorMessage="1" xr:uid="{3B2365E3-D42D-A140-AE95-3E88492AD322}">
          <x14:formula1>
            <xm:f>'Matières 1ère '!$B$53</xm:f>
          </x14:formula1>
          <xm:sqref>C39 G20 G9 G31 G42</xm:sqref>
        </x14:dataValidation>
        <x14:dataValidation type="list" allowBlank="1" showInputMessage="1" showErrorMessage="1" xr:uid="{3FC47A06-55D1-CF4E-A893-3BB16B23FEFA}">
          <x14:formula1>
            <xm:f>'Matières 1ère '!$B$50:$B$52</xm:f>
          </x14:formula1>
          <xm:sqref>C29 C9 C19</xm:sqref>
        </x14:dataValidation>
        <x14:dataValidation type="list" allowBlank="1" showInputMessage="1" showErrorMessage="1" xr:uid="{91745331-0400-584C-AC39-91DE823D34B9}">
          <x14:formula1>
            <xm:f>'Matières 1ère '!$B$35:$B$44</xm:f>
          </x14:formula1>
          <xm:sqref>C8 C18 C28 G19 G8 G30 G41</xm:sqref>
        </x14:dataValidation>
        <x14:dataValidation type="list" allowBlank="1" showInputMessage="1" showErrorMessage="1" xr:uid="{09144EAD-3070-A649-8F9D-C32A1FDD5B93}">
          <x14:formula1>
            <xm:f>'Matières 1ère '!$B$10:$B$29</xm:f>
          </x14:formula1>
          <xm:sqref>C7 C17 C27 C37 G7 G29 G40 G18</xm:sqref>
        </x14:dataValidation>
        <x14:dataValidation type="list" allowBlank="1" showInputMessage="1" showErrorMessage="1" xr:uid="{E488CCED-0592-CD44-ACEA-4AEAAB1EB704}">
          <x14:formula1>
            <xm:f>'Matières 1ère '!$B$2:$B$4</xm:f>
          </x14:formula1>
          <xm:sqref>C6 G17 G39 G28 G6 C36 C26 C16</xm:sqref>
        </x14:dataValidation>
        <x14:dataValidation type="list" allowBlank="1" showInputMessage="1" showErrorMessage="1" xr:uid="{8DB6A4B9-417B-2F46-A71F-35DE1F219202}">
          <x14:formula1>
            <xm:f>'Matières 1ère '!$B$5:$B$9</xm:f>
          </x14:formula1>
          <xm:sqref>C5 G16 G38 G27 G5 C35 C25 C15</xm:sqref>
        </x14:dataValidation>
        <x14:dataValidation type="list" allowBlank="1" showInputMessage="1" showErrorMessage="1" xr:uid="{03624F52-0176-DE46-B866-2570C6B60FDC}">
          <x14:formula1>
            <xm:f>'Matières 1ère '!$B$71:$B$93</xm:f>
          </x14:formula1>
          <xm:sqref>G43 C10 G32 G10 C30 C20 G21</xm:sqref>
        </x14:dataValidation>
        <x14:dataValidation type="list" allowBlank="1" showInputMessage="1" showErrorMessage="1" xr:uid="{221A55EF-A5D4-2B44-9D2C-9024E887D3B5}">
          <x14:formula1>
            <xm:f>'Matières 1ère '!$B$35:$B$49</xm:f>
          </x14:formula1>
          <xm:sqref>C38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48E42-6B2E-8241-A92D-BD8BE085D597}">
  <dimension ref="A1:I153"/>
  <sheetViews>
    <sheetView workbookViewId="0">
      <selection activeCell="F19" sqref="F19"/>
    </sheetView>
  </sheetViews>
  <sheetFormatPr baseColWidth="10" defaultRowHeight="19" x14ac:dyDescent="0.25"/>
  <cols>
    <col min="1" max="1" width="16" style="1" customWidth="1"/>
    <col min="2" max="2" width="24.33203125" style="9" bestFit="1" customWidth="1"/>
    <col min="3" max="3" width="31.83203125" style="56" bestFit="1" customWidth="1"/>
    <col min="4" max="4" width="24" style="16" customWidth="1"/>
    <col min="5" max="5" width="19.6640625" style="1" customWidth="1"/>
    <col min="6" max="7" width="19.6640625" customWidth="1"/>
    <col min="8" max="8" width="19.6640625" style="18" customWidth="1"/>
    <col min="9" max="10" width="19.6640625" customWidth="1"/>
  </cols>
  <sheetData>
    <row r="1" spans="1:9" ht="33" thickBot="1" x14ac:dyDescent="0.3">
      <c r="A1" s="81" t="s">
        <v>157</v>
      </c>
      <c r="B1" s="81"/>
      <c r="C1" s="51"/>
    </row>
    <row r="2" spans="1:9" ht="20" x14ac:dyDescent="0.25">
      <c r="A2" s="7"/>
      <c r="B2" s="8" t="s">
        <v>69</v>
      </c>
      <c r="C2" s="52"/>
      <c r="D2" s="17"/>
      <c r="E2" s="2"/>
    </row>
    <row r="3" spans="1:9" s="26" customFormat="1" x14ac:dyDescent="0.25">
      <c r="A3" s="24"/>
      <c r="C3" s="53"/>
      <c r="E3" s="25"/>
      <c r="H3" s="27"/>
    </row>
    <row r="4" spans="1:9" ht="20" x14ac:dyDescent="0.25">
      <c r="A4" s="3"/>
      <c r="B4" s="28" t="s">
        <v>154</v>
      </c>
      <c r="C4" s="54" t="s">
        <v>175</v>
      </c>
      <c r="D4" s="44" t="s">
        <v>64</v>
      </c>
      <c r="E4" s="4"/>
      <c r="F4" s="4"/>
      <c r="G4" s="8"/>
      <c r="H4" s="8"/>
    </row>
    <row r="5" spans="1:9" x14ac:dyDescent="0.25">
      <c r="A5" s="3"/>
      <c r="B5" s="21" t="s">
        <v>27</v>
      </c>
      <c r="C5" s="50" t="s">
        <v>119</v>
      </c>
      <c r="D5" s="22">
        <f>IF(C5="","",VLOOKUP(C5,'Matières 1ère '!B:G,6,FALSE))</f>
        <v>1.01E-3</v>
      </c>
      <c r="E5" s="4"/>
      <c r="F5" s="4"/>
      <c r="G5" s="4"/>
      <c r="H5" s="62"/>
    </row>
    <row r="6" spans="1:9" x14ac:dyDescent="0.25">
      <c r="A6" s="7"/>
      <c r="B6" s="19" t="s">
        <v>52</v>
      </c>
      <c r="C6" s="55" t="s">
        <v>74</v>
      </c>
      <c r="D6" s="22">
        <f>IF(C6="","",VLOOKUP(C6,'Matières 1ère '!B:G,6,FALSE))</f>
        <v>1.01E-3</v>
      </c>
      <c r="E6" s="4"/>
      <c r="F6" s="4"/>
      <c r="G6" s="4"/>
      <c r="H6" s="62"/>
    </row>
    <row r="7" spans="1:9" x14ac:dyDescent="0.25">
      <c r="B7" s="19" t="s">
        <v>56</v>
      </c>
      <c r="C7" s="55" t="s">
        <v>88</v>
      </c>
      <c r="D7" s="22">
        <f>IF(C7="","",VLOOKUP(C7,'Matières 1ère '!B:G,6,FALSE))</f>
        <v>1.0500000000000002E-3</v>
      </c>
      <c r="E7" s="4"/>
      <c r="F7" s="4"/>
      <c r="G7" s="4"/>
      <c r="H7" s="62"/>
    </row>
    <row r="8" spans="1:9" x14ac:dyDescent="0.25">
      <c r="B8" s="19" t="s">
        <v>57</v>
      </c>
      <c r="C8" s="55" t="s">
        <v>144</v>
      </c>
      <c r="D8" s="22">
        <f>IF(C8="","",VLOOKUP(C8,'Matières 1ère '!B:G,6,FALSE))</f>
        <v>1.01E-3</v>
      </c>
      <c r="E8" s="4"/>
      <c r="F8" s="4"/>
      <c r="G8" s="4"/>
      <c r="H8" s="62"/>
    </row>
    <row r="9" spans="1:9" x14ac:dyDescent="0.25">
      <c r="B9" s="72" t="s">
        <v>68</v>
      </c>
      <c r="C9" s="74"/>
      <c r="D9" s="73">
        <f>IF(COUNT(D5:D8)&lt;&gt;COUNTA(D5:D8),"VALEURE MANQUANTE",SUM(D5:D8))</f>
        <v>4.0800000000000003E-3</v>
      </c>
      <c r="E9" s="4"/>
      <c r="F9" s="4"/>
      <c r="G9" s="4"/>
      <c r="H9" s="63"/>
    </row>
    <row r="10" spans="1:9" x14ac:dyDescent="0.25">
      <c r="D10" s="15"/>
      <c r="E10" s="2"/>
    </row>
    <row r="11" spans="1:9" x14ac:dyDescent="0.25">
      <c r="E11" s="6"/>
    </row>
    <row r="12" spans="1:9" ht="20" x14ac:dyDescent="0.25">
      <c r="A12" s="7"/>
      <c r="B12" s="28" t="s">
        <v>155</v>
      </c>
      <c r="C12" s="54" t="s">
        <v>175</v>
      </c>
      <c r="D12" s="44" t="s">
        <v>64</v>
      </c>
      <c r="E12" s="2"/>
    </row>
    <row r="13" spans="1:9" x14ac:dyDescent="0.25">
      <c r="B13" s="19" t="s">
        <v>27</v>
      </c>
      <c r="C13" s="50" t="s">
        <v>119</v>
      </c>
      <c r="D13" s="22">
        <f>IF(C13="","",VLOOKUP(C13,'Matières 1ère '!B:G,6,FALSE))</f>
        <v>1.01E-3</v>
      </c>
    </row>
    <row r="14" spans="1:9" x14ac:dyDescent="0.25">
      <c r="A14" s="3"/>
      <c r="B14" s="19" t="s">
        <v>52</v>
      </c>
      <c r="C14" s="57" t="s">
        <v>74</v>
      </c>
      <c r="D14" s="22">
        <f>IF(C14="","",VLOOKUP(C14,'Matières 1ère '!B:G,6,FALSE))</f>
        <v>1.01E-3</v>
      </c>
      <c r="E14" s="2"/>
      <c r="I14" s="13"/>
    </row>
    <row r="15" spans="1:9" x14ac:dyDescent="0.25">
      <c r="A15" s="3"/>
      <c r="B15" s="19" t="s">
        <v>56</v>
      </c>
      <c r="C15" s="57" t="s">
        <v>87</v>
      </c>
      <c r="D15" s="22">
        <f>IF(C15="","",VLOOKUP(C15,'Matières 1ère '!B:G,6,FALSE))</f>
        <v>1.0500000000000002E-3</v>
      </c>
      <c r="E15" s="32"/>
      <c r="G15" s="33"/>
      <c r="H15"/>
    </row>
    <row r="16" spans="1:9" x14ac:dyDescent="0.25">
      <c r="A16" s="7"/>
      <c r="B16" s="19" t="s">
        <v>57</v>
      </c>
      <c r="C16" s="57" t="s">
        <v>144</v>
      </c>
      <c r="D16" s="22">
        <f>IF(C16="","",VLOOKUP(C16,'Matières 1ère '!B:G,6,FALSE))</f>
        <v>1.01E-3</v>
      </c>
      <c r="E16" s="2"/>
      <c r="H16"/>
    </row>
    <row r="17" spans="1:7" x14ac:dyDescent="0.25">
      <c r="B17" s="72" t="s">
        <v>68</v>
      </c>
      <c r="C17" s="75"/>
      <c r="D17" s="73">
        <f>IF(COUNT(D13:D16)&lt;&gt;COUNTA(D13:D16),"VALEURE MANQUANTE",SUM(D13:D16))</f>
        <v>4.0800000000000003E-3</v>
      </c>
      <c r="E17" s="2"/>
      <c r="G17" s="33"/>
    </row>
    <row r="18" spans="1:7" x14ac:dyDescent="0.25">
      <c r="A18" s="3"/>
      <c r="D18" s="15"/>
      <c r="E18" s="12"/>
      <c r="G18" s="13"/>
    </row>
    <row r="19" spans="1:7" ht="20" x14ac:dyDescent="0.25">
      <c r="A19" s="3"/>
      <c r="D19" s="23"/>
      <c r="E19" s="12"/>
      <c r="G19" s="13"/>
    </row>
    <row r="20" spans="1:7" ht="20" x14ac:dyDescent="0.25">
      <c r="A20" s="3"/>
      <c r="B20" s="28" t="s">
        <v>156</v>
      </c>
      <c r="C20" s="54" t="s">
        <v>175</v>
      </c>
      <c r="D20" s="44" t="s">
        <v>64</v>
      </c>
      <c r="E20" s="12"/>
      <c r="G20" s="13"/>
    </row>
    <row r="21" spans="1:7" x14ac:dyDescent="0.25">
      <c r="A21" s="3"/>
      <c r="B21" s="19" t="s">
        <v>27</v>
      </c>
      <c r="C21" s="55" t="s">
        <v>119</v>
      </c>
      <c r="D21" s="22">
        <f>IF(C21="","",VLOOKUP(C21,'Matières 1ère '!B:G,6,FALSE))</f>
        <v>1.01E-3</v>
      </c>
      <c r="E21" s="12"/>
      <c r="G21" s="13"/>
    </row>
    <row r="22" spans="1:7" x14ac:dyDescent="0.25">
      <c r="A22" s="3"/>
      <c r="B22" s="19" t="s">
        <v>52</v>
      </c>
      <c r="C22" s="55" t="s">
        <v>74</v>
      </c>
      <c r="D22" s="22">
        <f>IF(C22="","",VLOOKUP(C22,'Matières 1ère '!B:G,6,FALSE))</f>
        <v>1.01E-3</v>
      </c>
      <c r="E22" s="12"/>
      <c r="G22" s="13"/>
    </row>
    <row r="23" spans="1:7" x14ac:dyDescent="0.25">
      <c r="A23" s="3"/>
      <c r="B23" s="19" t="s">
        <v>56</v>
      </c>
      <c r="C23" s="55" t="s">
        <v>89</v>
      </c>
      <c r="D23" s="22">
        <f>IF(C23="","",VLOOKUP(C23,'Matières 1ère '!B:G,6,FALSE))</f>
        <v>1.0500000000000002E-3</v>
      </c>
      <c r="E23" s="12"/>
      <c r="G23" s="13"/>
    </row>
    <row r="24" spans="1:7" x14ac:dyDescent="0.25">
      <c r="A24" s="3"/>
      <c r="B24" s="19" t="s">
        <v>30</v>
      </c>
      <c r="C24" s="55" t="s">
        <v>165</v>
      </c>
      <c r="D24" s="22">
        <f>IF(C24="","",VLOOKUP(C24,'Matières 1ère '!B:G,6,FALSE))</f>
        <v>1.01E-3</v>
      </c>
      <c r="E24" s="12"/>
      <c r="G24" s="13"/>
    </row>
    <row r="25" spans="1:7" x14ac:dyDescent="0.25">
      <c r="A25" s="3"/>
      <c r="B25" s="19" t="s">
        <v>62</v>
      </c>
      <c r="C25" s="55" t="s">
        <v>118</v>
      </c>
      <c r="D25" s="22">
        <f>IF(C25="","",VLOOKUP(C25,'Matières 1ère '!B:G,6,FALSE))</f>
        <v>1.0500000000000002E-3</v>
      </c>
      <c r="E25" s="12"/>
      <c r="G25" s="13"/>
    </row>
    <row r="26" spans="1:7" x14ac:dyDescent="0.25">
      <c r="A26" s="3"/>
      <c r="B26" s="72" t="s">
        <v>68</v>
      </c>
      <c r="C26" s="75"/>
      <c r="D26" s="73">
        <f>IF(COUNT(D21:D25)&lt;&gt;COUNTA(D21:D25),"VALEURE MANQUANTE",SUM(D21:D25))</f>
        <v>5.1300000000000009E-3</v>
      </c>
      <c r="E26" s="12"/>
      <c r="G26" s="13"/>
    </row>
    <row r="27" spans="1:7" x14ac:dyDescent="0.25">
      <c r="A27" s="3"/>
      <c r="B27" s="2"/>
      <c r="C27" s="58"/>
      <c r="D27" s="15"/>
      <c r="E27" s="12"/>
      <c r="G27" s="13"/>
    </row>
    <row r="28" spans="1:7" ht="20" x14ac:dyDescent="0.25">
      <c r="A28" s="3"/>
      <c r="D28" s="23"/>
      <c r="E28" s="12"/>
      <c r="G28" s="13"/>
    </row>
    <row r="29" spans="1:7" ht="20" x14ac:dyDescent="0.25">
      <c r="A29" s="3"/>
      <c r="B29" s="8"/>
      <c r="C29" s="64"/>
      <c r="D29" s="23"/>
      <c r="E29" s="12"/>
      <c r="G29" s="13"/>
    </row>
    <row r="30" spans="1:7" x14ac:dyDescent="0.25">
      <c r="A30" s="3"/>
      <c r="B30" s="10"/>
      <c r="C30" s="61"/>
      <c r="D30" s="65"/>
      <c r="E30" s="12"/>
      <c r="G30" s="13"/>
    </row>
    <row r="31" spans="1:7" x14ac:dyDescent="0.25">
      <c r="A31" s="3"/>
      <c r="B31" s="10"/>
      <c r="C31" s="61"/>
      <c r="D31" s="65"/>
      <c r="E31" s="12"/>
      <c r="G31" s="13"/>
    </row>
    <row r="32" spans="1:7" x14ac:dyDescent="0.25">
      <c r="A32" s="3"/>
      <c r="B32" s="10"/>
      <c r="C32" s="61"/>
      <c r="D32" s="65"/>
      <c r="E32" s="12"/>
      <c r="G32" s="13"/>
    </row>
    <row r="33" spans="1:7" x14ac:dyDescent="0.25">
      <c r="A33" s="3"/>
      <c r="B33" s="10"/>
      <c r="C33" s="61"/>
      <c r="D33" s="65"/>
      <c r="E33" s="12"/>
      <c r="G33" s="13"/>
    </row>
    <row r="34" spans="1:7" x14ac:dyDescent="0.25">
      <c r="A34" s="3"/>
      <c r="B34" s="2"/>
      <c r="C34" s="58"/>
      <c r="D34" s="65"/>
      <c r="E34" s="12"/>
      <c r="G34" s="13"/>
    </row>
    <row r="35" spans="1:7" x14ac:dyDescent="0.25">
      <c r="B35" s="2"/>
      <c r="C35" s="58"/>
      <c r="D35" s="65"/>
      <c r="E35" s="5"/>
    </row>
    <row r="36" spans="1:7" x14ac:dyDescent="0.25">
      <c r="A36" s="3"/>
      <c r="B36" s="66"/>
      <c r="C36" s="67"/>
      <c r="D36" s="68"/>
      <c r="E36" s="5"/>
    </row>
    <row r="37" spans="1:7" x14ac:dyDescent="0.25">
      <c r="B37" s="2"/>
      <c r="C37" s="58"/>
      <c r="D37" s="65"/>
      <c r="E37" s="5"/>
    </row>
    <row r="38" spans="1:7" ht="20" x14ac:dyDescent="0.25">
      <c r="D38" s="23"/>
      <c r="E38" s="5"/>
    </row>
    <row r="39" spans="1:7" ht="20" x14ac:dyDescent="0.25">
      <c r="B39" s="8"/>
      <c r="C39" s="64"/>
      <c r="D39" s="23"/>
      <c r="E39" s="5"/>
    </row>
    <row r="40" spans="1:7" x14ac:dyDescent="0.25">
      <c r="B40" s="10"/>
      <c r="C40" s="61"/>
      <c r="D40" s="65"/>
      <c r="E40" s="5"/>
    </row>
    <row r="41" spans="1:7" x14ac:dyDescent="0.25">
      <c r="B41" s="10"/>
      <c r="C41" s="61"/>
      <c r="D41" s="65"/>
      <c r="E41" s="5"/>
    </row>
    <row r="42" spans="1:7" x14ac:dyDescent="0.25">
      <c r="B42" s="10"/>
      <c r="C42" s="61"/>
      <c r="D42" s="65"/>
      <c r="E42" s="5"/>
    </row>
    <row r="43" spans="1:7" x14ac:dyDescent="0.25">
      <c r="A43" s="3"/>
      <c r="B43" s="10"/>
      <c r="C43" s="61"/>
      <c r="D43" s="65"/>
      <c r="E43" s="5"/>
    </row>
    <row r="44" spans="1:7" x14ac:dyDescent="0.25">
      <c r="A44" s="3"/>
      <c r="B44" s="2"/>
      <c r="C44" s="58"/>
      <c r="D44" s="65"/>
      <c r="E44" s="5"/>
    </row>
    <row r="45" spans="1:7" x14ac:dyDescent="0.25">
      <c r="B45" s="2"/>
      <c r="C45" s="58"/>
      <c r="D45" s="65"/>
      <c r="E45" s="6"/>
    </row>
    <row r="46" spans="1:7" x14ac:dyDescent="0.25">
      <c r="A46" s="7"/>
      <c r="B46" s="66"/>
      <c r="C46" s="67"/>
      <c r="D46" s="68"/>
      <c r="E46" s="2"/>
    </row>
    <row r="47" spans="1:7" x14ac:dyDescent="0.25">
      <c r="D47" s="69"/>
      <c r="E47" s="2"/>
    </row>
    <row r="48" spans="1:7" x14ac:dyDescent="0.25">
      <c r="A48" s="3"/>
      <c r="B48" s="11"/>
      <c r="C48" s="60"/>
      <c r="D48" s="15"/>
      <c r="E48" s="5"/>
    </row>
    <row r="49" spans="1:5" x14ac:dyDescent="0.25">
      <c r="A49" s="3"/>
      <c r="D49" s="15"/>
      <c r="E49" s="5"/>
    </row>
    <row r="50" spans="1:5" x14ac:dyDescent="0.25">
      <c r="A50" s="3"/>
      <c r="B50" s="10"/>
      <c r="C50" s="61"/>
      <c r="D50" s="15"/>
      <c r="E50" s="5"/>
    </row>
    <row r="51" spans="1:5" x14ac:dyDescent="0.25">
      <c r="A51" s="3"/>
      <c r="B51" s="10"/>
      <c r="C51" s="61"/>
      <c r="D51" s="15"/>
      <c r="E51" s="5"/>
    </row>
    <row r="52" spans="1:5" x14ac:dyDescent="0.25">
      <c r="A52" s="3"/>
      <c r="B52" s="10"/>
      <c r="C52" s="61"/>
      <c r="D52" s="15"/>
      <c r="E52" s="5"/>
    </row>
    <row r="53" spans="1:5" x14ac:dyDescent="0.25">
      <c r="A53" s="3"/>
      <c r="B53" s="10"/>
      <c r="C53" s="61"/>
      <c r="D53" s="15"/>
      <c r="E53" s="5"/>
    </row>
    <row r="54" spans="1:5" x14ac:dyDescent="0.25">
      <c r="A54" s="3"/>
      <c r="B54" s="10"/>
      <c r="C54" s="61"/>
      <c r="D54" s="15"/>
      <c r="E54" s="5"/>
    </row>
    <row r="55" spans="1:5" x14ac:dyDescent="0.25">
      <c r="A55" s="3"/>
      <c r="B55" s="10"/>
      <c r="C55" s="61"/>
      <c r="D55" s="15"/>
      <c r="E55" s="5"/>
    </row>
    <row r="56" spans="1:5" x14ac:dyDescent="0.25">
      <c r="A56" s="3"/>
      <c r="B56" s="10"/>
      <c r="C56" s="61"/>
      <c r="D56" s="15"/>
      <c r="E56" s="5"/>
    </row>
    <row r="57" spans="1:5" x14ac:dyDescent="0.25">
      <c r="A57" s="3"/>
      <c r="B57" s="10"/>
      <c r="C57" s="61"/>
      <c r="D57" s="15"/>
      <c r="E57" s="5"/>
    </row>
    <row r="58" spans="1:5" x14ac:dyDescent="0.25">
      <c r="A58" s="3"/>
      <c r="B58" s="10"/>
      <c r="C58" s="61"/>
      <c r="D58" s="15"/>
      <c r="E58" s="5"/>
    </row>
    <row r="59" spans="1:5" x14ac:dyDescent="0.25">
      <c r="A59" s="3"/>
      <c r="B59" s="10"/>
      <c r="C59" s="61"/>
      <c r="D59" s="15"/>
      <c r="E59" s="5"/>
    </row>
    <row r="60" spans="1:5" x14ac:dyDescent="0.25">
      <c r="A60" s="3"/>
      <c r="B60" s="10"/>
      <c r="C60" s="61"/>
      <c r="D60" s="15"/>
      <c r="E60" s="5"/>
    </row>
    <row r="61" spans="1:5" x14ac:dyDescent="0.25">
      <c r="A61" s="3"/>
      <c r="B61" s="10"/>
      <c r="C61" s="61"/>
      <c r="D61" s="15"/>
      <c r="E61" s="5"/>
    </row>
    <row r="62" spans="1:5" x14ac:dyDescent="0.25">
      <c r="A62" s="3"/>
      <c r="B62" s="10"/>
      <c r="C62" s="61"/>
      <c r="D62" s="15"/>
      <c r="E62" s="5"/>
    </row>
    <row r="63" spans="1:5" x14ac:dyDescent="0.25">
      <c r="A63" s="3"/>
      <c r="B63" s="10"/>
      <c r="C63" s="61"/>
      <c r="D63" s="15"/>
      <c r="E63" s="5"/>
    </row>
    <row r="64" spans="1:5" x14ac:dyDescent="0.25">
      <c r="A64" s="3"/>
      <c r="B64" s="10"/>
      <c r="C64" s="61"/>
      <c r="D64" s="15"/>
      <c r="E64" s="5"/>
    </row>
    <row r="65" spans="1:5" x14ac:dyDescent="0.25">
      <c r="A65" s="3"/>
      <c r="B65" s="10"/>
      <c r="C65" s="61"/>
      <c r="D65" s="15"/>
      <c r="E65" s="5"/>
    </row>
    <row r="66" spans="1:5" x14ac:dyDescent="0.25">
      <c r="A66" s="3"/>
      <c r="B66" s="10"/>
      <c r="C66" s="61"/>
      <c r="D66" s="15"/>
      <c r="E66" s="5"/>
    </row>
    <row r="67" spans="1:5" x14ac:dyDescent="0.25">
      <c r="A67" s="3"/>
      <c r="B67" s="10"/>
      <c r="C67" s="61"/>
      <c r="D67" s="15"/>
      <c r="E67" s="5"/>
    </row>
    <row r="68" spans="1:5" x14ac:dyDescent="0.25">
      <c r="A68" s="3"/>
      <c r="B68" s="10"/>
      <c r="C68" s="61"/>
      <c r="D68" s="15"/>
      <c r="E68" s="5"/>
    </row>
    <row r="69" spans="1:5" x14ac:dyDescent="0.25">
      <c r="A69" s="3"/>
      <c r="B69" s="10"/>
      <c r="C69" s="61"/>
      <c r="D69" s="15"/>
      <c r="E69" s="5"/>
    </row>
    <row r="70" spans="1:5" x14ac:dyDescent="0.25">
      <c r="B70" s="10"/>
      <c r="C70" s="61"/>
      <c r="D70" s="15"/>
      <c r="E70" s="5"/>
    </row>
    <row r="71" spans="1:5" x14ac:dyDescent="0.25">
      <c r="B71" s="10"/>
      <c r="C71" s="61"/>
      <c r="D71" s="15"/>
      <c r="E71" s="5"/>
    </row>
    <row r="72" spans="1:5" x14ac:dyDescent="0.25">
      <c r="D72" s="15"/>
      <c r="E72" s="5"/>
    </row>
    <row r="73" spans="1:5" x14ac:dyDescent="0.25">
      <c r="D73" s="15"/>
      <c r="E73" s="5"/>
    </row>
    <row r="74" spans="1:5" x14ac:dyDescent="0.25">
      <c r="D74" s="15"/>
      <c r="E74" s="5"/>
    </row>
    <row r="75" spans="1:5" x14ac:dyDescent="0.25">
      <c r="D75" s="15"/>
      <c r="E75" s="5"/>
    </row>
    <row r="76" spans="1:5" x14ac:dyDescent="0.25">
      <c r="D76" s="15"/>
      <c r="E76" s="5"/>
    </row>
    <row r="77" spans="1:5" x14ac:dyDescent="0.25">
      <c r="D77" s="15"/>
      <c r="E77" s="5"/>
    </row>
    <row r="78" spans="1:5" x14ac:dyDescent="0.25">
      <c r="D78" s="15"/>
      <c r="E78" s="5"/>
    </row>
    <row r="79" spans="1:5" x14ac:dyDescent="0.25">
      <c r="D79" s="15"/>
      <c r="E79" s="5"/>
    </row>
    <row r="80" spans="1:5" x14ac:dyDescent="0.25">
      <c r="D80" s="15"/>
      <c r="E80" s="5"/>
    </row>
    <row r="81" spans="1:5" x14ac:dyDescent="0.25">
      <c r="D81" s="15"/>
      <c r="E81" s="5"/>
    </row>
    <row r="82" spans="1:5" x14ac:dyDescent="0.25">
      <c r="D82" s="15"/>
      <c r="E82" s="5"/>
    </row>
    <row r="83" spans="1:5" x14ac:dyDescent="0.25">
      <c r="D83" s="15"/>
      <c r="E83" s="5"/>
    </row>
    <row r="84" spans="1:5" x14ac:dyDescent="0.25">
      <c r="D84" s="15"/>
      <c r="E84" s="5"/>
    </row>
    <row r="85" spans="1:5" x14ac:dyDescent="0.25">
      <c r="D85" s="15"/>
      <c r="E85" s="5"/>
    </row>
    <row r="86" spans="1:5" x14ac:dyDescent="0.25">
      <c r="D86" s="15"/>
      <c r="E86" s="5"/>
    </row>
    <row r="87" spans="1:5" x14ac:dyDescent="0.25">
      <c r="D87" s="15"/>
      <c r="E87" s="5"/>
    </row>
    <row r="88" spans="1:5" x14ac:dyDescent="0.25">
      <c r="D88" s="15"/>
      <c r="E88" s="5"/>
    </row>
    <row r="89" spans="1:5" x14ac:dyDescent="0.25">
      <c r="D89" s="15"/>
      <c r="E89" s="5"/>
    </row>
    <row r="90" spans="1:5" x14ac:dyDescent="0.25">
      <c r="D90" s="15"/>
      <c r="E90" s="5"/>
    </row>
    <row r="91" spans="1:5" x14ac:dyDescent="0.25">
      <c r="D91" s="15"/>
      <c r="E91" s="5"/>
    </row>
    <row r="92" spans="1:5" x14ac:dyDescent="0.25">
      <c r="D92" s="15"/>
      <c r="E92" s="5"/>
    </row>
    <row r="93" spans="1:5" x14ac:dyDescent="0.25">
      <c r="D93" s="15"/>
      <c r="E93" s="5"/>
    </row>
    <row r="94" spans="1:5" x14ac:dyDescent="0.25">
      <c r="D94" s="15"/>
      <c r="E94" s="5"/>
    </row>
    <row r="95" spans="1:5" x14ac:dyDescent="0.25">
      <c r="A95" s="7"/>
      <c r="D95" s="17"/>
      <c r="E95" s="2"/>
    </row>
    <row r="96" spans="1:5" x14ac:dyDescent="0.25">
      <c r="D96" s="15"/>
      <c r="E96" s="5"/>
    </row>
    <row r="97" spans="1:5" x14ac:dyDescent="0.25">
      <c r="A97" s="3"/>
      <c r="B97" s="11"/>
      <c r="C97" s="60"/>
      <c r="D97" s="15"/>
      <c r="E97" s="5"/>
    </row>
    <row r="98" spans="1:5" x14ac:dyDescent="0.25">
      <c r="D98" s="15"/>
      <c r="E98" s="5"/>
    </row>
    <row r="99" spans="1:5" x14ac:dyDescent="0.25">
      <c r="B99" s="10"/>
      <c r="C99" s="61"/>
      <c r="D99" s="15"/>
      <c r="E99" s="5"/>
    </row>
    <row r="100" spans="1:5" x14ac:dyDescent="0.25">
      <c r="D100" s="15"/>
      <c r="E100" s="5"/>
    </row>
    <row r="101" spans="1:5" x14ac:dyDescent="0.25">
      <c r="D101" s="15"/>
      <c r="E101" s="5"/>
    </row>
    <row r="102" spans="1:5" x14ac:dyDescent="0.25">
      <c r="D102" s="15"/>
      <c r="E102" s="5"/>
    </row>
    <row r="103" spans="1:5" x14ac:dyDescent="0.25">
      <c r="D103" s="15"/>
      <c r="E103" s="5"/>
    </row>
    <row r="104" spans="1:5" x14ac:dyDescent="0.25">
      <c r="D104" s="15"/>
      <c r="E104" s="5"/>
    </row>
    <row r="105" spans="1:5" x14ac:dyDescent="0.25">
      <c r="D105" s="15"/>
      <c r="E105" s="5"/>
    </row>
    <row r="106" spans="1:5" x14ac:dyDescent="0.25">
      <c r="D106" s="15"/>
      <c r="E106" s="5"/>
    </row>
    <row r="107" spans="1:5" x14ac:dyDescent="0.25">
      <c r="D107" s="15"/>
      <c r="E107" s="5"/>
    </row>
    <row r="108" spans="1:5" x14ac:dyDescent="0.25">
      <c r="D108" s="15"/>
      <c r="E108" s="5"/>
    </row>
    <row r="109" spans="1:5" x14ac:dyDescent="0.25">
      <c r="D109" s="15"/>
      <c r="E109" s="5"/>
    </row>
    <row r="110" spans="1:5" x14ac:dyDescent="0.25">
      <c r="D110" s="15"/>
      <c r="E110" s="5"/>
    </row>
    <row r="111" spans="1:5" x14ac:dyDescent="0.25">
      <c r="D111" s="15"/>
      <c r="E111" s="5"/>
    </row>
    <row r="112" spans="1:5" x14ac:dyDescent="0.25">
      <c r="A112" s="3"/>
      <c r="D112" s="15"/>
      <c r="E112" s="5"/>
    </row>
    <row r="113" spans="1:5" x14ac:dyDescent="0.25">
      <c r="A113" s="3"/>
      <c r="D113" s="15"/>
      <c r="E113" s="5"/>
    </row>
    <row r="114" spans="1:5" x14ac:dyDescent="0.25">
      <c r="A114" s="3"/>
      <c r="B114" s="10"/>
      <c r="C114" s="61"/>
      <c r="D114" s="15"/>
      <c r="E114" s="5"/>
    </row>
    <row r="115" spans="1:5" x14ac:dyDescent="0.25">
      <c r="B115" s="10"/>
      <c r="C115" s="61"/>
      <c r="D115" s="15"/>
      <c r="E115" s="5"/>
    </row>
    <row r="116" spans="1:5" x14ac:dyDescent="0.25">
      <c r="B116" s="10"/>
      <c r="C116" s="61"/>
      <c r="D116" s="15"/>
      <c r="E116" s="5"/>
    </row>
    <row r="117" spans="1:5" x14ac:dyDescent="0.25">
      <c r="D117" s="15"/>
      <c r="E117" s="5"/>
    </row>
    <row r="118" spans="1:5" x14ac:dyDescent="0.25">
      <c r="D118" s="15"/>
      <c r="E118" s="5"/>
    </row>
    <row r="119" spans="1:5" x14ac:dyDescent="0.25">
      <c r="D119" s="15"/>
      <c r="E119" s="5"/>
    </row>
    <row r="120" spans="1:5" x14ac:dyDescent="0.25">
      <c r="D120" s="15"/>
      <c r="E120" s="5"/>
    </row>
    <row r="121" spans="1:5" x14ac:dyDescent="0.25">
      <c r="D121" s="15"/>
      <c r="E121" s="5"/>
    </row>
    <row r="122" spans="1:5" x14ac:dyDescent="0.25">
      <c r="D122" s="15"/>
      <c r="E122" s="5"/>
    </row>
    <row r="123" spans="1:5" x14ac:dyDescent="0.25">
      <c r="D123" s="15"/>
      <c r="E123" s="5"/>
    </row>
    <row r="124" spans="1:5" x14ac:dyDescent="0.25">
      <c r="D124" s="15"/>
      <c r="E124" s="5"/>
    </row>
    <row r="125" spans="1:5" x14ac:dyDescent="0.25">
      <c r="D125" s="15"/>
      <c r="E125" s="5"/>
    </row>
    <row r="126" spans="1:5" x14ac:dyDescent="0.25">
      <c r="D126" s="15"/>
      <c r="E126" s="5"/>
    </row>
    <row r="127" spans="1:5" x14ac:dyDescent="0.25">
      <c r="D127" s="15"/>
      <c r="E127" s="5"/>
    </row>
    <row r="128" spans="1:5" x14ac:dyDescent="0.25">
      <c r="D128" s="15"/>
      <c r="E128" s="5"/>
    </row>
    <row r="129" spans="1:5" x14ac:dyDescent="0.25">
      <c r="D129" s="15"/>
      <c r="E129" s="5"/>
    </row>
    <row r="130" spans="1:5" x14ac:dyDescent="0.25">
      <c r="D130" s="15"/>
      <c r="E130" s="5"/>
    </row>
    <row r="131" spans="1:5" x14ac:dyDescent="0.25">
      <c r="D131" s="15"/>
      <c r="E131" s="5"/>
    </row>
    <row r="132" spans="1:5" x14ac:dyDescent="0.25">
      <c r="D132" s="15"/>
      <c r="E132" s="5"/>
    </row>
    <row r="133" spans="1:5" x14ac:dyDescent="0.25">
      <c r="D133" s="15"/>
      <c r="E133" s="5"/>
    </row>
    <row r="134" spans="1:5" x14ac:dyDescent="0.25">
      <c r="D134" s="15"/>
      <c r="E134" s="5"/>
    </row>
    <row r="135" spans="1:5" x14ac:dyDescent="0.25">
      <c r="D135" s="15"/>
      <c r="E135" s="5"/>
    </row>
    <row r="136" spans="1:5" x14ac:dyDescent="0.25">
      <c r="D136" s="15"/>
      <c r="E136" s="5"/>
    </row>
    <row r="137" spans="1:5" x14ac:dyDescent="0.25">
      <c r="D137" s="15"/>
      <c r="E137" s="5"/>
    </row>
    <row r="138" spans="1:5" x14ac:dyDescent="0.25">
      <c r="D138" s="15"/>
      <c r="E138" s="5"/>
    </row>
    <row r="139" spans="1:5" x14ac:dyDescent="0.25">
      <c r="D139" s="15"/>
      <c r="E139" s="5"/>
    </row>
    <row r="140" spans="1:5" x14ac:dyDescent="0.25">
      <c r="D140" s="15"/>
      <c r="E140" s="5"/>
    </row>
    <row r="141" spans="1:5" x14ac:dyDescent="0.25">
      <c r="D141" s="15"/>
      <c r="E141" s="5"/>
    </row>
    <row r="142" spans="1:5" x14ac:dyDescent="0.25">
      <c r="D142" s="17"/>
      <c r="E142" s="6"/>
    </row>
    <row r="143" spans="1:5" x14ac:dyDescent="0.25">
      <c r="A143" s="7"/>
      <c r="D143" s="15"/>
      <c r="E143" s="5"/>
    </row>
    <row r="144" spans="1:5" x14ac:dyDescent="0.25">
      <c r="D144" s="15"/>
      <c r="E144" s="5"/>
    </row>
    <row r="145" spans="1:5" x14ac:dyDescent="0.25">
      <c r="A145" s="3"/>
      <c r="B145" s="11"/>
      <c r="C145" s="60"/>
      <c r="D145" s="15"/>
      <c r="E145" s="5"/>
    </row>
    <row r="146" spans="1:5" x14ac:dyDescent="0.25">
      <c r="D146" s="15"/>
      <c r="E146" s="5"/>
    </row>
    <row r="147" spans="1:5" x14ac:dyDescent="0.25">
      <c r="B147" s="10"/>
      <c r="C147" s="61"/>
      <c r="D147" s="15"/>
      <c r="E147" s="5"/>
    </row>
    <row r="149" spans="1:5" x14ac:dyDescent="0.25">
      <c r="A149" s="7"/>
      <c r="D149" s="15"/>
      <c r="E149" s="5"/>
    </row>
    <row r="150" spans="1:5" x14ac:dyDescent="0.25">
      <c r="D150" s="15"/>
      <c r="E150" s="5"/>
    </row>
    <row r="151" spans="1:5" x14ac:dyDescent="0.25">
      <c r="A151" s="3"/>
      <c r="B151" s="11"/>
      <c r="C151" s="60"/>
      <c r="D151" s="15"/>
      <c r="E151" s="5"/>
    </row>
    <row r="152" spans="1:5" x14ac:dyDescent="0.25">
      <c r="D152" s="15"/>
      <c r="E152" s="5"/>
    </row>
    <row r="153" spans="1:5" x14ac:dyDescent="0.25">
      <c r="B153" s="10"/>
      <c r="C153" s="61"/>
      <c r="D153" s="15"/>
      <c r="E153" s="5"/>
    </row>
  </sheetData>
  <mergeCells count="1">
    <mergeCell ref="A1:B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A904A3B8-58BB-B746-BE07-244149F3413A}">
          <x14:formula1>
            <xm:f>'Matières 1ère '!$B$54</xm:f>
          </x14:formula1>
          <xm:sqref>C35 C45</xm:sqref>
        </x14:dataValidation>
        <x14:dataValidation type="list" allowBlank="1" showInputMessage="1" showErrorMessage="1" xr:uid="{B45ABDEF-4D7A-E749-B668-A5C17E416759}">
          <x14:formula1>
            <xm:f>'Matières 1ère '!$B$53</xm:f>
          </x14:formula1>
          <xm:sqref>C34 C44 C24</xm:sqref>
        </x14:dataValidation>
        <x14:dataValidation type="list" allowBlank="1" showInputMessage="1" showErrorMessage="1" xr:uid="{0797BC0D-BC7C-3147-9F94-BDEF36D48582}">
          <x14:formula1>
            <xm:f>'Matières 1ère '!$B$50:$B$52</xm:f>
          </x14:formula1>
          <xm:sqref>C8 C16</xm:sqref>
        </x14:dataValidation>
        <x14:dataValidation type="list" allowBlank="1" showInputMessage="1" showErrorMessage="1" xr:uid="{6ACAC49C-33BE-4945-9B35-86ED39EC1F6C}">
          <x14:formula1>
            <xm:f>'Matières 1ère '!$B$35:$B$44</xm:f>
          </x14:formula1>
          <xm:sqref>C43 C33</xm:sqref>
        </x14:dataValidation>
        <x14:dataValidation type="list" allowBlank="1" showInputMessage="1" showErrorMessage="1" xr:uid="{F74B7021-6CFC-194B-9E18-796A1EA24D7E}">
          <x14:formula1>
            <xm:f>'Matières 1ère '!$B$10:$B$29</xm:f>
          </x14:formula1>
          <xm:sqref>C7 C15 C23 C32 C42</xm:sqref>
        </x14:dataValidation>
        <x14:dataValidation type="list" allowBlank="1" showInputMessage="1" showErrorMessage="1" xr:uid="{B8D475F8-9788-E94B-9287-1CFEF4FA74C4}">
          <x14:formula1>
            <xm:f>'Matières 1ère '!$B$2:$B$4</xm:f>
          </x14:formula1>
          <xm:sqref>C6 C41 C31 C22 C14</xm:sqref>
        </x14:dataValidation>
        <x14:dataValidation type="list" allowBlank="1" showInputMessage="1" showErrorMessage="1" xr:uid="{413A618E-B53F-AB42-B382-648E703F061E}">
          <x14:formula1>
            <xm:f>'Matières 1ère '!$B$5:$B$9</xm:f>
          </x14:formula1>
          <xm:sqref>C5 C40 C30 C21 C13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Coût de revient</vt:lpstr>
      <vt:lpstr>CR tout</vt:lpstr>
      <vt:lpstr>Matières 1ère </vt:lpstr>
      <vt:lpstr>Charges indirectes</vt:lpstr>
      <vt:lpstr>Charges directes Ermitage</vt:lpstr>
      <vt:lpstr>Charges indirectes Ermitage</vt:lpstr>
      <vt:lpstr>Chavet charges directes</vt:lpstr>
      <vt:lpstr>Guillemain charges directes</vt:lpstr>
      <vt:lpstr>Bouch4424</vt:lpstr>
      <vt:lpstr>Bouchon4424</vt:lpstr>
      <vt:lpstr>Bouchon4924</vt:lpstr>
      <vt:lpstr>Cire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Dybain Radja</dc:creator>
  <cp:lastModifiedBy>Dybain Radja</cp:lastModifiedBy>
  <dcterms:created xsi:type="dcterms:W3CDTF">2023-12-28T09:50:10Z</dcterms:created>
  <dcterms:modified xsi:type="dcterms:W3CDTF">2024-05-14T11:58:25Z</dcterms:modified>
</cp:coreProperties>
</file>