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igreux\Desktop\"/>
    </mc:Choice>
  </mc:AlternateContent>
  <xr:revisionPtr revIDLastSave="0" documentId="13_ncr:1_{5F9F31E8-D17C-4D0C-9908-A712521F56B4}" xr6:coauthVersionLast="47" xr6:coauthVersionMax="47" xr10:uidLastSave="{00000000-0000-0000-0000-000000000000}"/>
  <bookViews>
    <workbookView xWindow="-120" yWindow="-120" windowWidth="29040" windowHeight="15720" xr2:uid="{A4C53C91-446B-4C46-8994-051F26E11841}"/>
  </bookViews>
  <sheets>
    <sheet name="TD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J23" i="1"/>
  <c r="J24" i="1"/>
  <c r="J25" i="1"/>
  <c r="J26" i="1"/>
  <c r="J27" i="1"/>
  <c r="J28" i="1"/>
  <c r="J29" i="1"/>
  <c r="J30" i="1"/>
  <c r="L1" i="1"/>
  <c r="I9" i="1"/>
  <c r="I10" i="1"/>
  <c r="I11" i="1"/>
  <c r="I12" i="1"/>
  <c r="I13" i="1"/>
  <c r="I23" i="1"/>
  <c r="I24" i="1"/>
  <c r="I25" i="1"/>
  <c r="I26" i="1"/>
  <c r="I27" i="1"/>
  <c r="I28" i="1"/>
  <c r="I29" i="1"/>
  <c r="I30" i="1"/>
  <c r="H23" i="1"/>
  <c r="H24" i="1"/>
  <c r="H25" i="1"/>
  <c r="H26" i="1"/>
  <c r="H27" i="1"/>
  <c r="H28" i="1"/>
  <c r="H29" i="1"/>
  <c r="H30" i="1"/>
  <c r="G25" i="1"/>
  <c r="G26" i="1"/>
  <c r="G27" i="1"/>
  <c r="G28" i="1"/>
  <c r="G29" i="1"/>
  <c r="G30" i="1"/>
  <c r="F23" i="1"/>
  <c r="G23" i="1" s="1"/>
  <c r="F24" i="1"/>
  <c r="G24" i="1" s="1"/>
  <c r="F25" i="1"/>
  <c r="F26" i="1"/>
  <c r="F27" i="1"/>
  <c r="F28" i="1"/>
  <c r="F29" i="1"/>
  <c r="F30" i="1"/>
</calcChain>
</file>

<file path=xl/sharedStrings.xml><?xml version="1.0" encoding="utf-8"?>
<sst xmlns="http://schemas.openxmlformats.org/spreadsheetml/2006/main" count="60" uniqueCount="26">
  <si>
    <t>NOM FOURNISSEUR</t>
  </si>
  <si>
    <t>VALIDEUR</t>
  </si>
  <si>
    <t>MODE DE REGLEMENT</t>
  </si>
  <si>
    <t>DELAI PAIEMENT</t>
  </si>
  <si>
    <t>30J FDM</t>
  </si>
  <si>
    <t>45J FDM</t>
  </si>
  <si>
    <t>A RECEPTION</t>
  </si>
  <si>
    <t>30J LE 15</t>
  </si>
  <si>
    <t>FORMULE</t>
  </si>
  <si>
    <t>VIREMENT</t>
  </si>
  <si>
    <t>PRELEVEMENT</t>
  </si>
  <si>
    <t>I</t>
  </si>
  <si>
    <t>30J</t>
  </si>
  <si>
    <t>45J</t>
  </si>
  <si>
    <t>60J FDM</t>
  </si>
  <si>
    <t>DATE</t>
  </si>
  <si>
    <t>N° FACTURE</t>
  </si>
  <si>
    <t>MONTANT TTC</t>
  </si>
  <si>
    <t>VALIDÉE PAR</t>
  </si>
  <si>
    <t>VALIDÉE LE</t>
  </si>
  <si>
    <t>MODE DE RÈGLEMENT</t>
  </si>
  <si>
    <t>ÉCHÉANCE</t>
  </si>
  <si>
    <t>PAYÉE LE</t>
  </si>
  <si>
    <t>DÉLAI DE RÈGLEMENT</t>
  </si>
  <si>
    <t>SUIVI FACTURATION :</t>
  </si>
  <si>
    <t>TDB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</si>
</sst>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474747"/>
      <name val="Arial"/>
      <family val="2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44" fontId="0" fillId="0" borderId="0" xfId="1" applyFont="1"/>
    <xf numFmtId="14" fontId="0" fillId="0" borderId="0" xfId="0" applyNumberFormat="1"/>
    <xf numFmtId="0" fontId="0" fillId="0" borderId="0" xfId="0" applyNumberFormat="1"/>
    <xf numFmtId="14" fontId="0" fillId="0" borderId="0" xfId="0" applyNumberFormat="1" applyAlignment="1">
      <alignment horizontal="center"/>
    </xf>
    <xf numFmtId="0" fontId="0" fillId="2" borderId="0" xfId="0" applyFill="1"/>
    <xf numFmtId="0" fontId="3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11">
    <dxf>
      <numFmt numFmtId="0" formatCode="General"/>
      <fill>
        <patternFill patternType="solid">
          <fgColor indexed="64"/>
          <bgColor rgb="FFFFFF00"/>
        </patternFill>
      </fill>
    </dxf>
    <dxf>
      <numFmt numFmtId="0" formatCode="General"/>
    </dxf>
    <dxf>
      <numFmt numFmtId="0" formatCode="General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74747"/>
        <name val="Arial"/>
        <family val="2"/>
        <scheme val="none"/>
      </font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6C4916-A99E-43A9-815C-410D526313E8}" name="Tableau1" displayName="Tableau1" ref="H7:I13" totalsRowShown="0">
  <autoFilter ref="H7:I13" xr:uid="{166C4916-A99E-43A9-815C-410D526313E8}"/>
  <tableColumns count="2">
    <tableColumn id="1" xr3:uid="{63141B78-2C20-4B3D-A9B9-F7DB9A264F8C}" name="DÉLAI DE RÈGLEMENT"/>
    <tableColumn id="2" xr3:uid="{09AF2FE6-DA96-4004-B80A-2851399B813D}" name="FORMULE" dataDxfId="6">
      <calculatedColumnFormula>EOMONTH(Tableau3[[#This Row],[DATE]]+30,0)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804B95-D5AC-463B-ADDD-3571766D3696}" name="Tableau2" displayName="Tableau2" ref="B3:E15" totalsRowShown="0">
  <autoFilter ref="B3:E15" xr:uid="{17804B95-D5AC-463B-ADDD-3571766D3696}"/>
  <tableColumns count="4">
    <tableColumn id="1" xr3:uid="{91F23F7B-9573-43F1-99EB-2C83C43358B6}" name="NOM FOURNISSEUR"/>
    <tableColumn id="2" xr3:uid="{09605058-EE9A-49FC-9F06-344E63F9063B}" name="VALIDEUR"/>
    <tableColumn id="3" xr3:uid="{B33E82B2-82FA-419E-B2F0-181EE74832EB}" name="MODE DE REGLEMENT"/>
    <tableColumn id="4" xr3:uid="{5B4CE92B-72F7-4827-9C0B-39A041C3799D}" name="DELAI PAIEME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655573-A1BE-4C2F-86C3-B4075133446E}" name="Tableau3" displayName="Tableau3" ref="B22:K30" totalsRowShown="0">
  <autoFilter ref="B22:K30" xr:uid="{15655573-A1BE-4C2F-86C3-B4075133446E}"/>
  <tableColumns count="10">
    <tableColumn id="1" xr3:uid="{6C1539A2-8B75-4C83-BAB4-E5BD9B787F4A}" name="NOM FOURNISSEUR"/>
    <tableColumn id="2" xr3:uid="{DB74F048-0D67-476E-9D45-F1B658A1C73B}" name="DATE" dataDxfId="10"/>
    <tableColumn id="3" xr3:uid="{327FBD7D-049F-4A50-A26B-C5BA6414A96C}" name="N° FACTURE"/>
    <tableColumn id="4" xr3:uid="{50FAFA78-8194-41E4-A8FA-F32A96CAC2C4}" name="MONTANT TTC" dataCellStyle="Monétaire"/>
    <tableColumn id="5" xr3:uid="{8E62C32A-6307-4C25-9497-136898AE27E8}" name="VALIDÉE PAR" dataDxfId="9">
      <calculatedColumnFormula>VLOOKUP(Tableau3[[#This Row],[NOM FOURNISSEUR]],Tableau2[],2,FALSE)</calculatedColumnFormula>
    </tableColumn>
    <tableColumn id="6" xr3:uid="{67122158-0759-4D38-ACFF-012E62D65406}" name="VALIDÉE LE" dataDxfId="8">
      <calculatedColumnFormula>IF(Tableau3[[#This Row],[VALIDÉE PAR]]="I",Tableau3[[#This Row],[DATE]],"")</calculatedColumnFormula>
    </tableColumn>
    <tableColumn id="7" xr3:uid="{3BD58BBB-FB93-4545-AF83-5DC2FE55F192}" name="DÉLAI DE RÈGLEMENT" dataDxfId="7">
      <calculatedColumnFormula>VLOOKUP(Tableau3[[#This Row],[NOM FOURNISSEUR]],Tableau2[],4,FALSE)</calculatedColumnFormula>
    </tableColumn>
    <tableColumn id="8" xr3:uid="{321DBD3F-C6E7-4A8B-A40E-62DDDE55B8E5}" name="MODE DE RÈGLEMENT" dataDxfId="2">
      <calculatedColumnFormula>VLOOKUP(Tableau3[[#This Row],[NOM FOURNISSEUR]],Tableau2[],3,FALSE)</calculatedColumnFormula>
    </tableColumn>
    <tableColumn id="9" xr3:uid="{569E7F10-9514-43D6-A179-2217A9ADF642}" name="ÉCHÉANCE" dataDxfId="0">
      <calculatedColumnFormula>VLOOKUP(Tableau3[[#This Row],[DÉLAI DE RÈGLEMENT]],Tableau1[],2,FALSE)</calculatedColumnFormula>
    </tableColumn>
    <tableColumn id="10" xr3:uid="{B329AF97-0637-4787-88B3-59E8B1512350}" name="PAYÉE LE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79935-4D30-4470-88AD-BA8049AC2A7C}">
  <dimension ref="B1:L30"/>
  <sheetViews>
    <sheetView tabSelected="1" workbookViewId="0">
      <selection activeCell="J23" sqref="J23"/>
    </sheetView>
  </sheetViews>
  <sheetFormatPr baseColWidth="10" defaultRowHeight="15" x14ac:dyDescent="0.25"/>
  <cols>
    <col min="2" max="2" width="21.140625" bestFit="1" customWidth="1"/>
    <col min="3" max="3" width="12.140625" bestFit="1" customWidth="1"/>
    <col min="4" max="4" width="22.85546875" bestFit="1" customWidth="1"/>
    <col min="5" max="5" width="18" bestFit="1" customWidth="1"/>
    <col min="6" max="6" width="14.5703125" bestFit="1" customWidth="1"/>
    <col min="7" max="7" width="12.85546875" bestFit="1" customWidth="1"/>
    <col min="8" max="8" width="22.28515625" bestFit="1" customWidth="1"/>
    <col min="9" max="9" width="22.85546875" bestFit="1" customWidth="1"/>
    <col min="10" max="10" width="12.5703125" bestFit="1" customWidth="1"/>
    <col min="11" max="11" width="11.140625" bestFit="1" customWidth="1"/>
    <col min="12" max="12" width="10.7109375" bestFit="1" customWidth="1"/>
  </cols>
  <sheetData>
    <row r="1" spans="2:12" x14ac:dyDescent="0.25">
      <c r="L1" s="3">
        <f ca="1">+TODAY()</f>
        <v>45757</v>
      </c>
    </row>
    <row r="2" spans="2:12" ht="23.25" x14ac:dyDescent="0.35">
      <c r="B2" s="7" t="s">
        <v>25</v>
      </c>
      <c r="C2" s="7"/>
      <c r="D2" s="7"/>
      <c r="E2" s="7"/>
    </row>
    <row r="3" spans="2:12" x14ac:dyDescent="0.25">
      <c r="B3" t="s">
        <v>0</v>
      </c>
      <c r="C3" t="s">
        <v>1</v>
      </c>
      <c r="D3" t="s">
        <v>2</v>
      </c>
      <c r="E3" t="s">
        <v>3</v>
      </c>
    </row>
    <row r="4" spans="2:12" x14ac:dyDescent="0.25">
      <c r="B4">
        <v>1</v>
      </c>
      <c r="C4" t="s">
        <v>11</v>
      </c>
      <c r="D4" t="s">
        <v>9</v>
      </c>
      <c r="E4" t="s">
        <v>4</v>
      </c>
      <c r="F4" s="1"/>
    </row>
    <row r="5" spans="2:12" x14ac:dyDescent="0.25">
      <c r="B5">
        <v>2</v>
      </c>
      <c r="C5" t="s">
        <v>11</v>
      </c>
      <c r="D5" t="s">
        <v>9</v>
      </c>
      <c r="E5" t="s">
        <v>5</v>
      </c>
      <c r="F5" s="1"/>
    </row>
    <row r="6" spans="2:12" ht="23.25" x14ac:dyDescent="0.35">
      <c r="B6">
        <v>3</v>
      </c>
      <c r="C6" t="s">
        <v>11</v>
      </c>
      <c r="D6" t="s">
        <v>10</v>
      </c>
      <c r="E6" t="s">
        <v>6</v>
      </c>
      <c r="F6" s="1"/>
      <c r="H6" s="7"/>
      <c r="I6" s="7"/>
    </row>
    <row r="7" spans="2:12" x14ac:dyDescent="0.25">
      <c r="B7">
        <v>4</v>
      </c>
      <c r="C7" t="s">
        <v>11</v>
      </c>
      <c r="D7" t="s">
        <v>9</v>
      </c>
      <c r="E7" t="s">
        <v>7</v>
      </c>
      <c r="F7" s="1"/>
      <c r="H7" t="s">
        <v>23</v>
      </c>
      <c r="I7" t="s">
        <v>8</v>
      </c>
    </row>
    <row r="8" spans="2:12" x14ac:dyDescent="0.25">
      <c r="B8">
        <v>5</v>
      </c>
      <c r="C8" t="s">
        <v>11</v>
      </c>
      <c r="D8" t="s">
        <v>9</v>
      </c>
      <c r="E8" t="s">
        <v>12</v>
      </c>
      <c r="H8" t="s">
        <v>4</v>
      </c>
      <c r="I8" s="1" t="e">
        <f>EOMONTH(Tableau3[[#This Row],[DATE]]+30,0)</f>
        <v>#VALUE!</v>
      </c>
    </row>
    <row r="9" spans="2:12" x14ac:dyDescent="0.25">
      <c r="B9">
        <v>6</v>
      </c>
      <c r="C9" t="s">
        <v>11</v>
      </c>
      <c r="D9" t="s">
        <v>9</v>
      </c>
      <c r="E9" t="s">
        <v>13</v>
      </c>
      <c r="H9" t="s">
        <v>5</v>
      </c>
      <c r="I9" s="1" t="e">
        <f>EOMONTH(Tableau3[[#This Row],[DATE]]+30,0)</f>
        <v>#VALUE!</v>
      </c>
    </row>
    <row r="10" spans="2:12" x14ac:dyDescent="0.25">
      <c r="B10">
        <v>7</v>
      </c>
      <c r="C10" t="s">
        <v>11</v>
      </c>
      <c r="D10" t="s">
        <v>9</v>
      </c>
      <c r="E10" t="s">
        <v>14</v>
      </c>
      <c r="H10" t="s">
        <v>6</v>
      </c>
      <c r="I10" s="1" t="e">
        <f>EOMONTH(Tableau3[[#This Row],[DATE]]+30,0)</f>
        <v>#VALUE!</v>
      </c>
    </row>
    <row r="11" spans="2:12" x14ac:dyDescent="0.25">
      <c r="B11">
        <v>8</v>
      </c>
      <c r="C11" t="s">
        <v>11</v>
      </c>
      <c r="D11" t="s">
        <v>10</v>
      </c>
      <c r="E11" t="s">
        <v>4</v>
      </c>
      <c r="H11" t="s">
        <v>7</v>
      </c>
      <c r="I11" s="1" t="e">
        <f>EOMONTH(Tableau3[[#This Row],[DATE]]+30,0)</f>
        <v>#VALUE!</v>
      </c>
    </row>
    <row r="12" spans="2:12" x14ac:dyDescent="0.25">
      <c r="B12">
        <v>9</v>
      </c>
      <c r="C12" t="s">
        <v>11</v>
      </c>
      <c r="D12" t="s">
        <v>9</v>
      </c>
      <c r="E12" t="s">
        <v>12</v>
      </c>
      <c r="H12" t="s">
        <v>12</v>
      </c>
      <c r="I12" s="1" t="e">
        <f>EOMONTH(Tableau3[[#This Row],[DATE]]+30,0)</f>
        <v>#VALUE!</v>
      </c>
    </row>
    <row r="13" spans="2:12" x14ac:dyDescent="0.25">
      <c r="B13">
        <v>10</v>
      </c>
      <c r="C13" t="s">
        <v>11</v>
      </c>
      <c r="D13" t="s">
        <v>9</v>
      </c>
      <c r="E13" t="s">
        <v>13</v>
      </c>
      <c r="H13" t="s">
        <v>13</v>
      </c>
      <c r="I13" s="1" t="e">
        <f>EOMONTH(Tableau3[[#This Row],[DATE]]+30,0)</f>
        <v>#VALUE!</v>
      </c>
    </row>
    <row r="14" spans="2:12" x14ac:dyDescent="0.25">
      <c r="B14">
        <v>11</v>
      </c>
      <c r="C14" t="s">
        <v>11</v>
      </c>
      <c r="D14" t="s">
        <v>9</v>
      </c>
      <c r="E14" t="s">
        <v>5</v>
      </c>
    </row>
    <row r="15" spans="2:12" x14ac:dyDescent="0.25">
      <c r="B15">
        <v>12</v>
      </c>
      <c r="C15" t="s">
        <v>11</v>
      </c>
      <c r="D15" t="s">
        <v>9</v>
      </c>
      <c r="E15" t="s">
        <v>7</v>
      </c>
    </row>
    <row r="21" spans="2:11" ht="23.25" x14ac:dyDescent="0.35">
      <c r="B21" s="7" t="s">
        <v>24</v>
      </c>
      <c r="C21" s="7"/>
      <c r="D21" s="7"/>
      <c r="E21" s="7"/>
      <c r="F21" s="7"/>
      <c r="G21" s="7"/>
      <c r="H21" s="7"/>
      <c r="I21" s="7"/>
      <c r="J21" s="7"/>
      <c r="K21" s="7"/>
    </row>
    <row r="22" spans="2:11" x14ac:dyDescent="0.25">
      <c r="B22" t="s">
        <v>0</v>
      </c>
      <c r="C22" t="s">
        <v>15</v>
      </c>
      <c r="D22" t="s">
        <v>16</v>
      </c>
      <c r="E22" t="s">
        <v>17</v>
      </c>
      <c r="F22" t="s">
        <v>18</v>
      </c>
      <c r="G22" t="s">
        <v>19</v>
      </c>
      <c r="H22" t="s">
        <v>23</v>
      </c>
      <c r="I22" t="s">
        <v>20</v>
      </c>
      <c r="J22" t="s">
        <v>21</v>
      </c>
      <c r="K22" t="s">
        <v>22</v>
      </c>
    </row>
    <row r="23" spans="2:11" x14ac:dyDescent="0.25">
      <c r="B23">
        <v>1</v>
      </c>
      <c r="C23" s="3">
        <v>45748</v>
      </c>
      <c r="D23">
        <v>12</v>
      </c>
      <c r="E23" s="2">
        <v>154</v>
      </c>
      <c r="F23" t="str">
        <f>VLOOKUP(Tableau3[[#This Row],[NOM FOURNISSEUR]],Tableau2[],2,FALSE)</f>
        <v>I</v>
      </c>
      <c r="G23" s="3">
        <f>IF(Tableau3[[#This Row],[VALIDÉE PAR]]="I",Tableau3[[#This Row],[DATE]],"")</f>
        <v>45748</v>
      </c>
      <c r="H23" t="str">
        <f>VLOOKUP(Tableau3[[#This Row],[NOM FOURNISSEUR]],Tableau2[],4,FALSE)</f>
        <v>30J FDM</v>
      </c>
      <c r="I23" t="str">
        <f>VLOOKUP(Tableau3[[#This Row],[NOM FOURNISSEUR]],Tableau2[],3,FALSE)</f>
        <v>VIREMENT</v>
      </c>
      <c r="J23" s="6" t="e">
        <f>VLOOKUP(Tableau3[[#This Row],[DÉLAI DE RÈGLEMENT]],Tableau1[],2,FALSE)</f>
        <v>#VALUE!</v>
      </c>
      <c r="K23" s="5"/>
    </row>
    <row r="24" spans="2:11" x14ac:dyDescent="0.25">
      <c r="B24">
        <v>2</v>
      </c>
      <c r="C24" s="3">
        <v>45658</v>
      </c>
      <c r="D24">
        <v>13</v>
      </c>
      <c r="E24" s="2">
        <v>168</v>
      </c>
      <c r="F24" t="str">
        <f>VLOOKUP(Tableau3[[#This Row],[NOM FOURNISSEUR]],Tableau2[],2,FALSE)</f>
        <v>I</v>
      </c>
      <c r="G24" s="3">
        <f>IF(Tableau3[[#This Row],[VALIDÉE PAR]]="I",Tableau3[[#This Row],[DATE]],"")</f>
        <v>45658</v>
      </c>
      <c r="H24" t="str">
        <f>VLOOKUP(Tableau3[[#This Row],[NOM FOURNISSEUR]],Tableau2[],4,FALSE)</f>
        <v>45J FDM</v>
      </c>
      <c r="I24" t="str">
        <f>VLOOKUP(Tableau3[[#This Row],[NOM FOURNISSEUR]],Tableau2[],3,FALSE)</f>
        <v>VIREMENT</v>
      </c>
      <c r="J24" s="6" t="e">
        <f>VLOOKUP(Tableau3[[#This Row],[DÉLAI DE RÈGLEMENT]],Tableau1[],2,FALSE)</f>
        <v>#VALUE!</v>
      </c>
      <c r="K24" s="4"/>
    </row>
    <row r="25" spans="2:11" x14ac:dyDescent="0.25">
      <c r="B25">
        <v>1</v>
      </c>
      <c r="C25" s="3">
        <v>45757</v>
      </c>
      <c r="D25">
        <v>14</v>
      </c>
      <c r="E25" s="2">
        <v>63</v>
      </c>
      <c r="F25" t="str">
        <f>VLOOKUP(Tableau3[[#This Row],[NOM FOURNISSEUR]],Tableau2[],2,FALSE)</f>
        <v>I</v>
      </c>
      <c r="G25" s="3">
        <f>IF(Tableau3[[#This Row],[VALIDÉE PAR]]="I",Tableau3[[#This Row],[DATE]],"")</f>
        <v>45757</v>
      </c>
      <c r="H25" t="str">
        <f>VLOOKUP(Tableau3[[#This Row],[NOM FOURNISSEUR]],Tableau2[],4,FALSE)</f>
        <v>30J FDM</v>
      </c>
      <c r="I25" t="str">
        <f>VLOOKUP(Tableau3[[#This Row],[NOM FOURNISSEUR]],Tableau2[],3,FALSE)</f>
        <v>VIREMENT</v>
      </c>
      <c r="J25" s="6" t="e">
        <f>VLOOKUP(Tableau3[[#This Row],[DÉLAI DE RÈGLEMENT]],Tableau1[],2,FALSE)</f>
        <v>#VALUE!</v>
      </c>
      <c r="K25" s="4"/>
    </row>
    <row r="26" spans="2:11" x14ac:dyDescent="0.25">
      <c r="B26">
        <v>2</v>
      </c>
      <c r="C26" s="3">
        <v>45716</v>
      </c>
      <c r="D26">
        <v>15</v>
      </c>
      <c r="E26" s="2">
        <v>269450</v>
      </c>
      <c r="F26" t="str">
        <f>VLOOKUP(Tableau3[[#This Row],[NOM FOURNISSEUR]],Tableau2[],2,FALSE)</f>
        <v>I</v>
      </c>
      <c r="G26" s="3">
        <f>IF(Tableau3[[#This Row],[VALIDÉE PAR]]="I",Tableau3[[#This Row],[DATE]],"")</f>
        <v>45716</v>
      </c>
      <c r="H26" t="str">
        <f>VLOOKUP(Tableau3[[#This Row],[NOM FOURNISSEUR]],Tableau2[],4,FALSE)</f>
        <v>45J FDM</v>
      </c>
      <c r="I26" t="str">
        <f>VLOOKUP(Tableau3[[#This Row],[NOM FOURNISSEUR]],Tableau2[],3,FALSE)</f>
        <v>VIREMENT</v>
      </c>
      <c r="J26" s="6" t="e">
        <f>VLOOKUP(Tableau3[[#This Row],[DÉLAI DE RÈGLEMENT]],Tableau1[],2,FALSE)</f>
        <v>#VALUE!</v>
      </c>
      <c r="K26" s="4"/>
    </row>
    <row r="27" spans="2:11" x14ac:dyDescent="0.25">
      <c r="B27">
        <v>3</v>
      </c>
      <c r="C27" s="3">
        <v>45716</v>
      </c>
      <c r="D27">
        <v>16</v>
      </c>
      <c r="E27" s="2">
        <v>56</v>
      </c>
      <c r="F27" t="str">
        <f>VLOOKUP(Tableau3[[#This Row],[NOM FOURNISSEUR]],Tableau2[],2,FALSE)</f>
        <v>I</v>
      </c>
      <c r="G27" s="3">
        <f>IF(Tableau3[[#This Row],[VALIDÉE PAR]]="I",Tableau3[[#This Row],[DATE]],"")</f>
        <v>45716</v>
      </c>
      <c r="H27" t="str">
        <f>VLOOKUP(Tableau3[[#This Row],[NOM FOURNISSEUR]],Tableau2[],4,FALSE)</f>
        <v>A RECEPTION</v>
      </c>
      <c r="I27" t="str">
        <f>VLOOKUP(Tableau3[[#This Row],[NOM FOURNISSEUR]],Tableau2[],3,FALSE)</f>
        <v>PRELEVEMENT</v>
      </c>
      <c r="J27" s="6" t="e">
        <f>VLOOKUP(Tableau3[[#This Row],[DÉLAI DE RÈGLEMENT]],Tableau1[],2,FALSE)</f>
        <v>#VALUE!</v>
      </c>
      <c r="K27" s="4"/>
    </row>
    <row r="28" spans="2:11" x14ac:dyDescent="0.25">
      <c r="B28">
        <v>4</v>
      </c>
      <c r="C28" s="3">
        <v>45733</v>
      </c>
      <c r="D28">
        <v>17</v>
      </c>
      <c r="E28" s="2">
        <v>6415</v>
      </c>
      <c r="F28" t="str">
        <f>VLOOKUP(Tableau3[[#This Row],[NOM FOURNISSEUR]],Tableau2[],2,FALSE)</f>
        <v>I</v>
      </c>
      <c r="G28" s="3">
        <f>IF(Tableau3[[#This Row],[VALIDÉE PAR]]="I",Tableau3[[#This Row],[DATE]],"")</f>
        <v>45733</v>
      </c>
      <c r="H28" t="str">
        <f>VLOOKUP(Tableau3[[#This Row],[NOM FOURNISSEUR]],Tableau2[],4,FALSE)</f>
        <v>30J LE 15</v>
      </c>
      <c r="I28" t="str">
        <f>VLOOKUP(Tableau3[[#This Row],[NOM FOURNISSEUR]],Tableau2[],3,FALSE)</f>
        <v>VIREMENT</v>
      </c>
      <c r="J28" s="6" t="e">
        <f>VLOOKUP(Tableau3[[#This Row],[DÉLAI DE RÈGLEMENT]],Tableau1[],2,FALSE)</f>
        <v>#VALUE!</v>
      </c>
      <c r="K28" s="4"/>
    </row>
    <row r="29" spans="2:11" x14ac:dyDescent="0.25">
      <c r="B29">
        <v>5</v>
      </c>
      <c r="C29" s="3">
        <v>45735</v>
      </c>
      <c r="D29">
        <v>18</v>
      </c>
      <c r="E29" s="2">
        <v>1</v>
      </c>
      <c r="F29" t="str">
        <f>VLOOKUP(Tableau3[[#This Row],[NOM FOURNISSEUR]],Tableau2[],2,FALSE)</f>
        <v>I</v>
      </c>
      <c r="G29" s="3">
        <f>IF(Tableau3[[#This Row],[VALIDÉE PAR]]="I",Tableau3[[#This Row],[DATE]],"")</f>
        <v>45735</v>
      </c>
      <c r="H29" t="str">
        <f>VLOOKUP(Tableau3[[#This Row],[NOM FOURNISSEUR]],Tableau2[],4,FALSE)</f>
        <v>30J</v>
      </c>
      <c r="I29" t="str">
        <f>VLOOKUP(Tableau3[[#This Row],[NOM FOURNISSEUR]],Tableau2[],3,FALSE)</f>
        <v>VIREMENT</v>
      </c>
      <c r="J29" s="6" t="e">
        <f>VLOOKUP(Tableau3[[#This Row],[DÉLAI DE RÈGLEMENT]],Tableau1[],2,FALSE)</f>
        <v>#VALUE!</v>
      </c>
      <c r="K29" s="4"/>
    </row>
    <row r="30" spans="2:11" x14ac:dyDescent="0.25">
      <c r="B30">
        <v>6</v>
      </c>
      <c r="C30" s="3">
        <v>45768</v>
      </c>
      <c r="D30">
        <v>19</v>
      </c>
      <c r="E30" s="2">
        <v>65</v>
      </c>
      <c r="F30" t="str">
        <f>VLOOKUP(Tableau3[[#This Row],[NOM FOURNISSEUR]],Tableau2[],2,FALSE)</f>
        <v>I</v>
      </c>
      <c r="G30" s="3">
        <f>IF(Tableau3[[#This Row],[VALIDÉE PAR]]="I",Tableau3[[#This Row],[DATE]],"")</f>
        <v>45768</v>
      </c>
      <c r="H30" t="str">
        <f>VLOOKUP(Tableau3[[#This Row],[NOM FOURNISSEUR]],Tableau2[],4,FALSE)</f>
        <v>45J</v>
      </c>
      <c r="I30" t="str">
        <f>VLOOKUP(Tableau3[[#This Row],[NOM FOURNISSEUR]],Tableau2[],3,FALSE)</f>
        <v>VIREMENT</v>
      </c>
      <c r="J30" s="6" t="e">
        <f>VLOOKUP(Tableau3[[#This Row],[DÉLAI DE RÈGLEMENT]],Tableau1[],2,FALSE)</f>
        <v>#VALUE!</v>
      </c>
      <c r="K30" s="4"/>
    </row>
  </sheetData>
  <mergeCells count="3">
    <mergeCell ref="B21:K21"/>
    <mergeCell ref="B2:E2"/>
    <mergeCell ref="H6:I6"/>
  </mergeCells>
  <conditionalFormatting sqref="K23:K30">
    <cfRule type="expression" dxfId="4" priority="1">
      <formula>AND(K23="",J23&lt;=$L$1)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Isoline Vigreux</dc:creator>
  <cp:lastModifiedBy>Isoline Vigreux</cp:lastModifiedBy>
  <dcterms:created xsi:type="dcterms:W3CDTF">2025-04-10T10:14:59Z</dcterms:created>
  <dcterms:modified xsi:type="dcterms:W3CDTF">2025-04-10T11:36:43Z</dcterms:modified>
</cp:coreProperties>
</file>