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SEB Perso-Pro-Concours 16_04_20\Seb PRO\"/>
    </mc:Choice>
  </mc:AlternateContent>
  <xr:revisionPtr revIDLastSave="0" documentId="13_ncr:1_{45583DD8-3FA8-4541-A169-2A6084C6F43E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Déc25 Janv26" sheetId="6" r:id="rId1"/>
    <sheet name="Fév26 Mars26" sheetId="8" r:id="rId2"/>
    <sheet name="Avril26 Mai26" sheetId="9" r:id="rId3"/>
    <sheet name="Prévisions" sheetId="10" r:id="rId4"/>
    <sheet name="Synthèse des séances" sheetId="7" r:id="rId5"/>
    <sheet name="Paramètres" sheetId="5" r:id="rId6"/>
  </sheets>
  <definedNames>
    <definedName name="_An" localSheetId="2">'Avril26 Mai26'!$D$1</definedName>
    <definedName name="_An" localSheetId="1">'Fév26 Mars26'!$D$1</definedName>
    <definedName name="_An" localSheetId="3">Prévisions!$D$1</definedName>
    <definedName name="_An">'Déc25 Janv26'!$D$1</definedName>
    <definedName name="_Mois" localSheetId="2">'Avril26 Mai26'!$G$1</definedName>
    <definedName name="_Mois" localSheetId="1">'Fév26 Mars26'!$G$1</definedName>
    <definedName name="_Mois" localSheetId="3">Prévisions!$G$1</definedName>
    <definedName name="_Mois">'Déc25 Janv26'!$G$1</definedName>
    <definedName name="DatePaques">Paramètres!$J$4</definedName>
    <definedName name="DatePaques2027">Paramètres!$J$30</definedName>
    <definedName name="DatePaquesN1">Paramètres!$J$17</definedName>
    <definedName name="l_Feries" localSheetId="2">t_Feries[Date]</definedName>
    <definedName name="l_Feries" localSheetId="1">t_Feries[Date]</definedName>
    <definedName name="l_Feries" localSheetId="3">t_Feries[Date]</definedName>
    <definedName name="l_Feries">t_Feries[Date]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0" l="1"/>
  <c r="C4" i="10" s="1"/>
  <c r="I1" i="10"/>
  <c r="B3" i="9"/>
  <c r="B7" i="9" s="1"/>
  <c r="I1" i="9"/>
  <c r="B3" i="8"/>
  <c r="B7" i="8" s="1"/>
  <c r="D9" i="8" s="1"/>
  <c r="I1" i="8"/>
  <c r="I3" i="5"/>
  <c r="I29" i="5"/>
  <c r="I16" i="5"/>
  <c r="B4" i="10" l="1"/>
  <c r="D5" i="10"/>
  <c r="B5" i="10"/>
  <c r="C5" i="10"/>
  <c r="D4" i="10"/>
  <c r="B2" i="10"/>
  <c r="E2" i="10" s="1"/>
  <c r="H2" i="10" s="1"/>
  <c r="K2" i="10" s="1"/>
  <c r="N2" i="10" s="1"/>
  <c r="Q2" i="10" s="1"/>
  <c r="T2" i="10" s="1"/>
  <c r="W2" i="10" s="1"/>
  <c r="Z2" i="10" s="1"/>
  <c r="AC2" i="10" s="1"/>
  <c r="B7" i="10"/>
  <c r="E3" i="10"/>
  <c r="E7" i="9"/>
  <c r="B11" i="9"/>
  <c r="C8" i="9"/>
  <c r="D8" i="9"/>
  <c r="D9" i="9"/>
  <c r="B8" i="9"/>
  <c r="C9" i="9"/>
  <c r="B6" i="9"/>
  <c r="E6" i="9" s="1"/>
  <c r="H6" i="9" s="1"/>
  <c r="K6" i="9" s="1"/>
  <c r="N6" i="9" s="1"/>
  <c r="Q6" i="9" s="1"/>
  <c r="T6" i="9" s="1"/>
  <c r="W6" i="9" s="1"/>
  <c r="Z6" i="9" s="1"/>
  <c r="AC6" i="9" s="1"/>
  <c r="B9" i="9"/>
  <c r="B2" i="9"/>
  <c r="E2" i="9" s="1"/>
  <c r="H2" i="9" s="1"/>
  <c r="K2" i="9" s="1"/>
  <c r="N2" i="9" s="1"/>
  <c r="Q2" i="9" s="1"/>
  <c r="T2" i="9" s="1"/>
  <c r="W2" i="9" s="1"/>
  <c r="Z2" i="9" s="1"/>
  <c r="AC2" i="9" s="1"/>
  <c r="B5" i="9"/>
  <c r="C5" i="9"/>
  <c r="B4" i="9"/>
  <c r="D5" i="9"/>
  <c r="C4" i="9"/>
  <c r="D4" i="9"/>
  <c r="E3" i="9"/>
  <c r="B4" i="8"/>
  <c r="E7" i="8"/>
  <c r="B5" i="8"/>
  <c r="D8" i="8"/>
  <c r="D5" i="8"/>
  <c r="D4" i="8"/>
  <c r="E3" i="8"/>
  <c r="C4" i="8"/>
  <c r="C5" i="8"/>
  <c r="B11" i="8"/>
  <c r="C9" i="8"/>
  <c r="B6" i="8"/>
  <c r="E6" i="8" s="1"/>
  <c r="H6" i="8" s="1"/>
  <c r="K6" i="8" s="1"/>
  <c r="N6" i="8" s="1"/>
  <c r="Q6" i="8" s="1"/>
  <c r="T6" i="8" s="1"/>
  <c r="W6" i="8" s="1"/>
  <c r="Z6" i="8" s="1"/>
  <c r="AC6" i="8" s="1"/>
  <c r="B8" i="8"/>
  <c r="C8" i="8"/>
  <c r="B9" i="8"/>
  <c r="B2" i="8"/>
  <c r="E2" i="8" s="1"/>
  <c r="H2" i="8" s="1"/>
  <c r="K2" i="8" s="1"/>
  <c r="N2" i="8" s="1"/>
  <c r="Q2" i="8" s="1"/>
  <c r="T2" i="8" s="1"/>
  <c r="W2" i="8" s="1"/>
  <c r="Z2" i="8" s="1"/>
  <c r="AC2" i="8" s="1"/>
  <c r="I1" i="6"/>
  <c r="B3" i="6"/>
  <c r="J4" i="5"/>
  <c r="J5" i="5" s="1"/>
  <c r="J6" i="5"/>
  <c r="J7" i="5"/>
  <c r="J11" i="5"/>
  <c r="J12" i="5"/>
  <c r="J13" i="5"/>
  <c r="J14" i="5"/>
  <c r="J15" i="5"/>
  <c r="J41" i="5"/>
  <c r="J40" i="5"/>
  <c r="J39" i="5"/>
  <c r="J38" i="5"/>
  <c r="J37" i="5"/>
  <c r="J30" i="5"/>
  <c r="J36" i="5" s="1"/>
  <c r="J33" i="5"/>
  <c r="J32" i="5"/>
  <c r="J29" i="5"/>
  <c r="J16" i="5"/>
  <c r="J28" i="5"/>
  <c r="J27" i="5"/>
  <c r="J26" i="5"/>
  <c r="J25" i="5"/>
  <c r="J24" i="5"/>
  <c r="J20" i="5"/>
  <c r="J19" i="5"/>
  <c r="J17" i="5"/>
  <c r="J23" i="5" s="1"/>
  <c r="J3" i="5"/>
  <c r="G4" i="10" l="1"/>
  <c r="F4" i="10"/>
  <c r="G5" i="10"/>
  <c r="E4" i="10"/>
  <c r="E5" i="10"/>
  <c r="H3" i="10"/>
  <c r="F5" i="10"/>
  <c r="C8" i="10"/>
  <c r="C9" i="10"/>
  <c r="D8" i="10"/>
  <c r="B9" i="10"/>
  <c r="B8" i="10"/>
  <c r="D9" i="10"/>
  <c r="E7" i="10"/>
  <c r="B11" i="10"/>
  <c r="B6" i="10"/>
  <c r="E6" i="10" s="1"/>
  <c r="H6" i="10" s="1"/>
  <c r="K6" i="10" s="1"/>
  <c r="N6" i="10" s="1"/>
  <c r="Q6" i="10" s="1"/>
  <c r="T6" i="10" s="1"/>
  <c r="W6" i="10" s="1"/>
  <c r="Z6" i="10" s="1"/>
  <c r="AC6" i="10" s="1"/>
  <c r="E11" i="9"/>
  <c r="B15" i="9"/>
  <c r="C12" i="9"/>
  <c r="D12" i="9"/>
  <c r="D13" i="9"/>
  <c r="B12" i="9"/>
  <c r="B10" i="9"/>
  <c r="E10" i="9" s="1"/>
  <c r="H10" i="9" s="1"/>
  <c r="K10" i="9" s="1"/>
  <c r="N10" i="9" s="1"/>
  <c r="Q10" i="9" s="1"/>
  <c r="T10" i="9" s="1"/>
  <c r="W10" i="9" s="1"/>
  <c r="Z10" i="9" s="1"/>
  <c r="AC10" i="9" s="1"/>
  <c r="C13" i="9"/>
  <c r="B13" i="9"/>
  <c r="H3" i="9"/>
  <c r="G4" i="9"/>
  <c r="F4" i="9"/>
  <c r="G5" i="9"/>
  <c r="F5" i="9"/>
  <c r="E4" i="9"/>
  <c r="E5" i="9"/>
  <c r="H7" i="9"/>
  <c r="G8" i="9"/>
  <c r="F8" i="9"/>
  <c r="G9" i="9"/>
  <c r="E8" i="9"/>
  <c r="F9" i="9"/>
  <c r="E9" i="9"/>
  <c r="H3" i="8"/>
  <c r="F5" i="8"/>
  <c r="E4" i="8"/>
  <c r="E5" i="8"/>
  <c r="F4" i="8"/>
  <c r="G4" i="8"/>
  <c r="G5" i="8"/>
  <c r="H7" i="8"/>
  <c r="E8" i="8"/>
  <c r="E9" i="8"/>
  <c r="G8" i="8"/>
  <c r="G9" i="8"/>
  <c r="F8" i="8"/>
  <c r="F9" i="8"/>
  <c r="B15" i="8"/>
  <c r="C13" i="8"/>
  <c r="B10" i="8"/>
  <c r="E10" i="8" s="1"/>
  <c r="H10" i="8" s="1"/>
  <c r="K10" i="8" s="1"/>
  <c r="N10" i="8" s="1"/>
  <c r="Q10" i="8" s="1"/>
  <c r="T10" i="8" s="1"/>
  <c r="W10" i="8" s="1"/>
  <c r="Z10" i="8" s="1"/>
  <c r="AC10" i="8" s="1"/>
  <c r="D12" i="8"/>
  <c r="C12" i="8"/>
  <c r="D13" i="8"/>
  <c r="B12" i="8"/>
  <c r="B13" i="8"/>
  <c r="E11" i="8"/>
  <c r="J10" i="5"/>
  <c r="J9" i="5"/>
  <c r="J8" i="5"/>
  <c r="J31" i="5"/>
  <c r="J34" i="5"/>
  <c r="J35" i="5"/>
  <c r="J18" i="5"/>
  <c r="J21" i="5"/>
  <c r="J22" i="5"/>
  <c r="C12" i="10" l="1"/>
  <c r="B10" i="10"/>
  <c r="E10" i="10" s="1"/>
  <c r="H10" i="10" s="1"/>
  <c r="K10" i="10" s="1"/>
  <c r="N10" i="10" s="1"/>
  <c r="Q10" i="10" s="1"/>
  <c r="T10" i="10" s="1"/>
  <c r="W10" i="10" s="1"/>
  <c r="Z10" i="10" s="1"/>
  <c r="AC10" i="10" s="1"/>
  <c r="C13" i="10"/>
  <c r="D12" i="10"/>
  <c r="B13" i="10"/>
  <c r="B12" i="10"/>
  <c r="E11" i="10"/>
  <c r="B15" i="10"/>
  <c r="D13" i="10"/>
  <c r="G8" i="10"/>
  <c r="F8" i="10"/>
  <c r="G9" i="10"/>
  <c r="E8" i="10"/>
  <c r="E9" i="10"/>
  <c r="H7" i="10"/>
  <c r="F9" i="10"/>
  <c r="K3" i="10"/>
  <c r="I5" i="10"/>
  <c r="H5" i="10"/>
  <c r="I4" i="10"/>
  <c r="J5" i="10"/>
  <c r="J4" i="10"/>
  <c r="H4" i="10"/>
  <c r="K3" i="9"/>
  <c r="J4" i="9"/>
  <c r="J5" i="9"/>
  <c r="H4" i="9"/>
  <c r="I5" i="9"/>
  <c r="H5" i="9"/>
  <c r="I4" i="9"/>
  <c r="E15" i="9"/>
  <c r="B19" i="9"/>
  <c r="C16" i="9"/>
  <c r="D16" i="9"/>
  <c r="D17" i="9"/>
  <c r="B16" i="9"/>
  <c r="C17" i="9"/>
  <c r="B14" i="9"/>
  <c r="E14" i="9" s="1"/>
  <c r="H14" i="9" s="1"/>
  <c r="K14" i="9" s="1"/>
  <c r="N14" i="9" s="1"/>
  <c r="Q14" i="9" s="1"/>
  <c r="T14" i="9" s="1"/>
  <c r="W14" i="9" s="1"/>
  <c r="Z14" i="9" s="1"/>
  <c r="AC14" i="9" s="1"/>
  <c r="B17" i="9"/>
  <c r="K7" i="9"/>
  <c r="J8" i="9"/>
  <c r="I8" i="9"/>
  <c r="J9" i="9"/>
  <c r="H8" i="9"/>
  <c r="I9" i="9"/>
  <c r="H9" i="9"/>
  <c r="H11" i="9"/>
  <c r="G12" i="9"/>
  <c r="F12" i="9"/>
  <c r="G13" i="9"/>
  <c r="E12" i="9"/>
  <c r="E13" i="9"/>
  <c r="F13" i="9"/>
  <c r="I9" i="8"/>
  <c r="H9" i="8"/>
  <c r="I8" i="8"/>
  <c r="K7" i="8"/>
  <c r="J8" i="8"/>
  <c r="J9" i="8"/>
  <c r="H8" i="8"/>
  <c r="I4" i="8"/>
  <c r="I5" i="8"/>
  <c r="H5" i="8"/>
  <c r="J5" i="8"/>
  <c r="J4" i="8"/>
  <c r="H4" i="8"/>
  <c r="K3" i="8"/>
  <c r="H11" i="8"/>
  <c r="E12" i="8"/>
  <c r="G12" i="8"/>
  <c r="F12" i="8"/>
  <c r="G13" i="8"/>
  <c r="F13" i="8"/>
  <c r="E13" i="8"/>
  <c r="B19" i="8"/>
  <c r="C17" i="8"/>
  <c r="B17" i="8"/>
  <c r="B14" i="8"/>
  <c r="E14" i="8" s="1"/>
  <c r="H14" i="8" s="1"/>
  <c r="K14" i="8" s="1"/>
  <c r="N14" i="8" s="1"/>
  <c r="Q14" i="8" s="1"/>
  <c r="T14" i="8" s="1"/>
  <c r="W14" i="8" s="1"/>
  <c r="Z14" i="8" s="1"/>
  <c r="AC14" i="8" s="1"/>
  <c r="D16" i="8"/>
  <c r="B16" i="8"/>
  <c r="D17" i="8"/>
  <c r="E15" i="8"/>
  <c r="C16" i="8"/>
  <c r="B2" i="6"/>
  <c r="E2" i="6" s="1"/>
  <c r="H2" i="6" s="1"/>
  <c r="K2" i="6" s="1"/>
  <c r="N2" i="6" s="1"/>
  <c r="Q2" i="6" s="1"/>
  <c r="T2" i="6" s="1"/>
  <c r="W2" i="6" s="1"/>
  <c r="Z2" i="6" s="1"/>
  <c r="AC2" i="6" s="1"/>
  <c r="K7" i="10" l="1"/>
  <c r="I9" i="10"/>
  <c r="H9" i="10"/>
  <c r="I8" i="10"/>
  <c r="H8" i="10"/>
  <c r="J8" i="10"/>
  <c r="J9" i="10"/>
  <c r="C16" i="10"/>
  <c r="D17" i="10"/>
  <c r="B16" i="10"/>
  <c r="B14" i="10"/>
  <c r="E14" i="10" s="1"/>
  <c r="H14" i="10" s="1"/>
  <c r="K14" i="10" s="1"/>
  <c r="N14" i="10" s="1"/>
  <c r="Q14" i="10" s="1"/>
  <c r="T14" i="10" s="1"/>
  <c r="W14" i="10" s="1"/>
  <c r="Z14" i="10" s="1"/>
  <c r="AC14" i="10" s="1"/>
  <c r="D16" i="10"/>
  <c r="E15" i="10"/>
  <c r="C17" i="10"/>
  <c r="B17" i="10"/>
  <c r="B19" i="10"/>
  <c r="G12" i="10"/>
  <c r="F12" i="10"/>
  <c r="G13" i="10"/>
  <c r="E12" i="10"/>
  <c r="E13" i="10"/>
  <c r="F13" i="10"/>
  <c r="H11" i="10"/>
  <c r="M4" i="10"/>
  <c r="M5" i="10"/>
  <c r="K4" i="10"/>
  <c r="L5" i="10"/>
  <c r="K5" i="10"/>
  <c r="L4" i="10"/>
  <c r="N3" i="10"/>
  <c r="M4" i="9"/>
  <c r="M5" i="9"/>
  <c r="K4" i="9"/>
  <c r="L5" i="9"/>
  <c r="N3" i="9"/>
  <c r="L4" i="9"/>
  <c r="K5" i="9"/>
  <c r="K11" i="9"/>
  <c r="J12" i="9"/>
  <c r="I12" i="9"/>
  <c r="J13" i="9"/>
  <c r="H12" i="9"/>
  <c r="I13" i="9"/>
  <c r="H13" i="9"/>
  <c r="H15" i="9"/>
  <c r="G16" i="9"/>
  <c r="F16" i="9"/>
  <c r="F17" i="9"/>
  <c r="G17" i="9"/>
  <c r="E16" i="9"/>
  <c r="E17" i="9"/>
  <c r="M8" i="9"/>
  <c r="M9" i="9"/>
  <c r="K8" i="9"/>
  <c r="L9" i="9"/>
  <c r="K9" i="9"/>
  <c r="N7" i="9"/>
  <c r="L8" i="9"/>
  <c r="E19" i="9"/>
  <c r="B23" i="9"/>
  <c r="D20" i="9"/>
  <c r="C20" i="9"/>
  <c r="D21" i="9"/>
  <c r="B20" i="9"/>
  <c r="C21" i="9"/>
  <c r="B21" i="9"/>
  <c r="B18" i="9"/>
  <c r="E18" i="9" s="1"/>
  <c r="H18" i="9" s="1"/>
  <c r="K18" i="9" s="1"/>
  <c r="N18" i="9" s="1"/>
  <c r="Q18" i="9" s="1"/>
  <c r="T18" i="9" s="1"/>
  <c r="W18" i="9" s="1"/>
  <c r="Z18" i="9" s="1"/>
  <c r="AC18" i="9" s="1"/>
  <c r="M5" i="8"/>
  <c r="K4" i="8"/>
  <c r="L5" i="8"/>
  <c r="K5" i="8"/>
  <c r="M4" i="8"/>
  <c r="L4" i="8"/>
  <c r="N3" i="8"/>
  <c r="M9" i="8"/>
  <c r="K8" i="8"/>
  <c r="L9" i="8"/>
  <c r="M8" i="8"/>
  <c r="K9" i="8"/>
  <c r="N7" i="8"/>
  <c r="L8" i="8"/>
  <c r="B23" i="8"/>
  <c r="C21" i="8"/>
  <c r="B21" i="8"/>
  <c r="B18" i="8"/>
  <c r="E18" i="8" s="1"/>
  <c r="H18" i="8" s="1"/>
  <c r="K18" i="8" s="1"/>
  <c r="N18" i="8" s="1"/>
  <c r="Q18" i="8" s="1"/>
  <c r="T18" i="8" s="1"/>
  <c r="W18" i="8" s="1"/>
  <c r="Z18" i="8" s="1"/>
  <c r="AC18" i="8" s="1"/>
  <c r="E19" i="8"/>
  <c r="D21" i="8"/>
  <c r="B20" i="8"/>
  <c r="D20" i="8"/>
  <c r="C20" i="8"/>
  <c r="K11" i="8"/>
  <c r="J12" i="8"/>
  <c r="J13" i="8"/>
  <c r="H12" i="8"/>
  <c r="I13" i="8"/>
  <c r="I12" i="8"/>
  <c r="H13" i="8"/>
  <c r="H15" i="8"/>
  <c r="F17" i="8"/>
  <c r="E17" i="8"/>
  <c r="G16" i="8"/>
  <c r="E16" i="8"/>
  <c r="F16" i="8"/>
  <c r="G17" i="8"/>
  <c r="C4" i="6"/>
  <c r="E3" i="6"/>
  <c r="E5" i="6" s="1"/>
  <c r="D4" i="6"/>
  <c r="B4" i="6"/>
  <c r="C5" i="6"/>
  <c r="D5" i="6"/>
  <c r="B7" i="6"/>
  <c r="D20" i="10" l="1"/>
  <c r="C20" i="10"/>
  <c r="D21" i="10"/>
  <c r="B20" i="10"/>
  <c r="C21" i="10"/>
  <c r="B23" i="10"/>
  <c r="B21" i="10"/>
  <c r="E19" i="10"/>
  <c r="B18" i="10"/>
  <c r="E18" i="10" s="1"/>
  <c r="H18" i="10" s="1"/>
  <c r="K18" i="10" s="1"/>
  <c r="N18" i="10" s="1"/>
  <c r="Q18" i="10" s="1"/>
  <c r="T18" i="10" s="1"/>
  <c r="W18" i="10" s="1"/>
  <c r="Z18" i="10" s="1"/>
  <c r="AC18" i="10" s="1"/>
  <c r="O5" i="10"/>
  <c r="Q3" i="10"/>
  <c r="O4" i="10"/>
  <c r="P5" i="10"/>
  <c r="N4" i="10"/>
  <c r="N5" i="10"/>
  <c r="P4" i="10"/>
  <c r="G16" i="10"/>
  <c r="F17" i="10"/>
  <c r="F16" i="10"/>
  <c r="G17" i="10"/>
  <c r="E16" i="10"/>
  <c r="E17" i="10"/>
  <c r="H15" i="10"/>
  <c r="K11" i="10"/>
  <c r="I13" i="10"/>
  <c r="H13" i="10"/>
  <c r="J13" i="10"/>
  <c r="J12" i="10"/>
  <c r="I12" i="10"/>
  <c r="H12" i="10"/>
  <c r="M8" i="10"/>
  <c r="M9" i="10"/>
  <c r="K8" i="10"/>
  <c r="N7" i="10"/>
  <c r="L9" i="10"/>
  <c r="K9" i="10"/>
  <c r="L8" i="10"/>
  <c r="H19" i="9"/>
  <c r="G20" i="9"/>
  <c r="E21" i="9"/>
  <c r="F20" i="9"/>
  <c r="G21" i="9"/>
  <c r="E20" i="9"/>
  <c r="F21" i="9"/>
  <c r="K15" i="9"/>
  <c r="J16" i="9"/>
  <c r="I16" i="9"/>
  <c r="J17" i="9"/>
  <c r="H16" i="9"/>
  <c r="I17" i="9"/>
  <c r="H17" i="9"/>
  <c r="E23" i="9"/>
  <c r="B27" i="9"/>
  <c r="C24" i="9"/>
  <c r="D24" i="9"/>
  <c r="D25" i="9"/>
  <c r="B24" i="9"/>
  <c r="C25" i="9"/>
  <c r="B25" i="9"/>
  <c r="B22" i="9"/>
  <c r="E22" i="9" s="1"/>
  <c r="H22" i="9" s="1"/>
  <c r="K22" i="9" s="1"/>
  <c r="N22" i="9" s="1"/>
  <c r="Q22" i="9" s="1"/>
  <c r="T22" i="9" s="1"/>
  <c r="W22" i="9" s="1"/>
  <c r="Z22" i="9" s="1"/>
  <c r="AC22" i="9" s="1"/>
  <c r="O9" i="9"/>
  <c r="Q7" i="9"/>
  <c r="P8" i="9"/>
  <c r="P9" i="9"/>
  <c r="O8" i="9"/>
  <c r="N8" i="9"/>
  <c r="N9" i="9"/>
  <c r="M12" i="9"/>
  <c r="M13" i="9"/>
  <c r="K12" i="9"/>
  <c r="L13" i="9"/>
  <c r="K13" i="9"/>
  <c r="L12" i="9"/>
  <c r="N11" i="9"/>
  <c r="O5" i="9"/>
  <c r="Q3" i="9"/>
  <c r="N5" i="9"/>
  <c r="N4" i="9"/>
  <c r="P4" i="9"/>
  <c r="O4" i="9"/>
  <c r="P5" i="9"/>
  <c r="P9" i="8"/>
  <c r="N9" i="8"/>
  <c r="O9" i="8"/>
  <c r="Q7" i="8"/>
  <c r="O8" i="8"/>
  <c r="N8" i="8"/>
  <c r="P8" i="8"/>
  <c r="P5" i="8"/>
  <c r="N4" i="8"/>
  <c r="Q3" i="8"/>
  <c r="O5" i="8"/>
  <c r="P4" i="8"/>
  <c r="N5" i="8"/>
  <c r="O4" i="8"/>
  <c r="K15" i="8"/>
  <c r="J16" i="8"/>
  <c r="J17" i="8"/>
  <c r="H16" i="8"/>
  <c r="H17" i="8"/>
  <c r="I16" i="8"/>
  <c r="I17" i="8"/>
  <c r="H19" i="8"/>
  <c r="F21" i="8"/>
  <c r="E21" i="8"/>
  <c r="E20" i="8"/>
  <c r="G21" i="8"/>
  <c r="G20" i="8"/>
  <c r="F20" i="8"/>
  <c r="L12" i="8"/>
  <c r="N11" i="8"/>
  <c r="M13" i="8"/>
  <c r="K12" i="8"/>
  <c r="L13" i="8"/>
  <c r="M12" i="8"/>
  <c r="K13" i="8"/>
  <c r="B27" i="8"/>
  <c r="C25" i="8"/>
  <c r="B25" i="8"/>
  <c r="B22" i="8"/>
  <c r="E22" i="8" s="1"/>
  <c r="H22" i="8" s="1"/>
  <c r="K22" i="8" s="1"/>
  <c r="N22" i="8" s="1"/>
  <c r="Q22" i="8" s="1"/>
  <c r="T22" i="8" s="1"/>
  <c r="W22" i="8" s="1"/>
  <c r="Z22" i="8" s="1"/>
  <c r="AC22" i="8" s="1"/>
  <c r="D25" i="8"/>
  <c r="B24" i="8"/>
  <c r="E23" i="8"/>
  <c r="D24" i="8"/>
  <c r="C24" i="8"/>
  <c r="G5" i="6"/>
  <c r="F4" i="6"/>
  <c r="E4" i="6"/>
  <c r="H3" i="6"/>
  <c r="I4" i="6" s="1"/>
  <c r="F5" i="6"/>
  <c r="G4" i="6"/>
  <c r="C8" i="6"/>
  <c r="D9" i="6"/>
  <c r="C9" i="6"/>
  <c r="B8" i="6"/>
  <c r="D8" i="6"/>
  <c r="B9" i="6"/>
  <c r="E7" i="6"/>
  <c r="B6" i="6"/>
  <c r="E6" i="6" s="1"/>
  <c r="H6" i="6" s="1"/>
  <c r="K6" i="6" s="1"/>
  <c r="N6" i="6" s="1"/>
  <c r="Q6" i="6" s="1"/>
  <c r="T6" i="6" s="1"/>
  <c r="W6" i="6" s="1"/>
  <c r="Z6" i="6" s="1"/>
  <c r="AC6" i="6" s="1"/>
  <c r="B11" i="6"/>
  <c r="S4" i="10" l="1"/>
  <c r="Q5" i="10"/>
  <c r="T3" i="10"/>
  <c r="S5" i="10"/>
  <c r="R5" i="10"/>
  <c r="R4" i="10"/>
  <c r="Q4" i="10"/>
  <c r="M12" i="10"/>
  <c r="M13" i="10"/>
  <c r="K12" i="10"/>
  <c r="N11" i="10"/>
  <c r="L12" i="10"/>
  <c r="L13" i="10"/>
  <c r="K13" i="10"/>
  <c r="G20" i="10"/>
  <c r="F21" i="10"/>
  <c r="F20" i="10"/>
  <c r="G21" i="10"/>
  <c r="E20" i="10"/>
  <c r="E21" i="10"/>
  <c r="H19" i="10"/>
  <c r="K15" i="10"/>
  <c r="I17" i="10"/>
  <c r="H17" i="10"/>
  <c r="J16" i="10"/>
  <c r="I16" i="10"/>
  <c r="H16" i="10"/>
  <c r="J17" i="10"/>
  <c r="B27" i="10"/>
  <c r="D24" i="10"/>
  <c r="C24" i="10"/>
  <c r="D25" i="10"/>
  <c r="B24" i="10"/>
  <c r="C25" i="10"/>
  <c r="B25" i="10"/>
  <c r="E23" i="10"/>
  <c r="B22" i="10"/>
  <c r="E22" i="10" s="1"/>
  <c r="H22" i="10" s="1"/>
  <c r="K22" i="10" s="1"/>
  <c r="N22" i="10" s="1"/>
  <c r="Q22" i="10" s="1"/>
  <c r="T22" i="10" s="1"/>
  <c r="W22" i="10" s="1"/>
  <c r="Z22" i="10" s="1"/>
  <c r="AC22" i="10" s="1"/>
  <c r="O9" i="10"/>
  <c r="Q7" i="10"/>
  <c r="O8" i="10"/>
  <c r="N8" i="10"/>
  <c r="N9" i="10"/>
  <c r="P9" i="10"/>
  <c r="P8" i="10"/>
  <c r="H23" i="9"/>
  <c r="G24" i="9"/>
  <c r="F24" i="9"/>
  <c r="G25" i="9"/>
  <c r="E24" i="9"/>
  <c r="F25" i="9"/>
  <c r="E25" i="9"/>
  <c r="E27" i="9"/>
  <c r="B31" i="9"/>
  <c r="C28" i="9"/>
  <c r="D28" i="9"/>
  <c r="D29" i="9"/>
  <c r="B28" i="9"/>
  <c r="B26" i="9"/>
  <c r="E26" i="9" s="1"/>
  <c r="H26" i="9" s="1"/>
  <c r="K26" i="9" s="1"/>
  <c r="N26" i="9" s="1"/>
  <c r="Q26" i="9" s="1"/>
  <c r="T26" i="9" s="1"/>
  <c r="W26" i="9" s="1"/>
  <c r="Z26" i="9" s="1"/>
  <c r="AC26" i="9" s="1"/>
  <c r="C29" i="9"/>
  <c r="B29" i="9"/>
  <c r="M16" i="9"/>
  <c r="M17" i="9"/>
  <c r="K16" i="9"/>
  <c r="L17" i="9"/>
  <c r="K17" i="9"/>
  <c r="N15" i="9"/>
  <c r="L16" i="9"/>
  <c r="S8" i="9"/>
  <c r="R8" i="9"/>
  <c r="S9" i="9"/>
  <c r="Q8" i="9"/>
  <c r="T7" i="9"/>
  <c r="R9" i="9"/>
  <c r="Q9" i="9"/>
  <c r="S4" i="9"/>
  <c r="R4" i="9"/>
  <c r="S5" i="9"/>
  <c r="Q4" i="9"/>
  <c r="R5" i="9"/>
  <c r="Q5" i="9"/>
  <c r="T3" i="9"/>
  <c r="O13" i="9"/>
  <c r="Q11" i="9"/>
  <c r="P13" i="9"/>
  <c r="N13" i="9"/>
  <c r="P12" i="9"/>
  <c r="O12" i="9"/>
  <c r="N12" i="9"/>
  <c r="K19" i="9"/>
  <c r="J20" i="9"/>
  <c r="I20" i="9"/>
  <c r="J21" i="9"/>
  <c r="H20" i="9"/>
  <c r="I21" i="9"/>
  <c r="H21" i="9"/>
  <c r="R5" i="8"/>
  <c r="R4" i="8"/>
  <c r="Q4" i="8"/>
  <c r="T3" i="8"/>
  <c r="Q5" i="8"/>
  <c r="S5" i="8"/>
  <c r="S4" i="8"/>
  <c r="S9" i="8"/>
  <c r="Q8" i="8"/>
  <c r="Q9" i="8"/>
  <c r="T7" i="8"/>
  <c r="S8" i="8"/>
  <c r="R8" i="8"/>
  <c r="R9" i="8"/>
  <c r="K19" i="8"/>
  <c r="J20" i="8"/>
  <c r="J21" i="8"/>
  <c r="H20" i="8"/>
  <c r="I21" i="8"/>
  <c r="I20" i="8"/>
  <c r="H21" i="8"/>
  <c r="N13" i="8"/>
  <c r="O12" i="8"/>
  <c r="P13" i="8"/>
  <c r="O13" i="8"/>
  <c r="N12" i="8"/>
  <c r="Q11" i="8"/>
  <c r="P12" i="8"/>
  <c r="H23" i="8"/>
  <c r="G25" i="8"/>
  <c r="E24" i="8"/>
  <c r="E25" i="8"/>
  <c r="G24" i="8"/>
  <c r="F24" i="8"/>
  <c r="F25" i="8"/>
  <c r="L16" i="8"/>
  <c r="N15" i="8"/>
  <c r="M17" i="8"/>
  <c r="K16" i="8"/>
  <c r="L17" i="8"/>
  <c r="M16" i="8"/>
  <c r="K17" i="8"/>
  <c r="B31" i="8"/>
  <c r="C29" i="8"/>
  <c r="B29" i="8"/>
  <c r="B26" i="8"/>
  <c r="E26" i="8" s="1"/>
  <c r="H26" i="8" s="1"/>
  <c r="K26" i="8" s="1"/>
  <c r="N26" i="8" s="1"/>
  <c r="Q26" i="8" s="1"/>
  <c r="T26" i="8" s="1"/>
  <c r="W26" i="8" s="1"/>
  <c r="Z26" i="8" s="1"/>
  <c r="AC26" i="8" s="1"/>
  <c r="D29" i="8"/>
  <c r="D28" i="8"/>
  <c r="C28" i="8"/>
  <c r="E27" i="8"/>
  <c r="B28" i="8"/>
  <c r="K3" i="6"/>
  <c r="M5" i="6" s="1"/>
  <c r="H5" i="6"/>
  <c r="I5" i="6"/>
  <c r="J5" i="6"/>
  <c r="H4" i="6"/>
  <c r="J4" i="6"/>
  <c r="B13" i="6"/>
  <c r="D12" i="6"/>
  <c r="C12" i="6"/>
  <c r="C13" i="6"/>
  <c r="D13" i="6"/>
  <c r="B12" i="6"/>
  <c r="H7" i="6"/>
  <c r="E9" i="6"/>
  <c r="G8" i="6"/>
  <c r="F8" i="6"/>
  <c r="G9" i="6"/>
  <c r="E8" i="6"/>
  <c r="F9" i="6"/>
  <c r="B10" i="6"/>
  <c r="E10" i="6" s="1"/>
  <c r="H10" i="6" s="1"/>
  <c r="K10" i="6" s="1"/>
  <c r="N10" i="6" s="1"/>
  <c r="Q10" i="6" s="1"/>
  <c r="T10" i="6" s="1"/>
  <c r="W10" i="6" s="1"/>
  <c r="Z10" i="6" s="1"/>
  <c r="AC10" i="6" s="1"/>
  <c r="B15" i="6"/>
  <c r="E11" i="6"/>
  <c r="B31" i="10" l="1"/>
  <c r="D28" i="10"/>
  <c r="C28" i="10"/>
  <c r="D29" i="10"/>
  <c r="B28" i="10"/>
  <c r="E27" i="10"/>
  <c r="C29" i="10"/>
  <c r="B29" i="10"/>
  <c r="B26" i="10"/>
  <c r="E26" i="10" s="1"/>
  <c r="H26" i="10" s="1"/>
  <c r="K26" i="10" s="1"/>
  <c r="N26" i="10" s="1"/>
  <c r="Q26" i="10" s="1"/>
  <c r="T26" i="10" s="1"/>
  <c r="W26" i="10" s="1"/>
  <c r="Z26" i="10" s="1"/>
  <c r="AC26" i="10" s="1"/>
  <c r="O13" i="10"/>
  <c r="Q11" i="10"/>
  <c r="O12" i="10"/>
  <c r="P12" i="10"/>
  <c r="N13" i="10"/>
  <c r="N12" i="10"/>
  <c r="P13" i="10"/>
  <c r="M16" i="10"/>
  <c r="M17" i="10"/>
  <c r="K16" i="10"/>
  <c r="L16" i="10"/>
  <c r="L17" i="10"/>
  <c r="K17" i="10"/>
  <c r="N15" i="10"/>
  <c r="K19" i="10"/>
  <c r="I21" i="10"/>
  <c r="H21" i="10"/>
  <c r="J20" i="10"/>
  <c r="I20" i="10"/>
  <c r="H20" i="10"/>
  <c r="J21" i="10"/>
  <c r="S8" i="10"/>
  <c r="Q9" i="10"/>
  <c r="T7" i="10"/>
  <c r="R9" i="10"/>
  <c r="S9" i="10"/>
  <c r="R8" i="10"/>
  <c r="Q8" i="10"/>
  <c r="G24" i="10"/>
  <c r="F25" i="10"/>
  <c r="F24" i="10"/>
  <c r="G25" i="10"/>
  <c r="E24" i="10"/>
  <c r="E25" i="10"/>
  <c r="H23" i="10"/>
  <c r="V4" i="10"/>
  <c r="U4" i="10"/>
  <c r="U5" i="10"/>
  <c r="W3" i="10"/>
  <c r="T5" i="10"/>
  <c r="T4" i="10"/>
  <c r="V5" i="10"/>
  <c r="M20" i="9"/>
  <c r="M21" i="9"/>
  <c r="K20" i="9"/>
  <c r="L21" i="9"/>
  <c r="K21" i="9"/>
  <c r="L20" i="9"/>
  <c r="N19" i="9"/>
  <c r="U8" i="9"/>
  <c r="T8" i="9"/>
  <c r="V8" i="9"/>
  <c r="V9" i="9"/>
  <c r="U9" i="9"/>
  <c r="T9" i="9"/>
  <c r="W7" i="9"/>
  <c r="H27" i="9"/>
  <c r="G28" i="9"/>
  <c r="F29" i="9"/>
  <c r="F28" i="9"/>
  <c r="G29" i="9"/>
  <c r="E28" i="9"/>
  <c r="E29" i="9"/>
  <c r="E31" i="9"/>
  <c r="B35" i="9"/>
  <c r="C32" i="9"/>
  <c r="D32" i="9"/>
  <c r="D33" i="9"/>
  <c r="B32" i="9"/>
  <c r="C33" i="9"/>
  <c r="B33" i="9"/>
  <c r="B30" i="9"/>
  <c r="E30" i="9" s="1"/>
  <c r="H30" i="9" s="1"/>
  <c r="K30" i="9" s="1"/>
  <c r="N30" i="9" s="1"/>
  <c r="Q30" i="9" s="1"/>
  <c r="T30" i="9" s="1"/>
  <c r="W30" i="9" s="1"/>
  <c r="Z30" i="9" s="1"/>
  <c r="AC30" i="9" s="1"/>
  <c r="S12" i="9"/>
  <c r="R12" i="9"/>
  <c r="S13" i="9"/>
  <c r="Q12" i="9"/>
  <c r="R13" i="9"/>
  <c r="Q13" i="9"/>
  <c r="T11" i="9"/>
  <c r="V4" i="9"/>
  <c r="U4" i="9"/>
  <c r="T4" i="9"/>
  <c r="V5" i="9"/>
  <c r="U5" i="9"/>
  <c r="T5" i="9"/>
  <c r="W3" i="9"/>
  <c r="O17" i="9"/>
  <c r="Q15" i="9"/>
  <c r="N17" i="9"/>
  <c r="P17" i="9"/>
  <c r="P16" i="9"/>
  <c r="O16" i="9"/>
  <c r="N16" i="9"/>
  <c r="K23" i="9"/>
  <c r="J24" i="9"/>
  <c r="I24" i="9"/>
  <c r="J25" i="9"/>
  <c r="H24" i="9"/>
  <c r="I25" i="9"/>
  <c r="H25" i="9"/>
  <c r="U8" i="8"/>
  <c r="U9" i="8"/>
  <c r="T8" i="8"/>
  <c r="T9" i="8"/>
  <c r="V9" i="8"/>
  <c r="W7" i="8"/>
  <c r="V8" i="8"/>
  <c r="W3" i="8"/>
  <c r="U4" i="8"/>
  <c r="V5" i="8"/>
  <c r="V4" i="8"/>
  <c r="U5" i="8"/>
  <c r="T5" i="8"/>
  <c r="T4" i="8"/>
  <c r="S13" i="8"/>
  <c r="Q12" i="8"/>
  <c r="Q13" i="8"/>
  <c r="T11" i="8"/>
  <c r="S12" i="8"/>
  <c r="R13" i="8"/>
  <c r="R12" i="8"/>
  <c r="H27" i="8"/>
  <c r="G29" i="8"/>
  <c r="E28" i="8"/>
  <c r="F29" i="8"/>
  <c r="E29" i="8"/>
  <c r="G28" i="8"/>
  <c r="F28" i="8"/>
  <c r="K23" i="8"/>
  <c r="J24" i="8"/>
  <c r="J25" i="8"/>
  <c r="H24" i="8"/>
  <c r="I25" i="8"/>
  <c r="I24" i="8"/>
  <c r="H25" i="8"/>
  <c r="N17" i="8"/>
  <c r="P16" i="8"/>
  <c r="O16" i="8"/>
  <c r="O17" i="8"/>
  <c r="Q15" i="8"/>
  <c r="P17" i="8"/>
  <c r="N16" i="8"/>
  <c r="B35" i="8"/>
  <c r="C33" i="8"/>
  <c r="B33" i="8"/>
  <c r="B30" i="8"/>
  <c r="E30" i="8" s="1"/>
  <c r="H30" i="8" s="1"/>
  <c r="K30" i="8" s="1"/>
  <c r="N30" i="8" s="1"/>
  <c r="Q30" i="8" s="1"/>
  <c r="T30" i="8" s="1"/>
  <c r="W30" i="8" s="1"/>
  <c r="Z30" i="8" s="1"/>
  <c r="AC30" i="8" s="1"/>
  <c r="C32" i="8"/>
  <c r="B32" i="8"/>
  <c r="D33" i="8"/>
  <c r="E31" i="8"/>
  <c r="D32" i="8"/>
  <c r="L20" i="8"/>
  <c r="N19" i="8"/>
  <c r="M21" i="8"/>
  <c r="K20" i="8"/>
  <c r="L21" i="8"/>
  <c r="M20" i="8"/>
  <c r="K21" i="8"/>
  <c r="N3" i="6"/>
  <c r="P4" i="6" s="1"/>
  <c r="L4" i="6"/>
  <c r="L5" i="6"/>
  <c r="M4" i="6"/>
  <c r="K4" i="6"/>
  <c r="K5" i="6"/>
  <c r="H11" i="6"/>
  <c r="F13" i="6"/>
  <c r="E13" i="6"/>
  <c r="G12" i="6"/>
  <c r="F12" i="6"/>
  <c r="G13" i="6"/>
  <c r="E12" i="6"/>
  <c r="B17" i="6"/>
  <c r="D16" i="6"/>
  <c r="D17" i="6"/>
  <c r="B16" i="6"/>
  <c r="C17" i="6"/>
  <c r="C16" i="6"/>
  <c r="K7" i="6"/>
  <c r="I9" i="6"/>
  <c r="I8" i="6"/>
  <c r="H9" i="6"/>
  <c r="J8" i="6"/>
  <c r="J9" i="6"/>
  <c r="H8" i="6"/>
  <c r="B14" i="6"/>
  <c r="E14" i="6" s="1"/>
  <c r="H14" i="6" s="1"/>
  <c r="K14" i="6" s="1"/>
  <c r="N14" i="6" s="1"/>
  <c r="Q14" i="6" s="1"/>
  <c r="T14" i="6" s="1"/>
  <c r="W14" i="6" s="1"/>
  <c r="Z14" i="6" s="1"/>
  <c r="AC14" i="6" s="1"/>
  <c r="B19" i="6"/>
  <c r="E15" i="6"/>
  <c r="S12" i="10" l="1"/>
  <c r="Q13" i="10"/>
  <c r="R13" i="10"/>
  <c r="T11" i="10"/>
  <c r="S13" i="10"/>
  <c r="R12" i="10"/>
  <c r="Q12" i="10"/>
  <c r="K23" i="10"/>
  <c r="I25" i="10"/>
  <c r="H25" i="10"/>
  <c r="H24" i="10"/>
  <c r="J25" i="10"/>
  <c r="J24" i="10"/>
  <c r="I24" i="10"/>
  <c r="M20" i="10"/>
  <c r="M21" i="10"/>
  <c r="K20" i="10"/>
  <c r="L20" i="10"/>
  <c r="L21" i="10"/>
  <c r="K21" i="10"/>
  <c r="N19" i="10"/>
  <c r="O17" i="10"/>
  <c r="Q15" i="10"/>
  <c r="O16" i="10"/>
  <c r="N16" i="10"/>
  <c r="P17" i="10"/>
  <c r="N17" i="10"/>
  <c r="P16" i="10"/>
  <c r="G28" i="10"/>
  <c r="F28" i="10"/>
  <c r="G29" i="10"/>
  <c r="E28" i="10"/>
  <c r="F29" i="10"/>
  <c r="E29" i="10"/>
  <c r="H27" i="10"/>
  <c r="Y5" i="10"/>
  <c r="W4" i="10"/>
  <c r="X5" i="10"/>
  <c r="W5" i="10"/>
  <c r="Z3" i="10"/>
  <c r="Y4" i="10"/>
  <c r="X4" i="10"/>
  <c r="V8" i="10"/>
  <c r="U8" i="10"/>
  <c r="U9" i="10"/>
  <c r="W7" i="10"/>
  <c r="V9" i="10"/>
  <c r="T9" i="10"/>
  <c r="T8" i="10"/>
  <c r="B35" i="10"/>
  <c r="D32" i="10"/>
  <c r="C32" i="10"/>
  <c r="D33" i="10"/>
  <c r="B32" i="10"/>
  <c r="B33" i="10"/>
  <c r="B30" i="10"/>
  <c r="E30" i="10" s="1"/>
  <c r="H30" i="10" s="1"/>
  <c r="K30" i="10" s="1"/>
  <c r="N30" i="10" s="1"/>
  <c r="Q30" i="10" s="1"/>
  <c r="T30" i="10" s="1"/>
  <c r="W30" i="10" s="1"/>
  <c r="Z30" i="10" s="1"/>
  <c r="AC30" i="10" s="1"/>
  <c r="E31" i="10"/>
  <c r="C33" i="10"/>
  <c r="K27" i="9"/>
  <c r="J28" i="9"/>
  <c r="I28" i="9"/>
  <c r="J29" i="9"/>
  <c r="H28" i="9"/>
  <c r="I29" i="9"/>
  <c r="H29" i="9"/>
  <c r="S16" i="9"/>
  <c r="R16" i="9"/>
  <c r="S17" i="9"/>
  <c r="Q16" i="9"/>
  <c r="R17" i="9"/>
  <c r="T15" i="9"/>
  <c r="Q17" i="9"/>
  <c r="X8" i="9"/>
  <c r="Y9" i="9"/>
  <c r="W8" i="9"/>
  <c r="Y8" i="9"/>
  <c r="X9" i="9"/>
  <c r="W9" i="9"/>
  <c r="Z7" i="9"/>
  <c r="X4" i="9"/>
  <c r="Y5" i="9"/>
  <c r="W4" i="9"/>
  <c r="X5" i="9"/>
  <c r="W5" i="9"/>
  <c r="Z3" i="9"/>
  <c r="Y4" i="9"/>
  <c r="E35" i="9"/>
  <c r="B39" i="9"/>
  <c r="D36" i="9"/>
  <c r="C36" i="9"/>
  <c r="D37" i="9"/>
  <c r="B36" i="9"/>
  <c r="C37" i="9"/>
  <c r="B37" i="9"/>
  <c r="B34" i="9"/>
  <c r="E34" i="9" s="1"/>
  <c r="H34" i="9" s="1"/>
  <c r="K34" i="9" s="1"/>
  <c r="N34" i="9" s="1"/>
  <c r="Q34" i="9" s="1"/>
  <c r="T34" i="9" s="1"/>
  <c r="W34" i="9" s="1"/>
  <c r="Z34" i="9" s="1"/>
  <c r="AC34" i="9" s="1"/>
  <c r="O21" i="9"/>
  <c r="Q19" i="9"/>
  <c r="P21" i="9"/>
  <c r="N21" i="9"/>
  <c r="P20" i="9"/>
  <c r="O20" i="9"/>
  <c r="N20" i="9"/>
  <c r="V13" i="9"/>
  <c r="V12" i="9"/>
  <c r="T12" i="9"/>
  <c r="U13" i="9"/>
  <c r="U12" i="9"/>
  <c r="T13" i="9"/>
  <c r="W11" i="9"/>
  <c r="M24" i="9"/>
  <c r="L24" i="9"/>
  <c r="N23" i="9"/>
  <c r="M25" i="9"/>
  <c r="K24" i="9"/>
  <c r="L25" i="9"/>
  <c r="K25" i="9"/>
  <c r="H31" i="9"/>
  <c r="G32" i="9"/>
  <c r="E33" i="9"/>
  <c r="F32" i="9"/>
  <c r="G33" i="9"/>
  <c r="E32" i="9"/>
  <c r="F33" i="9"/>
  <c r="Z3" i="8"/>
  <c r="Y4" i="8"/>
  <c r="X4" i="8"/>
  <c r="W5" i="8"/>
  <c r="W4" i="8"/>
  <c r="X5" i="8"/>
  <c r="Y5" i="8"/>
  <c r="W8" i="8"/>
  <c r="X9" i="8"/>
  <c r="W9" i="8"/>
  <c r="X8" i="8"/>
  <c r="Y9" i="8"/>
  <c r="Z7" i="8"/>
  <c r="Y8" i="8"/>
  <c r="H31" i="8"/>
  <c r="G33" i="8"/>
  <c r="E32" i="8"/>
  <c r="F33" i="8"/>
  <c r="G32" i="8"/>
  <c r="E33" i="8"/>
  <c r="F32" i="8"/>
  <c r="K27" i="8"/>
  <c r="J28" i="8"/>
  <c r="J29" i="8"/>
  <c r="H28" i="8"/>
  <c r="H29" i="8"/>
  <c r="I28" i="8"/>
  <c r="I29" i="8"/>
  <c r="N21" i="8"/>
  <c r="P20" i="8"/>
  <c r="O20" i="8"/>
  <c r="O21" i="8"/>
  <c r="Q19" i="8"/>
  <c r="P21" i="8"/>
  <c r="N20" i="8"/>
  <c r="L24" i="8"/>
  <c r="N23" i="8"/>
  <c r="M25" i="8"/>
  <c r="K24" i="8"/>
  <c r="L25" i="8"/>
  <c r="M24" i="8"/>
  <c r="K25" i="8"/>
  <c r="B39" i="8"/>
  <c r="C37" i="8"/>
  <c r="B37" i="8"/>
  <c r="B34" i="8"/>
  <c r="E34" i="8" s="1"/>
  <c r="H34" i="8" s="1"/>
  <c r="K34" i="8" s="1"/>
  <c r="N34" i="8" s="1"/>
  <c r="Q34" i="8" s="1"/>
  <c r="T34" i="8" s="1"/>
  <c r="W34" i="8" s="1"/>
  <c r="Z34" i="8" s="1"/>
  <c r="AC34" i="8" s="1"/>
  <c r="D36" i="8"/>
  <c r="B36" i="8"/>
  <c r="D37" i="8"/>
  <c r="E35" i="8"/>
  <c r="C36" i="8"/>
  <c r="W11" i="8"/>
  <c r="U13" i="8"/>
  <c r="U12" i="8"/>
  <c r="T13" i="8"/>
  <c r="V12" i="8"/>
  <c r="T12" i="8"/>
  <c r="V13" i="8"/>
  <c r="S17" i="8"/>
  <c r="Q16" i="8"/>
  <c r="R17" i="8"/>
  <c r="Q17" i="8"/>
  <c r="T15" i="8"/>
  <c r="S16" i="8"/>
  <c r="R16" i="8"/>
  <c r="Q3" i="6"/>
  <c r="S4" i="6" s="1"/>
  <c r="O5" i="6"/>
  <c r="N4" i="6"/>
  <c r="P5" i="6"/>
  <c r="N5" i="6"/>
  <c r="O4" i="6"/>
  <c r="K11" i="6"/>
  <c r="J13" i="6"/>
  <c r="H12" i="6"/>
  <c r="I12" i="6"/>
  <c r="I13" i="6"/>
  <c r="H13" i="6"/>
  <c r="J12" i="6"/>
  <c r="B21" i="6"/>
  <c r="D20" i="6"/>
  <c r="C21" i="6"/>
  <c r="D21" i="6"/>
  <c r="C20" i="6"/>
  <c r="B20" i="6"/>
  <c r="N7" i="6"/>
  <c r="M9" i="6"/>
  <c r="K8" i="6"/>
  <c r="K9" i="6"/>
  <c r="L9" i="6"/>
  <c r="M8" i="6"/>
  <c r="L8" i="6"/>
  <c r="H15" i="6"/>
  <c r="F17" i="6"/>
  <c r="G16" i="6"/>
  <c r="F16" i="6"/>
  <c r="G17" i="6"/>
  <c r="E16" i="6"/>
  <c r="E17" i="6"/>
  <c r="B18" i="6"/>
  <c r="E18" i="6" s="1"/>
  <c r="H18" i="6" s="1"/>
  <c r="K18" i="6" s="1"/>
  <c r="N18" i="6" s="1"/>
  <c r="Q18" i="6" s="1"/>
  <c r="T18" i="6" s="1"/>
  <c r="W18" i="6" s="1"/>
  <c r="Z18" i="6" s="1"/>
  <c r="AC18" i="6" s="1"/>
  <c r="E19" i="6"/>
  <c r="B23" i="6"/>
  <c r="Y9" i="10" l="1"/>
  <c r="W8" i="10"/>
  <c r="X9" i="10"/>
  <c r="W9" i="10"/>
  <c r="Z7" i="10"/>
  <c r="Y8" i="10"/>
  <c r="X8" i="10"/>
  <c r="G32" i="10"/>
  <c r="F32" i="10"/>
  <c r="G33" i="10"/>
  <c r="E32" i="10"/>
  <c r="F33" i="10"/>
  <c r="E33" i="10"/>
  <c r="H31" i="10"/>
  <c r="AA4" i="10"/>
  <c r="AA5" i="10"/>
  <c r="AB4" i="10"/>
  <c r="Z5" i="10"/>
  <c r="Z4" i="10"/>
  <c r="AB5" i="10"/>
  <c r="AC3" i="10"/>
  <c r="M24" i="10"/>
  <c r="M25" i="10"/>
  <c r="K24" i="10"/>
  <c r="L25" i="10"/>
  <c r="K25" i="10"/>
  <c r="N23" i="10"/>
  <c r="L24" i="10"/>
  <c r="S16" i="10"/>
  <c r="R16" i="10"/>
  <c r="Q17" i="10"/>
  <c r="Q16" i="10"/>
  <c r="S17" i="10"/>
  <c r="R17" i="10"/>
  <c r="T15" i="10"/>
  <c r="O21" i="10"/>
  <c r="Q19" i="10"/>
  <c r="O20" i="10"/>
  <c r="P21" i="10"/>
  <c r="P20" i="10"/>
  <c r="N20" i="10"/>
  <c r="N21" i="10"/>
  <c r="V12" i="10"/>
  <c r="U12" i="10"/>
  <c r="U13" i="10"/>
  <c r="W11" i="10"/>
  <c r="V13" i="10"/>
  <c r="T13" i="10"/>
  <c r="T12" i="10"/>
  <c r="K27" i="10"/>
  <c r="J29" i="10"/>
  <c r="H28" i="10"/>
  <c r="I29" i="10"/>
  <c r="H29" i="10"/>
  <c r="J28" i="10"/>
  <c r="I28" i="10"/>
  <c r="B39" i="10"/>
  <c r="D36" i="10"/>
  <c r="C36" i="10"/>
  <c r="D37" i="10"/>
  <c r="B36" i="10"/>
  <c r="B37" i="10"/>
  <c r="B34" i="10"/>
  <c r="E34" i="10" s="1"/>
  <c r="H34" i="10" s="1"/>
  <c r="K34" i="10" s="1"/>
  <c r="N34" i="10" s="1"/>
  <c r="Q34" i="10" s="1"/>
  <c r="T34" i="10" s="1"/>
  <c r="W34" i="10" s="1"/>
  <c r="Z34" i="10" s="1"/>
  <c r="AC34" i="10" s="1"/>
  <c r="E35" i="10"/>
  <c r="C37" i="10"/>
  <c r="E39" i="9"/>
  <c r="C40" i="9"/>
  <c r="D40" i="9"/>
  <c r="D41" i="9"/>
  <c r="B40" i="9"/>
  <c r="C41" i="9"/>
  <c r="B41" i="9"/>
  <c r="B38" i="9"/>
  <c r="E38" i="9" s="1"/>
  <c r="H38" i="9" s="1"/>
  <c r="K38" i="9" s="1"/>
  <c r="N38" i="9" s="1"/>
  <c r="Q38" i="9" s="1"/>
  <c r="T38" i="9" s="1"/>
  <c r="W38" i="9" s="1"/>
  <c r="Z38" i="9" s="1"/>
  <c r="AC38" i="9" s="1"/>
  <c r="H35" i="9"/>
  <c r="G36" i="9"/>
  <c r="F36" i="9"/>
  <c r="E37" i="9"/>
  <c r="G37" i="9"/>
  <c r="E36" i="9"/>
  <c r="F37" i="9"/>
  <c r="V16" i="9"/>
  <c r="U16" i="9"/>
  <c r="V17" i="9"/>
  <c r="T16" i="9"/>
  <c r="U17" i="9"/>
  <c r="T17" i="9"/>
  <c r="W15" i="9"/>
  <c r="K31" i="9"/>
  <c r="J32" i="9"/>
  <c r="I32" i="9"/>
  <c r="J33" i="9"/>
  <c r="H32" i="9"/>
  <c r="I33" i="9"/>
  <c r="H33" i="9"/>
  <c r="AA4" i="9"/>
  <c r="AB5" i="9"/>
  <c r="Z4" i="9"/>
  <c r="Z5" i="9"/>
  <c r="AB4" i="9"/>
  <c r="AA5" i="9"/>
  <c r="AC3" i="9"/>
  <c r="S20" i="9"/>
  <c r="R20" i="9"/>
  <c r="S21" i="9"/>
  <c r="Q20" i="9"/>
  <c r="R21" i="9"/>
  <c r="T19" i="9"/>
  <c r="Q21" i="9"/>
  <c r="O25" i="9"/>
  <c r="Q23" i="9"/>
  <c r="N25" i="9"/>
  <c r="P24" i="9"/>
  <c r="O24" i="9"/>
  <c r="P25" i="9"/>
  <c r="N24" i="9"/>
  <c r="AA8" i="9"/>
  <c r="AB9" i="9"/>
  <c r="Z8" i="9"/>
  <c r="AA9" i="9"/>
  <c r="Z9" i="9"/>
  <c r="AC7" i="9"/>
  <c r="AB8" i="9"/>
  <c r="Y12" i="9"/>
  <c r="X12" i="9"/>
  <c r="Y13" i="9"/>
  <c r="W12" i="9"/>
  <c r="X13" i="9"/>
  <c r="W13" i="9"/>
  <c r="Z11" i="9"/>
  <c r="M28" i="9"/>
  <c r="N27" i="9"/>
  <c r="M29" i="9"/>
  <c r="K28" i="9"/>
  <c r="L29" i="9"/>
  <c r="K29" i="9"/>
  <c r="L28" i="9"/>
  <c r="AA9" i="8"/>
  <c r="Z8" i="8"/>
  <c r="Z9" i="8"/>
  <c r="AC7" i="8"/>
  <c r="AB9" i="8"/>
  <c r="AB8" i="8"/>
  <c r="AA8" i="8"/>
  <c r="AC3" i="8"/>
  <c r="Z5" i="8"/>
  <c r="AA5" i="8"/>
  <c r="AB4" i="8"/>
  <c r="AA4" i="8"/>
  <c r="AB5" i="8"/>
  <c r="Z4" i="8"/>
  <c r="C41" i="8"/>
  <c r="B41" i="8"/>
  <c r="B38" i="8"/>
  <c r="E38" i="8" s="1"/>
  <c r="H38" i="8" s="1"/>
  <c r="K38" i="8" s="1"/>
  <c r="N38" i="8" s="1"/>
  <c r="Q38" i="8" s="1"/>
  <c r="T38" i="8" s="1"/>
  <c r="W38" i="8" s="1"/>
  <c r="Z38" i="8" s="1"/>
  <c r="AC38" i="8" s="1"/>
  <c r="D40" i="8"/>
  <c r="B40" i="8"/>
  <c r="C40" i="8"/>
  <c r="E39" i="8"/>
  <c r="D41" i="8"/>
  <c r="X12" i="8"/>
  <c r="Y13" i="8"/>
  <c r="W12" i="8"/>
  <c r="Z11" i="8"/>
  <c r="X13" i="8"/>
  <c r="Y12" i="8"/>
  <c r="W13" i="8"/>
  <c r="L28" i="8"/>
  <c r="N27" i="8"/>
  <c r="M29" i="8"/>
  <c r="K28" i="8"/>
  <c r="L29" i="8"/>
  <c r="M28" i="8"/>
  <c r="K29" i="8"/>
  <c r="W15" i="8"/>
  <c r="U17" i="8"/>
  <c r="V16" i="8"/>
  <c r="U16" i="8"/>
  <c r="T16" i="8"/>
  <c r="V17" i="8"/>
  <c r="T17" i="8"/>
  <c r="N25" i="8"/>
  <c r="P24" i="8"/>
  <c r="O24" i="8"/>
  <c r="O25" i="8"/>
  <c r="Q23" i="8"/>
  <c r="P25" i="8"/>
  <c r="N24" i="8"/>
  <c r="H35" i="8"/>
  <c r="G37" i="8"/>
  <c r="E36" i="8"/>
  <c r="F37" i="8"/>
  <c r="E37" i="8"/>
  <c r="F36" i="8"/>
  <c r="G36" i="8"/>
  <c r="S21" i="8"/>
  <c r="Q20" i="8"/>
  <c r="R21" i="8"/>
  <c r="Q21" i="8"/>
  <c r="T19" i="8"/>
  <c r="S20" i="8"/>
  <c r="R20" i="8"/>
  <c r="K31" i="8"/>
  <c r="J32" i="8"/>
  <c r="J33" i="8"/>
  <c r="H32" i="8"/>
  <c r="I33" i="8"/>
  <c r="H33" i="8"/>
  <c r="I32" i="8"/>
  <c r="Q5" i="6"/>
  <c r="T3" i="6"/>
  <c r="V5" i="6" s="1"/>
  <c r="Q4" i="6"/>
  <c r="S5" i="6"/>
  <c r="R5" i="6"/>
  <c r="R4" i="6"/>
  <c r="H19" i="6"/>
  <c r="F21" i="6"/>
  <c r="E21" i="6"/>
  <c r="G21" i="6"/>
  <c r="F20" i="6"/>
  <c r="E20" i="6"/>
  <c r="G20" i="6"/>
  <c r="C25" i="6"/>
  <c r="B25" i="6"/>
  <c r="D24" i="6"/>
  <c r="B24" i="6"/>
  <c r="C24" i="6"/>
  <c r="D25" i="6"/>
  <c r="K15" i="6"/>
  <c r="J17" i="6"/>
  <c r="H16" i="6"/>
  <c r="I17" i="6"/>
  <c r="H17" i="6"/>
  <c r="J16" i="6"/>
  <c r="I16" i="6"/>
  <c r="Q7" i="6"/>
  <c r="O8" i="6"/>
  <c r="P9" i="6"/>
  <c r="N8" i="6"/>
  <c r="O9" i="6"/>
  <c r="P8" i="6"/>
  <c r="N9" i="6"/>
  <c r="U4" i="6"/>
  <c r="N11" i="6"/>
  <c r="L12" i="6"/>
  <c r="K13" i="6"/>
  <c r="M13" i="6"/>
  <c r="K12" i="6"/>
  <c r="M12" i="6"/>
  <c r="L13" i="6"/>
  <c r="B27" i="6"/>
  <c r="E23" i="6"/>
  <c r="B22" i="6"/>
  <c r="E22" i="6" s="1"/>
  <c r="H22" i="6" s="1"/>
  <c r="K22" i="6" s="1"/>
  <c r="N22" i="6" s="1"/>
  <c r="Q22" i="6" s="1"/>
  <c r="T22" i="6" s="1"/>
  <c r="W22" i="6" s="1"/>
  <c r="Z22" i="6" s="1"/>
  <c r="AC22" i="6" s="1"/>
  <c r="Y13" i="10" l="1"/>
  <c r="W12" i="10"/>
  <c r="X13" i="10"/>
  <c r="W13" i="10"/>
  <c r="Z11" i="10"/>
  <c r="Y12" i="10"/>
  <c r="X12" i="10"/>
  <c r="K31" i="10"/>
  <c r="J33" i="10"/>
  <c r="H32" i="10"/>
  <c r="I33" i="10"/>
  <c r="H33" i="10"/>
  <c r="J32" i="10"/>
  <c r="I32" i="10"/>
  <c r="G36" i="10"/>
  <c r="F36" i="10"/>
  <c r="G37" i="10"/>
  <c r="E36" i="10"/>
  <c r="F37" i="10"/>
  <c r="E37" i="10"/>
  <c r="H35" i="10"/>
  <c r="O25" i="10"/>
  <c r="Q23" i="10"/>
  <c r="O24" i="10"/>
  <c r="P24" i="10"/>
  <c r="P25" i="10"/>
  <c r="N25" i="10"/>
  <c r="N24" i="10"/>
  <c r="D40" i="10"/>
  <c r="C40" i="10"/>
  <c r="D41" i="10"/>
  <c r="B40" i="10"/>
  <c r="B41" i="10"/>
  <c r="B38" i="10"/>
  <c r="E38" i="10" s="1"/>
  <c r="H38" i="10" s="1"/>
  <c r="K38" i="10" s="1"/>
  <c r="N38" i="10" s="1"/>
  <c r="Q38" i="10" s="1"/>
  <c r="T38" i="10" s="1"/>
  <c r="W38" i="10" s="1"/>
  <c r="Z38" i="10" s="1"/>
  <c r="AC38" i="10" s="1"/>
  <c r="E39" i="10"/>
  <c r="C41" i="10"/>
  <c r="S20" i="10"/>
  <c r="R20" i="10"/>
  <c r="Q21" i="10"/>
  <c r="R21" i="10"/>
  <c r="T19" i="10"/>
  <c r="S21" i="10"/>
  <c r="Q20" i="10"/>
  <c r="AE5" i="10"/>
  <c r="AC4" i="10"/>
  <c r="AC5" i="10"/>
  <c r="AE4" i="10"/>
  <c r="AD4" i="10"/>
  <c r="AD5" i="10"/>
  <c r="AA8" i="10"/>
  <c r="AA9" i="10"/>
  <c r="AB8" i="10"/>
  <c r="Z9" i="10"/>
  <c r="Z8" i="10"/>
  <c r="AB9" i="10"/>
  <c r="AC7" i="10"/>
  <c r="V16" i="10"/>
  <c r="U16" i="10"/>
  <c r="T16" i="10"/>
  <c r="U17" i="10"/>
  <c r="T17" i="10"/>
  <c r="W15" i="10"/>
  <c r="V17" i="10"/>
  <c r="M28" i="10"/>
  <c r="M29" i="10"/>
  <c r="K28" i="10"/>
  <c r="L29" i="10"/>
  <c r="K29" i="10"/>
  <c r="L28" i="10"/>
  <c r="N27" i="10"/>
  <c r="S24" i="9"/>
  <c r="R24" i="9"/>
  <c r="T23" i="9"/>
  <c r="S25" i="9"/>
  <c r="Q24" i="9"/>
  <c r="R25" i="9"/>
  <c r="Q25" i="9"/>
  <c r="V20" i="9"/>
  <c r="V21" i="9"/>
  <c r="U21" i="9"/>
  <c r="U20" i="9"/>
  <c r="T20" i="9"/>
  <c r="T21" i="9"/>
  <c r="W19" i="9"/>
  <c r="AA12" i="9"/>
  <c r="AB13" i="9"/>
  <c r="Z12" i="9"/>
  <c r="AA13" i="9"/>
  <c r="Z13" i="9"/>
  <c r="AB12" i="9"/>
  <c r="AC11" i="9"/>
  <c r="K35" i="9"/>
  <c r="J36" i="9"/>
  <c r="I36" i="9"/>
  <c r="J37" i="9"/>
  <c r="H36" i="9"/>
  <c r="I37" i="9"/>
  <c r="H37" i="9"/>
  <c r="M32" i="9"/>
  <c r="M33" i="9"/>
  <c r="K32" i="9"/>
  <c r="L33" i="9"/>
  <c r="K33" i="9"/>
  <c r="N31" i="9"/>
  <c r="L32" i="9"/>
  <c r="AE9" i="9"/>
  <c r="AC8" i="9"/>
  <c r="AD9" i="9"/>
  <c r="AC9" i="9"/>
  <c r="AD8" i="9"/>
  <c r="AE8" i="9"/>
  <c r="Y16" i="9"/>
  <c r="X16" i="9"/>
  <c r="Y17" i="9"/>
  <c r="W16" i="9"/>
  <c r="X17" i="9"/>
  <c r="W17" i="9"/>
  <c r="Z15" i="9"/>
  <c r="AE5" i="9"/>
  <c r="AC4" i="9"/>
  <c r="AC5" i="9"/>
  <c r="AE4" i="9"/>
  <c r="AD4" i="9"/>
  <c r="AD5" i="9"/>
  <c r="O29" i="9"/>
  <c r="Q27" i="9"/>
  <c r="N29" i="9"/>
  <c r="P28" i="9"/>
  <c r="O28" i="9"/>
  <c r="P29" i="9"/>
  <c r="N28" i="9"/>
  <c r="H39" i="9"/>
  <c r="G40" i="9"/>
  <c r="F40" i="9"/>
  <c r="G41" i="9"/>
  <c r="E40" i="9"/>
  <c r="F41" i="9"/>
  <c r="E41" i="9"/>
  <c r="AD5" i="8"/>
  <c r="AC5" i="8"/>
  <c r="AE4" i="8"/>
  <c r="AD4" i="8"/>
  <c r="AE5" i="8"/>
  <c r="AC4" i="8"/>
  <c r="AD9" i="8"/>
  <c r="AC9" i="8"/>
  <c r="AE8" i="8"/>
  <c r="AE9" i="8"/>
  <c r="AD8" i="8"/>
  <c r="AC8" i="8"/>
  <c r="AB12" i="8"/>
  <c r="AA12" i="8"/>
  <c r="AB13" i="8"/>
  <c r="Z12" i="8"/>
  <c r="Z13" i="8"/>
  <c r="AC11" i="8"/>
  <c r="AA13" i="8"/>
  <c r="X16" i="8"/>
  <c r="Z15" i="8"/>
  <c r="W16" i="8"/>
  <c r="Y16" i="8"/>
  <c r="Y17" i="8"/>
  <c r="X17" i="8"/>
  <c r="W17" i="8"/>
  <c r="H39" i="8"/>
  <c r="G41" i="8"/>
  <c r="E40" i="8"/>
  <c r="G40" i="8"/>
  <c r="F40" i="8"/>
  <c r="F41" i="8"/>
  <c r="E41" i="8"/>
  <c r="K35" i="8"/>
  <c r="J36" i="8"/>
  <c r="J37" i="8"/>
  <c r="H36" i="8"/>
  <c r="I37" i="8"/>
  <c r="H37" i="8"/>
  <c r="I36" i="8"/>
  <c r="L32" i="8"/>
  <c r="N31" i="8"/>
  <c r="M33" i="8"/>
  <c r="K32" i="8"/>
  <c r="L33" i="8"/>
  <c r="M32" i="8"/>
  <c r="K33" i="8"/>
  <c r="S25" i="8"/>
  <c r="Q24" i="8"/>
  <c r="R25" i="8"/>
  <c r="Q25" i="8"/>
  <c r="T23" i="8"/>
  <c r="S24" i="8"/>
  <c r="R24" i="8"/>
  <c r="W19" i="8"/>
  <c r="V20" i="8"/>
  <c r="T20" i="8"/>
  <c r="U20" i="8"/>
  <c r="V21" i="8"/>
  <c r="U21" i="8"/>
  <c r="T21" i="8"/>
  <c r="N29" i="8"/>
  <c r="P28" i="8"/>
  <c r="O28" i="8"/>
  <c r="O29" i="8"/>
  <c r="Q27" i="8"/>
  <c r="P29" i="8"/>
  <c r="N28" i="8"/>
  <c r="W3" i="6"/>
  <c r="W4" i="6" s="1"/>
  <c r="V4" i="6"/>
  <c r="T5" i="6"/>
  <c r="T4" i="6"/>
  <c r="U5" i="6"/>
  <c r="Q11" i="6"/>
  <c r="N13" i="6"/>
  <c r="P12" i="6"/>
  <c r="P13" i="6"/>
  <c r="N12" i="6"/>
  <c r="O13" i="6"/>
  <c r="O12" i="6"/>
  <c r="N15" i="6"/>
  <c r="L16" i="6"/>
  <c r="M16" i="6"/>
  <c r="M17" i="6"/>
  <c r="K16" i="6"/>
  <c r="L17" i="6"/>
  <c r="K17" i="6"/>
  <c r="H23" i="6"/>
  <c r="G25" i="6"/>
  <c r="F25" i="6"/>
  <c r="E25" i="6"/>
  <c r="G24" i="6"/>
  <c r="E24" i="6"/>
  <c r="F24" i="6"/>
  <c r="C29" i="6"/>
  <c r="B29" i="6"/>
  <c r="D28" i="6"/>
  <c r="C28" i="6"/>
  <c r="D29" i="6"/>
  <c r="B28" i="6"/>
  <c r="T7" i="6"/>
  <c r="R9" i="6"/>
  <c r="Q9" i="6"/>
  <c r="S8" i="6"/>
  <c r="Q8" i="6"/>
  <c r="R8" i="6"/>
  <c r="S9" i="6"/>
  <c r="K19" i="6"/>
  <c r="J21" i="6"/>
  <c r="H20" i="6"/>
  <c r="J20" i="6"/>
  <c r="I20" i="6"/>
  <c r="I21" i="6"/>
  <c r="H21" i="6"/>
  <c r="B26" i="6"/>
  <c r="E26" i="6" s="1"/>
  <c r="H26" i="6" s="1"/>
  <c r="K26" i="6" s="1"/>
  <c r="N26" i="6" s="1"/>
  <c r="Q26" i="6" s="1"/>
  <c r="T26" i="6" s="1"/>
  <c r="W26" i="6" s="1"/>
  <c r="Z26" i="6" s="1"/>
  <c r="AC26" i="6" s="1"/>
  <c r="E27" i="6"/>
  <c r="B31" i="6"/>
  <c r="B35" i="6" s="1"/>
  <c r="V20" i="10" l="1"/>
  <c r="U20" i="10"/>
  <c r="V21" i="10"/>
  <c r="T20" i="10"/>
  <c r="U21" i="10"/>
  <c r="T21" i="10"/>
  <c r="W19" i="10"/>
  <c r="AE9" i="10"/>
  <c r="AC8" i="10"/>
  <c r="AC9" i="10"/>
  <c r="AE8" i="10"/>
  <c r="AD9" i="10"/>
  <c r="AD8" i="10"/>
  <c r="M32" i="10"/>
  <c r="M33" i="10"/>
  <c r="K32" i="10"/>
  <c r="L32" i="10"/>
  <c r="K33" i="10"/>
  <c r="N31" i="10"/>
  <c r="L33" i="10"/>
  <c r="S24" i="10"/>
  <c r="R24" i="10"/>
  <c r="Q25" i="10"/>
  <c r="T23" i="10"/>
  <c r="Q24" i="10"/>
  <c r="R25" i="10"/>
  <c r="S25" i="10"/>
  <c r="O29" i="10"/>
  <c r="Q27" i="10"/>
  <c r="O28" i="10"/>
  <c r="P29" i="10"/>
  <c r="N28" i="10"/>
  <c r="N29" i="10"/>
  <c r="P28" i="10"/>
  <c r="K35" i="10"/>
  <c r="J37" i="10"/>
  <c r="H36" i="10"/>
  <c r="I37" i="10"/>
  <c r="H37" i="10"/>
  <c r="J36" i="10"/>
  <c r="I36" i="10"/>
  <c r="AA12" i="10"/>
  <c r="AB13" i="10"/>
  <c r="AC11" i="10"/>
  <c r="AA13" i="10"/>
  <c r="AB12" i="10"/>
  <c r="Z13" i="10"/>
  <c r="Z12" i="10"/>
  <c r="G40" i="10"/>
  <c r="F41" i="10"/>
  <c r="F40" i="10"/>
  <c r="G41" i="10"/>
  <c r="E40" i="10"/>
  <c r="E41" i="10"/>
  <c r="H39" i="10"/>
  <c r="Y17" i="10"/>
  <c r="W16" i="10"/>
  <c r="X17" i="10"/>
  <c r="W17" i="10"/>
  <c r="X16" i="10"/>
  <c r="Z15" i="10"/>
  <c r="Y16" i="10"/>
  <c r="AB16" i="9"/>
  <c r="AA16" i="9"/>
  <c r="AB17" i="9"/>
  <c r="Z16" i="9"/>
  <c r="AA17" i="9"/>
  <c r="Z17" i="9"/>
  <c r="AC15" i="9"/>
  <c r="X4" i="6"/>
  <c r="W5" i="6"/>
  <c r="K39" i="9"/>
  <c r="J40" i="9"/>
  <c r="I40" i="9"/>
  <c r="J41" i="9"/>
  <c r="H40" i="9"/>
  <c r="I41" i="9"/>
  <c r="H41" i="9"/>
  <c r="Y20" i="9"/>
  <c r="X20" i="9"/>
  <c r="Y21" i="9"/>
  <c r="W20" i="9"/>
  <c r="X21" i="9"/>
  <c r="W21" i="9"/>
  <c r="Z19" i="9"/>
  <c r="Z3" i="6"/>
  <c r="S28" i="9"/>
  <c r="R28" i="9"/>
  <c r="S29" i="9"/>
  <c r="Q28" i="9"/>
  <c r="R29" i="9"/>
  <c r="T27" i="9"/>
  <c r="Q29" i="9"/>
  <c r="M36" i="9"/>
  <c r="L36" i="9"/>
  <c r="N35" i="9"/>
  <c r="M37" i="9"/>
  <c r="K36" i="9"/>
  <c r="L37" i="9"/>
  <c r="K37" i="9"/>
  <c r="AE13" i="9"/>
  <c r="AC12" i="9"/>
  <c r="AC13" i="9"/>
  <c r="AD13" i="9"/>
  <c r="AD12" i="9"/>
  <c r="AE12" i="9"/>
  <c r="V24" i="9"/>
  <c r="U25" i="9"/>
  <c r="U24" i="9"/>
  <c r="V25" i="9"/>
  <c r="T24" i="9"/>
  <c r="T25" i="9"/>
  <c r="W23" i="9"/>
  <c r="O33" i="9"/>
  <c r="Q31" i="9"/>
  <c r="N33" i="9"/>
  <c r="P32" i="9"/>
  <c r="O32" i="9"/>
  <c r="P33" i="9"/>
  <c r="N32" i="9"/>
  <c r="Y4" i="6"/>
  <c r="K39" i="8"/>
  <c r="I40" i="8"/>
  <c r="J40" i="8"/>
  <c r="J41" i="8"/>
  <c r="H40" i="8"/>
  <c r="I41" i="8"/>
  <c r="H41" i="8"/>
  <c r="X20" i="8"/>
  <c r="Z19" i="8"/>
  <c r="Y20" i="8"/>
  <c r="X21" i="8"/>
  <c r="W20" i="8"/>
  <c r="Y21" i="8"/>
  <c r="W21" i="8"/>
  <c r="AB16" i="8"/>
  <c r="AA16" i="8"/>
  <c r="AB17" i="8"/>
  <c r="Z16" i="8"/>
  <c r="Z17" i="8"/>
  <c r="AC15" i="8"/>
  <c r="AA17" i="8"/>
  <c r="U24" i="8"/>
  <c r="W23" i="8"/>
  <c r="T24" i="8"/>
  <c r="V24" i="8"/>
  <c r="V25" i="8"/>
  <c r="U25" i="8"/>
  <c r="T25" i="8"/>
  <c r="N33" i="8"/>
  <c r="P32" i="8"/>
  <c r="O32" i="8"/>
  <c r="Q31" i="8"/>
  <c r="P33" i="8"/>
  <c r="N32" i="8"/>
  <c r="O33" i="8"/>
  <c r="S29" i="8"/>
  <c r="Q28" i="8"/>
  <c r="R29" i="8"/>
  <c r="Q29" i="8"/>
  <c r="T27" i="8"/>
  <c r="S28" i="8"/>
  <c r="R28" i="8"/>
  <c r="L36" i="8"/>
  <c r="N35" i="8"/>
  <c r="M37" i="8"/>
  <c r="K36" i="8"/>
  <c r="L37" i="8"/>
  <c r="M36" i="8"/>
  <c r="K37" i="8"/>
  <c r="AD13" i="8"/>
  <c r="AC13" i="8"/>
  <c r="AE12" i="8"/>
  <c r="AD12" i="8"/>
  <c r="AC12" i="8"/>
  <c r="AE13" i="8"/>
  <c r="Y5" i="6"/>
  <c r="X5" i="6"/>
  <c r="C37" i="6"/>
  <c r="B37" i="6"/>
  <c r="D36" i="6"/>
  <c r="D37" i="6"/>
  <c r="B36" i="6"/>
  <c r="C36" i="6"/>
  <c r="T11" i="6"/>
  <c r="R13" i="6"/>
  <c r="S12" i="6"/>
  <c r="R12" i="6"/>
  <c r="S13" i="6"/>
  <c r="Q12" i="6"/>
  <c r="Q13" i="6"/>
  <c r="C33" i="6"/>
  <c r="B33" i="6"/>
  <c r="D32" i="6"/>
  <c r="C32" i="6"/>
  <c r="D33" i="6"/>
  <c r="B32" i="6"/>
  <c r="W7" i="6"/>
  <c r="V9" i="6"/>
  <c r="V8" i="6"/>
  <c r="T9" i="6"/>
  <c r="U9" i="6"/>
  <c r="U8" i="6"/>
  <c r="T8" i="6"/>
  <c r="Q15" i="6"/>
  <c r="N17" i="6"/>
  <c r="P16" i="6"/>
  <c r="O17" i="6"/>
  <c r="O16" i="6"/>
  <c r="N16" i="6"/>
  <c r="P17" i="6"/>
  <c r="Z5" i="6"/>
  <c r="AA4" i="6"/>
  <c r="Z4" i="6"/>
  <c r="AB5" i="6"/>
  <c r="AB4" i="6"/>
  <c r="AA5" i="6"/>
  <c r="H27" i="6"/>
  <c r="G29" i="6"/>
  <c r="E28" i="6"/>
  <c r="F29" i="6"/>
  <c r="G28" i="6"/>
  <c r="E29" i="6"/>
  <c r="F28" i="6"/>
  <c r="N19" i="6"/>
  <c r="K21" i="6"/>
  <c r="L20" i="6"/>
  <c r="M21" i="6"/>
  <c r="K20" i="6"/>
  <c r="L21" i="6"/>
  <c r="M20" i="6"/>
  <c r="K23" i="6"/>
  <c r="J25" i="6"/>
  <c r="H24" i="6"/>
  <c r="H25" i="6"/>
  <c r="I25" i="6"/>
  <c r="J24" i="6"/>
  <c r="I24" i="6"/>
  <c r="E31" i="6"/>
  <c r="B30" i="6"/>
  <c r="E30" i="6" s="1"/>
  <c r="H30" i="6" s="1"/>
  <c r="K30" i="6" s="1"/>
  <c r="N30" i="6" s="1"/>
  <c r="Q30" i="6" s="1"/>
  <c r="T30" i="6" s="1"/>
  <c r="W30" i="6" s="1"/>
  <c r="Z30" i="6" s="1"/>
  <c r="AC30" i="6" s="1"/>
  <c r="AC3" i="6"/>
  <c r="B39" i="6"/>
  <c r="B34" i="6"/>
  <c r="E34" i="6" s="1"/>
  <c r="H34" i="6" s="1"/>
  <c r="K34" i="6" s="1"/>
  <c r="N34" i="6" s="1"/>
  <c r="Q34" i="6" s="1"/>
  <c r="T34" i="6" s="1"/>
  <c r="W34" i="6" s="1"/>
  <c r="Z34" i="6" s="1"/>
  <c r="AC34" i="6" s="1"/>
  <c r="E35" i="6"/>
  <c r="AA16" i="10" l="1"/>
  <c r="AA17" i="10"/>
  <c r="Z17" i="10"/>
  <c r="AB17" i="10"/>
  <c r="Z16" i="10"/>
  <c r="AC15" i="10"/>
  <c r="AB16" i="10"/>
  <c r="S28" i="10"/>
  <c r="R28" i="10"/>
  <c r="Q29" i="10"/>
  <c r="T27" i="10"/>
  <c r="S29" i="10"/>
  <c r="Q28" i="10"/>
  <c r="R29" i="10"/>
  <c r="AE13" i="10"/>
  <c r="AC12" i="10"/>
  <c r="AC13" i="10"/>
  <c r="AE12" i="10"/>
  <c r="AD13" i="10"/>
  <c r="AD12" i="10"/>
  <c r="V24" i="10"/>
  <c r="U24" i="10"/>
  <c r="V25" i="10"/>
  <c r="T24" i="10"/>
  <c r="U25" i="10"/>
  <c r="T25" i="10"/>
  <c r="W23" i="10"/>
  <c r="K39" i="10"/>
  <c r="J41" i="10"/>
  <c r="H40" i="10"/>
  <c r="I41" i="10"/>
  <c r="H41" i="10"/>
  <c r="I40" i="10"/>
  <c r="J40" i="10"/>
  <c r="Y21" i="10"/>
  <c r="W20" i="10"/>
  <c r="X21" i="10"/>
  <c r="W21" i="10"/>
  <c r="Z19" i="10"/>
  <c r="Y20" i="10"/>
  <c r="X20" i="10"/>
  <c r="M36" i="10"/>
  <c r="M37" i="10"/>
  <c r="K36" i="10"/>
  <c r="N35" i="10"/>
  <c r="L37" i="10"/>
  <c r="L36" i="10"/>
  <c r="K37" i="10"/>
  <c r="O33" i="10"/>
  <c r="Q31" i="10"/>
  <c r="O32" i="10"/>
  <c r="P33" i="10"/>
  <c r="N32" i="10"/>
  <c r="P32" i="10"/>
  <c r="N33" i="10"/>
  <c r="U29" i="9"/>
  <c r="V28" i="9"/>
  <c r="T28" i="9"/>
  <c r="U28" i="9"/>
  <c r="V29" i="9"/>
  <c r="T29" i="9"/>
  <c r="W27" i="9"/>
  <c r="M40" i="9"/>
  <c r="L40" i="9"/>
  <c r="N39" i="9"/>
  <c r="M41" i="9"/>
  <c r="K40" i="9"/>
  <c r="L41" i="9"/>
  <c r="K41" i="9"/>
  <c r="AE17" i="9"/>
  <c r="AC16" i="9"/>
  <c r="AC17" i="9"/>
  <c r="AD16" i="9"/>
  <c r="AD17" i="9"/>
  <c r="AE16" i="9"/>
  <c r="AB20" i="9"/>
  <c r="AA20" i="9"/>
  <c r="AB21" i="9"/>
  <c r="Z20" i="9"/>
  <c r="AA21" i="9"/>
  <c r="Z21" i="9"/>
  <c r="AC19" i="9"/>
  <c r="S32" i="9"/>
  <c r="R32" i="9"/>
  <c r="S33" i="9"/>
  <c r="Q32" i="9"/>
  <c r="R33" i="9"/>
  <c r="Q33" i="9"/>
  <c r="T31" i="9"/>
  <c r="Y24" i="9"/>
  <c r="X24" i="9"/>
  <c r="Y25" i="9"/>
  <c r="W24" i="9"/>
  <c r="X25" i="9"/>
  <c r="W25" i="9"/>
  <c r="Z23" i="9"/>
  <c r="O37" i="9"/>
  <c r="Q35" i="9"/>
  <c r="N37" i="9"/>
  <c r="P36" i="9"/>
  <c r="O36" i="9"/>
  <c r="P37" i="9"/>
  <c r="N36" i="9"/>
  <c r="N37" i="8"/>
  <c r="P36" i="8"/>
  <c r="O36" i="8"/>
  <c r="O37" i="8"/>
  <c r="P37" i="8"/>
  <c r="N36" i="8"/>
  <c r="Q35" i="8"/>
  <c r="AB20" i="8"/>
  <c r="AA20" i="8"/>
  <c r="AB21" i="8"/>
  <c r="Z20" i="8"/>
  <c r="Z21" i="8"/>
  <c r="AC19" i="8"/>
  <c r="AA21" i="8"/>
  <c r="U28" i="8"/>
  <c r="W27" i="8"/>
  <c r="T29" i="8"/>
  <c r="V28" i="8"/>
  <c r="T28" i="8"/>
  <c r="V29" i="8"/>
  <c r="U29" i="8"/>
  <c r="X24" i="8"/>
  <c r="W25" i="8"/>
  <c r="Z23" i="8"/>
  <c r="W24" i="8"/>
  <c r="Y25" i="8"/>
  <c r="Y24" i="8"/>
  <c r="X25" i="8"/>
  <c r="AD17" i="8"/>
  <c r="AC17" i="8"/>
  <c r="AE16" i="8"/>
  <c r="AC16" i="8"/>
  <c r="AD16" i="8"/>
  <c r="AE17" i="8"/>
  <c r="S33" i="8"/>
  <c r="Q32" i="8"/>
  <c r="R33" i="8"/>
  <c r="Q33" i="8"/>
  <c r="T31" i="8"/>
  <c r="S32" i="8"/>
  <c r="R32" i="8"/>
  <c r="L40" i="8"/>
  <c r="N39" i="8"/>
  <c r="M41" i="8"/>
  <c r="K40" i="8"/>
  <c r="L41" i="8"/>
  <c r="M40" i="8"/>
  <c r="K41" i="8"/>
  <c r="AE5" i="6"/>
  <c r="AE4" i="6"/>
  <c r="AD4" i="6"/>
  <c r="AC4" i="6"/>
  <c r="AC5" i="6"/>
  <c r="AD5" i="6"/>
  <c r="Q19" i="6"/>
  <c r="N21" i="6"/>
  <c r="P21" i="6"/>
  <c r="P20" i="6"/>
  <c r="O20" i="6"/>
  <c r="N20" i="6"/>
  <c r="O21" i="6"/>
  <c r="T15" i="6"/>
  <c r="R17" i="6"/>
  <c r="R16" i="6"/>
  <c r="S17" i="6"/>
  <c r="Q16" i="6"/>
  <c r="Q17" i="6"/>
  <c r="S16" i="6"/>
  <c r="W11" i="6"/>
  <c r="V13" i="6"/>
  <c r="T12" i="6"/>
  <c r="U13" i="6"/>
  <c r="V12" i="6"/>
  <c r="T13" i="6"/>
  <c r="U12" i="6"/>
  <c r="K27" i="6"/>
  <c r="I28" i="6"/>
  <c r="J29" i="6"/>
  <c r="H28" i="6"/>
  <c r="I29" i="6"/>
  <c r="J28" i="6"/>
  <c r="H29" i="6"/>
  <c r="G37" i="6"/>
  <c r="E36" i="6"/>
  <c r="F37" i="6"/>
  <c r="G36" i="6"/>
  <c r="F36" i="6"/>
  <c r="E37" i="6"/>
  <c r="N23" i="6"/>
  <c r="K25" i="6"/>
  <c r="L24" i="6"/>
  <c r="M25" i="6"/>
  <c r="M24" i="6"/>
  <c r="L25" i="6"/>
  <c r="K24" i="6"/>
  <c r="C41" i="6"/>
  <c r="B41" i="6"/>
  <c r="D40" i="6"/>
  <c r="C40" i="6"/>
  <c r="D41" i="6"/>
  <c r="B40" i="6"/>
  <c r="Z7" i="6"/>
  <c r="W9" i="6"/>
  <c r="W8" i="6"/>
  <c r="Y8" i="6"/>
  <c r="Y9" i="6"/>
  <c r="X9" i="6"/>
  <c r="X8" i="6"/>
  <c r="H31" i="6"/>
  <c r="G33" i="6"/>
  <c r="E32" i="6"/>
  <c r="F33" i="6"/>
  <c r="E33" i="6"/>
  <c r="G32" i="6"/>
  <c r="F32" i="6"/>
  <c r="H35" i="6"/>
  <c r="E39" i="6"/>
  <c r="B38" i="6"/>
  <c r="E38" i="6" s="1"/>
  <c r="H38" i="6" s="1"/>
  <c r="K38" i="6" s="1"/>
  <c r="N38" i="6" s="1"/>
  <c r="Q38" i="6" s="1"/>
  <c r="T38" i="6" s="1"/>
  <c r="W38" i="6" s="1"/>
  <c r="Z38" i="6" s="1"/>
  <c r="AC38" i="6" s="1"/>
  <c r="O37" i="10" l="1"/>
  <c r="Q35" i="10"/>
  <c r="P36" i="10"/>
  <c r="O36" i="10"/>
  <c r="P37" i="10"/>
  <c r="N36" i="10"/>
  <c r="N37" i="10"/>
  <c r="M40" i="10"/>
  <c r="M41" i="10"/>
  <c r="K40" i="10"/>
  <c r="L41" i="10"/>
  <c r="K41" i="10"/>
  <c r="L40" i="10"/>
  <c r="N39" i="10"/>
  <c r="Y25" i="10"/>
  <c r="W24" i="10"/>
  <c r="X25" i="10"/>
  <c r="W25" i="10"/>
  <c r="Z23" i="10"/>
  <c r="Y24" i="10"/>
  <c r="X24" i="10"/>
  <c r="T28" i="10"/>
  <c r="V28" i="10"/>
  <c r="U28" i="10"/>
  <c r="V29" i="10"/>
  <c r="U29" i="10"/>
  <c r="T29" i="10"/>
  <c r="W27" i="10"/>
  <c r="AA20" i="10"/>
  <c r="AC19" i="10"/>
  <c r="Z20" i="10"/>
  <c r="AA21" i="10"/>
  <c r="AB20" i="10"/>
  <c r="Z21" i="10"/>
  <c r="AB21" i="10"/>
  <c r="AE17" i="10"/>
  <c r="AC16" i="10"/>
  <c r="AC17" i="10"/>
  <c r="AE16" i="10"/>
  <c r="AD17" i="10"/>
  <c r="AD16" i="10"/>
  <c r="S32" i="10"/>
  <c r="R32" i="10"/>
  <c r="R33" i="10"/>
  <c r="Q33" i="10"/>
  <c r="T31" i="10"/>
  <c r="Q32" i="10"/>
  <c r="S33" i="10"/>
  <c r="S36" i="9"/>
  <c r="R36" i="9"/>
  <c r="S37" i="9"/>
  <c r="Q36" i="9"/>
  <c r="R37" i="9"/>
  <c r="Q37" i="9"/>
  <c r="T35" i="9"/>
  <c r="AE21" i="9"/>
  <c r="AC20" i="9"/>
  <c r="AD21" i="9"/>
  <c r="AC21" i="9"/>
  <c r="AD20" i="9"/>
  <c r="AE20" i="9"/>
  <c r="O41" i="9"/>
  <c r="Q39" i="9"/>
  <c r="N41" i="9"/>
  <c r="P40" i="9"/>
  <c r="O40" i="9"/>
  <c r="P41" i="9"/>
  <c r="N40" i="9"/>
  <c r="AB24" i="9"/>
  <c r="AA24" i="9"/>
  <c r="AB25" i="9"/>
  <c r="Z24" i="9"/>
  <c r="AA25" i="9"/>
  <c r="Z25" i="9"/>
  <c r="AC23" i="9"/>
  <c r="Y28" i="9"/>
  <c r="X28" i="9"/>
  <c r="Y29" i="9"/>
  <c r="W28" i="9"/>
  <c r="X29" i="9"/>
  <c r="W29" i="9"/>
  <c r="Z27" i="9"/>
  <c r="V32" i="9"/>
  <c r="U33" i="9"/>
  <c r="U32" i="9"/>
  <c r="V33" i="9"/>
  <c r="T32" i="9"/>
  <c r="T33" i="9"/>
  <c r="W31" i="9"/>
  <c r="AD21" i="8"/>
  <c r="AC21" i="8"/>
  <c r="AE20" i="8"/>
  <c r="AC20" i="8"/>
  <c r="AD20" i="8"/>
  <c r="AE21" i="8"/>
  <c r="N41" i="8"/>
  <c r="P40" i="8"/>
  <c r="O40" i="8"/>
  <c r="O41" i="8"/>
  <c r="Q39" i="8"/>
  <c r="P41" i="8"/>
  <c r="N40" i="8"/>
  <c r="AB24" i="8"/>
  <c r="AA24" i="8"/>
  <c r="AB25" i="8"/>
  <c r="Z24" i="8"/>
  <c r="Z25" i="8"/>
  <c r="AC23" i="8"/>
  <c r="AA25" i="8"/>
  <c r="U32" i="8"/>
  <c r="W31" i="8"/>
  <c r="V33" i="8"/>
  <c r="V32" i="8"/>
  <c r="T32" i="8"/>
  <c r="U33" i="8"/>
  <c r="T33" i="8"/>
  <c r="S37" i="8"/>
  <c r="Q36" i="8"/>
  <c r="R37" i="8"/>
  <c r="Q37" i="8"/>
  <c r="T35" i="8"/>
  <c r="R36" i="8"/>
  <c r="S36" i="8"/>
  <c r="X28" i="8"/>
  <c r="W29" i="8"/>
  <c r="Z27" i="8"/>
  <c r="W28" i="8"/>
  <c r="Y28" i="8"/>
  <c r="Y29" i="8"/>
  <c r="X29" i="8"/>
  <c r="T19" i="6"/>
  <c r="R21" i="6"/>
  <c r="Q20" i="6"/>
  <c r="S21" i="6"/>
  <c r="Q21" i="6"/>
  <c r="S20" i="6"/>
  <c r="R20" i="6"/>
  <c r="I36" i="6"/>
  <c r="J37" i="6"/>
  <c r="H36" i="6"/>
  <c r="I37" i="6"/>
  <c r="H37" i="6"/>
  <c r="J36" i="6"/>
  <c r="AC7" i="6"/>
  <c r="Z9" i="6"/>
  <c r="AB9" i="6"/>
  <c r="AA8" i="6"/>
  <c r="AA9" i="6"/>
  <c r="Z8" i="6"/>
  <c r="AB8" i="6"/>
  <c r="W15" i="6"/>
  <c r="V17" i="6"/>
  <c r="T16" i="6"/>
  <c r="T17" i="6"/>
  <c r="V16" i="6"/>
  <c r="U16" i="6"/>
  <c r="U17" i="6"/>
  <c r="N27" i="6"/>
  <c r="K29" i="6"/>
  <c r="M28" i="6"/>
  <c r="L28" i="6"/>
  <c r="M29" i="6"/>
  <c r="K28" i="6"/>
  <c r="L29" i="6"/>
  <c r="H39" i="6"/>
  <c r="G41" i="6"/>
  <c r="E40" i="6"/>
  <c r="F41" i="6"/>
  <c r="E41" i="6"/>
  <c r="F40" i="6"/>
  <c r="G40" i="6"/>
  <c r="K31" i="6"/>
  <c r="I32" i="6"/>
  <c r="J33" i="6"/>
  <c r="H32" i="6"/>
  <c r="I33" i="6"/>
  <c r="H33" i="6"/>
  <c r="J32" i="6"/>
  <c r="Q23" i="6"/>
  <c r="O25" i="6"/>
  <c r="N25" i="6"/>
  <c r="P24" i="6"/>
  <c r="O24" i="6"/>
  <c r="N24" i="6"/>
  <c r="P25" i="6"/>
  <c r="Z11" i="6"/>
  <c r="X12" i="6"/>
  <c r="Y12" i="6"/>
  <c r="Y13" i="6"/>
  <c r="X13" i="6"/>
  <c r="W12" i="6"/>
  <c r="W13" i="6"/>
  <c r="K35" i="6"/>
  <c r="T32" i="10" l="1"/>
  <c r="V32" i="10"/>
  <c r="U32" i="10"/>
  <c r="V33" i="10"/>
  <c r="U33" i="10"/>
  <c r="T33" i="10"/>
  <c r="W31" i="10"/>
  <c r="AE21" i="10"/>
  <c r="AC20" i="10"/>
  <c r="AC21" i="10"/>
  <c r="AE20" i="10"/>
  <c r="AD20" i="10"/>
  <c r="AD21" i="10"/>
  <c r="O41" i="10"/>
  <c r="Q39" i="10"/>
  <c r="P40" i="10"/>
  <c r="O40" i="10"/>
  <c r="P41" i="10"/>
  <c r="N40" i="10"/>
  <c r="N41" i="10"/>
  <c r="X28" i="10"/>
  <c r="Y29" i="10"/>
  <c r="W28" i="10"/>
  <c r="X29" i="10"/>
  <c r="W29" i="10"/>
  <c r="Z27" i="10"/>
  <c r="Y28" i="10"/>
  <c r="AA24" i="10"/>
  <c r="AC23" i="10"/>
  <c r="AB24" i="10"/>
  <c r="Z25" i="10"/>
  <c r="Z24" i="10"/>
  <c r="AB25" i="10"/>
  <c r="AA25" i="10"/>
  <c r="S36" i="10"/>
  <c r="R36" i="10"/>
  <c r="R37" i="10"/>
  <c r="Q37" i="10"/>
  <c r="T35" i="10"/>
  <c r="S37" i="10"/>
  <c r="Q36" i="10"/>
  <c r="S40" i="9"/>
  <c r="R40" i="9"/>
  <c r="S41" i="9"/>
  <c r="Q40" i="9"/>
  <c r="R41" i="9"/>
  <c r="Q41" i="9"/>
  <c r="T39" i="9"/>
  <c r="AB28" i="9"/>
  <c r="AA28" i="9"/>
  <c r="AB29" i="9"/>
  <c r="Z28" i="9"/>
  <c r="AA29" i="9"/>
  <c r="Z29" i="9"/>
  <c r="AC27" i="9"/>
  <c r="AE25" i="9"/>
  <c r="AC24" i="9"/>
  <c r="AD25" i="9"/>
  <c r="AC25" i="9"/>
  <c r="AD24" i="9"/>
  <c r="AE24" i="9"/>
  <c r="Y32" i="9"/>
  <c r="X32" i="9"/>
  <c r="Y33" i="9"/>
  <c r="W32" i="9"/>
  <c r="X33" i="9"/>
  <c r="W33" i="9"/>
  <c r="Z31" i="9"/>
  <c r="U37" i="9"/>
  <c r="V36" i="9"/>
  <c r="U36" i="9"/>
  <c r="V37" i="9"/>
  <c r="T36" i="9"/>
  <c r="T37" i="9"/>
  <c r="W35" i="9"/>
  <c r="S41" i="8"/>
  <c r="Q40" i="8"/>
  <c r="R41" i="8"/>
  <c r="Q41" i="8"/>
  <c r="T39" i="8"/>
  <c r="R40" i="8"/>
  <c r="S40" i="8"/>
  <c r="U36" i="8"/>
  <c r="W35" i="8"/>
  <c r="U37" i="8"/>
  <c r="T37" i="8"/>
  <c r="V36" i="8"/>
  <c r="T36" i="8"/>
  <c r="V37" i="8"/>
  <c r="X32" i="8"/>
  <c r="W33" i="8"/>
  <c r="Z31" i="8"/>
  <c r="Y32" i="8"/>
  <c r="W32" i="8"/>
  <c r="Y33" i="8"/>
  <c r="X33" i="8"/>
  <c r="AB28" i="8"/>
  <c r="AA28" i="8"/>
  <c r="AB29" i="8"/>
  <c r="Z28" i="8"/>
  <c r="Z29" i="8"/>
  <c r="AC27" i="8"/>
  <c r="AA29" i="8"/>
  <c r="AD25" i="8"/>
  <c r="AC25" i="8"/>
  <c r="AE24" i="8"/>
  <c r="AC24" i="8"/>
  <c r="AD24" i="8"/>
  <c r="AE25" i="8"/>
  <c r="K39" i="6"/>
  <c r="I40" i="6"/>
  <c r="J41" i="6"/>
  <c r="H40" i="6"/>
  <c r="H41" i="6"/>
  <c r="I41" i="6"/>
  <c r="J40" i="6"/>
  <c r="Q27" i="6"/>
  <c r="O29" i="6"/>
  <c r="N29" i="6"/>
  <c r="P28" i="6"/>
  <c r="O28" i="6"/>
  <c r="P29" i="6"/>
  <c r="N28" i="6"/>
  <c r="K37" i="6"/>
  <c r="M36" i="6"/>
  <c r="L36" i="6"/>
  <c r="M37" i="6"/>
  <c r="K36" i="6"/>
  <c r="L37" i="6"/>
  <c r="N31" i="6"/>
  <c r="K33" i="6"/>
  <c r="M32" i="6"/>
  <c r="L32" i="6"/>
  <c r="M33" i="6"/>
  <c r="K32" i="6"/>
  <c r="L33" i="6"/>
  <c r="AD9" i="6"/>
  <c r="AE8" i="6"/>
  <c r="AE9" i="6"/>
  <c r="AD8" i="6"/>
  <c r="AC8" i="6"/>
  <c r="AC9" i="6"/>
  <c r="AC11" i="6"/>
  <c r="Z13" i="6"/>
  <c r="AB12" i="6"/>
  <c r="AA13" i="6"/>
  <c r="AA12" i="6"/>
  <c r="AB13" i="6"/>
  <c r="Z12" i="6"/>
  <c r="T23" i="6"/>
  <c r="S25" i="6"/>
  <c r="Q24" i="6"/>
  <c r="R25" i="6"/>
  <c r="S24" i="6"/>
  <c r="R24" i="6"/>
  <c r="Q25" i="6"/>
  <c r="Z15" i="6"/>
  <c r="X16" i="6"/>
  <c r="Y17" i="6"/>
  <c r="W16" i="6"/>
  <c r="X17" i="6"/>
  <c r="W17" i="6"/>
  <c r="Y16" i="6"/>
  <c r="W19" i="6"/>
  <c r="V21" i="6"/>
  <c r="U21" i="6"/>
  <c r="T20" i="6"/>
  <c r="T21" i="6"/>
  <c r="V20" i="6"/>
  <c r="U20" i="6"/>
  <c r="N35" i="6"/>
  <c r="AE25" i="10" l="1"/>
  <c r="AC24" i="10"/>
  <c r="AC25" i="10"/>
  <c r="AE24" i="10"/>
  <c r="AD24" i="10"/>
  <c r="AD25" i="10"/>
  <c r="AA28" i="10"/>
  <c r="Z29" i="10"/>
  <c r="AA29" i="10"/>
  <c r="AC27" i="10"/>
  <c r="AB28" i="10"/>
  <c r="Z28" i="10"/>
  <c r="AB29" i="10"/>
  <c r="S40" i="10"/>
  <c r="R40" i="10"/>
  <c r="R41" i="10"/>
  <c r="Q41" i="10"/>
  <c r="T39" i="10"/>
  <c r="S41" i="10"/>
  <c r="Q40" i="10"/>
  <c r="V36" i="10"/>
  <c r="U36" i="10"/>
  <c r="V37" i="10"/>
  <c r="T36" i="10"/>
  <c r="U37" i="10"/>
  <c r="T37" i="10"/>
  <c r="W35" i="10"/>
  <c r="X32" i="10"/>
  <c r="Y33" i="10"/>
  <c r="W32" i="10"/>
  <c r="X33" i="10"/>
  <c r="W33" i="10"/>
  <c r="Y32" i="10"/>
  <c r="Z31" i="10"/>
  <c r="AE29" i="9"/>
  <c r="AC28" i="9"/>
  <c r="AD29" i="9"/>
  <c r="AC29" i="9"/>
  <c r="AE28" i="9"/>
  <c r="AD28" i="9"/>
  <c r="AA32" i="9"/>
  <c r="AB33" i="9"/>
  <c r="Z32" i="9"/>
  <c r="AA33" i="9"/>
  <c r="Z33" i="9"/>
  <c r="AC31" i="9"/>
  <c r="AB32" i="9"/>
  <c r="V40" i="9"/>
  <c r="U40" i="9"/>
  <c r="U41" i="9"/>
  <c r="V41" i="9"/>
  <c r="T40" i="9"/>
  <c r="T41" i="9"/>
  <c r="W39" i="9"/>
  <c r="Y36" i="9"/>
  <c r="X36" i="9"/>
  <c r="Y37" i="9"/>
  <c r="W36" i="9"/>
  <c r="X37" i="9"/>
  <c r="W37" i="9"/>
  <c r="Z35" i="9"/>
  <c r="AD29" i="8"/>
  <c r="AC29" i="8"/>
  <c r="AE28" i="8"/>
  <c r="AD28" i="8"/>
  <c r="AE29" i="8"/>
  <c r="AC28" i="8"/>
  <c r="X36" i="8"/>
  <c r="W37" i="8"/>
  <c r="Z35" i="8"/>
  <c r="Y37" i="8"/>
  <c r="X37" i="8"/>
  <c r="Y36" i="8"/>
  <c r="W36" i="8"/>
  <c r="U40" i="8"/>
  <c r="W39" i="8"/>
  <c r="U41" i="8"/>
  <c r="T41" i="8"/>
  <c r="V40" i="8"/>
  <c r="T40" i="8"/>
  <c r="V41" i="8"/>
  <c r="AB32" i="8"/>
  <c r="AA32" i="8"/>
  <c r="AB33" i="8"/>
  <c r="Z32" i="8"/>
  <c r="Z33" i="8"/>
  <c r="AC31" i="8"/>
  <c r="AA33" i="8"/>
  <c r="T27" i="6"/>
  <c r="S29" i="6"/>
  <c r="Q28" i="6"/>
  <c r="R29" i="6"/>
  <c r="Q29" i="6"/>
  <c r="S28" i="6"/>
  <c r="R28" i="6"/>
  <c r="AC15" i="6"/>
  <c r="Z17" i="6"/>
  <c r="AB16" i="6"/>
  <c r="AA16" i="6"/>
  <c r="AB17" i="6"/>
  <c r="Z16" i="6"/>
  <c r="AA17" i="6"/>
  <c r="O37" i="6"/>
  <c r="N37" i="6"/>
  <c r="P36" i="6"/>
  <c r="O36" i="6"/>
  <c r="N36" i="6"/>
  <c r="P37" i="6"/>
  <c r="AD13" i="6"/>
  <c r="AD12" i="6"/>
  <c r="AC12" i="6"/>
  <c r="AE13" i="6"/>
  <c r="AC13" i="6"/>
  <c r="AE12" i="6"/>
  <c r="Z19" i="6"/>
  <c r="X20" i="6"/>
  <c r="Y20" i="6"/>
  <c r="Y21" i="6"/>
  <c r="X21" i="6"/>
  <c r="W21" i="6"/>
  <c r="W20" i="6"/>
  <c r="W23" i="6"/>
  <c r="U24" i="6"/>
  <c r="V25" i="6"/>
  <c r="T24" i="6"/>
  <c r="U25" i="6"/>
  <c r="V24" i="6"/>
  <c r="T25" i="6"/>
  <c r="Q31" i="6"/>
  <c r="O33" i="6"/>
  <c r="N33" i="6"/>
  <c r="P32" i="6"/>
  <c r="N32" i="6"/>
  <c r="O32" i="6"/>
  <c r="P33" i="6"/>
  <c r="N39" i="6"/>
  <c r="K41" i="6"/>
  <c r="M40" i="6"/>
  <c r="L40" i="6"/>
  <c r="M41" i="6"/>
  <c r="K40" i="6"/>
  <c r="L41" i="6"/>
  <c r="Q35" i="6"/>
  <c r="X36" i="10" l="1"/>
  <c r="Y37" i="10"/>
  <c r="W36" i="10"/>
  <c r="X37" i="10"/>
  <c r="W37" i="10"/>
  <c r="Z35" i="10"/>
  <c r="Y36" i="10"/>
  <c r="AE29" i="10"/>
  <c r="AC28" i="10"/>
  <c r="AC29" i="10"/>
  <c r="AE28" i="10"/>
  <c r="AD28" i="10"/>
  <c r="AD29" i="10"/>
  <c r="AA32" i="10"/>
  <c r="Z33" i="10"/>
  <c r="Z32" i="10"/>
  <c r="AB33" i="10"/>
  <c r="AB32" i="10"/>
  <c r="AC31" i="10"/>
  <c r="AA33" i="10"/>
  <c r="V40" i="10"/>
  <c r="T40" i="10"/>
  <c r="U40" i="10"/>
  <c r="V41" i="10"/>
  <c r="U41" i="10"/>
  <c r="T41" i="10"/>
  <c r="W39" i="10"/>
  <c r="AE33" i="9"/>
  <c r="AC32" i="9"/>
  <c r="AD33" i="9"/>
  <c r="AC33" i="9"/>
  <c r="AE32" i="9"/>
  <c r="AD32" i="9"/>
  <c r="AB36" i="9"/>
  <c r="AA36" i="9"/>
  <c r="AB37" i="9"/>
  <c r="Z36" i="9"/>
  <c r="AA37" i="9"/>
  <c r="Z37" i="9"/>
  <c r="AC35" i="9"/>
  <c r="Y40" i="9"/>
  <c r="X40" i="9"/>
  <c r="Y41" i="9"/>
  <c r="W40" i="9"/>
  <c r="X41" i="9"/>
  <c r="W41" i="9"/>
  <c r="Z39" i="9"/>
  <c r="AD33" i="8"/>
  <c r="AC33" i="8"/>
  <c r="AE32" i="8"/>
  <c r="AE33" i="8"/>
  <c r="AC32" i="8"/>
  <c r="AD32" i="8"/>
  <c r="AB36" i="8"/>
  <c r="AA36" i="8"/>
  <c r="AB37" i="8"/>
  <c r="Z36" i="8"/>
  <c r="Z37" i="8"/>
  <c r="AC35" i="8"/>
  <c r="AA37" i="8"/>
  <c r="X40" i="8"/>
  <c r="W41" i="8"/>
  <c r="Z39" i="8"/>
  <c r="Y41" i="8"/>
  <c r="X41" i="8"/>
  <c r="Y40" i="8"/>
  <c r="W40" i="8"/>
  <c r="AD17" i="6"/>
  <c r="AE17" i="6"/>
  <c r="AC16" i="6"/>
  <c r="AC17" i="6"/>
  <c r="AE16" i="6"/>
  <c r="AD16" i="6"/>
  <c r="AC19" i="6"/>
  <c r="Z21" i="6"/>
  <c r="AB20" i="6"/>
  <c r="AA21" i="6"/>
  <c r="AB21" i="6"/>
  <c r="AA20" i="6"/>
  <c r="Z20" i="6"/>
  <c r="Q39" i="6"/>
  <c r="O41" i="6"/>
  <c r="N41" i="6"/>
  <c r="P40" i="6"/>
  <c r="O40" i="6"/>
  <c r="P41" i="6"/>
  <c r="N40" i="6"/>
  <c r="S37" i="6"/>
  <c r="Q36" i="6"/>
  <c r="R37" i="6"/>
  <c r="Q37" i="6"/>
  <c r="R36" i="6"/>
  <c r="S36" i="6"/>
  <c r="Z23" i="6"/>
  <c r="W25" i="6"/>
  <c r="Y24" i="6"/>
  <c r="X24" i="6"/>
  <c r="X25" i="6"/>
  <c r="W24" i="6"/>
  <c r="Y25" i="6"/>
  <c r="T31" i="6"/>
  <c r="S33" i="6"/>
  <c r="Q32" i="6"/>
  <c r="R33" i="6"/>
  <c r="S32" i="6"/>
  <c r="R32" i="6"/>
  <c r="Q33" i="6"/>
  <c r="W27" i="6"/>
  <c r="U28" i="6"/>
  <c r="V29" i="6"/>
  <c r="T28" i="6"/>
  <c r="U29" i="6"/>
  <c r="V28" i="6"/>
  <c r="T29" i="6"/>
  <c r="T35" i="6"/>
  <c r="X40" i="10" l="1"/>
  <c r="Y41" i="10"/>
  <c r="W40" i="10"/>
  <c r="X41" i="10"/>
  <c r="W41" i="10"/>
  <c r="Z39" i="10"/>
  <c r="Y40" i="10"/>
  <c r="AA36" i="10"/>
  <c r="Z37" i="10"/>
  <c r="AB37" i="10"/>
  <c r="AA37" i="10"/>
  <c r="AC35" i="10"/>
  <c r="AB36" i="10"/>
  <c r="Z36" i="10"/>
  <c r="AE33" i="10"/>
  <c r="AC32" i="10"/>
  <c r="AC33" i="10"/>
  <c r="AE32" i="10"/>
  <c r="AD32" i="10"/>
  <c r="AD33" i="10"/>
  <c r="AE37" i="9"/>
  <c r="AC36" i="9"/>
  <c r="AD37" i="9"/>
  <c r="AC37" i="9"/>
  <c r="AE36" i="9"/>
  <c r="AD36" i="9"/>
  <c r="AB40" i="9"/>
  <c r="AA40" i="9"/>
  <c r="AB41" i="9"/>
  <c r="Z40" i="9"/>
  <c r="AA41" i="9"/>
  <c r="Z41" i="9"/>
  <c r="AC39" i="9"/>
  <c r="AD37" i="8"/>
  <c r="AC37" i="8"/>
  <c r="AE36" i="8"/>
  <c r="AD36" i="8"/>
  <c r="AE37" i="8"/>
  <c r="AC36" i="8"/>
  <c r="AB40" i="8"/>
  <c r="AA40" i="8"/>
  <c r="AA41" i="8"/>
  <c r="AB41" i="8"/>
  <c r="Z40" i="8"/>
  <c r="Z41" i="8"/>
  <c r="AC39" i="8"/>
  <c r="U36" i="6"/>
  <c r="V37" i="6"/>
  <c r="T36" i="6"/>
  <c r="V36" i="6"/>
  <c r="U37" i="6"/>
  <c r="T37" i="6"/>
  <c r="AC23" i="6"/>
  <c r="AA25" i="6"/>
  <c r="Z25" i="6"/>
  <c r="AB24" i="6"/>
  <c r="AA24" i="6"/>
  <c r="AB25" i="6"/>
  <c r="Z24" i="6"/>
  <c r="T39" i="6"/>
  <c r="S41" i="6"/>
  <c r="Q40" i="6"/>
  <c r="R41" i="6"/>
  <c r="S40" i="6"/>
  <c r="Q41" i="6"/>
  <c r="R40" i="6"/>
  <c r="AD21" i="6"/>
  <c r="AD20" i="6"/>
  <c r="AC20" i="6"/>
  <c r="AE21" i="6"/>
  <c r="AC21" i="6"/>
  <c r="AE20" i="6"/>
  <c r="W31" i="6"/>
  <c r="U32" i="6"/>
  <c r="V33" i="6"/>
  <c r="T32" i="6"/>
  <c r="U33" i="6"/>
  <c r="T33" i="6"/>
  <c r="V32" i="6"/>
  <c r="Z27" i="6"/>
  <c r="W29" i="6"/>
  <c r="Y28" i="6"/>
  <c r="X28" i="6"/>
  <c r="Y29" i="6"/>
  <c r="W28" i="6"/>
  <c r="X29" i="6"/>
  <c r="W35" i="6"/>
  <c r="AE37" i="10" l="1"/>
  <c r="AC36" i="10"/>
  <c r="AC37" i="10"/>
  <c r="AE36" i="10"/>
  <c r="AD36" i="10"/>
  <c r="AD37" i="10"/>
  <c r="AA40" i="10"/>
  <c r="Z41" i="10"/>
  <c r="AB41" i="10"/>
  <c r="AA41" i="10"/>
  <c r="AB40" i="10"/>
  <c r="Z40" i="10"/>
  <c r="AC39" i="10"/>
  <c r="AE41" i="9"/>
  <c r="AC40" i="9"/>
  <c r="AD41" i="9"/>
  <c r="AC41" i="9"/>
  <c r="AE40" i="9"/>
  <c r="AD40" i="9"/>
  <c r="AD41" i="8"/>
  <c r="AC41" i="8"/>
  <c r="AE40" i="8"/>
  <c r="AC40" i="8"/>
  <c r="AD40" i="8"/>
  <c r="AE41" i="8"/>
  <c r="Z31" i="6"/>
  <c r="W33" i="6"/>
  <c r="Y32" i="6"/>
  <c r="X32" i="6"/>
  <c r="Y33" i="6"/>
  <c r="W32" i="6"/>
  <c r="X33" i="6"/>
  <c r="AE25" i="6"/>
  <c r="AC24" i="6"/>
  <c r="AD25" i="6"/>
  <c r="AC25" i="6"/>
  <c r="AE24" i="6"/>
  <c r="AD24" i="6"/>
  <c r="AC27" i="6"/>
  <c r="AA29" i="6"/>
  <c r="Z29" i="6"/>
  <c r="AB28" i="6"/>
  <c r="AB29" i="6"/>
  <c r="Z28" i="6"/>
  <c r="AA28" i="6"/>
  <c r="W39" i="6"/>
  <c r="U40" i="6"/>
  <c r="V41" i="6"/>
  <c r="T40" i="6"/>
  <c r="U41" i="6"/>
  <c r="T41" i="6"/>
  <c r="V40" i="6"/>
  <c r="W37" i="6"/>
  <c r="Y36" i="6"/>
  <c r="X36" i="6"/>
  <c r="Y37" i="6"/>
  <c r="W36" i="6"/>
  <c r="X37" i="6"/>
  <c r="Z35" i="6"/>
  <c r="AE41" i="10" l="1"/>
  <c r="AC40" i="10"/>
  <c r="AC41" i="10"/>
  <c r="AE40" i="10"/>
  <c r="AD40" i="10"/>
  <c r="AD41" i="10"/>
  <c r="AE29" i="6"/>
  <c r="AC28" i="6"/>
  <c r="AD29" i="6"/>
  <c r="AE28" i="6"/>
  <c r="AD28" i="6"/>
  <c r="AC29" i="6"/>
  <c r="AA37" i="6"/>
  <c r="Z37" i="6"/>
  <c r="AB36" i="6"/>
  <c r="AA36" i="6"/>
  <c r="AB37" i="6"/>
  <c r="Z36" i="6"/>
  <c r="Z39" i="6"/>
  <c r="W41" i="6"/>
  <c r="Y40" i="6"/>
  <c r="X40" i="6"/>
  <c r="Y41" i="6"/>
  <c r="W40" i="6"/>
  <c r="X41" i="6"/>
  <c r="AC31" i="6"/>
  <c r="AA33" i="6"/>
  <c r="Z33" i="6"/>
  <c r="AB32" i="6"/>
  <c r="AA32" i="6"/>
  <c r="AB33" i="6"/>
  <c r="Z32" i="6"/>
  <c r="AC35" i="6"/>
  <c r="AE37" i="6" l="1"/>
  <c r="AC36" i="6"/>
  <c r="AD37" i="6"/>
  <c r="AE36" i="6"/>
  <c r="AC37" i="6"/>
  <c r="AD36" i="6"/>
  <c r="AE33" i="6"/>
  <c r="AC32" i="6"/>
  <c r="AD33" i="6"/>
  <c r="AC33" i="6"/>
  <c r="AD32" i="6"/>
  <c r="AE32" i="6"/>
  <c r="AC39" i="6"/>
  <c r="AA41" i="6"/>
  <c r="Z41" i="6"/>
  <c r="AB40" i="6"/>
  <c r="AA40" i="6"/>
  <c r="AB41" i="6"/>
  <c r="Z40" i="6"/>
  <c r="AE41" i="6" l="1"/>
  <c r="AC40" i="6"/>
  <c r="AD41" i="6"/>
  <c r="AC41" i="6"/>
  <c r="AD40" i="6"/>
  <c r="AE40" i="6"/>
</calcChain>
</file>

<file path=xl/sharedStrings.xml><?xml version="1.0" encoding="utf-8"?>
<sst xmlns="http://schemas.openxmlformats.org/spreadsheetml/2006/main" count="394" uniqueCount="196">
  <si>
    <t>Mou</t>
  </si>
  <si>
    <t>So</t>
  </si>
  <si>
    <t>Seb</t>
  </si>
  <si>
    <t>Jour</t>
  </si>
  <si>
    <t>Code</t>
  </si>
  <si>
    <t>Activité</t>
  </si>
  <si>
    <t>Personnel</t>
  </si>
  <si>
    <t>Lundi  AM SP</t>
  </si>
  <si>
    <t>Lundi AM SP</t>
  </si>
  <si>
    <t>Lundi PM SP</t>
  </si>
  <si>
    <t>Mardi AM SP</t>
  </si>
  <si>
    <t>Mardi PM SP</t>
  </si>
  <si>
    <t>Mercredi AM SP</t>
  </si>
  <si>
    <t>Mercredi PM SP</t>
  </si>
  <si>
    <t>Jeudi AM SP</t>
  </si>
  <si>
    <t>Jeudi PM SP</t>
  </si>
  <si>
    <t>Vendredi AM SP</t>
  </si>
  <si>
    <t>Vendredi PM SP</t>
  </si>
  <si>
    <t>Lundi  AM SI</t>
  </si>
  <si>
    <t>Lundi AM SI</t>
  </si>
  <si>
    <t>Lundi PM SI</t>
  </si>
  <si>
    <t>Mardi AM SI</t>
  </si>
  <si>
    <t>Mardi PM SI</t>
  </si>
  <si>
    <t>Mercredi AM SI</t>
  </si>
  <si>
    <t>Mercredi PM SI</t>
  </si>
  <si>
    <t>Jeudi AM SI</t>
  </si>
  <si>
    <t>Jeudi PM SI</t>
  </si>
  <si>
    <t>Vendredi AM SI</t>
  </si>
  <si>
    <t>Vendredi PM SI</t>
  </si>
  <si>
    <t>011</t>
  </si>
  <si>
    <t>012</t>
  </si>
  <si>
    <t>013</t>
  </si>
  <si>
    <t>014</t>
  </si>
  <si>
    <t>015</t>
  </si>
  <si>
    <t>016</t>
  </si>
  <si>
    <t>027</t>
  </si>
  <si>
    <t>028</t>
  </si>
  <si>
    <t>029</t>
  </si>
  <si>
    <t>0210</t>
  </si>
  <si>
    <t>0211</t>
  </si>
  <si>
    <t>0212</t>
  </si>
  <si>
    <t>0313</t>
  </si>
  <si>
    <t>0314</t>
  </si>
  <si>
    <t>0315</t>
  </si>
  <si>
    <t>0316</t>
  </si>
  <si>
    <t>0317</t>
  </si>
  <si>
    <t>0318</t>
  </si>
  <si>
    <t>0419</t>
  </si>
  <si>
    <t>0420</t>
  </si>
  <si>
    <t>0421</t>
  </si>
  <si>
    <t>0422</t>
  </si>
  <si>
    <t>0423</t>
  </si>
  <si>
    <t>0424</t>
  </si>
  <si>
    <t>0525</t>
  </si>
  <si>
    <t>0526</t>
  </si>
  <si>
    <t>0527</t>
  </si>
  <si>
    <t>0528</t>
  </si>
  <si>
    <t>0529</t>
  </si>
  <si>
    <t>0530</t>
  </si>
  <si>
    <t>111</t>
  </si>
  <si>
    <t>112</t>
  </si>
  <si>
    <t>113</t>
  </si>
  <si>
    <t>114</t>
  </si>
  <si>
    <t>115</t>
  </si>
  <si>
    <t>116</t>
  </si>
  <si>
    <t>127</t>
  </si>
  <si>
    <t>128</t>
  </si>
  <si>
    <t>129</t>
  </si>
  <si>
    <t>1210</t>
  </si>
  <si>
    <t>1211</t>
  </si>
  <si>
    <t>1212</t>
  </si>
  <si>
    <t>1313</t>
  </si>
  <si>
    <t>1314</t>
  </si>
  <si>
    <t>1315</t>
  </si>
  <si>
    <t>1316</t>
  </si>
  <si>
    <t>1317</t>
  </si>
  <si>
    <t>1318</t>
  </si>
  <si>
    <t>1419</t>
  </si>
  <si>
    <t>1420</t>
  </si>
  <si>
    <t>1421</t>
  </si>
  <si>
    <t>1422</t>
  </si>
  <si>
    <t>1423</t>
  </si>
  <si>
    <t>1424</t>
  </si>
  <si>
    <t>1525</t>
  </si>
  <si>
    <t>1526</t>
  </si>
  <si>
    <t>1527</t>
  </si>
  <si>
    <t>1528</t>
  </si>
  <si>
    <t>1529</t>
  </si>
  <si>
    <t>1530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</si>
  <si>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</si>
  <si>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</si>
  <si>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</si>
  <si>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</si>
  <si>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</si>
  <si>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</si>
  <si>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</si>
  <si>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</si>
  <si>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</si>
  <si>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</si>
  <si>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</si>
  <si>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</si>
  <si>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</si>
  <si>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Mois :</t>
  </si>
  <si>
    <t>Année =</t>
  </si>
  <si>
    <t>le code correspond à :</t>
  </si>
  <si>
    <t>0 1 1    =</t>
  </si>
  <si>
    <t>* le 1er chiffre (0 ou 1) semaine paire ou impaire</t>
  </si>
  <si>
    <t>* le 2ème chiffre (de 1 à 5) représente le jour de la semaine</t>
  </si>
  <si>
    <t>* le ou les 2 derniers chiffres (de 1 à 30) la position dans le tableau</t>
  </si>
  <si>
    <t>La formule INDEX - EQUIV permet de récupérer l'activité et le personnel affecté</t>
  </si>
  <si>
    <t>à l'aide du code qui doit correspondre à la semaine paire ou impaire, le numéro du jour et la position dans le tableau</t>
  </si>
  <si>
    <t>=SIERREUR(INDEX(t_Semaine[Activité];EQUIV(MOD(NO.SEMAINE.ISO(B3);2)&amp;JOURSEM(B3;2)&amp;COLONNE()-1;t_Semaine[Code];0));"")</t>
  </si>
  <si>
    <t>=SIERREUR(INDEX(t_Semaine[Personnel];EQUIV(MOD(NO.SEMAINE.ISO(B3);2)&amp;JOURSEM(B3;2)&amp;COLONNE()-1;t_Semaine[Code];0));"")</t>
  </si>
  <si>
    <t>Pour masquer les zéros résultant de la formule de calcul</t>
  </si>
  <si>
    <t>Fichier, Option, Options avancées, Options d'affichage de la feuille de calcul, Décocher Afficher un zéro…</t>
  </si>
  <si>
    <t>Les lignes 38 à 41 (sur la feuille Planning) seront remplies au cas ou le deuxième mois déborderait sur une semaine supplémentaire</t>
  </si>
  <si>
    <t>Il est possible de modifier le tableau pour les activités ou l'affectation du personnel</t>
  </si>
  <si>
    <t>SP Semaine paire - SI Semaine impaire</t>
  </si>
  <si>
    <r>
      <rPr>
        <i/>
        <sz val="11"/>
        <color theme="1"/>
        <rFont val="Aptos Narrow"/>
        <charset val="1"/>
      </rPr>
      <t>© Seb</t>
    </r>
    <r>
      <rPr>
        <i/>
        <sz val="11"/>
        <color theme="1"/>
        <rFont val="Calibri"/>
        <family val="2"/>
      </rPr>
      <t>, màj le 18-12-25</t>
    </r>
  </si>
  <si>
    <t>SP-SI</t>
  </si>
  <si>
    <t>Semaine PAIRE</t>
  </si>
  <si>
    <t>Semaine IMPAIRE</t>
  </si>
  <si>
    <t>Décembre</t>
  </si>
  <si>
    <t>Jours fériés</t>
  </si>
  <si>
    <t>QH3RJH = Cuisines + Déchets  //  QH4RJH = Déchets  //  QH3RJB = Jeunes majeurs</t>
  </si>
  <si>
    <t>Calendrier - B3 (City3 + City4) + B2 (Gymnase) - Sonia + Seb + Moussa + Miloud + Mostefa</t>
  </si>
  <si>
    <t>Cumul</t>
  </si>
  <si>
    <t>Repérage
des 5 Défavorisés</t>
  </si>
  <si>
    <t>Repérage
des 5 Favorisés</t>
  </si>
  <si>
    <t>QH1
R1</t>
  </si>
  <si>
    <t>QH1
R2</t>
  </si>
  <si>
    <t>QH1
R3</t>
  </si>
  <si>
    <t>QH1
R4</t>
  </si>
  <si>
    <t>QH2
R1</t>
  </si>
  <si>
    <t>QH2
R2</t>
  </si>
  <si>
    <t>QH2
R3</t>
  </si>
  <si>
    <t>QH2
R4</t>
  </si>
  <si>
    <t>QH3
R1</t>
  </si>
  <si>
    <t>QH4
R1</t>
  </si>
  <si>
    <t>QH5
R1</t>
  </si>
  <si>
    <t>QH3
RJB</t>
  </si>
  <si>
    <t>QH3
RJH</t>
  </si>
  <si>
    <t>QH3
R0</t>
  </si>
  <si>
    <t>QH4
RJH</t>
  </si>
  <si>
    <t>QH4
R0</t>
  </si>
  <si>
    <t>QH5
RJB</t>
  </si>
  <si>
    <t>QH5
RJH</t>
  </si>
  <si>
    <t>QH5
R0</t>
  </si>
  <si>
    <t>QF
MA3&amp;4</t>
  </si>
  <si>
    <t>QF
CD+MA2</t>
  </si>
  <si>
    <t>Étages</t>
  </si>
  <si>
    <t>Période choisie</t>
  </si>
  <si>
    <t>Période fixe sur les 2 mois en cours</t>
  </si>
  <si>
    <t>Repérage
des 10 Défavorisés</t>
  </si>
  <si>
    <t>Repérage
des 10 Favorisés</t>
  </si>
  <si>
    <t>Dom</t>
  </si>
  <si>
    <t>Février</t>
  </si>
  <si>
    <t>Avril</t>
  </si>
  <si>
    <t>QH4
RJB</t>
  </si>
  <si>
    <t>City3 3-R1</t>
  </si>
  <si>
    <t>City4 3-R0</t>
  </si>
  <si>
    <t>Gym 1-R4</t>
  </si>
  <si>
    <t>City3 Auxis</t>
  </si>
  <si>
    <t>City4 3-Rjb</t>
  </si>
  <si>
    <t>Gym Maf-cd</t>
  </si>
  <si>
    <t>City3 4-Rjb</t>
  </si>
  <si>
    <t>City4 4-Rjh</t>
  </si>
  <si>
    <t>Gym 1-R3</t>
  </si>
  <si>
    <t>City3 4-R0</t>
  </si>
  <si>
    <t>City4 4-R1</t>
  </si>
  <si>
    <t>Gym 2-R1</t>
  </si>
  <si>
    <t>Gym Maf-Ma</t>
  </si>
  <si>
    <t>Gym 2-R3</t>
  </si>
  <si>
    <t>City4 3-Rjh</t>
  </si>
  <si>
    <t>City3 3-Rjb</t>
  </si>
  <si>
    <t>Gym 1-R2</t>
  </si>
  <si>
    <t>City4 5-Rjb</t>
  </si>
  <si>
    <t>City3 5-Rjh</t>
  </si>
  <si>
    <t>Gym 2-R4</t>
  </si>
  <si>
    <t>City4 5-R0</t>
  </si>
  <si>
    <t>City3 5-R1</t>
  </si>
  <si>
    <t>Gym 2-R2</t>
  </si>
  <si>
    <t>City4 5-R1</t>
  </si>
  <si>
    <t>City3 5-R0</t>
  </si>
  <si>
    <t>Gym 1-R1</t>
  </si>
  <si>
    <t>City4 5-Rjh</t>
  </si>
  <si>
    <t>City3 5-Rjb</t>
  </si>
  <si>
    <t>City4 4-Rjb</t>
  </si>
  <si>
    <t>City3 4-Rjh</t>
  </si>
  <si>
    <t>City4 3-R1</t>
  </si>
  <si>
    <t>City3 3-Rjh</t>
  </si>
  <si>
    <t>City4 4-R0</t>
  </si>
  <si>
    <t>City3 4-R1</t>
  </si>
  <si>
    <t>City3 3-R0</t>
  </si>
  <si>
    <t>City4 Auxis</t>
  </si>
  <si>
    <t>Périodes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</si>
</sst>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\ mmm&quot; PM&quot;"/>
    <numFmt numFmtId="165" formatCode="ddd\ d\ mmm&quot; AM&quot;"/>
    <numFmt numFmtId="166" formatCode="&quot;Semaine &quot;0"/>
    <numFmt numFmtId="167" formatCode="ddd\ dd/mm/yy"/>
  </numFmts>
  <fonts count="30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Aptos Narrow"/>
      <charset val="1"/>
    </font>
    <font>
      <i/>
      <sz val="11"/>
      <color theme="1"/>
      <name val="Calibri"/>
      <family val="2"/>
    </font>
    <font>
      <i/>
      <sz val="11"/>
      <color theme="1"/>
      <name val="Calibri"/>
      <family val="2"/>
      <charset val="1"/>
    </font>
    <font>
      <b/>
      <sz val="22"/>
      <color theme="0"/>
      <name val="Comic Sans MS"/>
      <family val="4"/>
    </font>
    <font>
      <b/>
      <sz val="18"/>
      <color theme="0"/>
      <name val="Comic Sans MS"/>
      <family val="4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FF0000"/>
      <name val="Comic Sans MS"/>
      <family val="4"/>
    </font>
    <font>
      <b/>
      <sz val="9"/>
      <color rgb="FF0000FF"/>
      <name val="Comic Sans MS"/>
      <family val="4"/>
    </font>
    <font>
      <b/>
      <u/>
      <sz val="9.5"/>
      <color rgb="FFFF0000"/>
      <name val="Comic Sans MS"/>
      <family val="4"/>
    </font>
    <font>
      <i/>
      <sz val="11"/>
      <color theme="0" tint="-0.499984740745262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1"/>
      <color rgb="FFFF0000"/>
      <name val="Comic Sans MS"/>
      <family val="4"/>
    </font>
    <font>
      <b/>
      <sz val="11"/>
      <color theme="0" tint="-0.14999847407452621"/>
      <name val="Calibri"/>
      <family val="2"/>
      <scheme val="minor"/>
    </font>
    <font>
      <sz val="16"/>
      <color rgb="FFFF000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6FFFF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 diagonalUp="1" diagonalDown="1"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dashDotDot">
        <color theme="0" tint="-0.14996795556505021"/>
      </diagonal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64" fontId="5" fillId="0" borderId="3" xfId="0" applyNumberFormat="1" applyFont="1" applyBorder="1" applyAlignment="1">
      <alignment horizontal="centerContinuous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10" xfId="0" applyBorder="1" applyAlignment="1">
      <alignment horizontal="left" inden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Continuous" vertical="center"/>
    </xf>
    <xf numFmtId="166" fontId="2" fillId="2" borderId="18" xfId="0" applyNumberFormat="1" applyFont="1" applyFill="1" applyBorder="1" applyAlignment="1">
      <alignment horizontal="centerContinuous" vertical="center"/>
    </xf>
    <xf numFmtId="166" fontId="4" fillId="2" borderId="18" xfId="0" applyNumberFormat="1" applyFont="1" applyFill="1" applyBorder="1" applyAlignment="1">
      <alignment horizontal="centerContinuous" vertical="center"/>
    </xf>
    <xf numFmtId="0" fontId="0" fillId="3" borderId="0" xfId="0" applyFill="1"/>
    <xf numFmtId="0" fontId="0" fillId="3" borderId="0" xfId="0" quotePrefix="1" applyFill="1"/>
    <xf numFmtId="0" fontId="12" fillId="3" borderId="0" xfId="0" applyFont="1" applyFill="1"/>
    <xf numFmtId="0" fontId="0" fillId="0" borderId="21" xfId="0" applyBorder="1" applyAlignment="1">
      <alignment horizontal="left" indent="1"/>
    </xf>
    <xf numFmtId="0" fontId="0" fillId="0" borderId="23" xfId="0" applyBorder="1" applyAlignment="1">
      <alignment horizontal="left" indent="1"/>
    </xf>
    <xf numFmtId="0" fontId="0" fillId="0" borderId="20" xfId="0" applyBorder="1" applyAlignment="1">
      <alignment horizontal="left" indent="1"/>
    </xf>
    <xf numFmtId="0" fontId="0" fillId="0" borderId="24" xfId="0" applyBorder="1" applyAlignment="1">
      <alignment horizontal="left" indent="1"/>
    </xf>
    <xf numFmtId="166" fontId="4" fillId="2" borderId="25" xfId="0" applyNumberFormat="1" applyFont="1" applyFill="1" applyBorder="1" applyAlignment="1">
      <alignment horizontal="centerContinuous" vertical="center"/>
    </xf>
    <xf numFmtId="166" fontId="4" fillId="2" borderId="26" xfId="0" applyNumberFormat="1" applyFont="1" applyFill="1" applyBorder="1" applyAlignment="1">
      <alignment horizontal="centerContinuous" vertical="center"/>
    </xf>
    <xf numFmtId="165" fontId="5" fillId="0" borderId="27" xfId="0" applyNumberFormat="1" applyFont="1" applyBorder="1" applyAlignment="1">
      <alignment horizontal="centerContinuous" vertical="center"/>
    </xf>
    <xf numFmtId="0" fontId="5" fillId="0" borderId="28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9" fillId="7" borderId="0" xfId="0" applyFont="1" applyFill="1" applyAlignment="1">
      <alignment vertical="center"/>
    </xf>
    <xf numFmtId="167" fontId="0" fillId="0" borderId="0" xfId="0" applyNumberFormat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left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indent="1"/>
    </xf>
    <xf numFmtId="0" fontId="15" fillId="0" borderId="29" xfId="0" applyFont="1" applyBorder="1" applyAlignment="1">
      <alignment horizontal="center"/>
    </xf>
    <xf numFmtId="0" fontId="8" fillId="4" borderId="0" xfId="0" applyFont="1" applyFill="1" applyAlignment="1">
      <alignment horizontal="left" inden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indent="1"/>
    </xf>
    <xf numFmtId="167" fontId="2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indent="1"/>
    </xf>
    <xf numFmtId="0" fontId="26" fillId="0" borderId="0" xfId="0" applyFont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8" fillId="0" borderId="1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0" fillId="0" borderId="21" xfId="0" applyBorder="1" applyAlignment="1">
      <alignment horizontal="left" wrapText="1" indent="1"/>
    </xf>
    <xf numFmtId="0" fontId="13" fillId="5" borderId="0" xfId="0" applyFont="1" applyFill="1" applyAlignment="1">
      <alignment horizontal="center" vertical="top" textRotation="255"/>
    </xf>
    <xf numFmtId="0" fontId="13" fillId="5" borderId="20" xfId="0" applyFont="1" applyFill="1" applyBorder="1" applyAlignment="1">
      <alignment horizontal="center" vertical="top" textRotation="255"/>
    </xf>
    <xf numFmtId="0" fontId="14" fillId="6" borderId="0" xfId="0" applyFont="1" applyFill="1" applyAlignment="1">
      <alignment vertical="top" textRotation="255"/>
    </xf>
    <xf numFmtId="0" fontId="14" fillId="6" borderId="10" xfId="0" applyFont="1" applyFill="1" applyBorder="1" applyAlignment="1">
      <alignment vertical="top" textRotation="255"/>
    </xf>
    <xf numFmtId="0" fontId="7" fillId="0" borderId="30" xfId="0" applyFont="1" applyBorder="1" applyAlignment="1">
      <alignment horizontal="left" indent="1"/>
    </xf>
    <xf numFmtId="167" fontId="0" fillId="0" borderId="30" xfId="0" applyNumberFormat="1" applyBorder="1" applyAlignment="1">
      <alignment horizontal="center" vertical="center"/>
    </xf>
  </cellXfs>
  <cellStyles count="1">
    <cellStyle name="Normal" xfId="0" builtinId="0"/>
  </cellStyles>
  <dxfs count="216"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border diagonalUp="0" diagonalDown="0"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D$1" max="2050" min="2020" page="10" val="2025"/>
</file>

<file path=xl/ctrlProps/ctrlProp2.xml><?xml version="1.0" encoding="utf-8"?>
<formControlPr xmlns="http://schemas.microsoft.com/office/spreadsheetml/2009/9/main" objectType="Spin" dx="26" fmlaLink="$D$1" max="2050" min="2020" page="10" val="2026"/>
</file>

<file path=xl/ctrlProps/ctrlProp3.xml><?xml version="1.0" encoding="utf-8"?>
<formControlPr xmlns="http://schemas.microsoft.com/office/spreadsheetml/2009/9/main" objectType="Spin" dx="26" fmlaLink="$D$1" max="2050" min="2020" page="10" val="2026"/>
</file>

<file path=xl/ctrlProps/ctrlProp4.xml><?xml version="1.0" encoding="utf-8"?>
<formControlPr xmlns="http://schemas.microsoft.com/office/spreadsheetml/2009/9/main" objectType="Spin" dx="26" fmlaLink="$D$1" max="2050" min="2020" page="10" val="2026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411480</xdr:colOff>
          <xdr:row>0</xdr:row>
          <xdr:rowOff>60960</xdr:rowOff>
        </xdr:from>
        <xdr:to>
          <xdr:col>4</xdr:col>
          <xdr:colOff>160020</xdr:colOff>
          <xdr:row>0</xdr:row>
          <xdr:rowOff>251460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2</xdr:row>
      <xdr:rowOff>114300</xdr:rowOff>
    </xdr:from>
    <xdr:to>
      <xdr:col>24</xdr:col>
      <xdr:colOff>205740</xdr:colOff>
      <xdr:row>2</xdr:row>
      <xdr:rowOff>297180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546860" y="708660"/>
          <a:ext cx="8321040" cy="182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/>
            <a:t>A cet endroit, une période automatique s'affiche en</a:t>
          </a:r>
          <a:r>
            <a:rPr lang="fr-FR" sz="900" baseline="0"/>
            <a:t> fonction de la feuille en cours "Déc25 Janv26". Ici ça serait ==&gt; </a:t>
          </a:r>
          <a:r>
            <a:rPr lang="fr-FR" sz="900" baseline="0">
              <a:solidFill>
                <a:srgbClr val="FF0000"/>
              </a:solidFill>
            </a:rPr>
            <a:t>Du Lundi 1er décembre 2025 au vendredi 30 janvier 2026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114300</xdr:colOff>
      <xdr:row>7</xdr:row>
      <xdr:rowOff>381000</xdr:rowOff>
    </xdr:from>
    <xdr:to>
      <xdr:col>17</xdr:col>
      <xdr:colOff>304800</xdr:colOff>
      <xdr:row>8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584960" y="2598420"/>
          <a:ext cx="5501640" cy="220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50"/>
            <a:t>A cet endroit, une période choisie s'affiche sous la forme ==&gt;  </a:t>
          </a:r>
          <a:r>
            <a:rPr lang="fr-FR" sz="950">
              <a:solidFill>
                <a:srgbClr val="FF0000"/>
              </a:solidFill>
            </a:rPr>
            <a:t>Date début = __/__/__ Date fin = __/__/__</a:t>
          </a:r>
        </a:p>
      </xdr:txBody>
    </xdr:sp>
    <xdr:clientData/>
  </xdr:twoCellAnchor>
  <xdr:twoCellAnchor>
    <xdr:from>
      <xdr:col>2</xdr:col>
      <xdr:colOff>91440</xdr:colOff>
      <xdr:row>13</xdr:row>
      <xdr:rowOff>396240</xdr:rowOff>
    </xdr:from>
    <xdr:to>
      <xdr:col>23</xdr:col>
      <xdr:colOff>556260</xdr:colOff>
      <xdr:row>14</xdr:row>
      <xdr:rowOff>160020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562100" y="4442460"/>
          <a:ext cx="8077200" cy="175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A cet endroit, un cumul</a:t>
          </a:r>
          <a:r>
            <a:rPr lang="fr-FR" sz="900" baseline="0"/>
            <a:t> automatique depuis les premiers jours archivés jusqu'à aujourd'hui sous la forme ==&gt; </a:t>
          </a:r>
          <a:r>
            <a:rPr lang="fr-FR" sz="900" baseline="0">
              <a:solidFill>
                <a:srgbClr val="FF0000"/>
              </a:solidFill>
            </a:rPr>
            <a:t>Du Lundi 1er décembre 2025 au "jour d'aujourd'hui"</a:t>
          </a:r>
          <a:endParaRPr lang="fr-FR" sz="9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47961-C421-4882-AA9B-CF83DE2083EB}" name="t_Semaine" displayName="t_Semaine" ref="B2:E62" totalsRowShown="0" headerRowDxfId="7">
  <autoFilter ref="B2:E62" xr:uid="{1EE47961-C421-4882-AA9B-CF83DE2083EB}">
    <filterColumn colId="0" hiddenButton="1"/>
    <filterColumn colId="1" hiddenButton="1"/>
    <filterColumn colId="2" hiddenButton="1"/>
    <filterColumn colId="3" hiddenButton="1"/>
  </autoFilter>
  <tableColumns count="4">
    <tableColumn id="3" xr3:uid="{36A4FA8F-3A36-4A30-8527-89BC9A83603A}" name="Jour" dataDxfId="6"/>
    <tableColumn id="6" xr3:uid="{9CB83BA5-0E30-4AB7-B190-C824F483FE7C}" name="Code" dataDxfId="5"/>
    <tableColumn id="1" xr3:uid="{D6A1742F-3268-4648-9D8C-278FB18A970D}" name="Activité" dataDxfId="4"/>
    <tableColumn id="4" xr3:uid="{73DF54EA-4D95-4532-8CAE-7404F37D4BE7}" name="Personnel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6FD4D-2DC5-4BEF-B205-7E7B62F76F33}" name="t_Feries" displayName="t_Feries" ref="I2:J41" totalsRowShown="0" headerRowDxfId="2">
  <autoFilter ref="I2:J41" xr:uid="{5C16FD4D-2DC5-4BEF-B205-7E7B62F76F33}">
    <filterColumn colId="0" hiddenButton="1"/>
    <filterColumn colId="1" hiddenButton="1"/>
  </autoFilter>
  <tableColumns count="2">
    <tableColumn id="1" xr3:uid="{DC098E10-A79F-46ED-8F0C-B03D2E8E2888}" name="Jours fériés" dataDxfId="1"/>
    <tableColumn id="3" xr3:uid="{E8D338FD-FA11-4963-8B32-E69851495C37}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A1AB-08B1-4803-9BCC-CC0E37327DDE}">
  <sheetPr>
    <pageSetUpPr fitToPage="1"/>
  </sheetPr>
  <dimension ref="A1:AE42"/>
  <sheetViews>
    <sheetView showGridLines="0" showZeros="0" topLeftCell="B1" zoomScaleNormal="100" workbookViewId="0">
      <selection activeCell="AG1" sqref="AG1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2025</v>
      </c>
      <c r="E1" s="6"/>
      <c r="F1" s="16" t="s">
        <v>102</v>
      </c>
      <c r="G1" s="43" t="s">
        <v>122</v>
      </c>
      <c r="H1" s="42"/>
      <c r="I1" s="60" t="str">
        <f>UPPER(TEXT(DATE(_An,MONTH(_Mois&amp;1),1),"mmmm aaa"))&amp;" &amp; "&amp;UPPER(TEXT(EOMONTH(DATE(_An,MONTH(_Mois&amp;1),1),1),"mmmm aaa"))</f>
        <v>DÉCEMBRE 2025 &amp; JANVIER 2026</v>
      </c>
      <c r="P1" s="59" t="s">
        <v>125</v>
      </c>
    </row>
    <row r="2" spans="2:31" ht="15.6">
      <c r="B2" s="33">
        <f>_xlfn.ISOWEEKNUM(B3)</f>
        <v>49</v>
      </c>
      <c r="C2" s="25"/>
      <c r="D2" s="25"/>
      <c r="E2" s="25">
        <f>B2</f>
        <v>49</v>
      </c>
      <c r="F2" s="25"/>
      <c r="G2" s="25"/>
      <c r="H2" s="25">
        <f>E2</f>
        <v>49</v>
      </c>
      <c r="I2" s="25"/>
      <c r="J2" s="25"/>
      <c r="K2" s="25">
        <f>H2</f>
        <v>49</v>
      </c>
      <c r="L2" s="25"/>
      <c r="M2" s="25"/>
      <c r="N2" s="25">
        <f>K2</f>
        <v>49</v>
      </c>
      <c r="O2" s="25"/>
      <c r="P2" s="25"/>
      <c r="Q2" s="25">
        <f>N2</f>
        <v>49</v>
      </c>
      <c r="R2" s="25"/>
      <c r="S2" s="25"/>
      <c r="T2" s="25">
        <f>Q2</f>
        <v>49</v>
      </c>
      <c r="U2" s="25"/>
      <c r="V2" s="25"/>
      <c r="W2" s="25">
        <f>T2</f>
        <v>49</v>
      </c>
      <c r="X2" s="25"/>
      <c r="Y2" s="25"/>
      <c r="Z2" s="25">
        <f>W2</f>
        <v>49</v>
      </c>
      <c r="AA2" s="25"/>
      <c r="AB2" s="25"/>
      <c r="AC2" s="25">
        <f>Z2</f>
        <v>49</v>
      </c>
      <c r="AD2" s="25"/>
      <c r="AE2" s="34"/>
    </row>
    <row r="3" spans="2:31" ht="10.95" customHeight="1">
      <c r="B3" s="35">
        <f>_xlfn.LET(_xlpm.date,DATEVALUE(_Mois&amp;_An),WORKDAY.INTL(_xlpm.date-1,1,"0111111"))</f>
        <v>45992</v>
      </c>
      <c r="C3" s="7"/>
      <c r="D3" s="23"/>
      <c r="E3" s="9">
        <f>B3</f>
        <v>45992</v>
      </c>
      <c r="F3" s="7"/>
      <c r="G3" s="8"/>
      <c r="H3" s="22">
        <f>E3+1</f>
        <v>45993</v>
      </c>
      <c r="I3" s="7"/>
      <c r="J3" s="23"/>
      <c r="K3" s="9">
        <f>H3</f>
        <v>45993</v>
      </c>
      <c r="L3" s="7"/>
      <c r="M3" s="8"/>
      <c r="N3" s="22">
        <f>K3+1</f>
        <v>45994</v>
      </c>
      <c r="O3" s="7"/>
      <c r="P3" s="23"/>
      <c r="Q3" s="9">
        <f>N3</f>
        <v>45994</v>
      </c>
      <c r="R3" s="7"/>
      <c r="S3" s="8"/>
      <c r="T3" s="22">
        <f>Q3+1</f>
        <v>45995</v>
      </c>
      <c r="U3" s="7"/>
      <c r="V3" s="23"/>
      <c r="W3" s="9">
        <f>T3</f>
        <v>45995</v>
      </c>
      <c r="X3" s="7"/>
      <c r="Y3" s="8"/>
      <c r="Z3" s="22">
        <f>W3+1</f>
        <v>45996</v>
      </c>
      <c r="AA3" s="7"/>
      <c r="AB3" s="23"/>
      <c r="AC3" s="9">
        <f>Z3</f>
        <v>45996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3-Rjh</v>
      </c>
      <c r="C4" s="1" t="str">
        <f>IFERROR(INDEX(t_Semaine[Activité],MATCH(MOD(_xlfn.ISOWEEKNUM(B3),2)&amp;WEEKDAY(B3,2)&amp;COLUMN()-1,t_Semaine[Code],0)),"")</f>
        <v>City4 3-Rjb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3-R1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4-R0</v>
      </c>
      <c r="I4" s="1" t="str">
        <f>IFERROR(INDEX(t_Semaine[Activité],MATCH(MOD(_xlfn.ISOWEEKNUM(H3),2)&amp;WEEKDAY(H3,2)&amp;COLUMN()-1,t_Semaine[Code],0)),"")</f>
        <v>City4 4-R1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4-Rjh</v>
      </c>
      <c r="L4" s="1" t="str">
        <f>IFERROR(INDEX(t_Semaine[Activité],MATCH(MOD(_xlfn.ISOWEEKNUM(K3),2)&amp;WEEKDAY(K3,2)&amp;COLUMN()-1,t_Semaine[Code],0)),"")</f>
        <v>City4 4-Rjb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5-Rjb</v>
      </c>
      <c r="O4" s="1" t="str">
        <f>IFERROR(INDEX(t_Semaine[Activité],MATCH(MOD(_xlfn.ISOWEEKNUM(N3),2)&amp;WEEKDAY(N3,2)&amp;COLUMN()-1,t_Semaine[Code],0)),"")</f>
        <v>City4 5-Rjh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5-R0</v>
      </c>
      <c r="R4" s="1" t="str">
        <f>IFERROR(INDEX(t_Semaine[Activité],MATCH(MOD(_xlfn.ISOWEEKNUM(Q3),2)&amp;WEEKDAY(Q3,2)&amp;COLUMN()-1,t_Semaine[Code],0)),"")</f>
        <v>City4 5-R1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5-R1</v>
      </c>
      <c r="U4" s="1" t="str">
        <f>IFERROR(INDEX(t_Semaine[Activité],MATCH(MOD(_xlfn.ISOWEEKNUM(T3),2)&amp;WEEKDAY(T3,2)&amp;COLUMN()-1,t_Semaine[Code],0)),"")</f>
        <v>City4 5-R0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5-Rjh</v>
      </c>
      <c r="X4" s="1" t="str">
        <f>IFERROR(INDEX(t_Semaine[Activité],MATCH(MOD(_xlfn.ISOWEEKNUM(W3),2)&amp;WEEKDAY(W3,2)&amp;COLUMN()-1,t_Semaine[Code],0)),"")</f>
        <v>City4 5-Rjb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3-Rjb</v>
      </c>
      <c r="AA4" s="1" t="str">
        <f>IFERROR(INDEX(t_Semaine[Activité],MATCH(MOD(_xlfn.ISOWEEKNUM(Z3),2)&amp;WEEKDAY(Z3,2)&amp;COLUMN()-1,t_Semaine[Code],0)),"")</f>
        <v>City4 3-Rjh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3-R1</v>
      </c>
      <c r="AD4" s="1" t="str">
        <f>IFERROR(INDEX(t_Semaine[Activité],MATCH(MOD(_xlfn.ISOWEEKNUM(AC3),2)&amp;WEEKDAY(AC3,2)&amp;COLUMN()-1,t_Semaine[Code],0)),"")</f>
        <v>City4 3-R0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 t="s">
        <v>155</v>
      </c>
      <c r="C5" s="76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Seb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50</v>
      </c>
      <c r="C6" s="24"/>
      <c r="D6" s="24"/>
      <c r="E6" s="25">
        <f>B6</f>
        <v>50</v>
      </c>
      <c r="F6" s="25"/>
      <c r="G6" s="25"/>
      <c r="H6" s="25">
        <f>E6</f>
        <v>50</v>
      </c>
      <c r="I6" s="25"/>
      <c r="J6" s="25"/>
      <c r="K6" s="25">
        <f>H6</f>
        <v>50</v>
      </c>
      <c r="L6" s="25"/>
      <c r="M6" s="25"/>
      <c r="N6" s="25">
        <f>K6</f>
        <v>50</v>
      </c>
      <c r="O6" s="25"/>
      <c r="P6" s="25"/>
      <c r="Q6" s="25">
        <f>N6</f>
        <v>50</v>
      </c>
      <c r="R6" s="25"/>
      <c r="S6" s="25"/>
      <c r="T6" s="25">
        <f>Q6</f>
        <v>50</v>
      </c>
      <c r="U6" s="25"/>
      <c r="V6" s="25"/>
      <c r="W6" s="25">
        <f>T6</f>
        <v>50</v>
      </c>
      <c r="X6" s="25"/>
      <c r="Y6" s="25"/>
      <c r="Z6" s="25">
        <f>W6</f>
        <v>50</v>
      </c>
      <c r="AA6" s="25"/>
      <c r="AB6" s="25"/>
      <c r="AC6" s="25">
        <f>Z6</f>
        <v>50</v>
      </c>
      <c r="AD6" s="25"/>
      <c r="AE6" s="34"/>
    </row>
    <row r="7" spans="2:31" ht="10.95" customHeight="1">
      <c r="B7" s="35">
        <f>B3+7</f>
        <v>45999</v>
      </c>
      <c r="C7" s="7"/>
      <c r="D7" s="23"/>
      <c r="E7" s="9">
        <f>B7</f>
        <v>45999</v>
      </c>
      <c r="F7" s="7"/>
      <c r="G7" s="8"/>
      <c r="H7" s="22">
        <f>E7+1</f>
        <v>46000</v>
      </c>
      <c r="I7" s="7"/>
      <c r="J7" s="23"/>
      <c r="K7" s="9">
        <f>H7</f>
        <v>46000</v>
      </c>
      <c r="L7" s="7"/>
      <c r="M7" s="8"/>
      <c r="N7" s="22">
        <f>K7+1</f>
        <v>46001</v>
      </c>
      <c r="O7" s="7"/>
      <c r="P7" s="23"/>
      <c r="Q7" s="9">
        <f>N7</f>
        <v>46001</v>
      </c>
      <c r="R7" s="7"/>
      <c r="S7" s="8"/>
      <c r="T7" s="22">
        <f>Q7+1</f>
        <v>46002</v>
      </c>
      <c r="U7" s="7"/>
      <c r="V7" s="23"/>
      <c r="W7" s="9">
        <f>T7</f>
        <v>46002</v>
      </c>
      <c r="X7" s="7"/>
      <c r="Y7" s="8"/>
      <c r="Z7" s="22">
        <f>W7+1</f>
        <v>46003</v>
      </c>
      <c r="AA7" s="7"/>
      <c r="AB7" s="23"/>
      <c r="AC7" s="9">
        <f>Z7</f>
        <v>46003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3-R1</v>
      </c>
      <c r="C8" s="1" t="str">
        <f>IFERROR(INDEX(t_Semaine[Activité],MATCH(MOD(_xlfn.ISOWEEKNUM(B7),2)&amp;WEEKDAY(B7,2)&amp;COLUMN()-1,t_Semaine[Code],0)),"")</f>
        <v>City4 3-R0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3-Rjb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4-Rjb</v>
      </c>
      <c r="I8" s="1" t="str">
        <f>IFERROR(INDEX(t_Semaine[Activité],MATCH(MOD(_xlfn.ISOWEEKNUM(H7),2)&amp;WEEKDAY(H7,2)&amp;COLUMN()-1,t_Semaine[Code],0)),"")</f>
        <v>City4 4-Rjh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4-R0</v>
      </c>
      <c r="L8" s="1" t="str">
        <f>IFERROR(INDEX(t_Semaine[Activité],MATCH(MOD(_xlfn.ISOWEEKNUM(K7),2)&amp;WEEKDAY(K7,2)&amp;COLUMN()-1,t_Semaine[Code],0)),"")</f>
        <v>City4 4-R1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5-R0</v>
      </c>
      <c r="O8" s="1" t="str">
        <f>IFERROR(INDEX(t_Semaine[Activité],MATCH(MOD(_xlfn.ISOWEEKNUM(N7),2)&amp;WEEKDAY(N7,2)&amp;COLUMN()-1,t_Semaine[Code],0)),"")</f>
        <v>City4 5-R1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5-Rjb</v>
      </c>
      <c r="R8" s="1" t="str">
        <f>IFERROR(INDEX(t_Semaine[Activité],MATCH(MOD(_xlfn.ISOWEEKNUM(Q7),2)&amp;WEEKDAY(Q7,2)&amp;COLUMN()-1,t_Semaine[Code],0)),"")</f>
        <v>City4 5-Rjh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3-Rjh</v>
      </c>
      <c r="U8" s="1" t="str">
        <f>IFERROR(INDEX(t_Semaine[Activité],MATCH(MOD(_xlfn.ISOWEEKNUM(T7),2)&amp;WEEKDAY(T7,2)&amp;COLUMN()-1,t_Semaine[Code],0)),"")</f>
        <v>City4 Auxis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3-R0</v>
      </c>
      <c r="X8" s="1" t="str">
        <f>IFERROR(INDEX(t_Semaine[Activité],MATCH(MOD(_xlfn.ISOWEEKNUM(W7),2)&amp;WEEKDAY(W7,2)&amp;COLUMN()-1,t_Semaine[Code],0)),"")</f>
        <v>City4 3-Rjb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4-R1</v>
      </c>
      <c r="AA8" s="1" t="str">
        <f>IFERROR(INDEX(t_Semaine[Activité],MATCH(MOD(_xlfn.ISOWEEKNUM(Z7),2)&amp;WEEKDAY(Z7,2)&amp;COLUMN()-1,t_Semaine[Code],0)),"")</f>
        <v>City4 4-R0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4-Rjh</v>
      </c>
      <c r="AD8" s="1" t="str">
        <f>IFERROR(INDEX(t_Semaine[Activité],MATCH(MOD(_xlfn.ISOWEEKNUM(AC7),2)&amp;WEEKDAY(AC7,2)&amp;COLUMN()-1,t_Semaine[Code],0)),"")</f>
        <v>City4 4-Rjb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Mou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51</v>
      </c>
      <c r="C10" s="24"/>
      <c r="D10" s="24"/>
      <c r="E10" s="25">
        <f>B10</f>
        <v>51</v>
      </c>
      <c r="F10" s="25"/>
      <c r="G10" s="25"/>
      <c r="H10" s="25">
        <f>E10</f>
        <v>51</v>
      </c>
      <c r="I10" s="25"/>
      <c r="J10" s="25"/>
      <c r="K10" s="25">
        <f>H10</f>
        <v>51</v>
      </c>
      <c r="L10" s="25"/>
      <c r="M10" s="25"/>
      <c r="N10" s="25">
        <f>K10</f>
        <v>51</v>
      </c>
      <c r="O10" s="25"/>
      <c r="P10" s="25"/>
      <c r="Q10" s="25">
        <f>N10</f>
        <v>51</v>
      </c>
      <c r="R10" s="25"/>
      <c r="S10" s="25"/>
      <c r="T10" s="25">
        <f>Q10</f>
        <v>51</v>
      </c>
      <c r="U10" s="25"/>
      <c r="V10" s="25"/>
      <c r="W10" s="25">
        <f>T10</f>
        <v>51</v>
      </c>
      <c r="X10" s="25"/>
      <c r="Y10" s="25"/>
      <c r="Z10" s="25">
        <f>W10</f>
        <v>51</v>
      </c>
      <c r="AA10" s="25"/>
      <c r="AB10" s="25"/>
      <c r="AC10" s="25">
        <f>Z10</f>
        <v>51</v>
      </c>
      <c r="AD10" s="25"/>
      <c r="AE10" s="34"/>
    </row>
    <row r="11" spans="2:31" ht="10.95" customHeight="1">
      <c r="B11" s="35">
        <f>B7+7</f>
        <v>46006</v>
      </c>
      <c r="C11" s="7"/>
      <c r="D11" s="23"/>
      <c r="E11" s="9">
        <f>B11</f>
        <v>46006</v>
      </c>
      <c r="F11" s="7"/>
      <c r="G11" s="8"/>
      <c r="H11" s="22">
        <f>E11+1</f>
        <v>46007</v>
      </c>
      <c r="I11" s="7"/>
      <c r="J11" s="23"/>
      <c r="K11" s="9">
        <f>H11</f>
        <v>46007</v>
      </c>
      <c r="L11" s="7"/>
      <c r="M11" s="8"/>
      <c r="N11" s="22">
        <f>K11+1</f>
        <v>46008</v>
      </c>
      <c r="O11" s="7"/>
      <c r="P11" s="23"/>
      <c r="Q11" s="9">
        <f>N11</f>
        <v>46008</v>
      </c>
      <c r="R11" s="7"/>
      <c r="S11" s="8"/>
      <c r="T11" s="22">
        <f>Q11+1</f>
        <v>46009</v>
      </c>
      <c r="U11" s="7"/>
      <c r="V11" s="23"/>
      <c r="W11" s="9">
        <f>T11</f>
        <v>46009</v>
      </c>
      <c r="X11" s="7"/>
      <c r="Y11" s="8"/>
      <c r="Z11" s="22">
        <f>W11+1</f>
        <v>46010</v>
      </c>
      <c r="AA11" s="7"/>
      <c r="AB11" s="23"/>
      <c r="AC11" s="9">
        <f>Z11</f>
        <v>46010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3-Rjh</v>
      </c>
      <c r="C12" s="1" t="str">
        <f>IFERROR(INDEX(t_Semaine[Activité],MATCH(MOD(_xlfn.ISOWEEKNUM(B11),2)&amp;WEEKDAY(B11,2)&amp;COLUMN()-1,t_Semaine[Code],0)),"")</f>
        <v>City4 3-Rjb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3-R1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4-R0</v>
      </c>
      <c r="I12" s="1" t="str">
        <f>IFERROR(INDEX(t_Semaine[Activité],MATCH(MOD(_xlfn.ISOWEEKNUM(H11),2)&amp;WEEKDAY(H11,2)&amp;COLUMN()-1,t_Semaine[Code],0)),"")</f>
        <v>City4 4-R1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4-Rjh</v>
      </c>
      <c r="L12" s="1" t="str">
        <f>IFERROR(INDEX(t_Semaine[Activité],MATCH(MOD(_xlfn.ISOWEEKNUM(K11),2)&amp;WEEKDAY(K11,2)&amp;COLUMN()-1,t_Semaine[Code],0)),"")</f>
        <v>City4 4-Rjb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5-Rjb</v>
      </c>
      <c r="O12" s="1" t="str">
        <f>IFERROR(INDEX(t_Semaine[Activité],MATCH(MOD(_xlfn.ISOWEEKNUM(N11),2)&amp;WEEKDAY(N11,2)&amp;COLUMN()-1,t_Semaine[Code],0)),"")</f>
        <v>City4 5-Rjh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5-R0</v>
      </c>
      <c r="R12" s="1" t="str">
        <f>IFERROR(INDEX(t_Semaine[Activité],MATCH(MOD(_xlfn.ISOWEEKNUM(Q11),2)&amp;WEEKDAY(Q11,2)&amp;COLUMN()-1,t_Semaine[Code],0)),"")</f>
        <v>City4 5-R1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5-R1</v>
      </c>
      <c r="U12" s="1" t="str">
        <f>IFERROR(INDEX(t_Semaine[Activité],MATCH(MOD(_xlfn.ISOWEEKNUM(T11),2)&amp;WEEKDAY(T11,2)&amp;COLUMN()-1,t_Semaine[Code],0)),"")</f>
        <v>City4 5-R0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5-Rjh</v>
      </c>
      <c r="X12" s="1" t="str">
        <f>IFERROR(INDEX(t_Semaine[Activité],MATCH(MOD(_xlfn.ISOWEEKNUM(W11),2)&amp;WEEKDAY(W11,2)&amp;COLUMN()-1,t_Semaine[Code],0)),"")</f>
        <v>City4 5-Rjb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3-Rjb</v>
      </c>
      <c r="AA12" s="1" t="str">
        <f>IFERROR(INDEX(t_Semaine[Activité],MATCH(MOD(_xlfn.ISOWEEKNUM(Z11),2)&amp;WEEKDAY(Z11,2)&amp;COLUMN()-1,t_Semaine[Code],0)),"")</f>
        <v>City4 3-Rjh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3-R1</v>
      </c>
      <c r="AD12" s="1" t="str">
        <f>IFERROR(INDEX(t_Semaine[Activité],MATCH(MOD(_xlfn.ISOWEEKNUM(AC11),2)&amp;WEEKDAY(AC11,2)&amp;COLUMN()-1,t_Semaine[Code],0)),"")</f>
        <v>City4 3-R0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Seb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52</v>
      </c>
      <c r="C14" s="24"/>
      <c r="D14" s="24"/>
      <c r="E14" s="25">
        <f>B14</f>
        <v>52</v>
      </c>
      <c r="F14" s="25"/>
      <c r="G14" s="25"/>
      <c r="H14" s="25">
        <f>E14</f>
        <v>52</v>
      </c>
      <c r="I14" s="25"/>
      <c r="J14" s="25"/>
      <c r="K14" s="25">
        <f>H14</f>
        <v>52</v>
      </c>
      <c r="L14" s="25"/>
      <c r="M14" s="25"/>
      <c r="N14" s="25">
        <f>K14</f>
        <v>52</v>
      </c>
      <c r="O14" s="25"/>
      <c r="P14" s="25"/>
      <c r="Q14" s="25">
        <f>N14</f>
        <v>52</v>
      </c>
      <c r="R14" s="25"/>
      <c r="S14" s="25"/>
      <c r="T14" s="25">
        <f>Q14</f>
        <v>52</v>
      </c>
      <c r="U14" s="25"/>
      <c r="V14" s="25"/>
      <c r="W14" s="25">
        <f>T14</f>
        <v>52</v>
      </c>
      <c r="X14" s="25"/>
      <c r="Y14" s="25"/>
      <c r="Z14" s="25">
        <f>W14</f>
        <v>52</v>
      </c>
      <c r="AA14" s="25"/>
      <c r="AB14" s="25"/>
      <c r="AC14" s="25">
        <f>Z14</f>
        <v>52</v>
      </c>
      <c r="AD14" s="25"/>
      <c r="AE14" s="34"/>
    </row>
    <row r="15" spans="2:31" ht="10.95" customHeight="1">
      <c r="B15" s="35">
        <f>B11+7</f>
        <v>46013</v>
      </c>
      <c r="C15" s="7"/>
      <c r="D15" s="23"/>
      <c r="E15" s="9">
        <f>B15</f>
        <v>46013</v>
      </c>
      <c r="F15" s="7"/>
      <c r="G15" s="8"/>
      <c r="H15" s="22">
        <f>E15+1</f>
        <v>46014</v>
      </c>
      <c r="I15" s="7"/>
      <c r="J15" s="23"/>
      <c r="K15" s="9">
        <f>H15</f>
        <v>46014</v>
      </c>
      <c r="L15" s="7"/>
      <c r="M15" s="8"/>
      <c r="N15" s="22">
        <f>K15+1</f>
        <v>46015</v>
      </c>
      <c r="O15" s="7"/>
      <c r="P15" s="23"/>
      <c r="Q15" s="9">
        <f>N15</f>
        <v>46015</v>
      </c>
      <c r="R15" s="7"/>
      <c r="S15" s="8"/>
      <c r="T15" s="22">
        <f>Q15+1</f>
        <v>46016</v>
      </c>
      <c r="U15" s="7"/>
      <c r="V15" s="23"/>
      <c r="W15" s="9">
        <f>T15</f>
        <v>46016</v>
      </c>
      <c r="X15" s="7"/>
      <c r="Y15" s="8"/>
      <c r="Z15" s="22">
        <f>W15+1</f>
        <v>46017</v>
      </c>
      <c r="AA15" s="7"/>
      <c r="AB15" s="23"/>
      <c r="AC15" s="9">
        <f>Z15</f>
        <v>46017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3-R1</v>
      </c>
      <c r="C16" s="3" t="str">
        <f>IFERROR(INDEX(t_Semaine[Activité],MATCH(MOD(_xlfn.ISOWEEKNUM(B15),2)&amp;WEEKDAY(B15,2)&amp;COLUMN()-1,t_Semaine[Code],0)),"")</f>
        <v>City4 3-R0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3-Rjb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4-Rjb</v>
      </c>
      <c r="I16" s="3" t="str">
        <f>IFERROR(INDEX(t_Semaine[Activité],MATCH(MOD(_xlfn.ISOWEEKNUM(H15),2)&amp;WEEKDAY(H15,2)&amp;COLUMN()-1,t_Semaine[Code],0)),"")</f>
        <v>City4 4-Rjh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4-R0</v>
      </c>
      <c r="L16" s="1" t="str">
        <f>IFERROR(INDEX(t_Semaine[Activité],MATCH(MOD(_xlfn.ISOWEEKNUM(K15),2)&amp;WEEKDAY(K15,2)&amp;COLUMN()-1,t_Semaine[Code],0)),"")</f>
        <v>City4 4-R1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5-R0</v>
      </c>
      <c r="O16" s="3" t="str">
        <f>IFERROR(INDEX(t_Semaine[Activité],MATCH(MOD(_xlfn.ISOWEEKNUM(N15),2)&amp;WEEKDAY(N15,2)&amp;COLUMN()-1,t_Semaine[Code],0)),"")</f>
        <v>City4 5-R1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5-Rjb</v>
      </c>
      <c r="R16" s="1" t="str">
        <f>IFERROR(INDEX(t_Semaine[Activité],MATCH(MOD(_xlfn.ISOWEEKNUM(Q15),2)&amp;WEEKDAY(Q15,2)&amp;COLUMN()-1,t_Semaine[Code],0)),"")</f>
        <v>City4 5-Rjh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3-Rjh</v>
      </c>
      <c r="U16" s="1" t="str">
        <f>IFERROR(INDEX(t_Semaine[Activité],MATCH(MOD(_xlfn.ISOWEEKNUM(T15),2)&amp;WEEKDAY(T15,2)&amp;COLUMN()-1,t_Semaine[Code],0)),"")</f>
        <v>City4 Auxis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3-R0</v>
      </c>
      <c r="X16" s="1" t="str">
        <f>IFERROR(INDEX(t_Semaine[Activité],MATCH(MOD(_xlfn.ISOWEEKNUM(W15),2)&amp;WEEKDAY(W15,2)&amp;COLUMN()-1,t_Semaine[Code],0)),"")</f>
        <v>City4 3-Rjb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4-R1</v>
      </c>
      <c r="AA16" s="3" t="str">
        <f>IFERROR(INDEX(t_Semaine[Activité],MATCH(MOD(_xlfn.ISOWEEKNUM(Z15),2)&amp;WEEKDAY(Z15,2)&amp;COLUMN()-1,t_Semaine[Code],0)),"")</f>
        <v>City4 4-R0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4-Rjh</v>
      </c>
      <c r="AD16" s="1" t="str">
        <f>IFERROR(INDEX(t_Semaine[Activité],MATCH(MOD(_xlfn.ISOWEEKNUM(AC15),2)&amp;WEEKDAY(AC15,2)&amp;COLUMN()-1,t_Semaine[Code],0)),"")</f>
        <v>City4 4-Rjb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Mou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</v>
      </c>
      <c r="C18" s="24"/>
      <c r="D18" s="24"/>
      <c r="E18" s="25">
        <f>B18</f>
        <v>1</v>
      </c>
      <c r="F18" s="25"/>
      <c r="G18" s="25"/>
      <c r="H18" s="25">
        <f>E18</f>
        <v>1</v>
      </c>
      <c r="I18" s="25"/>
      <c r="J18" s="25"/>
      <c r="K18" s="25">
        <f>H18</f>
        <v>1</v>
      </c>
      <c r="L18" s="25"/>
      <c r="M18" s="25"/>
      <c r="N18" s="25">
        <f>K18</f>
        <v>1</v>
      </c>
      <c r="O18" s="25"/>
      <c r="P18" s="25"/>
      <c r="Q18" s="25">
        <f>N18</f>
        <v>1</v>
      </c>
      <c r="R18" s="25"/>
      <c r="S18" s="25"/>
      <c r="T18" s="25">
        <f>Q18</f>
        <v>1</v>
      </c>
      <c r="U18" s="25"/>
      <c r="V18" s="25"/>
      <c r="W18" s="25">
        <f>T18</f>
        <v>1</v>
      </c>
      <c r="X18" s="25"/>
      <c r="Y18" s="25"/>
      <c r="Z18" s="25">
        <f>W18</f>
        <v>1</v>
      </c>
      <c r="AA18" s="25"/>
      <c r="AB18" s="25"/>
      <c r="AC18" s="25">
        <f>Z18</f>
        <v>1</v>
      </c>
      <c r="AD18" s="25"/>
      <c r="AE18" s="34"/>
    </row>
    <row r="19" spans="2:31" ht="10.95" customHeight="1">
      <c r="B19" s="35">
        <f>B15+7</f>
        <v>46020</v>
      </c>
      <c r="C19" s="7"/>
      <c r="D19" s="23"/>
      <c r="E19" s="9">
        <f>B19</f>
        <v>46020</v>
      </c>
      <c r="F19" s="7"/>
      <c r="G19" s="8"/>
      <c r="H19" s="22">
        <f>E19+1</f>
        <v>46021</v>
      </c>
      <c r="I19" s="7"/>
      <c r="J19" s="23"/>
      <c r="K19" s="9">
        <f>H19</f>
        <v>46021</v>
      </c>
      <c r="L19" s="7"/>
      <c r="M19" s="8"/>
      <c r="N19" s="22">
        <f>K19+1</f>
        <v>46022</v>
      </c>
      <c r="O19" s="7"/>
      <c r="P19" s="23"/>
      <c r="Q19" s="9">
        <f>N19</f>
        <v>46022</v>
      </c>
      <c r="R19" s="7"/>
      <c r="S19" s="8"/>
      <c r="T19" s="22">
        <f>Q19+1</f>
        <v>46023</v>
      </c>
      <c r="U19" s="7"/>
      <c r="V19" s="23"/>
      <c r="W19" s="9">
        <f>T19</f>
        <v>46023</v>
      </c>
      <c r="X19" s="7"/>
      <c r="Y19" s="8"/>
      <c r="Z19" s="22">
        <f>W19+1</f>
        <v>46024</v>
      </c>
      <c r="AA19" s="7"/>
      <c r="AB19" s="23"/>
      <c r="AC19" s="9">
        <f>Z19</f>
        <v>46024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3-Rjh</v>
      </c>
      <c r="C20" s="1" t="str">
        <f>IFERROR(INDEX(t_Semaine[Activité],MATCH(MOD(_xlfn.ISOWEEKNUM(B19),2)&amp;WEEKDAY(B19,2)&amp;COLUMN()-1,t_Semaine[Code],0)),"")</f>
        <v>City4 3-Rjb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3-R1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4-R0</v>
      </c>
      <c r="I20" s="1" t="str">
        <f>IFERROR(INDEX(t_Semaine[Activité],MATCH(MOD(_xlfn.ISOWEEKNUM(H19),2)&amp;WEEKDAY(H19,2)&amp;COLUMN()-1,t_Semaine[Code],0)),"")</f>
        <v>City4 4-R1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4-Rjh</v>
      </c>
      <c r="L20" s="1" t="str">
        <f>IFERROR(INDEX(t_Semaine[Activité],MATCH(MOD(_xlfn.ISOWEEKNUM(K19),2)&amp;WEEKDAY(K19,2)&amp;COLUMN()-1,t_Semaine[Code],0)),"")</f>
        <v>City4 4-Rjb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5-Rjb</v>
      </c>
      <c r="O20" s="1" t="str">
        <f>IFERROR(INDEX(t_Semaine[Activité],MATCH(MOD(_xlfn.ISOWEEKNUM(N19),2)&amp;WEEKDAY(N19,2)&amp;COLUMN()-1,t_Semaine[Code],0)),"")</f>
        <v>City4 5-Rjh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5-R0</v>
      </c>
      <c r="R20" s="1" t="str">
        <f>IFERROR(INDEX(t_Semaine[Activité],MATCH(MOD(_xlfn.ISOWEEKNUM(Q19),2)&amp;WEEKDAY(Q19,2)&amp;COLUMN()-1,t_Semaine[Code],0)),"")</f>
        <v>City4 5-R1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5-R1</v>
      </c>
      <c r="U20" s="1" t="str">
        <f>IFERROR(INDEX(t_Semaine[Activité],MATCH(MOD(_xlfn.ISOWEEKNUM(T19),2)&amp;WEEKDAY(T19,2)&amp;COLUMN()-1,t_Semaine[Code],0)),"")</f>
        <v>City4 5-R0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5-Rjh</v>
      </c>
      <c r="X20" s="1" t="str">
        <f>IFERROR(INDEX(t_Semaine[Activité],MATCH(MOD(_xlfn.ISOWEEKNUM(W19),2)&amp;WEEKDAY(W19,2)&amp;COLUMN()-1,t_Semaine[Code],0)),"")</f>
        <v>City4 5-Rjb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3-Rjb</v>
      </c>
      <c r="AA20" s="1" t="str">
        <f>IFERROR(INDEX(t_Semaine[Activité],MATCH(MOD(_xlfn.ISOWEEKNUM(Z19),2)&amp;WEEKDAY(Z19,2)&amp;COLUMN()-1,t_Semaine[Code],0)),"")</f>
        <v>City4 3-Rjh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3-R1</v>
      </c>
      <c r="AD20" s="1" t="str">
        <f>IFERROR(INDEX(t_Semaine[Activité],MATCH(MOD(_xlfn.ISOWEEKNUM(AC19),2)&amp;WEEKDAY(AC19,2)&amp;COLUMN()-1,t_Semaine[Code],0)),"")</f>
        <v>City4 3-R0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Seb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2</v>
      </c>
      <c r="C22" s="24"/>
      <c r="D22" s="24"/>
      <c r="E22" s="25">
        <f>B22</f>
        <v>2</v>
      </c>
      <c r="F22" s="25"/>
      <c r="G22" s="25"/>
      <c r="H22" s="25">
        <f>E22</f>
        <v>2</v>
      </c>
      <c r="I22" s="25"/>
      <c r="J22" s="25"/>
      <c r="K22" s="25">
        <f>H22</f>
        <v>2</v>
      </c>
      <c r="L22" s="25"/>
      <c r="M22" s="25"/>
      <c r="N22" s="25">
        <f>K22</f>
        <v>2</v>
      </c>
      <c r="O22" s="25"/>
      <c r="P22" s="25"/>
      <c r="Q22" s="25">
        <f>N22</f>
        <v>2</v>
      </c>
      <c r="R22" s="25"/>
      <c r="S22" s="25"/>
      <c r="T22" s="25">
        <f>Q22</f>
        <v>2</v>
      </c>
      <c r="U22" s="25"/>
      <c r="V22" s="25"/>
      <c r="W22" s="25">
        <f>T22</f>
        <v>2</v>
      </c>
      <c r="X22" s="25"/>
      <c r="Y22" s="25"/>
      <c r="Z22" s="25">
        <f>W22</f>
        <v>2</v>
      </c>
      <c r="AA22" s="25"/>
      <c r="AB22" s="25"/>
      <c r="AC22" s="25">
        <f>Z22</f>
        <v>2</v>
      </c>
      <c r="AD22" s="25"/>
      <c r="AE22" s="34"/>
    </row>
    <row r="23" spans="2:31" ht="10.95" customHeight="1">
      <c r="B23" s="35">
        <f>B19+7</f>
        <v>46027</v>
      </c>
      <c r="C23" s="7"/>
      <c r="D23" s="23"/>
      <c r="E23" s="9">
        <f>B23</f>
        <v>46027</v>
      </c>
      <c r="F23" s="7"/>
      <c r="G23" s="8"/>
      <c r="H23" s="22">
        <f>E23+1</f>
        <v>46028</v>
      </c>
      <c r="I23" s="7"/>
      <c r="J23" s="23"/>
      <c r="K23" s="9">
        <f>H23</f>
        <v>46028</v>
      </c>
      <c r="L23" s="7"/>
      <c r="M23" s="8"/>
      <c r="N23" s="22">
        <f>K23+1</f>
        <v>46029</v>
      </c>
      <c r="O23" s="7"/>
      <c r="P23" s="23"/>
      <c r="Q23" s="9">
        <f>N23</f>
        <v>46029</v>
      </c>
      <c r="R23" s="7"/>
      <c r="S23" s="8"/>
      <c r="T23" s="22">
        <f>Q23+1</f>
        <v>46030</v>
      </c>
      <c r="U23" s="7"/>
      <c r="V23" s="23"/>
      <c r="W23" s="9">
        <f>T23</f>
        <v>46030</v>
      </c>
      <c r="X23" s="7"/>
      <c r="Y23" s="8"/>
      <c r="Z23" s="22">
        <f>W23+1</f>
        <v>46031</v>
      </c>
      <c r="AA23" s="7"/>
      <c r="AB23" s="23"/>
      <c r="AC23" s="9">
        <f>Z23</f>
        <v>46031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3-R1</v>
      </c>
      <c r="C24" s="1" t="str">
        <f>IFERROR(INDEX(t_Semaine[Activité],MATCH(MOD(_xlfn.ISOWEEKNUM(B23),2)&amp;WEEKDAY(B23,2)&amp;COLUMN()-1,t_Semaine[Code],0)),"")</f>
        <v>City4 3-R0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3-Rjb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4-Rjb</v>
      </c>
      <c r="I24" s="1" t="str">
        <f>IFERROR(INDEX(t_Semaine[Activité],MATCH(MOD(_xlfn.ISOWEEKNUM(H23),2)&amp;WEEKDAY(H23,2)&amp;COLUMN()-1,t_Semaine[Code],0)),"")</f>
        <v>City4 4-Rjh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4-R0</v>
      </c>
      <c r="L24" s="1" t="str">
        <f>IFERROR(INDEX(t_Semaine[Activité],MATCH(MOD(_xlfn.ISOWEEKNUM(K23),2)&amp;WEEKDAY(K23,2)&amp;COLUMN()-1,t_Semaine[Code],0)),"")</f>
        <v>City4 4-R1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5-R0</v>
      </c>
      <c r="O24" s="1" t="str">
        <f>IFERROR(INDEX(t_Semaine[Activité],MATCH(MOD(_xlfn.ISOWEEKNUM(N23),2)&amp;WEEKDAY(N23,2)&amp;COLUMN()-1,t_Semaine[Code],0)),"")</f>
        <v>City4 5-R1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5-Rjb</v>
      </c>
      <c r="R24" s="1" t="str">
        <f>IFERROR(INDEX(t_Semaine[Activité],MATCH(MOD(_xlfn.ISOWEEKNUM(Q23),2)&amp;WEEKDAY(Q23,2)&amp;COLUMN()-1,t_Semaine[Code],0)),"")</f>
        <v>City4 5-Rjh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3-Rjh</v>
      </c>
      <c r="U24" s="1" t="str">
        <f>IFERROR(INDEX(t_Semaine[Activité],MATCH(MOD(_xlfn.ISOWEEKNUM(T23),2)&amp;WEEKDAY(T23,2)&amp;COLUMN()-1,t_Semaine[Code],0)),"")</f>
        <v>City4 Auxis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3-R0</v>
      </c>
      <c r="X24" s="1" t="str">
        <f>IFERROR(INDEX(t_Semaine[Activité],MATCH(MOD(_xlfn.ISOWEEKNUM(W23),2)&amp;WEEKDAY(W23,2)&amp;COLUMN()-1,t_Semaine[Code],0)),"")</f>
        <v>City4 3-Rjb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4-R1</v>
      </c>
      <c r="AA24" s="1" t="str">
        <f>IFERROR(INDEX(t_Semaine[Activité],MATCH(MOD(_xlfn.ISOWEEKNUM(Z23),2)&amp;WEEKDAY(Z23,2)&amp;COLUMN()-1,t_Semaine[Code],0)),"")</f>
        <v>City4 4-R0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4-Rjh</v>
      </c>
      <c r="AD24" s="1" t="str">
        <f>IFERROR(INDEX(t_Semaine[Activité],MATCH(MOD(_xlfn.ISOWEEKNUM(AC23),2)&amp;WEEKDAY(AC23,2)&amp;COLUMN()-1,t_Semaine[Code],0)),"")</f>
        <v>City4 4-Rjb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Mou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3</v>
      </c>
      <c r="C26" s="24"/>
      <c r="D26" s="24"/>
      <c r="E26" s="25">
        <f>B26</f>
        <v>3</v>
      </c>
      <c r="F26" s="25"/>
      <c r="G26" s="25"/>
      <c r="H26" s="25">
        <f>E26</f>
        <v>3</v>
      </c>
      <c r="I26" s="25"/>
      <c r="J26" s="25"/>
      <c r="K26" s="25">
        <f>H26</f>
        <v>3</v>
      </c>
      <c r="L26" s="25"/>
      <c r="M26" s="25"/>
      <c r="N26" s="25">
        <f>K26</f>
        <v>3</v>
      </c>
      <c r="O26" s="25"/>
      <c r="P26" s="25"/>
      <c r="Q26" s="25">
        <f>N26</f>
        <v>3</v>
      </c>
      <c r="R26" s="25"/>
      <c r="S26" s="25"/>
      <c r="T26" s="25">
        <f>Q26</f>
        <v>3</v>
      </c>
      <c r="U26" s="25"/>
      <c r="V26" s="25"/>
      <c r="W26" s="25">
        <f>T26</f>
        <v>3</v>
      </c>
      <c r="X26" s="25"/>
      <c r="Y26" s="25"/>
      <c r="Z26" s="25">
        <f>W26</f>
        <v>3</v>
      </c>
      <c r="AA26" s="25"/>
      <c r="AB26" s="25"/>
      <c r="AC26" s="25">
        <f>Z26</f>
        <v>3</v>
      </c>
      <c r="AD26" s="25"/>
      <c r="AE26" s="34"/>
    </row>
    <row r="27" spans="2:31" ht="10.95" customHeight="1">
      <c r="B27" s="35">
        <f>B23+7</f>
        <v>46034</v>
      </c>
      <c r="C27" s="7"/>
      <c r="D27" s="23"/>
      <c r="E27" s="9">
        <f>B27</f>
        <v>46034</v>
      </c>
      <c r="F27" s="7"/>
      <c r="G27" s="8"/>
      <c r="H27" s="22">
        <f>E27+1</f>
        <v>46035</v>
      </c>
      <c r="I27" s="7"/>
      <c r="J27" s="23"/>
      <c r="K27" s="9">
        <f>H27</f>
        <v>46035</v>
      </c>
      <c r="L27" s="7"/>
      <c r="M27" s="8"/>
      <c r="N27" s="22">
        <f>K27+1</f>
        <v>46036</v>
      </c>
      <c r="O27" s="7"/>
      <c r="P27" s="23"/>
      <c r="Q27" s="9">
        <f>N27</f>
        <v>46036</v>
      </c>
      <c r="R27" s="7"/>
      <c r="S27" s="8"/>
      <c r="T27" s="22">
        <f>Q27+1</f>
        <v>46037</v>
      </c>
      <c r="U27" s="7"/>
      <c r="V27" s="23"/>
      <c r="W27" s="9">
        <f>T27</f>
        <v>46037</v>
      </c>
      <c r="X27" s="7"/>
      <c r="Y27" s="8"/>
      <c r="Z27" s="22">
        <f>W27+1</f>
        <v>46038</v>
      </c>
      <c r="AA27" s="7"/>
      <c r="AB27" s="23"/>
      <c r="AC27" s="9">
        <f>Z27</f>
        <v>46038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3-Rjh</v>
      </c>
      <c r="C28" s="1" t="str">
        <f>IFERROR(INDEX(t_Semaine[Activité],MATCH(MOD(_xlfn.ISOWEEKNUM(B27),2)&amp;WEEKDAY(B27,2)&amp;COLUMN()-1,t_Semaine[Code],0)),"")</f>
        <v>City4 3-Rjb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3-R1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4-R0</v>
      </c>
      <c r="I28" s="1" t="str">
        <f>IFERROR(INDEX(t_Semaine[Activité],MATCH(MOD(_xlfn.ISOWEEKNUM(H27),2)&amp;WEEKDAY(H27,2)&amp;COLUMN()-1,t_Semaine[Code],0)),"")</f>
        <v>City4 4-R1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4-Rjh</v>
      </c>
      <c r="L28" s="1" t="str">
        <f>IFERROR(INDEX(t_Semaine[Activité],MATCH(MOD(_xlfn.ISOWEEKNUM(K27),2)&amp;WEEKDAY(K27,2)&amp;COLUMN()-1,t_Semaine[Code],0)),"")</f>
        <v>City4 4-Rjb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5-Rjb</v>
      </c>
      <c r="O28" s="1" t="str">
        <f>IFERROR(INDEX(t_Semaine[Activité],MATCH(MOD(_xlfn.ISOWEEKNUM(N27),2)&amp;WEEKDAY(N27,2)&amp;COLUMN()-1,t_Semaine[Code],0)),"")</f>
        <v>City4 5-Rjh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5-R0</v>
      </c>
      <c r="R28" s="1" t="str">
        <f>IFERROR(INDEX(t_Semaine[Activité],MATCH(MOD(_xlfn.ISOWEEKNUM(Q27),2)&amp;WEEKDAY(Q27,2)&amp;COLUMN()-1,t_Semaine[Code],0)),"")</f>
        <v>City4 5-R1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5-R1</v>
      </c>
      <c r="U28" s="1" t="str">
        <f>IFERROR(INDEX(t_Semaine[Activité],MATCH(MOD(_xlfn.ISOWEEKNUM(T27),2)&amp;WEEKDAY(T27,2)&amp;COLUMN()-1,t_Semaine[Code],0)),"")</f>
        <v>City4 5-R0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5-Rjh</v>
      </c>
      <c r="X28" s="1" t="str">
        <f>IFERROR(INDEX(t_Semaine[Activité],MATCH(MOD(_xlfn.ISOWEEKNUM(W27),2)&amp;WEEKDAY(W27,2)&amp;COLUMN()-1,t_Semaine[Code],0)),"")</f>
        <v>City4 5-Rjb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3-Rjb</v>
      </c>
      <c r="AA28" s="1" t="str">
        <f>IFERROR(INDEX(t_Semaine[Activité],MATCH(MOD(_xlfn.ISOWEEKNUM(Z27),2)&amp;WEEKDAY(Z27,2)&amp;COLUMN()-1,t_Semaine[Code],0)),"")</f>
        <v>City4 3-Rjh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3-R1</v>
      </c>
      <c r="AD28" s="1" t="str">
        <f>IFERROR(INDEX(t_Semaine[Activité],MATCH(MOD(_xlfn.ISOWEEKNUM(AC27),2)&amp;WEEKDAY(AC27,2)&amp;COLUMN()-1,t_Semaine[Code],0)),"")</f>
        <v>City4 3-R0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Seb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4</v>
      </c>
      <c r="C30" s="24"/>
      <c r="D30" s="24"/>
      <c r="E30" s="25">
        <f>B30</f>
        <v>4</v>
      </c>
      <c r="F30" s="25"/>
      <c r="G30" s="25"/>
      <c r="H30" s="25">
        <f>E30</f>
        <v>4</v>
      </c>
      <c r="I30" s="25"/>
      <c r="J30" s="25"/>
      <c r="K30" s="25">
        <f>H30</f>
        <v>4</v>
      </c>
      <c r="L30" s="25"/>
      <c r="M30" s="25"/>
      <c r="N30" s="25">
        <f>K30</f>
        <v>4</v>
      </c>
      <c r="O30" s="25"/>
      <c r="P30" s="25"/>
      <c r="Q30" s="25">
        <f>N30</f>
        <v>4</v>
      </c>
      <c r="R30" s="25"/>
      <c r="S30" s="25"/>
      <c r="T30" s="25">
        <f>Q30</f>
        <v>4</v>
      </c>
      <c r="U30" s="25"/>
      <c r="V30" s="25"/>
      <c r="W30" s="25">
        <f>T30</f>
        <v>4</v>
      </c>
      <c r="X30" s="25"/>
      <c r="Y30" s="25"/>
      <c r="Z30" s="25">
        <f>W30</f>
        <v>4</v>
      </c>
      <c r="AA30" s="25"/>
      <c r="AB30" s="25"/>
      <c r="AC30" s="25">
        <f>Z30</f>
        <v>4</v>
      </c>
      <c r="AD30" s="25"/>
      <c r="AE30" s="34"/>
    </row>
    <row r="31" spans="2:31" ht="10.95" customHeight="1">
      <c r="B31" s="35">
        <f>B27+7</f>
        <v>46041</v>
      </c>
      <c r="C31" s="7"/>
      <c r="D31" s="23"/>
      <c r="E31" s="9">
        <f>B31</f>
        <v>46041</v>
      </c>
      <c r="F31" s="7"/>
      <c r="G31" s="8"/>
      <c r="H31" s="22">
        <f>E31+1</f>
        <v>46042</v>
      </c>
      <c r="I31" s="7"/>
      <c r="J31" s="23"/>
      <c r="K31" s="9">
        <f>H31</f>
        <v>46042</v>
      </c>
      <c r="L31" s="7"/>
      <c r="M31" s="8"/>
      <c r="N31" s="22">
        <f>K31+1</f>
        <v>46043</v>
      </c>
      <c r="O31" s="7"/>
      <c r="P31" s="23"/>
      <c r="Q31" s="9">
        <f>N31</f>
        <v>46043</v>
      </c>
      <c r="R31" s="7"/>
      <c r="S31" s="8"/>
      <c r="T31" s="22">
        <f>Q31+1</f>
        <v>46044</v>
      </c>
      <c r="U31" s="7"/>
      <c r="V31" s="23"/>
      <c r="W31" s="9">
        <f>T31</f>
        <v>46044</v>
      </c>
      <c r="X31" s="7"/>
      <c r="Y31" s="8"/>
      <c r="Z31" s="22">
        <f>W31+1</f>
        <v>46045</v>
      </c>
      <c r="AA31" s="7"/>
      <c r="AB31" s="23"/>
      <c r="AC31" s="9">
        <f>Z31</f>
        <v>46045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3-R1</v>
      </c>
      <c r="C32" s="1" t="str">
        <f>IFERROR(INDEX(t_Semaine[Activité],MATCH(MOD(_xlfn.ISOWEEKNUM(B31),2)&amp;WEEKDAY(B31,2)&amp;COLUMN()-1,t_Semaine[Code],0)),"")</f>
        <v>City4 3-R0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3-Rjb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4-Rjb</v>
      </c>
      <c r="I32" s="1" t="str">
        <f>IFERROR(INDEX(t_Semaine[Activité],MATCH(MOD(_xlfn.ISOWEEKNUM(H31),2)&amp;WEEKDAY(H31,2)&amp;COLUMN()-1,t_Semaine[Code],0)),"")</f>
        <v>City4 4-Rjh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4-R0</v>
      </c>
      <c r="L32" s="1" t="str">
        <f>IFERROR(INDEX(t_Semaine[Activité],MATCH(MOD(_xlfn.ISOWEEKNUM(K31),2)&amp;WEEKDAY(K31,2)&amp;COLUMN()-1,t_Semaine[Code],0)),"")</f>
        <v>City4 4-R1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5-R0</v>
      </c>
      <c r="O32" s="1" t="str">
        <f>IFERROR(INDEX(t_Semaine[Activité],MATCH(MOD(_xlfn.ISOWEEKNUM(N31),2)&amp;WEEKDAY(N31,2)&amp;COLUMN()-1,t_Semaine[Code],0)),"")</f>
        <v>City4 5-R1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5-Rjb</v>
      </c>
      <c r="R32" s="1" t="str">
        <f>IFERROR(INDEX(t_Semaine[Activité],MATCH(MOD(_xlfn.ISOWEEKNUM(Q31),2)&amp;WEEKDAY(Q31,2)&amp;COLUMN()-1,t_Semaine[Code],0)),"")</f>
        <v>City4 5-Rjh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3-Rjh</v>
      </c>
      <c r="U32" s="1" t="str">
        <f>IFERROR(INDEX(t_Semaine[Activité],MATCH(MOD(_xlfn.ISOWEEKNUM(T31),2)&amp;WEEKDAY(T31,2)&amp;COLUMN()-1,t_Semaine[Code],0)),"")</f>
        <v>City4 Auxis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3-R0</v>
      </c>
      <c r="X32" s="1" t="str">
        <f>IFERROR(INDEX(t_Semaine[Activité],MATCH(MOD(_xlfn.ISOWEEKNUM(W31),2)&amp;WEEKDAY(W31,2)&amp;COLUMN()-1,t_Semaine[Code],0)),"")</f>
        <v>City4 3-Rjb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4-R1</v>
      </c>
      <c r="AA32" s="1" t="str">
        <f>IFERROR(INDEX(t_Semaine[Activité],MATCH(MOD(_xlfn.ISOWEEKNUM(Z31),2)&amp;WEEKDAY(Z31,2)&amp;COLUMN()-1,t_Semaine[Code],0)),"")</f>
        <v>City4 4-R0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4-Rjh</v>
      </c>
      <c r="AD32" s="1" t="str">
        <f>IFERROR(INDEX(t_Semaine[Activité],MATCH(MOD(_xlfn.ISOWEEKNUM(AC31),2)&amp;WEEKDAY(AC31,2)&amp;COLUMN()-1,t_Semaine[Code],0)),"")</f>
        <v>City4 4-Rjb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Mou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5</v>
      </c>
      <c r="C34" s="24"/>
      <c r="D34" s="24"/>
      <c r="E34" s="25">
        <f>B34</f>
        <v>5</v>
      </c>
      <c r="F34" s="25"/>
      <c r="G34" s="25"/>
      <c r="H34" s="25">
        <f>E34</f>
        <v>5</v>
      </c>
      <c r="I34" s="25"/>
      <c r="J34" s="25"/>
      <c r="K34" s="25">
        <f>H34</f>
        <v>5</v>
      </c>
      <c r="L34" s="25"/>
      <c r="M34" s="25"/>
      <c r="N34" s="25">
        <f>K34</f>
        <v>5</v>
      </c>
      <c r="O34" s="25"/>
      <c r="P34" s="25"/>
      <c r="Q34" s="25">
        <f>N34</f>
        <v>5</v>
      </c>
      <c r="R34" s="25"/>
      <c r="S34" s="25"/>
      <c r="T34" s="25">
        <f>Q34</f>
        <v>5</v>
      </c>
      <c r="U34" s="25"/>
      <c r="V34" s="25"/>
      <c r="W34" s="25">
        <f>T34</f>
        <v>5</v>
      </c>
      <c r="X34" s="25"/>
      <c r="Y34" s="25"/>
      <c r="Z34" s="25">
        <f>W34</f>
        <v>5</v>
      </c>
      <c r="AA34" s="25"/>
      <c r="AB34" s="25"/>
      <c r="AC34" s="25">
        <f>Z34</f>
        <v>5</v>
      </c>
      <c r="AD34" s="25"/>
      <c r="AE34" s="34"/>
    </row>
    <row r="35" spans="2:31" ht="10.95" customHeight="1">
      <c r="B35" s="35">
        <f>IFERROR(IF(MONTH(B31+7)=MONTH(EOMONTH($B$3,1)),B31+7,""),"")</f>
        <v>46048</v>
      </c>
      <c r="C35" s="7"/>
      <c r="D35" s="23"/>
      <c r="E35" s="9">
        <f>B35</f>
        <v>46048</v>
      </c>
      <c r="F35" s="7"/>
      <c r="G35" s="8"/>
      <c r="H35" s="22">
        <f>IFERROR(E35+1,"")</f>
        <v>46049</v>
      </c>
      <c r="I35" s="7"/>
      <c r="J35" s="23"/>
      <c r="K35" s="9">
        <f>H35</f>
        <v>46049</v>
      </c>
      <c r="L35" s="7"/>
      <c r="M35" s="8"/>
      <c r="N35" s="22">
        <f>IFERROR(K35+1,"")</f>
        <v>46050</v>
      </c>
      <c r="O35" s="7"/>
      <c r="P35" s="23"/>
      <c r="Q35" s="9">
        <f>N35</f>
        <v>46050</v>
      </c>
      <c r="R35" s="7"/>
      <c r="S35" s="8"/>
      <c r="T35" s="22">
        <f>IFERROR(Q35+1,"")</f>
        <v>46051</v>
      </c>
      <c r="U35" s="7"/>
      <c r="V35" s="23"/>
      <c r="W35" s="9">
        <f>T35</f>
        <v>46051</v>
      </c>
      <c r="X35" s="7"/>
      <c r="Y35" s="8"/>
      <c r="Z35" s="22">
        <f>IFERROR(W35+1,"")</f>
        <v>46052</v>
      </c>
      <c r="AA35" s="7"/>
      <c r="AB35" s="23"/>
      <c r="AC35" s="9">
        <f>Z35</f>
        <v>46052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3-Rjh</v>
      </c>
      <c r="C36" s="1" t="str">
        <f>IFERROR(INDEX(t_Semaine[Activité],MATCH(MOD(_xlfn.ISOWEEKNUM(B35),2)&amp;WEEKDAY(B35,2)&amp;COLUMN()-1,t_Semaine[Code],0)),"")</f>
        <v>City4 3-Rjb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3-R1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4-R0</v>
      </c>
      <c r="I36" s="1" t="str">
        <f>IFERROR(INDEX(t_Semaine[Activité],MATCH(MOD(_xlfn.ISOWEEKNUM(H35),2)&amp;WEEKDAY(H35,2)&amp;COLUMN()-1,t_Semaine[Code],0)),"")</f>
        <v>City4 4-R1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4-Rjh</v>
      </c>
      <c r="L36" s="1" t="str">
        <f>IFERROR(INDEX(t_Semaine[Activité],MATCH(MOD(_xlfn.ISOWEEKNUM(K35),2)&amp;WEEKDAY(K35,2)&amp;COLUMN()-1,t_Semaine[Code],0)),"")</f>
        <v>City4 4-Rjb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5-Rjb</v>
      </c>
      <c r="O36" s="1" t="str">
        <f>IFERROR(INDEX(t_Semaine[Activité],MATCH(MOD(_xlfn.ISOWEEKNUM(N35),2)&amp;WEEKDAY(N35,2)&amp;COLUMN()-1,t_Semaine[Code],0)),"")</f>
        <v>City4 5-Rjh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5-R0</v>
      </c>
      <c r="R36" s="1" t="str">
        <f>IFERROR(INDEX(t_Semaine[Activité],MATCH(MOD(_xlfn.ISOWEEKNUM(Q35),2)&amp;WEEKDAY(Q35,2)&amp;COLUMN()-1,t_Semaine[Code],0)),"")</f>
        <v>City4 5-R1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5-R1</v>
      </c>
      <c r="U36" s="1" t="str">
        <f>IFERROR(INDEX(t_Semaine[Activité],MATCH(MOD(_xlfn.ISOWEEKNUM(T35),2)&amp;WEEKDAY(T35,2)&amp;COLUMN()-1,t_Semaine[Code],0)),"")</f>
        <v>City4 5-R0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5-Rjh</v>
      </c>
      <c r="X36" s="1" t="str">
        <f>IFERROR(INDEX(t_Semaine[Activité],MATCH(MOD(_xlfn.ISOWEEKNUM(W35),2)&amp;WEEKDAY(W35,2)&amp;COLUMN()-1,t_Semaine[Code],0)),"")</f>
        <v>City4 5-Rjb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3-Rjb</v>
      </c>
      <c r="AA36" s="1" t="str">
        <f>IFERROR(INDEX(t_Semaine[Activité],MATCH(MOD(_xlfn.ISOWEEKNUM(Z35),2)&amp;WEEKDAY(Z35,2)&amp;COLUMN()-1,t_Semaine[Code],0)),"")</f>
        <v>City4 3-Rjh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3-R1</v>
      </c>
      <c r="AD36" s="1" t="str">
        <f>IFERROR(INDEX(t_Semaine[Activité],MATCH(MOD(_xlfn.ISOWEEKNUM(AC35),2)&amp;WEEKDAY(AC35,2)&amp;COLUMN()-1,t_Semaine[Code],0)),"")</f>
        <v>City4 3-R0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Seb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215" priority="52">
      <formula>COUNTIF(l_Feries,$B$3)</formula>
    </cfRule>
  </conditionalFormatting>
  <conditionalFormatting sqref="B7:G9">
    <cfRule type="expression" dxfId="214" priority="42">
      <formula>COUNTIF(l_Feries,$B$7)</formula>
    </cfRule>
  </conditionalFormatting>
  <conditionalFormatting sqref="B11:G13">
    <cfRule type="expression" dxfId="213" priority="37">
      <formula>COUNTIF(l_Feries,$B$11)</formula>
    </cfRule>
  </conditionalFormatting>
  <conditionalFormatting sqref="B15:G17">
    <cfRule type="expression" dxfId="212" priority="50">
      <formula>COUNTIF(l_Feries,$B$15)</formula>
    </cfRule>
  </conditionalFormatting>
  <conditionalFormatting sqref="B19:G21">
    <cfRule type="expression" dxfId="211" priority="32">
      <formula>COUNTIF(l_Feries,$B$19)</formula>
    </cfRule>
  </conditionalFormatting>
  <conditionalFormatting sqref="B23:G25">
    <cfRule type="expression" dxfId="210" priority="27">
      <formula>COUNTIF(l_Feries,$B$23)</formula>
    </cfRule>
  </conditionalFormatting>
  <conditionalFormatting sqref="B27:G29">
    <cfRule type="expression" dxfId="209" priority="22">
      <formula>COUNTIF(l_Feries,$B$27)</formula>
    </cfRule>
  </conditionalFormatting>
  <conditionalFormatting sqref="B31:G33">
    <cfRule type="expression" dxfId="208" priority="17">
      <formula>COUNTIF(l_Feries,$B$31)</formula>
    </cfRule>
  </conditionalFormatting>
  <conditionalFormatting sqref="B35:G37">
    <cfRule type="expression" dxfId="207" priority="12">
      <formula>COUNTIF(l_Feries,$B$35)</formula>
    </cfRule>
  </conditionalFormatting>
  <conditionalFormatting sqref="B39:G41">
    <cfRule type="expression" dxfId="206" priority="7">
      <formula>COUNTIF(l_Feries,$B$39)</formula>
    </cfRule>
  </conditionalFormatting>
  <conditionalFormatting sqref="H3:M5">
    <cfRule type="expression" dxfId="205" priority="46">
      <formula>COUNTIF(l_Feries,$H$3)</formula>
    </cfRule>
  </conditionalFormatting>
  <conditionalFormatting sqref="H7:M9">
    <cfRule type="expression" dxfId="204" priority="41">
      <formula>COUNTIF(l_Feries,$H$7)</formula>
    </cfRule>
  </conditionalFormatting>
  <conditionalFormatting sqref="H11:M13">
    <cfRule type="expression" dxfId="203" priority="36">
      <formula>COUNTIF(l_Feries,$H$11)</formula>
    </cfRule>
  </conditionalFormatting>
  <conditionalFormatting sqref="H15:M17">
    <cfRule type="expression" dxfId="202" priority="49">
      <formula>COUNTIF(l_Feries,$H$15)</formula>
    </cfRule>
  </conditionalFormatting>
  <conditionalFormatting sqref="H19:M21">
    <cfRule type="expression" dxfId="201" priority="31">
      <formula>COUNTIF(l_Feries,$H$19)</formula>
    </cfRule>
  </conditionalFormatting>
  <conditionalFormatting sqref="H23:M25">
    <cfRule type="expression" dxfId="200" priority="26">
      <formula>COUNTIF(l_Feries,$H$23)</formula>
    </cfRule>
  </conditionalFormatting>
  <conditionalFormatting sqref="H27:M29">
    <cfRule type="expression" dxfId="199" priority="21">
      <formula>COUNTIF(l_Feries,$H$27)</formula>
    </cfRule>
  </conditionalFormatting>
  <conditionalFormatting sqref="H31:M33">
    <cfRule type="expression" dxfId="198" priority="16">
      <formula>COUNTIF(l_Feries,$H$31)</formula>
    </cfRule>
  </conditionalFormatting>
  <conditionalFormatting sqref="H35:M37">
    <cfRule type="expression" dxfId="197" priority="11">
      <formula>COUNTIF(l_Feries,$H$35)</formula>
    </cfRule>
  </conditionalFormatting>
  <conditionalFormatting sqref="H39:M41">
    <cfRule type="expression" dxfId="196" priority="6">
      <formula>COUNTIF(l_Feries,$H$39)</formula>
    </cfRule>
  </conditionalFormatting>
  <conditionalFormatting sqref="N3:S5">
    <cfRule type="expression" dxfId="195" priority="45">
      <formula>COUNTIF(l_Feries,$N$3)</formula>
    </cfRule>
  </conditionalFormatting>
  <conditionalFormatting sqref="N7:S9">
    <cfRule type="expression" dxfId="194" priority="40">
      <formula>COUNTIF(l_Feries,$N$7)</formula>
    </cfRule>
  </conditionalFormatting>
  <conditionalFormatting sqref="N11:S13">
    <cfRule type="expression" dxfId="193" priority="35">
      <formula>COUNTIF(l_Feries,$N$11)</formula>
    </cfRule>
  </conditionalFormatting>
  <conditionalFormatting sqref="N15:S17">
    <cfRule type="expression" dxfId="192" priority="48">
      <formula>COUNTIF(l_Feries,$N$15)</formula>
    </cfRule>
  </conditionalFormatting>
  <conditionalFormatting sqref="N19:S21">
    <cfRule type="expression" dxfId="191" priority="30">
      <formula>COUNTIF(l_Feries,$N$19)</formula>
    </cfRule>
  </conditionalFormatting>
  <conditionalFormatting sqref="N23:S25">
    <cfRule type="expression" dxfId="190" priority="25">
      <formula>COUNTIF(l_Feries,$N$23)</formula>
    </cfRule>
  </conditionalFormatting>
  <conditionalFormatting sqref="N27:S29">
    <cfRule type="expression" dxfId="189" priority="20">
      <formula>COUNTIF(l_Feries,$N$27)</formula>
    </cfRule>
  </conditionalFormatting>
  <conditionalFormatting sqref="N31:S33">
    <cfRule type="expression" dxfId="188" priority="15">
      <formula>COUNTIF(l_Feries,$N$31)</formula>
    </cfRule>
  </conditionalFormatting>
  <conditionalFormatting sqref="N35:S37">
    <cfRule type="expression" dxfId="187" priority="10">
      <formula>COUNTIF(l_Feries,$N$35)</formula>
    </cfRule>
  </conditionalFormatting>
  <conditionalFormatting sqref="N39:S41">
    <cfRule type="expression" dxfId="186" priority="5">
      <formula>COUNTIF(l_Feries,$N$39)</formula>
    </cfRule>
  </conditionalFormatting>
  <conditionalFormatting sqref="T3:Y5">
    <cfRule type="expression" dxfId="185" priority="44">
      <formula>COUNTIF(l_Feries,$T$3)</formula>
    </cfRule>
  </conditionalFormatting>
  <conditionalFormatting sqref="T7:Y9">
    <cfRule type="expression" dxfId="184" priority="39">
      <formula>COUNTIF(l_Feries,$T$7)</formula>
    </cfRule>
  </conditionalFormatting>
  <conditionalFormatting sqref="T11:Y13">
    <cfRule type="expression" dxfId="183" priority="34">
      <formula>COUNTIF(l_Feries,$T$11)</formula>
    </cfRule>
  </conditionalFormatting>
  <conditionalFormatting sqref="T15:Y17">
    <cfRule type="expression" dxfId="182" priority="51">
      <formula>COUNTIF(l_Feries,$T$15)</formula>
    </cfRule>
  </conditionalFormatting>
  <conditionalFormatting sqref="T19:Y21">
    <cfRule type="expression" dxfId="181" priority="29">
      <formula>COUNTIF(l_Feries,$T$19)</formula>
    </cfRule>
  </conditionalFormatting>
  <conditionalFormatting sqref="T23:Y25">
    <cfRule type="expression" dxfId="180" priority="24">
      <formula>COUNTIF(l_Feries,$T$23)</formula>
    </cfRule>
  </conditionalFormatting>
  <conditionalFormatting sqref="T27:Y29">
    <cfRule type="expression" dxfId="179" priority="19">
      <formula>COUNTIF(l_Feries,$T$27)</formula>
    </cfRule>
  </conditionalFormatting>
  <conditionalFormatting sqref="T31:Y33">
    <cfRule type="expression" dxfId="178" priority="14">
      <formula>COUNTIF(l_Feries,$T$31)</formula>
    </cfRule>
  </conditionalFormatting>
  <conditionalFormatting sqref="T35:Y37">
    <cfRule type="expression" dxfId="177" priority="9">
      <formula>COUNTIF(l_Feries,$T$35)</formula>
    </cfRule>
  </conditionalFormatting>
  <conditionalFormatting sqref="T39:Y41">
    <cfRule type="expression" dxfId="176" priority="4">
      <formula>COUNTIF(l_Feries,$T$39)</formula>
    </cfRule>
  </conditionalFormatting>
  <conditionalFormatting sqref="Z3:AE5">
    <cfRule type="expression" dxfId="175" priority="43">
      <formula>COUNTIF(l_Feries,$Z$3)</formula>
    </cfRule>
  </conditionalFormatting>
  <conditionalFormatting sqref="Z7:AE9">
    <cfRule type="expression" dxfId="174" priority="38">
      <formula>COUNTIF(l_Feries,$Z$7)</formula>
    </cfRule>
  </conditionalFormatting>
  <conditionalFormatting sqref="Z11:AE13">
    <cfRule type="expression" dxfId="173" priority="33">
      <formula>COUNTIF(l_Feries,$Z$11)</formula>
    </cfRule>
  </conditionalFormatting>
  <conditionalFormatting sqref="Z15:AE17">
    <cfRule type="expression" dxfId="172" priority="47">
      <formula>COUNTIF(l_Feries,$Z$15)</formula>
    </cfRule>
  </conditionalFormatting>
  <conditionalFormatting sqref="Z19:AE21">
    <cfRule type="expression" dxfId="171" priority="28">
      <formula>COUNTIF(l_Feries,$Z$19)</formula>
    </cfRule>
  </conditionalFormatting>
  <conditionalFormatting sqref="Z23:AE25">
    <cfRule type="expression" dxfId="170" priority="23">
      <formula>COUNTIF(l_Feries,$Z$23)</formula>
    </cfRule>
  </conditionalFormatting>
  <conditionalFormatting sqref="Z27:AE29">
    <cfRule type="expression" dxfId="169" priority="18">
      <formula>COUNTIF(l_Feries,$Z$27)</formula>
    </cfRule>
  </conditionalFormatting>
  <conditionalFormatting sqref="Z31:AE33">
    <cfRule type="expression" dxfId="168" priority="13">
      <formula>COUNTIF(l_Feries,$Z$31)</formula>
    </cfRule>
  </conditionalFormatting>
  <conditionalFormatting sqref="Z35:AE37">
    <cfRule type="expression" dxfId="167" priority="8">
      <formula>COUNTIF(l_Feries,$Z$35)</formula>
    </cfRule>
  </conditionalFormatting>
  <conditionalFormatting sqref="Z39:AE41">
    <cfRule type="expression" dxfId="166" priority="3">
      <formula>COUNTIF(l_Feries,$Z$39)</formula>
    </cfRule>
  </conditionalFormatting>
  <conditionalFormatting sqref="I1">
    <cfRule type="expression" dxfId="165" priority="2">
      <formula>ISNUMBER(DATEVALUE(I1))</formula>
    </cfRule>
  </conditionalFormatting>
  <conditionalFormatting sqref="P1">
    <cfRule type="expression" dxfId="164" priority="1">
      <formula>ISNUMBER(DATEVALUE(P1))</formula>
    </cfRule>
  </conditionalFormatting>
  <dataValidations count="1">
    <dataValidation type="list" allowBlank="1" showInputMessage="1" showErrorMessage="1" sqref="G1" xr:uid="{1D139FC2-72A4-49E0-9A7C-24D5046D5E95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EC4DB-C07E-4CD9-A40C-7285752B8A6A}">
  <sheetPr>
    <pageSetUpPr fitToPage="1"/>
  </sheetPr>
  <dimension ref="A1:AE42"/>
  <sheetViews>
    <sheetView showGridLines="0" showZeros="0" topLeftCell="B1" zoomScaleNormal="100" workbookViewId="0">
      <selection activeCell="F8" sqref="F8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156</v>
      </c>
      <c r="H1" s="42"/>
      <c r="I1" s="60" t="str">
        <f>UPPER(TEXT(DATE(_An,MONTH(_Mois&amp;1),1),"mmmm aaa"))&amp;" &amp; "&amp;UPPER(TEXT(EOMONTH(DATE(_An,MONTH(_Mois&amp;1),1),1),"mmmm aaa"))</f>
        <v>FÉVRIER 2026 &amp; MARS 2026</v>
      </c>
      <c r="P1" s="59" t="s">
        <v>125</v>
      </c>
    </row>
    <row r="2" spans="2:31" ht="15.6">
      <c r="B2" s="33">
        <f>_xlfn.ISOWEEKNUM(B3)</f>
        <v>6</v>
      </c>
      <c r="C2" s="25"/>
      <c r="D2" s="25"/>
      <c r="E2" s="25">
        <f>B2</f>
        <v>6</v>
      </c>
      <c r="F2" s="25"/>
      <c r="G2" s="25"/>
      <c r="H2" s="25">
        <f>E2</f>
        <v>6</v>
      </c>
      <c r="I2" s="25"/>
      <c r="J2" s="25"/>
      <c r="K2" s="25">
        <f>H2</f>
        <v>6</v>
      </c>
      <c r="L2" s="25"/>
      <c r="M2" s="25"/>
      <c r="N2" s="25">
        <f>K2</f>
        <v>6</v>
      </c>
      <c r="O2" s="25"/>
      <c r="P2" s="25"/>
      <c r="Q2" s="25">
        <f>N2</f>
        <v>6</v>
      </c>
      <c r="R2" s="25"/>
      <c r="S2" s="25"/>
      <c r="T2" s="25">
        <f>Q2</f>
        <v>6</v>
      </c>
      <c r="U2" s="25"/>
      <c r="V2" s="25"/>
      <c r="W2" s="25">
        <f>T2</f>
        <v>6</v>
      </c>
      <c r="X2" s="25"/>
      <c r="Y2" s="25"/>
      <c r="Z2" s="25">
        <f>W2</f>
        <v>6</v>
      </c>
      <c r="AA2" s="25"/>
      <c r="AB2" s="25"/>
      <c r="AC2" s="25">
        <f>Z2</f>
        <v>6</v>
      </c>
      <c r="AD2" s="25"/>
      <c r="AE2" s="34"/>
    </row>
    <row r="3" spans="2:31" ht="10.95" customHeight="1">
      <c r="B3" s="35">
        <f>_xlfn.LET(_xlpm.date,DATEVALUE(_Mois&amp;_An),WORKDAY.INTL(_xlpm.date-1,1,"0111111"))</f>
        <v>46055</v>
      </c>
      <c r="C3" s="7"/>
      <c r="D3" s="23"/>
      <c r="E3" s="9">
        <f>B3</f>
        <v>46055</v>
      </c>
      <c r="F3" s="7"/>
      <c r="G3" s="8"/>
      <c r="H3" s="22">
        <f>E3+1</f>
        <v>46056</v>
      </c>
      <c r="I3" s="7"/>
      <c r="J3" s="23"/>
      <c r="K3" s="9">
        <f>H3</f>
        <v>46056</v>
      </c>
      <c r="L3" s="7"/>
      <c r="M3" s="8"/>
      <c r="N3" s="22">
        <f>K3+1</f>
        <v>46057</v>
      </c>
      <c r="O3" s="7"/>
      <c r="P3" s="23"/>
      <c r="Q3" s="9">
        <f>N3</f>
        <v>46057</v>
      </c>
      <c r="R3" s="7"/>
      <c r="S3" s="8"/>
      <c r="T3" s="22">
        <f>Q3+1</f>
        <v>46058</v>
      </c>
      <c r="U3" s="7"/>
      <c r="V3" s="23"/>
      <c r="W3" s="9">
        <f>T3</f>
        <v>46058</v>
      </c>
      <c r="X3" s="7"/>
      <c r="Y3" s="8"/>
      <c r="Z3" s="22">
        <f>W3+1</f>
        <v>46059</v>
      </c>
      <c r="AA3" s="7"/>
      <c r="AB3" s="23"/>
      <c r="AC3" s="9">
        <f>Z3</f>
        <v>46059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3-R1</v>
      </c>
      <c r="C4" s="1" t="str">
        <f>IFERROR(INDEX(t_Semaine[Activité],MATCH(MOD(_xlfn.ISOWEEKNUM(B3),2)&amp;WEEKDAY(B3,2)&amp;COLUMN()-1,t_Semaine[Code],0)),"")</f>
        <v>City4 3-R0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3-Rjb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4-Rjb</v>
      </c>
      <c r="I4" s="1" t="str">
        <f>IFERROR(INDEX(t_Semaine[Activité],MATCH(MOD(_xlfn.ISOWEEKNUM(H3),2)&amp;WEEKDAY(H3,2)&amp;COLUMN()-1,t_Semaine[Code],0)),"")</f>
        <v>City4 4-Rjh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4-R0</v>
      </c>
      <c r="L4" s="1" t="str">
        <f>IFERROR(INDEX(t_Semaine[Activité],MATCH(MOD(_xlfn.ISOWEEKNUM(K3),2)&amp;WEEKDAY(K3,2)&amp;COLUMN()-1,t_Semaine[Code],0)),"")</f>
        <v>City4 4-R1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5-R0</v>
      </c>
      <c r="O4" s="1" t="str">
        <f>IFERROR(INDEX(t_Semaine[Activité],MATCH(MOD(_xlfn.ISOWEEKNUM(N3),2)&amp;WEEKDAY(N3,2)&amp;COLUMN()-1,t_Semaine[Code],0)),"")</f>
        <v>City4 5-R1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5-Rjb</v>
      </c>
      <c r="R4" s="1" t="str">
        <f>IFERROR(INDEX(t_Semaine[Activité],MATCH(MOD(_xlfn.ISOWEEKNUM(Q3),2)&amp;WEEKDAY(Q3,2)&amp;COLUMN()-1,t_Semaine[Code],0)),"")</f>
        <v>City4 5-Rjh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3-Rjh</v>
      </c>
      <c r="U4" s="1" t="str">
        <f>IFERROR(INDEX(t_Semaine[Activité],MATCH(MOD(_xlfn.ISOWEEKNUM(T3),2)&amp;WEEKDAY(T3,2)&amp;COLUMN()-1,t_Semaine[Code],0)),"")</f>
        <v>City4 Auxis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3-R0</v>
      </c>
      <c r="X4" s="1" t="str">
        <f>IFERROR(INDEX(t_Semaine[Activité],MATCH(MOD(_xlfn.ISOWEEKNUM(W3),2)&amp;WEEKDAY(W3,2)&amp;COLUMN()-1,t_Semaine[Code],0)),"")</f>
        <v>City4 3-Rjb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4-R1</v>
      </c>
      <c r="AA4" s="1" t="str">
        <f>IFERROR(INDEX(t_Semaine[Activité],MATCH(MOD(_xlfn.ISOWEEKNUM(Z3),2)&amp;WEEKDAY(Z3,2)&amp;COLUMN()-1,t_Semaine[Code],0)),"")</f>
        <v>City4 4-R0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4-Rjh</v>
      </c>
      <c r="AD4" s="1" t="str">
        <f>IFERROR(INDEX(t_Semaine[Activité],MATCH(MOD(_xlfn.ISOWEEKNUM(AC3),2)&amp;WEEKDAY(AC3,2)&amp;COLUMN()-1,t_Semaine[Code],0)),"")</f>
        <v>City4 4-Rjb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Mou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7</v>
      </c>
      <c r="C6" s="24"/>
      <c r="D6" s="24"/>
      <c r="E6" s="25">
        <f>B6</f>
        <v>7</v>
      </c>
      <c r="F6" s="25"/>
      <c r="G6" s="25"/>
      <c r="H6" s="25">
        <f>E6</f>
        <v>7</v>
      </c>
      <c r="I6" s="25"/>
      <c r="J6" s="25"/>
      <c r="K6" s="25">
        <f>H6</f>
        <v>7</v>
      </c>
      <c r="L6" s="25"/>
      <c r="M6" s="25"/>
      <c r="N6" s="25">
        <f>K6</f>
        <v>7</v>
      </c>
      <c r="O6" s="25"/>
      <c r="P6" s="25"/>
      <c r="Q6" s="25">
        <f>N6</f>
        <v>7</v>
      </c>
      <c r="R6" s="25"/>
      <c r="S6" s="25"/>
      <c r="T6" s="25">
        <f>Q6</f>
        <v>7</v>
      </c>
      <c r="U6" s="25"/>
      <c r="V6" s="25"/>
      <c r="W6" s="25">
        <f>T6</f>
        <v>7</v>
      </c>
      <c r="X6" s="25"/>
      <c r="Y6" s="25"/>
      <c r="Z6" s="25">
        <f>W6</f>
        <v>7</v>
      </c>
      <c r="AA6" s="25"/>
      <c r="AB6" s="25"/>
      <c r="AC6" s="25">
        <f>Z6</f>
        <v>7</v>
      </c>
      <c r="AD6" s="25"/>
      <c r="AE6" s="34"/>
    </row>
    <row r="7" spans="2:31" ht="10.95" customHeight="1">
      <c r="B7" s="35">
        <f>B3+7</f>
        <v>46062</v>
      </c>
      <c r="C7" s="7"/>
      <c r="D7" s="23"/>
      <c r="E7" s="9">
        <f>B7</f>
        <v>46062</v>
      </c>
      <c r="F7" s="7"/>
      <c r="G7" s="8"/>
      <c r="H7" s="22">
        <f>E7+1</f>
        <v>46063</v>
      </c>
      <c r="I7" s="7"/>
      <c r="J7" s="23"/>
      <c r="K7" s="9">
        <f>H7</f>
        <v>46063</v>
      </c>
      <c r="L7" s="7"/>
      <c r="M7" s="8"/>
      <c r="N7" s="22">
        <f>K7+1</f>
        <v>46064</v>
      </c>
      <c r="O7" s="7"/>
      <c r="P7" s="23"/>
      <c r="Q7" s="9">
        <f>N7</f>
        <v>46064</v>
      </c>
      <c r="R7" s="7"/>
      <c r="S7" s="8"/>
      <c r="T7" s="22">
        <f>Q7+1</f>
        <v>46065</v>
      </c>
      <c r="U7" s="7"/>
      <c r="V7" s="23"/>
      <c r="W7" s="9">
        <f>T7</f>
        <v>46065</v>
      </c>
      <c r="X7" s="7"/>
      <c r="Y7" s="8"/>
      <c r="Z7" s="22">
        <f>W7+1</f>
        <v>46066</v>
      </c>
      <c r="AA7" s="7"/>
      <c r="AB7" s="23"/>
      <c r="AC7" s="9">
        <f>Z7</f>
        <v>46066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3-Rjh</v>
      </c>
      <c r="C8" s="1" t="str">
        <f>IFERROR(INDEX(t_Semaine[Activité],MATCH(MOD(_xlfn.ISOWEEKNUM(B7),2)&amp;WEEKDAY(B7,2)&amp;COLUMN()-1,t_Semaine[Code],0)),"")</f>
        <v>City4 3-Rjb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3-R1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4-R0</v>
      </c>
      <c r="I8" s="1" t="str">
        <f>IFERROR(INDEX(t_Semaine[Activité],MATCH(MOD(_xlfn.ISOWEEKNUM(H7),2)&amp;WEEKDAY(H7,2)&amp;COLUMN()-1,t_Semaine[Code],0)),"")</f>
        <v>City4 4-R1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4-Rjh</v>
      </c>
      <c r="L8" s="1" t="str">
        <f>IFERROR(INDEX(t_Semaine[Activité],MATCH(MOD(_xlfn.ISOWEEKNUM(K7),2)&amp;WEEKDAY(K7,2)&amp;COLUMN()-1,t_Semaine[Code],0)),"")</f>
        <v>City4 4-Rjb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5-Rjb</v>
      </c>
      <c r="O8" s="1" t="str">
        <f>IFERROR(INDEX(t_Semaine[Activité],MATCH(MOD(_xlfn.ISOWEEKNUM(N7),2)&amp;WEEKDAY(N7,2)&amp;COLUMN()-1,t_Semaine[Code],0)),"")</f>
        <v>City4 5-Rjh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5-R0</v>
      </c>
      <c r="R8" s="1" t="str">
        <f>IFERROR(INDEX(t_Semaine[Activité],MATCH(MOD(_xlfn.ISOWEEKNUM(Q7),2)&amp;WEEKDAY(Q7,2)&amp;COLUMN()-1,t_Semaine[Code],0)),"")</f>
        <v>City4 5-R1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5-R1</v>
      </c>
      <c r="U8" s="1" t="str">
        <f>IFERROR(INDEX(t_Semaine[Activité],MATCH(MOD(_xlfn.ISOWEEKNUM(T7),2)&amp;WEEKDAY(T7,2)&amp;COLUMN()-1,t_Semaine[Code],0)),"")</f>
        <v>City4 5-R0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5-Rjh</v>
      </c>
      <c r="X8" s="1" t="str">
        <f>IFERROR(INDEX(t_Semaine[Activité],MATCH(MOD(_xlfn.ISOWEEKNUM(W7),2)&amp;WEEKDAY(W7,2)&amp;COLUMN()-1,t_Semaine[Code],0)),"")</f>
        <v>City4 5-Rjb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3-Rjb</v>
      </c>
      <c r="AA8" s="1" t="str">
        <f>IFERROR(INDEX(t_Semaine[Activité],MATCH(MOD(_xlfn.ISOWEEKNUM(Z7),2)&amp;WEEKDAY(Z7,2)&amp;COLUMN()-1,t_Semaine[Code],0)),"")</f>
        <v>City4 3-Rjh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3-R1</v>
      </c>
      <c r="AD8" s="1" t="str">
        <f>IFERROR(INDEX(t_Semaine[Activité],MATCH(MOD(_xlfn.ISOWEEKNUM(AC7),2)&amp;WEEKDAY(AC7,2)&amp;COLUMN()-1,t_Semaine[Code],0)),"")</f>
        <v>City4 3-R0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Seb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8</v>
      </c>
      <c r="C10" s="24"/>
      <c r="D10" s="24"/>
      <c r="E10" s="25">
        <f>B10</f>
        <v>8</v>
      </c>
      <c r="F10" s="25"/>
      <c r="G10" s="25"/>
      <c r="H10" s="25">
        <f>E10</f>
        <v>8</v>
      </c>
      <c r="I10" s="25"/>
      <c r="J10" s="25"/>
      <c r="K10" s="25">
        <f>H10</f>
        <v>8</v>
      </c>
      <c r="L10" s="25"/>
      <c r="M10" s="25"/>
      <c r="N10" s="25">
        <f>K10</f>
        <v>8</v>
      </c>
      <c r="O10" s="25"/>
      <c r="P10" s="25"/>
      <c r="Q10" s="25">
        <f>N10</f>
        <v>8</v>
      </c>
      <c r="R10" s="25"/>
      <c r="S10" s="25"/>
      <c r="T10" s="25">
        <f>Q10</f>
        <v>8</v>
      </c>
      <c r="U10" s="25"/>
      <c r="V10" s="25"/>
      <c r="W10" s="25">
        <f>T10</f>
        <v>8</v>
      </c>
      <c r="X10" s="25"/>
      <c r="Y10" s="25"/>
      <c r="Z10" s="25">
        <f>W10</f>
        <v>8</v>
      </c>
      <c r="AA10" s="25"/>
      <c r="AB10" s="25"/>
      <c r="AC10" s="25">
        <f>Z10</f>
        <v>8</v>
      </c>
      <c r="AD10" s="25"/>
      <c r="AE10" s="34"/>
    </row>
    <row r="11" spans="2:31" ht="10.95" customHeight="1">
      <c r="B11" s="35">
        <f>B7+7</f>
        <v>46069</v>
      </c>
      <c r="C11" s="7"/>
      <c r="D11" s="23"/>
      <c r="E11" s="9">
        <f>B11</f>
        <v>46069</v>
      </c>
      <c r="F11" s="7"/>
      <c r="G11" s="8"/>
      <c r="H11" s="22">
        <f>E11+1</f>
        <v>46070</v>
      </c>
      <c r="I11" s="7"/>
      <c r="J11" s="23"/>
      <c r="K11" s="9">
        <f>H11</f>
        <v>46070</v>
      </c>
      <c r="L11" s="7"/>
      <c r="M11" s="8"/>
      <c r="N11" s="22">
        <f>K11+1</f>
        <v>46071</v>
      </c>
      <c r="O11" s="7"/>
      <c r="P11" s="23"/>
      <c r="Q11" s="9">
        <f>N11</f>
        <v>46071</v>
      </c>
      <c r="R11" s="7"/>
      <c r="S11" s="8"/>
      <c r="T11" s="22">
        <f>Q11+1</f>
        <v>46072</v>
      </c>
      <c r="U11" s="7"/>
      <c r="V11" s="23"/>
      <c r="W11" s="9">
        <f>T11</f>
        <v>46072</v>
      </c>
      <c r="X11" s="7"/>
      <c r="Y11" s="8"/>
      <c r="Z11" s="22">
        <f>W11+1</f>
        <v>46073</v>
      </c>
      <c r="AA11" s="7"/>
      <c r="AB11" s="23"/>
      <c r="AC11" s="9">
        <f>Z11</f>
        <v>46073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3-R1</v>
      </c>
      <c r="C12" s="1" t="str">
        <f>IFERROR(INDEX(t_Semaine[Activité],MATCH(MOD(_xlfn.ISOWEEKNUM(B11),2)&amp;WEEKDAY(B11,2)&amp;COLUMN()-1,t_Semaine[Code],0)),"")</f>
        <v>City4 3-R0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3-Rjb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4-Rjb</v>
      </c>
      <c r="I12" s="1" t="str">
        <f>IFERROR(INDEX(t_Semaine[Activité],MATCH(MOD(_xlfn.ISOWEEKNUM(H11),2)&amp;WEEKDAY(H11,2)&amp;COLUMN()-1,t_Semaine[Code],0)),"")</f>
        <v>City4 4-Rjh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4-R0</v>
      </c>
      <c r="L12" s="1" t="str">
        <f>IFERROR(INDEX(t_Semaine[Activité],MATCH(MOD(_xlfn.ISOWEEKNUM(K11),2)&amp;WEEKDAY(K11,2)&amp;COLUMN()-1,t_Semaine[Code],0)),"")</f>
        <v>City4 4-R1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5-R0</v>
      </c>
      <c r="O12" s="1" t="str">
        <f>IFERROR(INDEX(t_Semaine[Activité],MATCH(MOD(_xlfn.ISOWEEKNUM(N11),2)&amp;WEEKDAY(N11,2)&amp;COLUMN()-1,t_Semaine[Code],0)),"")</f>
        <v>City4 5-R1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5-Rjb</v>
      </c>
      <c r="R12" s="1" t="str">
        <f>IFERROR(INDEX(t_Semaine[Activité],MATCH(MOD(_xlfn.ISOWEEKNUM(Q11),2)&amp;WEEKDAY(Q11,2)&amp;COLUMN()-1,t_Semaine[Code],0)),"")</f>
        <v>City4 5-Rjh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3-Rjh</v>
      </c>
      <c r="U12" s="1" t="str">
        <f>IFERROR(INDEX(t_Semaine[Activité],MATCH(MOD(_xlfn.ISOWEEKNUM(T11),2)&amp;WEEKDAY(T11,2)&amp;COLUMN()-1,t_Semaine[Code],0)),"")</f>
        <v>City4 Auxis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3-R0</v>
      </c>
      <c r="X12" s="1" t="str">
        <f>IFERROR(INDEX(t_Semaine[Activité],MATCH(MOD(_xlfn.ISOWEEKNUM(W11),2)&amp;WEEKDAY(W11,2)&amp;COLUMN()-1,t_Semaine[Code],0)),"")</f>
        <v>City4 3-Rjb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4-R1</v>
      </c>
      <c r="AA12" s="1" t="str">
        <f>IFERROR(INDEX(t_Semaine[Activité],MATCH(MOD(_xlfn.ISOWEEKNUM(Z11),2)&amp;WEEKDAY(Z11,2)&amp;COLUMN()-1,t_Semaine[Code],0)),"")</f>
        <v>City4 4-R0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4-Rjh</v>
      </c>
      <c r="AD12" s="1" t="str">
        <f>IFERROR(INDEX(t_Semaine[Activité],MATCH(MOD(_xlfn.ISOWEEKNUM(AC11),2)&amp;WEEKDAY(AC11,2)&amp;COLUMN()-1,t_Semaine[Code],0)),"")</f>
        <v>City4 4-Rjb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Mou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9</v>
      </c>
      <c r="C14" s="24"/>
      <c r="D14" s="24"/>
      <c r="E14" s="25">
        <f>B14</f>
        <v>9</v>
      </c>
      <c r="F14" s="25"/>
      <c r="G14" s="25"/>
      <c r="H14" s="25">
        <f>E14</f>
        <v>9</v>
      </c>
      <c r="I14" s="25"/>
      <c r="J14" s="25"/>
      <c r="K14" s="25">
        <f>H14</f>
        <v>9</v>
      </c>
      <c r="L14" s="25"/>
      <c r="M14" s="25"/>
      <c r="N14" s="25">
        <f>K14</f>
        <v>9</v>
      </c>
      <c r="O14" s="25"/>
      <c r="P14" s="25"/>
      <c r="Q14" s="25">
        <f>N14</f>
        <v>9</v>
      </c>
      <c r="R14" s="25"/>
      <c r="S14" s="25"/>
      <c r="T14" s="25">
        <f>Q14</f>
        <v>9</v>
      </c>
      <c r="U14" s="25"/>
      <c r="V14" s="25"/>
      <c r="W14" s="25">
        <f>T14</f>
        <v>9</v>
      </c>
      <c r="X14" s="25"/>
      <c r="Y14" s="25"/>
      <c r="Z14" s="25">
        <f>W14</f>
        <v>9</v>
      </c>
      <c r="AA14" s="25"/>
      <c r="AB14" s="25"/>
      <c r="AC14" s="25">
        <f>Z14</f>
        <v>9</v>
      </c>
      <c r="AD14" s="25"/>
      <c r="AE14" s="34"/>
    </row>
    <row r="15" spans="2:31" ht="10.95" customHeight="1">
      <c r="B15" s="35">
        <f>B11+7</f>
        <v>46076</v>
      </c>
      <c r="C15" s="7"/>
      <c r="D15" s="23"/>
      <c r="E15" s="9">
        <f>B15</f>
        <v>46076</v>
      </c>
      <c r="F15" s="7"/>
      <c r="G15" s="8"/>
      <c r="H15" s="22">
        <f>E15+1</f>
        <v>46077</v>
      </c>
      <c r="I15" s="7"/>
      <c r="J15" s="23"/>
      <c r="K15" s="9">
        <f>H15</f>
        <v>46077</v>
      </c>
      <c r="L15" s="7"/>
      <c r="M15" s="8"/>
      <c r="N15" s="22">
        <f>K15+1</f>
        <v>46078</v>
      </c>
      <c r="O15" s="7"/>
      <c r="P15" s="23"/>
      <c r="Q15" s="9">
        <f>N15</f>
        <v>46078</v>
      </c>
      <c r="R15" s="7"/>
      <c r="S15" s="8"/>
      <c r="T15" s="22">
        <f>Q15+1</f>
        <v>46079</v>
      </c>
      <c r="U15" s="7"/>
      <c r="V15" s="23"/>
      <c r="W15" s="9">
        <f>T15</f>
        <v>46079</v>
      </c>
      <c r="X15" s="7"/>
      <c r="Y15" s="8"/>
      <c r="Z15" s="22">
        <f>W15+1</f>
        <v>46080</v>
      </c>
      <c r="AA15" s="7"/>
      <c r="AB15" s="23"/>
      <c r="AC15" s="9">
        <f>Z15</f>
        <v>46080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3-Rjh</v>
      </c>
      <c r="C16" s="3" t="str">
        <f>IFERROR(INDEX(t_Semaine[Activité],MATCH(MOD(_xlfn.ISOWEEKNUM(B15),2)&amp;WEEKDAY(B15,2)&amp;COLUMN()-1,t_Semaine[Code],0)),"")</f>
        <v>City4 3-Rjb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3-R1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4-R0</v>
      </c>
      <c r="I16" s="3" t="str">
        <f>IFERROR(INDEX(t_Semaine[Activité],MATCH(MOD(_xlfn.ISOWEEKNUM(H15),2)&amp;WEEKDAY(H15,2)&amp;COLUMN()-1,t_Semaine[Code],0)),"")</f>
        <v>City4 4-R1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4-Rjh</v>
      </c>
      <c r="L16" s="1" t="str">
        <f>IFERROR(INDEX(t_Semaine[Activité],MATCH(MOD(_xlfn.ISOWEEKNUM(K15),2)&amp;WEEKDAY(K15,2)&amp;COLUMN()-1,t_Semaine[Code],0)),"")</f>
        <v>City4 4-Rjb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5-Rjb</v>
      </c>
      <c r="O16" s="3" t="str">
        <f>IFERROR(INDEX(t_Semaine[Activité],MATCH(MOD(_xlfn.ISOWEEKNUM(N15),2)&amp;WEEKDAY(N15,2)&amp;COLUMN()-1,t_Semaine[Code],0)),"")</f>
        <v>City4 5-Rjh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5-R0</v>
      </c>
      <c r="R16" s="1" t="str">
        <f>IFERROR(INDEX(t_Semaine[Activité],MATCH(MOD(_xlfn.ISOWEEKNUM(Q15),2)&amp;WEEKDAY(Q15,2)&amp;COLUMN()-1,t_Semaine[Code],0)),"")</f>
        <v>City4 5-R1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5-R1</v>
      </c>
      <c r="U16" s="1" t="str">
        <f>IFERROR(INDEX(t_Semaine[Activité],MATCH(MOD(_xlfn.ISOWEEKNUM(T15),2)&amp;WEEKDAY(T15,2)&amp;COLUMN()-1,t_Semaine[Code],0)),"")</f>
        <v>City4 5-R0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5-Rjh</v>
      </c>
      <c r="X16" s="1" t="str">
        <f>IFERROR(INDEX(t_Semaine[Activité],MATCH(MOD(_xlfn.ISOWEEKNUM(W15),2)&amp;WEEKDAY(W15,2)&amp;COLUMN()-1,t_Semaine[Code],0)),"")</f>
        <v>City4 5-Rjb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3-Rjb</v>
      </c>
      <c r="AA16" s="3" t="str">
        <f>IFERROR(INDEX(t_Semaine[Activité],MATCH(MOD(_xlfn.ISOWEEKNUM(Z15),2)&amp;WEEKDAY(Z15,2)&amp;COLUMN()-1,t_Semaine[Code],0)),"")</f>
        <v>City4 3-Rjh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3-R1</v>
      </c>
      <c r="AD16" s="1" t="str">
        <f>IFERROR(INDEX(t_Semaine[Activité],MATCH(MOD(_xlfn.ISOWEEKNUM(AC15),2)&amp;WEEKDAY(AC15,2)&amp;COLUMN()-1,t_Semaine[Code],0)),"")</f>
        <v>City4 3-R0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Seb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10</v>
      </c>
      <c r="C18" s="24"/>
      <c r="D18" s="24"/>
      <c r="E18" s="25">
        <f>B18</f>
        <v>10</v>
      </c>
      <c r="F18" s="25"/>
      <c r="G18" s="25"/>
      <c r="H18" s="25">
        <f>E18</f>
        <v>10</v>
      </c>
      <c r="I18" s="25"/>
      <c r="J18" s="25"/>
      <c r="K18" s="25">
        <f>H18</f>
        <v>10</v>
      </c>
      <c r="L18" s="25"/>
      <c r="M18" s="25"/>
      <c r="N18" s="25">
        <f>K18</f>
        <v>10</v>
      </c>
      <c r="O18" s="25"/>
      <c r="P18" s="25"/>
      <c r="Q18" s="25">
        <f>N18</f>
        <v>10</v>
      </c>
      <c r="R18" s="25"/>
      <c r="S18" s="25"/>
      <c r="T18" s="25">
        <f>Q18</f>
        <v>10</v>
      </c>
      <c r="U18" s="25"/>
      <c r="V18" s="25"/>
      <c r="W18" s="25">
        <f>T18</f>
        <v>10</v>
      </c>
      <c r="X18" s="25"/>
      <c r="Y18" s="25"/>
      <c r="Z18" s="25">
        <f>W18</f>
        <v>10</v>
      </c>
      <c r="AA18" s="25"/>
      <c r="AB18" s="25"/>
      <c r="AC18" s="25">
        <f>Z18</f>
        <v>10</v>
      </c>
      <c r="AD18" s="25"/>
      <c r="AE18" s="34"/>
    </row>
    <row r="19" spans="2:31" ht="10.95" customHeight="1">
      <c r="B19" s="35">
        <f>B15+7</f>
        <v>46083</v>
      </c>
      <c r="C19" s="7"/>
      <c r="D19" s="23"/>
      <c r="E19" s="9">
        <f>B19</f>
        <v>46083</v>
      </c>
      <c r="F19" s="7"/>
      <c r="G19" s="8"/>
      <c r="H19" s="22">
        <f>E19+1</f>
        <v>46084</v>
      </c>
      <c r="I19" s="7"/>
      <c r="J19" s="23"/>
      <c r="K19" s="9">
        <f>H19</f>
        <v>46084</v>
      </c>
      <c r="L19" s="7"/>
      <c r="M19" s="8"/>
      <c r="N19" s="22">
        <f>K19+1</f>
        <v>46085</v>
      </c>
      <c r="O19" s="7"/>
      <c r="P19" s="23"/>
      <c r="Q19" s="9">
        <f>N19</f>
        <v>46085</v>
      </c>
      <c r="R19" s="7"/>
      <c r="S19" s="8"/>
      <c r="T19" s="22">
        <f>Q19+1</f>
        <v>46086</v>
      </c>
      <c r="U19" s="7"/>
      <c r="V19" s="23"/>
      <c r="W19" s="9">
        <f>T19</f>
        <v>46086</v>
      </c>
      <c r="X19" s="7"/>
      <c r="Y19" s="8"/>
      <c r="Z19" s="22">
        <f>W19+1</f>
        <v>46087</v>
      </c>
      <c r="AA19" s="7"/>
      <c r="AB19" s="23"/>
      <c r="AC19" s="9">
        <f>Z19</f>
        <v>46087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3-R1</v>
      </c>
      <c r="C20" s="1" t="str">
        <f>IFERROR(INDEX(t_Semaine[Activité],MATCH(MOD(_xlfn.ISOWEEKNUM(B19),2)&amp;WEEKDAY(B19,2)&amp;COLUMN()-1,t_Semaine[Code],0)),"")</f>
        <v>City4 3-R0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3-Rjb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4-Rjb</v>
      </c>
      <c r="I20" s="1" t="str">
        <f>IFERROR(INDEX(t_Semaine[Activité],MATCH(MOD(_xlfn.ISOWEEKNUM(H19),2)&amp;WEEKDAY(H19,2)&amp;COLUMN()-1,t_Semaine[Code],0)),"")</f>
        <v>City4 4-Rjh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4-R0</v>
      </c>
      <c r="L20" s="1" t="str">
        <f>IFERROR(INDEX(t_Semaine[Activité],MATCH(MOD(_xlfn.ISOWEEKNUM(K19),2)&amp;WEEKDAY(K19,2)&amp;COLUMN()-1,t_Semaine[Code],0)),"")</f>
        <v>City4 4-R1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5-R0</v>
      </c>
      <c r="O20" s="1" t="str">
        <f>IFERROR(INDEX(t_Semaine[Activité],MATCH(MOD(_xlfn.ISOWEEKNUM(N19),2)&amp;WEEKDAY(N19,2)&amp;COLUMN()-1,t_Semaine[Code],0)),"")</f>
        <v>City4 5-R1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5-Rjb</v>
      </c>
      <c r="R20" s="1" t="str">
        <f>IFERROR(INDEX(t_Semaine[Activité],MATCH(MOD(_xlfn.ISOWEEKNUM(Q19),2)&amp;WEEKDAY(Q19,2)&amp;COLUMN()-1,t_Semaine[Code],0)),"")</f>
        <v>City4 5-Rjh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3-Rjh</v>
      </c>
      <c r="U20" s="1" t="str">
        <f>IFERROR(INDEX(t_Semaine[Activité],MATCH(MOD(_xlfn.ISOWEEKNUM(T19),2)&amp;WEEKDAY(T19,2)&amp;COLUMN()-1,t_Semaine[Code],0)),"")</f>
        <v>City4 Auxis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3-R0</v>
      </c>
      <c r="X20" s="1" t="str">
        <f>IFERROR(INDEX(t_Semaine[Activité],MATCH(MOD(_xlfn.ISOWEEKNUM(W19),2)&amp;WEEKDAY(W19,2)&amp;COLUMN()-1,t_Semaine[Code],0)),"")</f>
        <v>City4 3-Rjb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4-R1</v>
      </c>
      <c r="AA20" s="1" t="str">
        <f>IFERROR(INDEX(t_Semaine[Activité],MATCH(MOD(_xlfn.ISOWEEKNUM(Z19),2)&amp;WEEKDAY(Z19,2)&amp;COLUMN()-1,t_Semaine[Code],0)),"")</f>
        <v>City4 4-R0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4-Rjh</v>
      </c>
      <c r="AD20" s="1" t="str">
        <f>IFERROR(INDEX(t_Semaine[Activité],MATCH(MOD(_xlfn.ISOWEEKNUM(AC19),2)&amp;WEEKDAY(AC19,2)&amp;COLUMN()-1,t_Semaine[Code],0)),"")</f>
        <v>City4 4-Rjb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Mou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11</v>
      </c>
      <c r="C22" s="24"/>
      <c r="D22" s="24"/>
      <c r="E22" s="25">
        <f>B22</f>
        <v>11</v>
      </c>
      <c r="F22" s="25"/>
      <c r="G22" s="25"/>
      <c r="H22" s="25">
        <f>E22</f>
        <v>11</v>
      </c>
      <c r="I22" s="25"/>
      <c r="J22" s="25"/>
      <c r="K22" s="25">
        <f>H22</f>
        <v>11</v>
      </c>
      <c r="L22" s="25"/>
      <c r="M22" s="25"/>
      <c r="N22" s="25">
        <f>K22</f>
        <v>11</v>
      </c>
      <c r="O22" s="25"/>
      <c r="P22" s="25"/>
      <c r="Q22" s="25">
        <f>N22</f>
        <v>11</v>
      </c>
      <c r="R22" s="25"/>
      <c r="S22" s="25"/>
      <c r="T22" s="25">
        <f>Q22</f>
        <v>11</v>
      </c>
      <c r="U22" s="25"/>
      <c r="V22" s="25"/>
      <c r="W22" s="25">
        <f>T22</f>
        <v>11</v>
      </c>
      <c r="X22" s="25"/>
      <c r="Y22" s="25"/>
      <c r="Z22" s="25">
        <f>W22</f>
        <v>11</v>
      </c>
      <c r="AA22" s="25"/>
      <c r="AB22" s="25"/>
      <c r="AC22" s="25">
        <f>Z22</f>
        <v>11</v>
      </c>
      <c r="AD22" s="25"/>
      <c r="AE22" s="34"/>
    </row>
    <row r="23" spans="2:31" ht="10.95" customHeight="1">
      <c r="B23" s="35">
        <f>B19+7</f>
        <v>46090</v>
      </c>
      <c r="C23" s="7"/>
      <c r="D23" s="23"/>
      <c r="E23" s="9">
        <f>B23</f>
        <v>46090</v>
      </c>
      <c r="F23" s="7"/>
      <c r="G23" s="8"/>
      <c r="H23" s="22">
        <f>E23+1</f>
        <v>46091</v>
      </c>
      <c r="I23" s="7"/>
      <c r="J23" s="23"/>
      <c r="K23" s="9">
        <f>H23</f>
        <v>46091</v>
      </c>
      <c r="L23" s="7"/>
      <c r="M23" s="8"/>
      <c r="N23" s="22">
        <f>K23+1</f>
        <v>46092</v>
      </c>
      <c r="O23" s="7"/>
      <c r="P23" s="23"/>
      <c r="Q23" s="9">
        <f>N23</f>
        <v>46092</v>
      </c>
      <c r="R23" s="7"/>
      <c r="S23" s="8"/>
      <c r="T23" s="22">
        <f>Q23+1</f>
        <v>46093</v>
      </c>
      <c r="U23" s="7"/>
      <c r="V23" s="23"/>
      <c r="W23" s="9">
        <f>T23</f>
        <v>46093</v>
      </c>
      <c r="X23" s="7"/>
      <c r="Y23" s="8"/>
      <c r="Z23" s="22">
        <f>W23+1</f>
        <v>46094</v>
      </c>
      <c r="AA23" s="7"/>
      <c r="AB23" s="23"/>
      <c r="AC23" s="9">
        <f>Z23</f>
        <v>46094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3-Rjh</v>
      </c>
      <c r="C24" s="1" t="str">
        <f>IFERROR(INDEX(t_Semaine[Activité],MATCH(MOD(_xlfn.ISOWEEKNUM(B23),2)&amp;WEEKDAY(B23,2)&amp;COLUMN()-1,t_Semaine[Code],0)),"")</f>
        <v>City4 3-Rjb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3-R1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4-R0</v>
      </c>
      <c r="I24" s="1" t="str">
        <f>IFERROR(INDEX(t_Semaine[Activité],MATCH(MOD(_xlfn.ISOWEEKNUM(H23),2)&amp;WEEKDAY(H23,2)&amp;COLUMN()-1,t_Semaine[Code],0)),"")</f>
        <v>City4 4-R1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4-Rjh</v>
      </c>
      <c r="L24" s="1" t="str">
        <f>IFERROR(INDEX(t_Semaine[Activité],MATCH(MOD(_xlfn.ISOWEEKNUM(K23),2)&amp;WEEKDAY(K23,2)&amp;COLUMN()-1,t_Semaine[Code],0)),"")</f>
        <v>City4 4-Rjb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5-Rjb</v>
      </c>
      <c r="O24" s="1" t="str">
        <f>IFERROR(INDEX(t_Semaine[Activité],MATCH(MOD(_xlfn.ISOWEEKNUM(N23),2)&amp;WEEKDAY(N23,2)&amp;COLUMN()-1,t_Semaine[Code],0)),"")</f>
        <v>City4 5-Rjh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5-R0</v>
      </c>
      <c r="R24" s="1" t="str">
        <f>IFERROR(INDEX(t_Semaine[Activité],MATCH(MOD(_xlfn.ISOWEEKNUM(Q23),2)&amp;WEEKDAY(Q23,2)&amp;COLUMN()-1,t_Semaine[Code],0)),"")</f>
        <v>City4 5-R1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5-R1</v>
      </c>
      <c r="U24" s="1" t="str">
        <f>IFERROR(INDEX(t_Semaine[Activité],MATCH(MOD(_xlfn.ISOWEEKNUM(T23),2)&amp;WEEKDAY(T23,2)&amp;COLUMN()-1,t_Semaine[Code],0)),"")</f>
        <v>City4 5-R0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5-Rjh</v>
      </c>
      <c r="X24" s="1" t="str">
        <f>IFERROR(INDEX(t_Semaine[Activité],MATCH(MOD(_xlfn.ISOWEEKNUM(W23),2)&amp;WEEKDAY(W23,2)&amp;COLUMN()-1,t_Semaine[Code],0)),"")</f>
        <v>City4 5-Rjb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3-Rjb</v>
      </c>
      <c r="AA24" s="1" t="str">
        <f>IFERROR(INDEX(t_Semaine[Activité],MATCH(MOD(_xlfn.ISOWEEKNUM(Z23),2)&amp;WEEKDAY(Z23,2)&amp;COLUMN()-1,t_Semaine[Code],0)),"")</f>
        <v>City4 3-Rjh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3-R1</v>
      </c>
      <c r="AD24" s="1" t="str">
        <f>IFERROR(INDEX(t_Semaine[Activité],MATCH(MOD(_xlfn.ISOWEEKNUM(AC23),2)&amp;WEEKDAY(AC23,2)&amp;COLUMN()-1,t_Semaine[Code],0)),"")</f>
        <v>City4 3-R0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Seb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12</v>
      </c>
      <c r="C26" s="24"/>
      <c r="D26" s="24"/>
      <c r="E26" s="25">
        <f>B26</f>
        <v>12</v>
      </c>
      <c r="F26" s="25"/>
      <c r="G26" s="25"/>
      <c r="H26" s="25">
        <f>E26</f>
        <v>12</v>
      </c>
      <c r="I26" s="25"/>
      <c r="J26" s="25"/>
      <c r="K26" s="25">
        <f>H26</f>
        <v>12</v>
      </c>
      <c r="L26" s="25"/>
      <c r="M26" s="25"/>
      <c r="N26" s="25">
        <f>K26</f>
        <v>12</v>
      </c>
      <c r="O26" s="25"/>
      <c r="P26" s="25"/>
      <c r="Q26" s="25">
        <f>N26</f>
        <v>12</v>
      </c>
      <c r="R26" s="25"/>
      <c r="S26" s="25"/>
      <c r="T26" s="25">
        <f>Q26</f>
        <v>12</v>
      </c>
      <c r="U26" s="25"/>
      <c r="V26" s="25"/>
      <c r="W26" s="25">
        <f>T26</f>
        <v>12</v>
      </c>
      <c r="X26" s="25"/>
      <c r="Y26" s="25"/>
      <c r="Z26" s="25">
        <f>W26</f>
        <v>12</v>
      </c>
      <c r="AA26" s="25"/>
      <c r="AB26" s="25"/>
      <c r="AC26" s="25">
        <f>Z26</f>
        <v>12</v>
      </c>
      <c r="AD26" s="25"/>
      <c r="AE26" s="34"/>
    </row>
    <row r="27" spans="2:31" ht="10.95" customHeight="1">
      <c r="B27" s="35">
        <f>B23+7</f>
        <v>46097</v>
      </c>
      <c r="C27" s="7"/>
      <c r="D27" s="23"/>
      <c r="E27" s="9">
        <f>B27</f>
        <v>46097</v>
      </c>
      <c r="F27" s="7"/>
      <c r="G27" s="8"/>
      <c r="H27" s="22">
        <f>E27+1</f>
        <v>46098</v>
      </c>
      <c r="I27" s="7"/>
      <c r="J27" s="23"/>
      <c r="K27" s="9">
        <f>H27</f>
        <v>46098</v>
      </c>
      <c r="L27" s="7"/>
      <c r="M27" s="8"/>
      <c r="N27" s="22">
        <f>K27+1</f>
        <v>46099</v>
      </c>
      <c r="O27" s="7"/>
      <c r="P27" s="23"/>
      <c r="Q27" s="9">
        <f>N27</f>
        <v>46099</v>
      </c>
      <c r="R27" s="7"/>
      <c r="S27" s="8"/>
      <c r="T27" s="22">
        <f>Q27+1</f>
        <v>46100</v>
      </c>
      <c r="U27" s="7"/>
      <c r="V27" s="23"/>
      <c r="W27" s="9">
        <f>T27</f>
        <v>46100</v>
      </c>
      <c r="X27" s="7"/>
      <c r="Y27" s="8"/>
      <c r="Z27" s="22">
        <f>W27+1</f>
        <v>46101</v>
      </c>
      <c r="AA27" s="7"/>
      <c r="AB27" s="23"/>
      <c r="AC27" s="9">
        <f>Z27</f>
        <v>46101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3-R1</v>
      </c>
      <c r="C28" s="1" t="str">
        <f>IFERROR(INDEX(t_Semaine[Activité],MATCH(MOD(_xlfn.ISOWEEKNUM(B27),2)&amp;WEEKDAY(B27,2)&amp;COLUMN()-1,t_Semaine[Code],0)),"")</f>
        <v>City4 3-R0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3-Rjb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4-Rjb</v>
      </c>
      <c r="I28" s="1" t="str">
        <f>IFERROR(INDEX(t_Semaine[Activité],MATCH(MOD(_xlfn.ISOWEEKNUM(H27),2)&amp;WEEKDAY(H27,2)&amp;COLUMN()-1,t_Semaine[Code],0)),"")</f>
        <v>City4 4-Rjh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4-R0</v>
      </c>
      <c r="L28" s="1" t="str">
        <f>IFERROR(INDEX(t_Semaine[Activité],MATCH(MOD(_xlfn.ISOWEEKNUM(K27),2)&amp;WEEKDAY(K27,2)&amp;COLUMN()-1,t_Semaine[Code],0)),"")</f>
        <v>City4 4-R1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5-R0</v>
      </c>
      <c r="O28" s="1" t="str">
        <f>IFERROR(INDEX(t_Semaine[Activité],MATCH(MOD(_xlfn.ISOWEEKNUM(N27),2)&amp;WEEKDAY(N27,2)&amp;COLUMN()-1,t_Semaine[Code],0)),"")</f>
        <v>City4 5-R1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5-Rjb</v>
      </c>
      <c r="R28" s="1" t="str">
        <f>IFERROR(INDEX(t_Semaine[Activité],MATCH(MOD(_xlfn.ISOWEEKNUM(Q27),2)&amp;WEEKDAY(Q27,2)&amp;COLUMN()-1,t_Semaine[Code],0)),"")</f>
        <v>City4 5-Rjh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3-Rjh</v>
      </c>
      <c r="U28" s="1" t="str">
        <f>IFERROR(INDEX(t_Semaine[Activité],MATCH(MOD(_xlfn.ISOWEEKNUM(T27),2)&amp;WEEKDAY(T27,2)&amp;COLUMN()-1,t_Semaine[Code],0)),"")</f>
        <v>City4 Auxis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3-R0</v>
      </c>
      <c r="X28" s="1" t="str">
        <f>IFERROR(INDEX(t_Semaine[Activité],MATCH(MOD(_xlfn.ISOWEEKNUM(W27),2)&amp;WEEKDAY(W27,2)&amp;COLUMN()-1,t_Semaine[Code],0)),"")</f>
        <v>City4 3-Rjb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4-R1</v>
      </c>
      <c r="AA28" s="1" t="str">
        <f>IFERROR(INDEX(t_Semaine[Activité],MATCH(MOD(_xlfn.ISOWEEKNUM(Z27),2)&amp;WEEKDAY(Z27,2)&amp;COLUMN()-1,t_Semaine[Code],0)),"")</f>
        <v>City4 4-R0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4-Rjh</v>
      </c>
      <c r="AD28" s="1" t="str">
        <f>IFERROR(INDEX(t_Semaine[Activité],MATCH(MOD(_xlfn.ISOWEEKNUM(AC27),2)&amp;WEEKDAY(AC27,2)&amp;COLUMN()-1,t_Semaine[Code],0)),"")</f>
        <v>City4 4-Rjb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Mou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13</v>
      </c>
      <c r="C30" s="24"/>
      <c r="D30" s="24"/>
      <c r="E30" s="25">
        <f>B30</f>
        <v>13</v>
      </c>
      <c r="F30" s="25"/>
      <c r="G30" s="25"/>
      <c r="H30" s="25">
        <f>E30</f>
        <v>13</v>
      </c>
      <c r="I30" s="25"/>
      <c r="J30" s="25"/>
      <c r="K30" s="25">
        <f>H30</f>
        <v>13</v>
      </c>
      <c r="L30" s="25"/>
      <c r="M30" s="25"/>
      <c r="N30" s="25">
        <f>K30</f>
        <v>13</v>
      </c>
      <c r="O30" s="25"/>
      <c r="P30" s="25"/>
      <c r="Q30" s="25">
        <f>N30</f>
        <v>13</v>
      </c>
      <c r="R30" s="25"/>
      <c r="S30" s="25"/>
      <c r="T30" s="25">
        <f>Q30</f>
        <v>13</v>
      </c>
      <c r="U30" s="25"/>
      <c r="V30" s="25"/>
      <c r="W30" s="25">
        <f>T30</f>
        <v>13</v>
      </c>
      <c r="X30" s="25"/>
      <c r="Y30" s="25"/>
      <c r="Z30" s="25">
        <f>W30</f>
        <v>13</v>
      </c>
      <c r="AA30" s="25"/>
      <c r="AB30" s="25"/>
      <c r="AC30" s="25">
        <f>Z30</f>
        <v>13</v>
      </c>
      <c r="AD30" s="25"/>
      <c r="AE30" s="34"/>
    </row>
    <row r="31" spans="2:31" ht="10.95" customHeight="1">
      <c r="B31" s="35">
        <f>B27+7</f>
        <v>46104</v>
      </c>
      <c r="C31" s="7"/>
      <c r="D31" s="23"/>
      <c r="E31" s="9">
        <f>B31</f>
        <v>46104</v>
      </c>
      <c r="F31" s="7"/>
      <c r="G31" s="8"/>
      <c r="H31" s="22">
        <f>E31+1</f>
        <v>46105</v>
      </c>
      <c r="I31" s="7"/>
      <c r="J31" s="23"/>
      <c r="K31" s="9">
        <f>H31</f>
        <v>46105</v>
      </c>
      <c r="L31" s="7"/>
      <c r="M31" s="8"/>
      <c r="N31" s="22">
        <f>K31+1</f>
        <v>46106</v>
      </c>
      <c r="O31" s="7"/>
      <c r="P31" s="23"/>
      <c r="Q31" s="9">
        <f>N31</f>
        <v>46106</v>
      </c>
      <c r="R31" s="7"/>
      <c r="S31" s="8"/>
      <c r="T31" s="22">
        <f>Q31+1</f>
        <v>46107</v>
      </c>
      <c r="U31" s="7"/>
      <c r="V31" s="23"/>
      <c r="W31" s="9">
        <f>T31</f>
        <v>46107</v>
      </c>
      <c r="X31" s="7"/>
      <c r="Y31" s="8"/>
      <c r="Z31" s="22">
        <f>W31+1</f>
        <v>46108</v>
      </c>
      <c r="AA31" s="7"/>
      <c r="AB31" s="23"/>
      <c r="AC31" s="9">
        <f>Z31</f>
        <v>46108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3-Rjh</v>
      </c>
      <c r="C32" s="1" t="str">
        <f>IFERROR(INDEX(t_Semaine[Activité],MATCH(MOD(_xlfn.ISOWEEKNUM(B31),2)&amp;WEEKDAY(B31,2)&amp;COLUMN()-1,t_Semaine[Code],0)),"")</f>
        <v>City4 3-Rjb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3-R1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4-R0</v>
      </c>
      <c r="I32" s="1" t="str">
        <f>IFERROR(INDEX(t_Semaine[Activité],MATCH(MOD(_xlfn.ISOWEEKNUM(H31),2)&amp;WEEKDAY(H31,2)&amp;COLUMN()-1,t_Semaine[Code],0)),"")</f>
        <v>City4 4-R1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4-Rjh</v>
      </c>
      <c r="L32" s="1" t="str">
        <f>IFERROR(INDEX(t_Semaine[Activité],MATCH(MOD(_xlfn.ISOWEEKNUM(K31),2)&amp;WEEKDAY(K31,2)&amp;COLUMN()-1,t_Semaine[Code],0)),"")</f>
        <v>City4 4-Rjb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5-Rjb</v>
      </c>
      <c r="O32" s="1" t="str">
        <f>IFERROR(INDEX(t_Semaine[Activité],MATCH(MOD(_xlfn.ISOWEEKNUM(N31),2)&amp;WEEKDAY(N31,2)&amp;COLUMN()-1,t_Semaine[Code],0)),"")</f>
        <v>City4 5-Rjh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5-R0</v>
      </c>
      <c r="R32" s="1" t="str">
        <f>IFERROR(INDEX(t_Semaine[Activité],MATCH(MOD(_xlfn.ISOWEEKNUM(Q31),2)&amp;WEEKDAY(Q31,2)&amp;COLUMN()-1,t_Semaine[Code],0)),"")</f>
        <v>City4 5-R1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5-R1</v>
      </c>
      <c r="U32" s="1" t="str">
        <f>IFERROR(INDEX(t_Semaine[Activité],MATCH(MOD(_xlfn.ISOWEEKNUM(T31),2)&amp;WEEKDAY(T31,2)&amp;COLUMN()-1,t_Semaine[Code],0)),"")</f>
        <v>City4 5-R0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5-Rjh</v>
      </c>
      <c r="X32" s="1" t="str">
        <f>IFERROR(INDEX(t_Semaine[Activité],MATCH(MOD(_xlfn.ISOWEEKNUM(W31),2)&amp;WEEKDAY(W31,2)&amp;COLUMN()-1,t_Semaine[Code],0)),"")</f>
        <v>City4 5-Rjb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3-Rjb</v>
      </c>
      <c r="AA32" s="1" t="str">
        <f>IFERROR(INDEX(t_Semaine[Activité],MATCH(MOD(_xlfn.ISOWEEKNUM(Z31),2)&amp;WEEKDAY(Z31,2)&amp;COLUMN()-1,t_Semaine[Code],0)),"")</f>
        <v>City4 3-Rjh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3-R1</v>
      </c>
      <c r="AD32" s="1" t="str">
        <f>IFERROR(INDEX(t_Semaine[Activité],MATCH(MOD(_xlfn.ISOWEEKNUM(AC31),2)&amp;WEEKDAY(AC31,2)&amp;COLUMN()-1,t_Semaine[Code],0)),"")</f>
        <v>City4 3-R0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Seb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14</v>
      </c>
      <c r="C34" s="24"/>
      <c r="D34" s="24"/>
      <c r="E34" s="25">
        <f>B34</f>
        <v>14</v>
      </c>
      <c r="F34" s="25"/>
      <c r="G34" s="25"/>
      <c r="H34" s="25">
        <f>E34</f>
        <v>14</v>
      </c>
      <c r="I34" s="25"/>
      <c r="J34" s="25"/>
      <c r="K34" s="25">
        <f>H34</f>
        <v>14</v>
      </c>
      <c r="L34" s="25"/>
      <c r="M34" s="25"/>
      <c r="N34" s="25">
        <f>K34</f>
        <v>14</v>
      </c>
      <c r="O34" s="25"/>
      <c r="P34" s="25"/>
      <c r="Q34" s="25">
        <f>N34</f>
        <v>14</v>
      </c>
      <c r="R34" s="25"/>
      <c r="S34" s="25"/>
      <c r="T34" s="25">
        <f>Q34</f>
        <v>14</v>
      </c>
      <c r="U34" s="25"/>
      <c r="V34" s="25"/>
      <c r="W34" s="25">
        <f>T34</f>
        <v>14</v>
      </c>
      <c r="X34" s="25"/>
      <c r="Y34" s="25"/>
      <c r="Z34" s="25">
        <f>W34</f>
        <v>14</v>
      </c>
      <c r="AA34" s="25"/>
      <c r="AB34" s="25"/>
      <c r="AC34" s="25">
        <f>Z34</f>
        <v>14</v>
      </c>
      <c r="AD34" s="25"/>
      <c r="AE34" s="34"/>
    </row>
    <row r="35" spans="2:31" ht="10.95" customHeight="1">
      <c r="B35" s="35">
        <f>IFERROR(IF(MONTH(B31+7)=MONTH(EOMONTH($B$3,1)),B31+7,""),"")</f>
        <v>46111</v>
      </c>
      <c r="C35" s="7"/>
      <c r="D35" s="23"/>
      <c r="E35" s="9">
        <f>B35</f>
        <v>46111</v>
      </c>
      <c r="F35" s="7"/>
      <c r="G35" s="8"/>
      <c r="H35" s="22">
        <f>IFERROR(E35+1,"")</f>
        <v>46112</v>
      </c>
      <c r="I35" s="7"/>
      <c r="J35" s="23"/>
      <c r="K35" s="9">
        <f>H35</f>
        <v>46112</v>
      </c>
      <c r="L35" s="7"/>
      <c r="M35" s="8"/>
      <c r="N35" s="22">
        <f>IFERROR(K35+1,"")</f>
        <v>46113</v>
      </c>
      <c r="O35" s="7"/>
      <c r="P35" s="23"/>
      <c r="Q35" s="9">
        <f>N35</f>
        <v>46113</v>
      </c>
      <c r="R35" s="7"/>
      <c r="S35" s="8"/>
      <c r="T35" s="22">
        <f>IFERROR(Q35+1,"")</f>
        <v>46114</v>
      </c>
      <c r="U35" s="7"/>
      <c r="V35" s="23"/>
      <c r="W35" s="9">
        <f>T35</f>
        <v>46114</v>
      </c>
      <c r="X35" s="7"/>
      <c r="Y35" s="8"/>
      <c r="Z35" s="22">
        <f>IFERROR(W35+1,"")</f>
        <v>46115</v>
      </c>
      <c r="AA35" s="7"/>
      <c r="AB35" s="23"/>
      <c r="AC35" s="9">
        <f>Z35</f>
        <v>46115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3-R1</v>
      </c>
      <c r="C36" s="1" t="str">
        <f>IFERROR(INDEX(t_Semaine[Activité],MATCH(MOD(_xlfn.ISOWEEKNUM(B35),2)&amp;WEEKDAY(B35,2)&amp;COLUMN()-1,t_Semaine[Code],0)),"")</f>
        <v>City4 3-R0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3-Rjb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4-Rjb</v>
      </c>
      <c r="I36" s="1" t="str">
        <f>IFERROR(INDEX(t_Semaine[Activité],MATCH(MOD(_xlfn.ISOWEEKNUM(H35),2)&amp;WEEKDAY(H35,2)&amp;COLUMN()-1,t_Semaine[Code],0)),"")</f>
        <v>City4 4-Rjh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4-R0</v>
      </c>
      <c r="L36" s="1" t="str">
        <f>IFERROR(INDEX(t_Semaine[Activité],MATCH(MOD(_xlfn.ISOWEEKNUM(K35),2)&amp;WEEKDAY(K35,2)&amp;COLUMN()-1,t_Semaine[Code],0)),"")</f>
        <v>City4 4-R1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5-R0</v>
      </c>
      <c r="O36" s="1" t="str">
        <f>IFERROR(INDEX(t_Semaine[Activité],MATCH(MOD(_xlfn.ISOWEEKNUM(N35),2)&amp;WEEKDAY(N35,2)&amp;COLUMN()-1,t_Semaine[Code],0)),"")</f>
        <v>City4 5-R1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5-Rjb</v>
      </c>
      <c r="R36" s="1" t="str">
        <f>IFERROR(INDEX(t_Semaine[Activité],MATCH(MOD(_xlfn.ISOWEEKNUM(Q35),2)&amp;WEEKDAY(Q35,2)&amp;COLUMN()-1,t_Semaine[Code],0)),"")</f>
        <v>City4 5-Rjh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3-Rjh</v>
      </c>
      <c r="U36" s="1" t="str">
        <f>IFERROR(INDEX(t_Semaine[Activité],MATCH(MOD(_xlfn.ISOWEEKNUM(T35),2)&amp;WEEKDAY(T35,2)&amp;COLUMN()-1,t_Semaine[Code],0)),"")</f>
        <v>City4 Auxis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3-R0</v>
      </c>
      <c r="X36" s="1" t="str">
        <f>IFERROR(INDEX(t_Semaine[Activité],MATCH(MOD(_xlfn.ISOWEEKNUM(W35),2)&amp;WEEKDAY(W35,2)&amp;COLUMN()-1,t_Semaine[Code],0)),"")</f>
        <v>City4 3-Rjb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4-R1</v>
      </c>
      <c r="AA36" s="1" t="str">
        <f>IFERROR(INDEX(t_Semaine[Activité],MATCH(MOD(_xlfn.ISOWEEKNUM(Z35),2)&amp;WEEKDAY(Z35,2)&amp;COLUMN()-1,t_Semaine[Code],0)),"")</f>
        <v>City4 4-R0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4-Rjh</v>
      </c>
      <c r="AD36" s="1" t="str">
        <f>IFERROR(INDEX(t_Semaine[Activité],MATCH(MOD(_xlfn.ISOWEEKNUM(AC35),2)&amp;WEEKDAY(AC35,2)&amp;COLUMN()-1,t_Semaine[Code],0)),"")</f>
        <v>City4 4-Rjb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Mou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163" priority="52">
      <formula>COUNTIF(l_Feries,$B$3)</formula>
    </cfRule>
  </conditionalFormatting>
  <conditionalFormatting sqref="B7:G9">
    <cfRule type="expression" dxfId="162" priority="42">
      <formula>COUNTIF(l_Feries,$B$7)</formula>
    </cfRule>
  </conditionalFormatting>
  <conditionalFormatting sqref="B11:G13">
    <cfRule type="expression" dxfId="161" priority="37">
      <formula>COUNTIF(l_Feries,$B$11)</formula>
    </cfRule>
  </conditionalFormatting>
  <conditionalFormatting sqref="B15:G17">
    <cfRule type="expression" dxfId="160" priority="50">
      <formula>COUNTIF(l_Feries,$B$15)</formula>
    </cfRule>
  </conditionalFormatting>
  <conditionalFormatting sqref="B19:G21">
    <cfRule type="expression" dxfId="159" priority="32">
      <formula>COUNTIF(l_Feries,$B$19)</formula>
    </cfRule>
  </conditionalFormatting>
  <conditionalFormatting sqref="B23:G25">
    <cfRule type="expression" dxfId="158" priority="27">
      <formula>COUNTIF(l_Feries,$B$23)</formula>
    </cfRule>
  </conditionalFormatting>
  <conditionalFormatting sqref="B27:G29">
    <cfRule type="expression" dxfId="157" priority="22">
      <formula>COUNTIF(l_Feries,$B$27)</formula>
    </cfRule>
  </conditionalFormatting>
  <conditionalFormatting sqref="B31:G33">
    <cfRule type="expression" dxfId="156" priority="17">
      <formula>COUNTIF(l_Feries,$B$31)</formula>
    </cfRule>
  </conditionalFormatting>
  <conditionalFormatting sqref="B35:G37">
    <cfRule type="expression" dxfId="155" priority="12">
      <formula>COUNTIF(l_Feries,$B$35)</formula>
    </cfRule>
  </conditionalFormatting>
  <conditionalFormatting sqref="B39:G41">
    <cfRule type="expression" dxfId="154" priority="7">
      <formula>COUNTIF(l_Feries,$B$39)</formula>
    </cfRule>
  </conditionalFormatting>
  <conditionalFormatting sqref="H3:M5">
    <cfRule type="expression" dxfId="153" priority="46">
      <formula>COUNTIF(l_Feries,$H$3)</formula>
    </cfRule>
  </conditionalFormatting>
  <conditionalFormatting sqref="H7:M9">
    <cfRule type="expression" dxfId="152" priority="41">
      <formula>COUNTIF(l_Feries,$H$7)</formula>
    </cfRule>
  </conditionalFormatting>
  <conditionalFormatting sqref="H11:M13">
    <cfRule type="expression" dxfId="151" priority="36">
      <formula>COUNTIF(l_Feries,$H$11)</formula>
    </cfRule>
  </conditionalFormatting>
  <conditionalFormatting sqref="H15:M17">
    <cfRule type="expression" dxfId="150" priority="49">
      <formula>COUNTIF(l_Feries,$H$15)</formula>
    </cfRule>
  </conditionalFormatting>
  <conditionalFormatting sqref="H19:M21">
    <cfRule type="expression" dxfId="149" priority="31">
      <formula>COUNTIF(l_Feries,$H$19)</formula>
    </cfRule>
  </conditionalFormatting>
  <conditionalFormatting sqref="H23:M25">
    <cfRule type="expression" dxfId="148" priority="26">
      <formula>COUNTIF(l_Feries,$H$23)</formula>
    </cfRule>
  </conditionalFormatting>
  <conditionalFormatting sqref="H27:M29">
    <cfRule type="expression" dxfId="147" priority="21">
      <formula>COUNTIF(l_Feries,$H$27)</formula>
    </cfRule>
  </conditionalFormatting>
  <conditionalFormatting sqref="H31:M33">
    <cfRule type="expression" dxfId="146" priority="16">
      <formula>COUNTIF(l_Feries,$H$31)</formula>
    </cfRule>
  </conditionalFormatting>
  <conditionalFormatting sqref="H35:M37">
    <cfRule type="expression" dxfId="145" priority="11">
      <formula>COUNTIF(l_Feries,$H$35)</formula>
    </cfRule>
  </conditionalFormatting>
  <conditionalFormatting sqref="H39:M41">
    <cfRule type="expression" dxfId="144" priority="6">
      <formula>COUNTIF(l_Feries,$H$39)</formula>
    </cfRule>
  </conditionalFormatting>
  <conditionalFormatting sqref="N3:S5">
    <cfRule type="expression" dxfId="143" priority="45">
      <formula>COUNTIF(l_Feries,$N$3)</formula>
    </cfRule>
  </conditionalFormatting>
  <conditionalFormatting sqref="N7:S9">
    <cfRule type="expression" dxfId="142" priority="40">
      <formula>COUNTIF(l_Feries,$N$7)</formula>
    </cfRule>
  </conditionalFormatting>
  <conditionalFormatting sqref="N11:S13">
    <cfRule type="expression" dxfId="141" priority="35">
      <formula>COUNTIF(l_Feries,$N$11)</formula>
    </cfRule>
  </conditionalFormatting>
  <conditionalFormatting sqref="N15:S17">
    <cfRule type="expression" dxfId="140" priority="48">
      <formula>COUNTIF(l_Feries,$N$15)</formula>
    </cfRule>
  </conditionalFormatting>
  <conditionalFormatting sqref="N19:S21">
    <cfRule type="expression" dxfId="139" priority="30">
      <formula>COUNTIF(l_Feries,$N$19)</formula>
    </cfRule>
  </conditionalFormatting>
  <conditionalFormatting sqref="N23:S25">
    <cfRule type="expression" dxfId="138" priority="25">
      <formula>COUNTIF(l_Feries,$N$23)</formula>
    </cfRule>
  </conditionalFormatting>
  <conditionalFormatting sqref="N27:S29">
    <cfRule type="expression" dxfId="137" priority="20">
      <formula>COUNTIF(l_Feries,$N$27)</formula>
    </cfRule>
  </conditionalFormatting>
  <conditionalFormatting sqref="N31:S33">
    <cfRule type="expression" dxfId="136" priority="15">
      <formula>COUNTIF(l_Feries,$N$31)</formula>
    </cfRule>
  </conditionalFormatting>
  <conditionalFormatting sqref="N35:S37">
    <cfRule type="expression" dxfId="135" priority="10">
      <formula>COUNTIF(l_Feries,$N$35)</formula>
    </cfRule>
  </conditionalFormatting>
  <conditionalFormatting sqref="N39:S41">
    <cfRule type="expression" dxfId="134" priority="5">
      <formula>COUNTIF(l_Feries,$N$39)</formula>
    </cfRule>
  </conditionalFormatting>
  <conditionalFormatting sqref="T3:Y5">
    <cfRule type="expression" dxfId="133" priority="44">
      <formula>COUNTIF(l_Feries,$T$3)</formula>
    </cfRule>
  </conditionalFormatting>
  <conditionalFormatting sqref="T7:Y9">
    <cfRule type="expression" dxfId="132" priority="39">
      <formula>COUNTIF(l_Feries,$T$7)</formula>
    </cfRule>
  </conditionalFormatting>
  <conditionalFormatting sqref="T11:Y13">
    <cfRule type="expression" dxfId="131" priority="34">
      <formula>COUNTIF(l_Feries,$T$11)</formula>
    </cfRule>
  </conditionalFormatting>
  <conditionalFormatting sqref="T15:Y17">
    <cfRule type="expression" dxfId="130" priority="51">
      <formula>COUNTIF(l_Feries,$T$15)</formula>
    </cfRule>
  </conditionalFormatting>
  <conditionalFormatting sqref="T19:Y21">
    <cfRule type="expression" dxfId="129" priority="29">
      <formula>COUNTIF(l_Feries,$T$19)</formula>
    </cfRule>
  </conditionalFormatting>
  <conditionalFormatting sqref="T23:Y25">
    <cfRule type="expression" dxfId="128" priority="24">
      <formula>COUNTIF(l_Feries,$T$23)</formula>
    </cfRule>
  </conditionalFormatting>
  <conditionalFormatting sqref="T27:Y29">
    <cfRule type="expression" dxfId="127" priority="19">
      <formula>COUNTIF(l_Feries,$T$27)</formula>
    </cfRule>
  </conditionalFormatting>
  <conditionalFormatting sqref="T31:Y33">
    <cfRule type="expression" dxfId="126" priority="14">
      <formula>COUNTIF(l_Feries,$T$31)</formula>
    </cfRule>
  </conditionalFormatting>
  <conditionalFormatting sqref="T35:Y37">
    <cfRule type="expression" dxfId="125" priority="9">
      <formula>COUNTIF(l_Feries,$T$35)</formula>
    </cfRule>
  </conditionalFormatting>
  <conditionalFormatting sqref="T39:Y41">
    <cfRule type="expression" dxfId="124" priority="4">
      <formula>COUNTIF(l_Feries,$T$39)</formula>
    </cfRule>
  </conditionalFormatting>
  <conditionalFormatting sqref="Z3:AE5">
    <cfRule type="expression" dxfId="123" priority="43">
      <formula>COUNTIF(l_Feries,$Z$3)</formula>
    </cfRule>
  </conditionalFormatting>
  <conditionalFormatting sqref="Z7:AE9">
    <cfRule type="expression" dxfId="122" priority="38">
      <formula>COUNTIF(l_Feries,$Z$7)</formula>
    </cfRule>
  </conditionalFormatting>
  <conditionalFormatting sqref="Z11:AE13">
    <cfRule type="expression" dxfId="121" priority="33">
      <formula>COUNTIF(l_Feries,$Z$11)</formula>
    </cfRule>
  </conditionalFormatting>
  <conditionalFormatting sqref="Z15:AE17">
    <cfRule type="expression" dxfId="120" priority="47">
      <formula>COUNTIF(l_Feries,$Z$15)</formula>
    </cfRule>
  </conditionalFormatting>
  <conditionalFormatting sqref="Z19:AE21">
    <cfRule type="expression" dxfId="119" priority="28">
      <formula>COUNTIF(l_Feries,$Z$19)</formula>
    </cfRule>
  </conditionalFormatting>
  <conditionalFormatting sqref="Z23:AE25">
    <cfRule type="expression" dxfId="118" priority="23">
      <formula>COUNTIF(l_Feries,$Z$23)</formula>
    </cfRule>
  </conditionalFormatting>
  <conditionalFormatting sqref="Z27:AE29">
    <cfRule type="expression" dxfId="117" priority="18">
      <formula>COUNTIF(l_Feries,$Z$27)</formula>
    </cfRule>
  </conditionalFormatting>
  <conditionalFormatting sqref="Z31:AE33">
    <cfRule type="expression" dxfId="116" priority="13">
      <formula>COUNTIF(l_Feries,$Z$31)</formula>
    </cfRule>
  </conditionalFormatting>
  <conditionalFormatting sqref="Z35:AE37">
    <cfRule type="expression" dxfId="115" priority="8">
      <formula>COUNTIF(l_Feries,$Z$35)</formula>
    </cfRule>
  </conditionalFormatting>
  <conditionalFormatting sqref="Z39:AE41">
    <cfRule type="expression" dxfId="114" priority="3">
      <formula>COUNTIF(l_Feries,$Z$39)</formula>
    </cfRule>
  </conditionalFormatting>
  <conditionalFormatting sqref="I1">
    <cfRule type="expression" dxfId="113" priority="2">
      <formula>ISNUMBER(DATEVALUE(I1))</formula>
    </cfRule>
  </conditionalFormatting>
  <conditionalFormatting sqref="P1">
    <cfRule type="expression" dxfId="112" priority="1">
      <formula>ISNUMBER(DATEVALUE(P1))</formula>
    </cfRule>
  </conditionalFormatting>
  <dataValidations count="1">
    <dataValidation type="list" allowBlank="1" showInputMessage="1" showErrorMessage="1" sqref="G1" xr:uid="{ED1B22AA-F216-4B70-B5C1-7C73A4EE4321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75A75-A248-4C7A-87C0-C24CB3ACB7C4}">
  <sheetPr>
    <pageSetUpPr fitToPage="1"/>
  </sheetPr>
  <dimension ref="A1:AE42"/>
  <sheetViews>
    <sheetView showGridLines="0" showZeros="0" topLeftCell="B1" zoomScaleNormal="100" workbookViewId="0">
      <selection activeCell="AH6" sqref="AH6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157</v>
      </c>
      <c r="H1" s="42"/>
      <c r="I1" s="60" t="str">
        <f>UPPER(TEXT(DATE(_An,MONTH(_Mois&amp;1),1),"mmmm aaa"))&amp;" &amp; "&amp;UPPER(TEXT(EOMONTH(DATE(_An,MONTH(_Mois&amp;1),1),1),"mmmm aaa"))</f>
        <v>AVRIL 2026 &amp; MAI 2026</v>
      </c>
      <c r="P1" s="59" t="s">
        <v>125</v>
      </c>
    </row>
    <row r="2" spans="2:31" ht="15.6">
      <c r="B2" s="33">
        <f>_xlfn.ISOWEEKNUM(B3)</f>
        <v>15</v>
      </c>
      <c r="C2" s="25"/>
      <c r="D2" s="25"/>
      <c r="E2" s="25">
        <f>B2</f>
        <v>15</v>
      </c>
      <c r="F2" s="25"/>
      <c r="G2" s="25"/>
      <c r="H2" s="25">
        <f>E2</f>
        <v>15</v>
      </c>
      <c r="I2" s="25"/>
      <c r="J2" s="25"/>
      <c r="K2" s="25">
        <f>H2</f>
        <v>15</v>
      </c>
      <c r="L2" s="25"/>
      <c r="M2" s="25"/>
      <c r="N2" s="25">
        <f>K2</f>
        <v>15</v>
      </c>
      <c r="O2" s="25"/>
      <c r="P2" s="25"/>
      <c r="Q2" s="25">
        <f>N2</f>
        <v>15</v>
      </c>
      <c r="R2" s="25"/>
      <c r="S2" s="25"/>
      <c r="T2" s="25">
        <f>Q2</f>
        <v>15</v>
      </c>
      <c r="U2" s="25"/>
      <c r="V2" s="25"/>
      <c r="W2" s="25">
        <f>T2</f>
        <v>15</v>
      </c>
      <c r="X2" s="25"/>
      <c r="Y2" s="25"/>
      <c r="Z2" s="25">
        <f>W2</f>
        <v>15</v>
      </c>
      <c r="AA2" s="25"/>
      <c r="AB2" s="25"/>
      <c r="AC2" s="25">
        <f>Z2</f>
        <v>15</v>
      </c>
      <c r="AD2" s="25"/>
      <c r="AE2" s="34"/>
    </row>
    <row r="3" spans="2:31" ht="10.95" customHeight="1">
      <c r="B3" s="35">
        <f>_xlfn.LET(_xlpm.date,DATEVALUE(_Mois&amp;_An),WORKDAY.INTL(_xlpm.date-1,1,"0111111"))</f>
        <v>46118</v>
      </c>
      <c r="C3" s="7"/>
      <c r="D3" s="23"/>
      <c r="E3" s="9">
        <f>B3</f>
        <v>46118</v>
      </c>
      <c r="F3" s="7"/>
      <c r="G3" s="8"/>
      <c r="H3" s="22">
        <f>E3+1</f>
        <v>46119</v>
      </c>
      <c r="I3" s="7"/>
      <c r="J3" s="23"/>
      <c r="K3" s="9">
        <f>H3</f>
        <v>46119</v>
      </c>
      <c r="L3" s="7"/>
      <c r="M3" s="8"/>
      <c r="N3" s="22">
        <f>K3+1</f>
        <v>46120</v>
      </c>
      <c r="O3" s="7"/>
      <c r="P3" s="23"/>
      <c r="Q3" s="9">
        <f>N3</f>
        <v>46120</v>
      </c>
      <c r="R3" s="7"/>
      <c r="S3" s="8"/>
      <c r="T3" s="22">
        <f>Q3+1</f>
        <v>46121</v>
      </c>
      <c r="U3" s="7"/>
      <c r="V3" s="23"/>
      <c r="W3" s="9">
        <f>T3</f>
        <v>46121</v>
      </c>
      <c r="X3" s="7"/>
      <c r="Y3" s="8"/>
      <c r="Z3" s="22">
        <f>W3+1</f>
        <v>46122</v>
      </c>
      <c r="AA3" s="7"/>
      <c r="AB3" s="23"/>
      <c r="AC3" s="9">
        <f>Z3</f>
        <v>46122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3-Rjh</v>
      </c>
      <c r="C4" s="1" t="str">
        <f>IFERROR(INDEX(t_Semaine[Activité],MATCH(MOD(_xlfn.ISOWEEKNUM(B3),2)&amp;WEEKDAY(B3,2)&amp;COLUMN()-1,t_Semaine[Code],0)),"")</f>
        <v>City4 3-Rjb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3-R1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4-R0</v>
      </c>
      <c r="I4" s="1" t="str">
        <f>IFERROR(INDEX(t_Semaine[Activité],MATCH(MOD(_xlfn.ISOWEEKNUM(H3),2)&amp;WEEKDAY(H3,2)&amp;COLUMN()-1,t_Semaine[Code],0)),"")</f>
        <v>City4 4-R1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4-Rjh</v>
      </c>
      <c r="L4" s="1" t="str">
        <f>IFERROR(INDEX(t_Semaine[Activité],MATCH(MOD(_xlfn.ISOWEEKNUM(K3),2)&amp;WEEKDAY(K3,2)&amp;COLUMN()-1,t_Semaine[Code],0)),"")</f>
        <v>City4 4-Rjb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5-Rjb</v>
      </c>
      <c r="O4" s="1" t="str">
        <f>IFERROR(INDEX(t_Semaine[Activité],MATCH(MOD(_xlfn.ISOWEEKNUM(N3),2)&amp;WEEKDAY(N3,2)&amp;COLUMN()-1,t_Semaine[Code],0)),"")</f>
        <v>City4 5-Rjh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5-R0</v>
      </c>
      <c r="R4" s="1" t="str">
        <f>IFERROR(INDEX(t_Semaine[Activité],MATCH(MOD(_xlfn.ISOWEEKNUM(Q3),2)&amp;WEEKDAY(Q3,2)&amp;COLUMN()-1,t_Semaine[Code],0)),"")</f>
        <v>City4 5-R1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5-R1</v>
      </c>
      <c r="U4" s="1" t="str">
        <f>IFERROR(INDEX(t_Semaine[Activité],MATCH(MOD(_xlfn.ISOWEEKNUM(T3),2)&amp;WEEKDAY(T3,2)&amp;COLUMN()-1,t_Semaine[Code],0)),"")</f>
        <v>City4 5-R0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5-Rjh</v>
      </c>
      <c r="X4" s="1" t="str">
        <f>IFERROR(INDEX(t_Semaine[Activité],MATCH(MOD(_xlfn.ISOWEEKNUM(W3),2)&amp;WEEKDAY(W3,2)&amp;COLUMN()-1,t_Semaine[Code],0)),"")</f>
        <v>City4 5-Rjb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3-Rjb</v>
      </c>
      <c r="AA4" s="1" t="str">
        <f>IFERROR(INDEX(t_Semaine[Activité],MATCH(MOD(_xlfn.ISOWEEKNUM(Z3),2)&amp;WEEKDAY(Z3,2)&amp;COLUMN()-1,t_Semaine[Code],0)),"")</f>
        <v>City4 3-Rjh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3-R1</v>
      </c>
      <c r="AD4" s="1" t="str">
        <f>IFERROR(INDEX(t_Semaine[Activité],MATCH(MOD(_xlfn.ISOWEEKNUM(AC3),2)&amp;WEEKDAY(AC3,2)&amp;COLUMN()-1,t_Semaine[Code],0)),"")</f>
        <v>City4 3-R0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Seb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16</v>
      </c>
      <c r="C6" s="24"/>
      <c r="D6" s="24"/>
      <c r="E6" s="25">
        <f>B6</f>
        <v>16</v>
      </c>
      <c r="F6" s="25"/>
      <c r="G6" s="25"/>
      <c r="H6" s="25">
        <f>E6</f>
        <v>16</v>
      </c>
      <c r="I6" s="25"/>
      <c r="J6" s="25"/>
      <c r="K6" s="25">
        <f>H6</f>
        <v>16</v>
      </c>
      <c r="L6" s="25"/>
      <c r="M6" s="25"/>
      <c r="N6" s="25">
        <f>K6</f>
        <v>16</v>
      </c>
      <c r="O6" s="25"/>
      <c r="P6" s="25"/>
      <c r="Q6" s="25">
        <f>N6</f>
        <v>16</v>
      </c>
      <c r="R6" s="25"/>
      <c r="S6" s="25"/>
      <c r="T6" s="25">
        <f>Q6</f>
        <v>16</v>
      </c>
      <c r="U6" s="25"/>
      <c r="V6" s="25"/>
      <c r="W6" s="25">
        <f>T6</f>
        <v>16</v>
      </c>
      <c r="X6" s="25"/>
      <c r="Y6" s="25"/>
      <c r="Z6" s="25">
        <f>W6</f>
        <v>16</v>
      </c>
      <c r="AA6" s="25"/>
      <c r="AB6" s="25"/>
      <c r="AC6" s="25">
        <f>Z6</f>
        <v>16</v>
      </c>
      <c r="AD6" s="25"/>
      <c r="AE6" s="34"/>
    </row>
    <row r="7" spans="2:31" ht="10.95" customHeight="1">
      <c r="B7" s="35">
        <f>B3+7</f>
        <v>46125</v>
      </c>
      <c r="C7" s="7"/>
      <c r="D7" s="23"/>
      <c r="E7" s="9">
        <f>B7</f>
        <v>46125</v>
      </c>
      <c r="F7" s="7"/>
      <c r="G7" s="8"/>
      <c r="H7" s="22">
        <f>E7+1</f>
        <v>46126</v>
      </c>
      <c r="I7" s="7"/>
      <c r="J7" s="23"/>
      <c r="K7" s="9">
        <f>H7</f>
        <v>46126</v>
      </c>
      <c r="L7" s="7"/>
      <c r="M7" s="8"/>
      <c r="N7" s="22">
        <f>K7+1</f>
        <v>46127</v>
      </c>
      <c r="O7" s="7"/>
      <c r="P7" s="23"/>
      <c r="Q7" s="9">
        <f>N7</f>
        <v>46127</v>
      </c>
      <c r="R7" s="7"/>
      <c r="S7" s="8"/>
      <c r="T7" s="22">
        <f>Q7+1</f>
        <v>46128</v>
      </c>
      <c r="U7" s="7"/>
      <c r="V7" s="23"/>
      <c r="W7" s="9">
        <f>T7</f>
        <v>46128</v>
      </c>
      <c r="X7" s="7"/>
      <c r="Y7" s="8"/>
      <c r="Z7" s="22">
        <f>W7+1</f>
        <v>46129</v>
      </c>
      <c r="AA7" s="7"/>
      <c r="AB7" s="23"/>
      <c r="AC7" s="9">
        <f>Z7</f>
        <v>46129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3-R1</v>
      </c>
      <c r="C8" s="1" t="str">
        <f>IFERROR(INDEX(t_Semaine[Activité],MATCH(MOD(_xlfn.ISOWEEKNUM(B7),2)&amp;WEEKDAY(B7,2)&amp;COLUMN()-1,t_Semaine[Code],0)),"")</f>
        <v>City4 3-R0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3-Rjb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4-Rjb</v>
      </c>
      <c r="I8" s="1" t="str">
        <f>IFERROR(INDEX(t_Semaine[Activité],MATCH(MOD(_xlfn.ISOWEEKNUM(H7),2)&amp;WEEKDAY(H7,2)&amp;COLUMN()-1,t_Semaine[Code],0)),"")</f>
        <v>City4 4-Rjh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4-R0</v>
      </c>
      <c r="L8" s="1" t="str">
        <f>IFERROR(INDEX(t_Semaine[Activité],MATCH(MOD(_xlfn.ISOWEEKNUM(K7),2)&amp;WEEKDAY(K7,2)&amp;COLUMN()-1,t_Semaine[Code],0)),"")</f>
        <v>City4 4-R1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5-R0</v>
      </c>
      <c r="O8" s="1" t="str">
        <f>IFERROR(INDEX(t_Semaine[Activité],MATCH(MOD(_xlfn.ISOWEEKNUM(N7),2)&amp;WEEKDAY(N7,2)&amp;COLUMN()-1,t_Semaine[Code],0)),"")</f>
        <v>City4 5-R1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5-Rjb</v>
      </c>
      <c r="R8" s="1" t="str">
        <f>IFERROR(INDEX(t_Semaine[Activité],MATCH(MOD(_xlfn.ISOWEEKNUM(Q7),2)&amp;WEEKDAY(Q7,2)&amp;COLUMN()-1,t_Semaine[Code],0)),"")</f>
        <v>City4 5-Rjh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3-Rjh</v>
      </c>
      <c r="U8" s="1" t="str">
        <f>IFERROR(INDEX(t_Semaine[Activité],MATCH(MOD(_xlfn.ISOWEEKNUM(T7),2)&amp;WEEKDAY(T7,2)&amp;COLUMN()-1,t_Semaine[Code],0)),"")</f>
        <v>City4 Auxis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3-R0</v>
      </c>
      <c r="X8" s="1" t="str">
        <f>IFERROR(INDEX(t_Semaine[Activité],MATCH(MOD(_xlfn.ISOWEEKNUM(W7),2)&amp;WEEKDAY(W7,2)&amp;COLUMN()-1,t_Semaine[Code],0)),"")</f>
        <v>City4 3-Rjb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4-R1</v>
      </c>
      <c r="AA8" s="1" t="str">
        <f>IFERROR(INDEX(t_Semaine[Activité],MATCH(MOD(_xlfn.ISOWEEKNUM(Z7),2)&amp;WEEKDAY(Z7,2)&amp;COLUMN()-1,t_Semaine[Code],0)),"")</f>
        <v>City4 4-R0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4-Rjh</v>
      </c>
      <c r="AD8" s="1" t="str">
        <f>IFERROR(INDEX(t_Semaine[Activité],MATCH(MOD(_xlfn.ISOWEEKNUM(AC7),2)&amp;WEEKDAY(AC7,2)&amp;COLUMN()-1,t_Semaine[Code],0)),"")</f>
        <v>City4 4-Rjb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Mou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17</v>
      </c>
      <c r="C10" s="24"/>
      <c r="D10" s="24"/>
      <c r="E10" s="25">
        <f>B10</f>
        <v>17</v>
      </c>
      <c r="F10" s="25"/>
      <c r="G10" s="25"/>
      <c r="H10" s="25">
        <f>E10</f>
        <v>17</v>
      </c>
      <c r="I10" s="25"/>
      <c r="J10" s="25"/>
      <c r="K10" s="25">
        <f>H10</f>
        <v>17</v>
      </c>
      <c r="L10" s="25"/>
      <c r="M10" s="25"/>
      <c r="N10" s="25">
        <f>K10</f>
        <v>17</v>
      </c>
      <c r="O10" s="25"/>
      <c r="P10" s="25"/>
      <c r="Q10" s="25">
        <f>N10</f>
        <v>17</v>
      </c>
      <c r="R10" s="25"/>
      <c r="S10" s="25"/>
      <c r="T10" s="25">
        <f>Q10</f>
        <v>17</v>
      </c>
      <c r="U10" s="25"/>
      <c r="V10" s="25"/>
      <c r="W10" s="25">
        <f>T10</f>
        <v>17</v>
      </c>
      <c r="X10" s="25"/>
      <c r="Y10" s="25"/>
      <c r="Z10" s="25">
        <f>W10</f>
        <v>17</v>
      </c>
      <c r="AA10" s="25"/>
      <c r="AB10" s="25"/>
      <c r="AC10" s="25">
        <f>Z10</f>
        <v>17</v>
      </c>
      <c r="AD10" s="25"/>
      <c r="AE10" s="34"/>
    </row>
    <row r="11" spans="2:31" ht="10.95" customHeight="1">
      <c r="B11" s="35">
        <f>B7+7</f>
        <v>46132</v>
      </c>
      <c r="C11" s="7"/>
      <c r="D11" s="23"/>
      <c r="E11" s="9">
        <f>B11</f>
        <v>46132</v>
      </c>
      <c r="F11" s="7"/>
      <c r="G11" s="8"/>
      <c r="H11" s="22">
        <f>E11+1</f>
        <v>46133</v>
      </c>
      <c r="I11" s="7"/>
      <c r="J11" s="23"/>
      <c r="K11" s="9">
        <f>H11</f>
        <v>46133</v>
      </c>
      <c r="L11" s="7"/>
      <c r="M11" s="8"/>
      <c r="N11" s="22">
        <f>K11+1</f>
        <v>46134</v>
      </c>
      <c r="O11" s="7"/>
      <c r="P11" s="23"/>
      <c r="Q11" s="9">
        <f>N11</f>
        <v>46134</v>
      </c>
      <c r="R11" s="7"/>
      <c r="S11" s="8"/>
      <c r="T11" s="22">
        <f>Q11+1</f>
        <v>46135</v>
      </c>
      <c r="U11" s="7"/>
      <c r="V11" s="23"/>
      <c r="W11" s="9">
        <f>T11</f>
        <v>46135</v>
      </c>
      <c r="X11" s="7"/>
      <c r="Y11" s="8"/>
      <c r="Z11" s="22">
        <f>W11+1</f>
        <v>46136</v>
      </c>
      <c r="AA11" s="7"/>
      <c r="AB11" s="23"/>
      <c r="AC11" s="9">
        <f>Z11</f>
        <v>46136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3-Rjh</v>
      </c>
      <c r="C12" s="1" t="str">
        <f>IFERROR(INDEX(t_Semaine[Activité],MATCH(MOD(_xlfn.ISOWEEKNUM(B11),2)&amp;WEEKDAY(B11,2)&amp;COLUMN()-1,t_Semaine[Code],0)),"")</f>
        <v>City4 3-Rjb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3-R1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4-R0</v>
      </c>
      <c r="I12" s="1" t="str">
        <f>IFERROR(INDEX(t_Semaine[Activité],MATCH(MOD(_xlfn.ISOWEEKNUM(H11),2)&amp;WEEKDAY(H11,2)&amp;COLUMN()-1,t_Semaine[Code],0)),"")</f>
        <v>City4 4-R1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4-Rjh</v>
      </c>
      <c r="L12" s="1" t="str">
        <f>IFERROR(INDEX(t_Semaine[Activité],MATCH(MOD(_xlfn.ISOWEEKNUM(K11),2)&amp;WEEKDAY(K11,2)&amp;COLUMN()-1,t_Semaine[Code],0)),"")</f>
        <v>City4 4-Rjb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5-Rjb</v>
      </c>
      <c r="O12" s="1" t="str">
        <f>IFERROR(INDEX(t_Semaine[Activité],MATCH(MOD(_xlfn.ISOWEEKNUM(N11),2)&amp;WEEKDAY(N11,2)&amp;COLUMN()-1,t_Semaine[Code],0)),"")</f>
        <v>City4 5-Rjh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5-R0</v>
      </c>
      <c r="R12" s="1" t="str">
        <f>IFERROR(INDEX(t_Semaine[Activité],MATCH(MOD(_xlfn.ISOWEEKNUM(Q11),2)&amp;WEEKDAY(Q11,2)&amp;COLUMN()-1,t_Semaine[Code],0)),"")</f>
        <v>City4 5-R1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5-R1</v>
      </c>
      <c r="U12" s="1" t="str">
        <f>IFERROR(INDEX(t_Semaine[Activité],MATCH(MOD(_xlfn.ISOWEEKNUM(T11),2)&amp;WEEKDAY(T11,2)&amp;COLUMN()-1,t_Semaine[Code],0)),"")</f>
        <v>City4 5-R0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5-Rjh</v>
      </c>
      <c r="X12" s="1" t="str">
        <f>IFERROR(INDEX(t_Semaine[Activité],MATCH(MOD(_xlfn.ISOWEEKNUM(W11),2)&amp;WEEKDAY(W11,2)&amp;COLUMN()-1,t_Semaine[Code],0)),"")</f>
        <v>City4 5-Rjb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3-Rjb</v>
      </c>
      <c r="AA12" s="1" t="str">
        <f>IFERROR(INDEX(t_Semaine[Activité],MATCH(MOD(_xlfn.ISOWEEKNUM(Z11),2)&amp;WEEKDAY(Z11,2)&amp;COLUMN()-1,t_Semaine[Code],0)),"")</f>
        <v>City4 3-Rjh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3-R1</v>
      </c>
      <c r="AD12" s="1" t="str">
        <f>IFERROR(INDEX(t_Semaine[Activité],MATCH(MOD(_xlfn.ISOWEEKNUM(AC11),2)&amp;WEEKDAY(AC11,2)&amp;COLUMN()-1,t_Semaine[Code],0)),"")</f>
        <v>City4 3-R0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Seb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18</v>
      </c>
      <c r="C14" s="24"/>
      <c r="D14" s="24"/>
      <c r="E14" s="25">
        <f>B14</f>
        <v>18</v>
      </c>
      <c r="F14" s="25"/>
      <c r="G14" s="25"/>
      <c r="H14" s="25">
        <f>E14</f>
        <v>18</v>
      </c>
      <c r="I14" s="25"/>
      <c r="J14" s="25"/>
      <c r="K14" s="25">
        <f>H14</f>
        <v>18</v>
      </c>
      <c r="L14" s="25"/>
      <c r="M14" s="25"/>
      <c r="N14" s="25">
        <f>K14</f>
        <v>18</v>
      </c>
      <c r="O14" s="25"/>
      <c r="P14" s="25"/>
      <c r="Q14" s="25">
        <f>N14</f>
        <v>18</v>
      </c>
      <c r="R14" s="25"/>
      <c r="S14" s="25"/>
      <c r="T14" s="25">
        <f>Q14</f>
        <v>18</v>
      </c>
      <c r="U14" s="25"/>
      <c r="V14" s="25"/>
      <c r="W14" s="25">
        <f>T14</f>
        <v>18</v>
      </c>
      <c r="X14" s="25"/>
      <c r="Y14" s="25"/>
      <c r="Z14" s="25">
        <f>W14</f>
        <v>18</v>
      </c>
      <c r="AA14" s="25"/>
      <c r="AB14" s="25"/>
      <c r="AC14" s="25">
        <f>Z14</f>
        <v>18</v>
      </c>
      <c r="AD14" s="25"/>
      <c r="AE14" s="34"/>
    </row>
    <row r="15" spans="2:31" ht="10.95" customHeight="1">
      <c r="B15" s="35">
        <f>B11+7</f>
        <v>46139</v>
      </c>
      <c r="C15" s="7"/>
      <c r="D15" s="23"/>
      <c r="E15" s="9">
        <f>B15</f>
        <v>46139</v>
      </c>
      <c r="F15" s="7"/>
      <c r="G15" s="8"/>
      <c r="H15" s="22">
        <f>E15+1</f>
        <v>46140</v>
      </c>
      <c r="I15" s="7"/>
      <c r="J15" s="23"/>
      <c r="K15" s="9">
        <f>H15</f>
        <v>46140</v>
      </c>
      <c r="L15" s="7"/>
      <c r="M15" s="8"/>
      <c r="N15" s="22">
        <f>K15+1</f>
        <v>46141</v>
      </c>
      <c r="O15" s="7"/>
      <c r="P15" s="23"/>
      <c r="Q15" s="9">
        <f>N15</f>
        <v>46141</v>
      </c>
      <c r="R15" s="7"/>
      <c r="S15" s="8"/>
      <c r="T15" s="22">
        <f>Q15+1</f>
        <v>46142</v>
      </c>
      <c r="U15" s="7"/>
      <c r="V15" s="23"/>
      <c r="W15" s="9">
        <f>T15</f>
        <v>46142</v>
      </c>
      <c r="X15" s="7"/>
      <c r="Y15" s="8"/>
      <c r="Z15" s="22">
        <f>W15+1</f>
        <v>46143</v>
      </c>
      <c r="AA15" s="7"/>
      <c r="AB15" s="23"/>
      <c r="AC15" s="9">
        <f>Z15</f>
        <v>46143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3-R1</v>
      </c>
      <c r="C16" s="3" t="str">
        <f>IFERROR(INDEX(t_Semaine[Activité],MATCH(MOD(_xlfn.ISOWEEKNUM(B15),2)&amp;WEEKDAY(B15,2)&amp;COLUMN()-1,t_Semaine[Code],0)),"")</f>
        <v>City4 3-R0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3-Rjb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4-Rjb</v>
      </c>
      <c r="I16" s="3" t="str">
        <f>IFERROR(INDEX(t_Semaine[Activité],MATCH(MOD(_xlfn.ISOWEEKNUM(H15),2)&amp;WEEKDAY(H15,2)&amp;COLUMN()-1,t_Semaine[Code],0)),"")</f>
        <v>City4 4-Rjh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4-R0</v>
      </c>
      <c r="L16" s="1" t="str">
        <f>IFERROR(INDEX(t_Semaine[Activité],MATCH(MOD(_xlfn.ISOWEEKNUM(K15),2)&amp;WEEKDAY(K15,2)&amp;COLUMN()-1,t_Semaine[Code],0)),"")</f>
        <v>City4 4-R1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5-R0</v>
      </c>
      <c r="O16" s="3" t="str">
        <f>IFERROR(INDEX(t_Semaine[Activité],MATCH(MOD(_xlfn.ISOWEEKNUM(N15),2)&amp;WEEKDAY(N15,2)&amp;COLUMN()-1,t_Semaine[Code],0)),"")</f>
        <v>City4 5-R1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5-Rjb</v>
      </c>
      <c r="R16" s="1" t="str">
        <f>IFERROR(INDEX(t_Semaine[Activité],MATCH(MOD(_xlfn.ISOWEEKNUM(Q15),2)&amp;WEEKDAY(Q15,2)&amp;COLUMN()-1,t_Semaine[Code],0)),"")</f>
        <v>City4 5-Rjh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3-Rjh</v>
      </c>
      <c r="U16" s="1" t="str">
        <f>IFERROR(INDEX(t_Semaine[Activité],MATCH(MOD(_xlfn.ISOWEEKNUM(T15),2)&amp;WEEKDAY(T15,2)&amp;COLUMN()-1,t_Semaine[Code],0)),"")</f>
        <v>City4 Auxis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3-R0</v>
      </c>
      <c r="X16" s="1" t="str">
        <f>IFERROR(INDEX(t_Semaine[Activité],MATCH(MOD(_xlfn.ISOWEEKNUM(W15),2)&amp;WEEKDAY(W15,2)&amp;COLUMN()-1,t_Semaine[Code],0)),"")</f>
        <v>City4 3-Rjb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4-R1</v>
      </c>
      <c r="AA16" s="3" t="str">
        <f>IFERROR(INDEX(t_Semaine[Activité],MATCH(MOD(_xlfn.ISOWEEKNUM(Z15),2)&amp;WEEKDAY(Z15,2)&amp;COLUMN()-1,t_Semaine[Code],0)),"")</f>
        <v>City4 4-R0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4-Rjh</v>
      </c>
      <c r="AD16" s="1" t="str">
        <f>IFERROR(INDEX(t_Semaine[Activité],MATCH(MOD(_xlfn.ISOWEEKNUM(AC15),2)&amp;WEEKDAY(AC15,2)&amp;COLUMN()-1,t_Semaine[Code],0)),"")</f>
        <v>City4 4-Rjb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Mou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19</v>
      </c>
      <c r="C18" s="24"/>
      <c r="D18" s="24"/>
      <c r="E18" s="25">
        <f>B18</f>
        <v>19</v>
      </c>
      <c r="F18" s="25"/>
      <c r="G18" s="25"/>
      <c r="H18" s="25">
        <f>E18</f>
        <v>19</v>
      </c>
      <c r="I18" s="25"/>
      <c r="J18" s="25"/>
      <c r="K18" s="25">
        <f>H18</f>
        <v>19</v>
      </c>
      <c r="L18" s="25"/>
      <c r="M18" s="25"/>
      <c r="N18" s="25">
        <f>K18</f>
        <v>19</v>
      </c>
      <c r="O18" s="25"/>
      <c r="P18" s="25"/>
      <c r="Q18" s="25">
        <f>N18</f>
        <v>19</v>
      </c>
      <c r="R18" s="25"/>
      <c r="S18" s="25"/>
      <c r="T18" s="25">
        <f>Q18</f>
        <v>19</v>
      </c>
      <c r="U18" s="25"/>
      <c r="V18" s="25"/>
      <c r="W18" s="25">
        <f>T18</f>
        <v>19</v>
      </c>
      <c r="X18" s="25"/>
      <c r="Y18" s="25"/>
      <c r="Z18" s="25">
        <f>W18</f>
        <v>19</v>
      </c>
      <c r="AA18" s="25"/>
      <c r="AB18" s="25"/>
      <c r="AC18" s="25">
        <f>Z18</f>
        <v>19</v>
      </c>
      <c r="AD18" s="25"/>
      <c r="AE18" s="34"/>
    </row>
    <row r="19" spans="2:31" ht="10.95" customHeight="1">
      <c r="B19" s="35">
        <f>B15+7</f>
        <v>46146</v>
      </c>
      <c r="C19" s="7"/>
      <c r="D19" s="23"/>
      <c r="E19" s="9">
        <f>B19</f>
        <v>46146</v>
      </c>
      <c r="F19" s="7"/>
      <c r="G19" s="8"/>
      <c r="H19" s="22">
        <f>E19+1</f>
        <v>46147</v>
      </c>
      <c r="I19" s="7"/>
      <c r="J19" s="23"/>
      <c r="K19" s="9">
        <f>H19</f>
        <v>46147</v>
      </c>
      <c r="L19" s="7"/>
      <c r="M19" s="8"/>
      <c r="N19" s="22">
        <f>K19+1</f>
        <v>46148</v>
      </c>
      <c r="O19" s="7"/>
      <c r="P19" s="23"/>
      <c r="Q19" s="9">
        <f>N19</f>
        <v>46148</v>
      </c>
      <c r="R19" s="7"/>
      <c r="S19" s="8"/>
      <c r="T19" s="22">
        <f>Q19+1</f>
        <v>46149</v>
      </c>
      <c r="U19" s="7"/>
      <c r="V19" s="23"/>
      <c r="W19" s="9">
        <f>T19</f>
        <v>46149</v>
      </c>
      <c r="X19" s="7"/>
      <c r="Y19" s="8"/>
      <c r="Z19" s="22">
        <f>W19+1</f>
        <v>46150</v>
      </c>
      <c r="AA19" s="7"/>
      <c r="AB19" s="23"/>
      <c r="AC19" s="9">
        <f>Z19</f>
        <v>46150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3-Rjh</v>
      </c>
      <c r="C20" s="1" t="str">
        <f>IFERROR(INDEX(t_Semaine[Activité],MATCH(MOD(_xlfn.ISOWEEKNUM(B19),2)&amp;WEEKDAY(B19,2)&amp;COLUMN()-1,t_Semaine[Code],0)),"")</f>
        <v>City4 3-Rjb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3-R1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4-R0</v>
      </c>
      <c r="I20" s="1" t="str">
        <f>IFERROR(INDEX(t_Semaine[Activité],MATCH(MOD(_xlfn.ISOWEEKNUM(H19),2)&amp;WEEKDAY(H19,2)&amp;COLUMN()-1,t_Semaine[Code],0)),"")</f>
        <v>City4 4-R1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4-Rjh</v>
      </c>
      <c r="L20" s="1" t="str">
        <f>IFERROR(INDEX(t_Semaine[Activité],MATCH(MOD(_xlfn.ISOWEEKNUM(K19),2)&amp;WEEKDAY(K19,2)&amp;COLUMN()-1,t_Semaine[Code],0)),"")</f>
        <v>City4 4-Rjb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5-Rjb</v>
      </c>
      <c r="O20" s="1" t="str">
        <f>IFERROR(INDEX(t_Semaine[Activité],MATCH(MOD(_xlfn.ISOWEEKNUM(N19),2)&amp;WEEKDAY(N19,2)&amp;COLUMN()-1,t_Semaine[Code],0)),"")</f>
        <v>City4 5-Rjh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5-R0</v>
      </c>
      <c r="R20" s="1" t="str">
        <f>IFERROR(INDEX(t_Semaine[Activité],MATCH(MOD(_xlfn.ISOWEEKNUM(Q19),2)&amp;WEEKDAY(Q19,2)&amp;COLUMN()-1,t_Semaine[Code],0)),"")</f>
        <v>City4 5-R1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5-R1</v>
      </c>
      <c r="U20" s="1" t="str">
        <f>IFERROR(INDEX(t_Semaine[Activité],MATCH(MOD(_xlfn.ISOWEEKNUM(T19),2)&amp;WEEKDAY(T19,2)&amp;COLUMN()-1,t_Semaine[Code],0)),"")</f>
        <v>City4 5-R0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5-Rjh</v>
      </c>
      <c r="X20" s="1" t="str">
        <f>IFERROR(INDEX(t_Semaine[Activité],MATCH(MOD(_xlfn.ISOWEEKNUM(W19),2)&amp;WEEKDAY(W19,2)&amp;COLUMN()-1,t_Semaine[Code],0)),"")</f>
        <v>City4 5-Rjb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3-Rjb</v>
      </c>
      <c r="AA20" s="1" t="str">
        <f>IFERROR(INDEX(t_Semaine[Activité],MATCH(MOD(_xlfn.ISOWEEKNUM(Z19),2)&amp;WEEKDAY(Z19,2)&amp;COLUMN()-1,t_Semaine[Code],0)),"")</f>
        <v>City4 3-Rjh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3-R1</v>
      </c>
      <c r="AD20" s="1" t="str">
        <f>IFERROR(INDEX(t_Semaine[Activité],MATCH(MOD(_xlfn.ISOWEEKNUM(AC19),2)&amp;WEEKDAY(AC19,2)&amp;COLUMN()-1,t_Semaine[Code],0)),"")</f>
        <v>City4 3-R0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Seb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20</v>
      </c>
      <c r="C22" s="24"/>
      <c r="D22" s="24"/>
      <c r="E22" s="25">
        <f>B22</f>
        <v>20</v>
      </c>
      <c r="F22" s="25"/>
      <c r="G22" s="25"/>
      <c r="H22" s="25">
        <f>E22</f>
        <v>20</v>
      </c>
      <c r="I22" s="25"/>
      <c r="J22" s="25"/>
      <c r="K22" s="25">
        <f>H22</f>
        <v>20</v>
      </c>
      <c r="L22" s="25"/>
      <c r="M22" s="25"/>
      <c r="N22" s="25">
        <f>K22</f>
        <v>20</v>
      </c>
      <c r="O22" s="25"/>
      <c r="P22" s="25"/>
      <c r="Q22" s="25">
        <f>N22</f>
        <v>20</v>
      </c>
      <c r="R22" s="25"/>
      <c r="S22" s="25"/>
      <c r="T22" s="25">
        <f>Q22</f>
        <v>20</v>
      </c>
      <c r="U22" s="25"/>
      <c r="V22" s="25"/>
      <c r="W22" s="25">
        <f>T22</f>
        <v>20</v>
      </c>
      <c r="X22" s="25"/>
      <c r="Y22" s="25"/>
      <c r="Z22" s="25">
        <f>W22</f>
        <v>20</v>
      </c>
      <c r="AA22" s="25"/>
      <c r="AB22" s="25"/>
      <c r="AC22" s="25">
        <f>Z22</f>
        <v>20</v>
      </c>
      <c r="AD22" s="25"/>
      <c r="AE22" s="34"/>
    </row>
    <row r="23" spans="2:31" ht="10.95" customHeight="1">
      <c r="B23" s="35">
        <f>B19+7</f>
        <v>46153</v>
      </c>
      <c r="C23" s="7"/>
      <c r="D23" s="23"/>
      <c r="E23" s="9">
        <f>B23</f>
        <v>46153</v>
      </c>
      <c r="F23" s="7"/>
      <c r="G23" s="8"/>
      <c r="H23" s="22">
        <f>E23+1</f>
        <v>46154</v>
      </c>
      <c r="I23" s="7"/>
      <c r="J23" s="23"/>
      <c r="K23" s="9">
        <f>H23</f>
        <v>46154</v>
      </c>
      <c r="L23" s="7"/>
      <c r="M23" s="8"/>
      <c r="N23" s="22">
        <f>K23+1</f>
        <v>46155</v>
      </c>
      <c r="O23" s="7"/>
      <c r="P23" s="23"/>
      <c r="Q23" s="9">
        <f>N23</f>
        <v>46155</v>
      </c>
      <c r="R23" s="7"/>
      <c r="S23" s="8"/>
      <c r="T23" s="22">
        <f>Q23+1</f>
        <v>46156</v>
      </c>
      <c r="U23" s="7"/>
      <c r="V23" s="23"/>
      <c r="W23" s="9">
        <f>T23</f>
        <v>46156</v>
      </c>
      <c r="X23" s="7"/>
      <c r="Y23" s="8"/>
      <c r="Z23" s="22">
        <f>W23+1</f>
        <v>46157</v>
      </c>
      <c r="AA23" s="7"/>
      <c r="AB23" s="23"/>
      <c r="AC23" s="9">
        <f>Z23</f>
        <v>46157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3-R1</v>
      </c>
      <c r="C24" s="1" t="str">
        <f>IFERROR(INDEX(t_Semaine[Activité],MATCH(MOD(_xlfn.ISOWEEKNUM(B23),2)&amp;WEEKDAY(B23,2)&amp;COLUMN()-1,t_Semaine[Code],0)),"")</f>
        <v>City4 3-R0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3-Rjb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4-Rjb</v>
      </c>
      <c r="I24" s="1" t="str">
        <f>IFERROR(INDEX(t_Semaine[Activité],MATCH(MOD(_xlfn.ISOWEEKNUM(H23),2)&amp;WEEKDAY(H23,2)&amp;COLUMN()-1,t_Semaine[Code],0)),"")</f>
        <v>City4 4-Rjh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4-R0</v>
      </c>
      <c r="L24" s="1" t="str">
        <f>IFERROR(INDEX(t_Semaine[Activité],MATCH(MOD(_xlfn.ISOWEEKNUM(K23),2)&amp;WEEKDAY(K23,2)&amp;COLUMN()-1,t_Semaine[Code],0)),"")</f>
        <v>City4 4-R1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5-R0</v>
      </c>
      <c r="O24" s="1" t="str">
        <f>IFERROR(INDEX(t_Semaine[Activité],MATCH(MOD(_xlfn.ISOWEEKNUM(N23),2)&amp;WEEKDAY(N23,2)&amp;COLUMN()-1,t_Semaine[Code],0)),"")</f>
        <v>City4 5-R1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5-Rjb</v>
      </c>
      <c r="R24" s="1" t="str">
        <f>IFERROR(INDEX(t_Semaine[Activité],MATCH(MOD(_xlfn.ISOWEEKNUM(Q23),2)&amp;WEEKDAY(Q23,2)&amp;COLUMN()-1,t_Semaine[Code],0)),"")</f>
        <v>City4 5-Rjh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3-Rjh</v>
      </c>
      <c r="U24" s="1" t="str">
        <f>IFERROR(INDEX(t_Semaine[Activité],MATCH(MOD(_xlfn.ISOWEEKNUM(T23),2)&amp;WEEKDAY(T23,2)&amp;COLUMN()-1,t_Semaine[Code],0)),"")</f>
        <v>City4 Auxis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3-R0</v>
      </c>
      <c r="X24" s="1" t="str">
        <f>IFERROR(INDEX(t_Semaine[Activité],MATCH(MOD(_xlfn.ISOWEEKNUM(W23),2)&amp;WEEKDAY(W23,2)&amp;COLUMN()-1,t_Semaine[Code],0)),"")</f>
        <v>City4 3-Rjb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4-R1</v>
      </c>
      <c r="AA24" s="1" t="str">
        <f>IFERROR(INDEX(t_Semaine[Activité],MATCH(MOD(_xlfn.ISOWEEKNUM(Z23),2)&amp;WEEKDAY(Z23,2)&amp;COLUMN()-1,t_Semaine[Code],0)),"")</f>
        <v>City4 4-R0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4-Rjh</v>
      </c>
      <c r="AD24" s="1" t="str">
        <f>IFERROR(INDEX(t_Semaine[Activité],MATCH(MOD(_xlfn.ISOWEEKNUM(AC23),2)&amp;WEEKDAY(AC23,2)&amp;COLUMN()-1,t_Semaine[Code],0)),"")</f>
        <v>City4 4-Rjb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Mou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21</v>
      </c>
      <c r="C26" s="24"/>
      <c r="D26" s="24"/>
      <c r="E26" s="25">
        <f>B26</f>
        <v>21</v>
      </c>
      <c r="F26" s="25"/>
      <c r="G26" s="25"/>
      <c r="H26" s="25">
        <f>E26</f>
        <v>21</v>
      </c>
      <c r="I26" s="25"/>
      <c r="J26" s="25"/>
      <c r="K26" s="25">
        <f>H26</f>
        <v>21</v>
      </c>
      <c r="L26" s="25"/>
      <c r="M26" s="25"/>
      <c r="N26" s="25">
        <f>K26</f>
        <v>21</v>
      </c>
      <c r="O26" s="25"/>
      <c r="P26" s="25"/>
      <c r="Q26" s="25">
        <f>N26</f>
        <v>21</v>
      </c>
      <c r="R26" s="25"/>
      <c r="S26" s="25"/>
      <c r="T26" s="25">
        <f>Q26</f>
        <v>21</v>
      </c>
      <c r="U26" s="25"/>
      <c r="V26" s="25"/>
      <c r="W26" s="25">
        <f>T26</f>
        <v>21</v>
      </c>
      <c r="X26" s="25"/>
      <c r="Y26" s="25"/>
      <c r="Z26" s="25">
        <f>W26</f>
        <v>21</v>
      </c>
      <c r="AA26" s="25"/>
      <c r="AB26" s="25"/>
      <c r="AC26" s="25">
        <f>Z26</f>
        <v>21</v>
      </c>
      <c r="AD26" s="25"/>
      <c r="AE26" s="34"/>
    </row>
    <row r="27" spans="2:31" ht="10.95" customHeight="1">
      <c r="B27" s="35">
        <f>B23+7</f>
        <v>46160</v>
      </c>
      <c r="C27" s="7"/>
      <c r="D27" s="23"/>
      <c r="E27" s="9">
        <f>B27</f>
        <v>46160</v>
      </c>
      <c r="F27" s="7"/>
      <c r="G27" s="8"/>
      <c r="H27" s="22">
        <f>E27+1</f>
        <v>46161</v>
      </c>
      <c r="I27" s="7"/>
      <c r="J27" s="23"/>
      <c r="K27" s="9">
        <f>H27</f>
        <v>46161</v>
      </c>
      <c r="L27" s="7"/>
      <c r="M27" s="8"/>
      <c r="N27" s="22">
        <f>K27+1</f>
        <v>46162</v>
      </c>
      <c r="O27" s="7"/>
      <c r="P27" s="23"/>
      <c r="Q27" s="9">
        <f>N27</f>
        <v>46162</v>
      </c>
      <c r="R27" s="7"/>
      <c r="S27" s="8"/>
      <c r="T27" s="22">
        <f>Q27+1</f>
        <v>46163</v>
      </c>
      <c r="U27" s="7"/>
      <c r="V27" s="23"/>
      <c r="W27" s="9">
        <f>T27</f>
        <v>46163</v>
      </c>
      <c r="X27" s="7"/>
      <c r="Y27" s="8"/>
      <c r="Z27" s="22">
        <f>W27+1</f>
        <v>46164</v>
      </c>
      <c r="AA27" s="7"/>
      <c r="AB27" s="23"/>
      <c r="AC27" s="9">
        <f>Z27</f>
        <v>46164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3-Rjh</v>
      </c>
      <c r="C28" s="1" t="str">
        <f>IFERROR(INDEX(t_Semaine[Activité],MATCH(MOD(_xlfn.ISOWEEKNUM(B27),2)&amp;WEEKDAY(B27,2)&amp;COLUMN()-1,t_Semaine[Code],0)),"")</f>
        <v>City4 3-Rjb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3-R1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4-R0</v>
      </c>
      <c r="I28" s="1" t="str">
        <f>IFERROR(INDEX(t_Semaine[Activité],MATCH(MOD(_xlfn.ISOWEEKNUM(H27),2)&amp;WEEKDAY(H27,2)&amp;COLUMN()-1,t_Semaine[Code],0)),"")</f>
        <v>City4 4-R1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4-Rjh</v>
      </c>
      <c r="L28" s="1" t="str">
        <f>IFERROR(INDEX(t_Semaine[Activité],MATCH(MOD(_xlfn.ISOWEEKNUM(K27),2)&amp;WEEKDAY(K27,2)&amp;COLUMN()-1,t_Semaine[Code],0)),"")</f>
        <v>City4 4-Rjb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5-Rjb</v>
      </c>
      <c r="O28" s="1" t="str">
        <f>IFERROR(INDEX(t_Semaine[Activité],MATCH(MOD(_xlfn.ISOWEEKNUM(N27),2)&amp;WEEKDAY(N27,2)&amp;COLUMN()-1,t_Semaine[Code],0)),"")</f>
        <v>City4 5-Rjh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5-R0</v>
      </c>
      <c r="R28" s="1" t="str">
        <f>IFERROR(INDEX(t_Semaine[Activité],MATCH(MOD(_xlfn.ISOWEEKNUM(Q27),2)&amp;WEEKDAY(Q27,2)&amp;COLUMN()-1,t_Semaine[Code],0)),"")</f>
        <v>City4 5-R1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5-R1</v>
      </c>
      <c r="U28" s="1" t="str">
        <f>IFERROR(INDEX(t_Semaine[Activité],MATCH(MOD(_xlfn.ISOWEEKNUM(T27),2)&amp;WEEKDAY(T27,2)&amp;COLUMN()-1,t_Semaine[Code],0)),"")</f>
        <v>City4 5-R0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5-Rjh</v>
      </c>
      <c r="X28" s="1" t="str">
        <f>IFERROR(INDEX(t_Semaine[Activité],MATCH(MOD(_xlfn.ISOWEEKNUM(W27),2)&amp;WEEKDAY(W27,2)&amp;COLUMN()-1,t_Semaine[Code],0)),"")</f>
        <v>City4 5-Rjb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3-Rjb</v>
      </c>
      <c r="AA28" s="1" t="str">
        <f>IFERROR(INDEX(t_Semaine[Activité],MATCH(MOD(_xlfn.ISOWEEKNUM(Z27),2)&amp;WEEKDAY(Z27,2)&amp;COLUMN()-1,t_Semaine[Code],0)),"")</f>
        <v>City4 3-Rjh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3-R1</v>
      </c>
      <c r="AD28" s="1" t="str">
        <f>IFERROR(INDEX(t_Semaine[Activité],MATCH(MOD(_xlfn.ISOWEEKNUM(AC27),2)&amp;WEEKDAY(AC27,2)&amp;COLUMN()-1,t_Semaine[Code],0)),"")</f>
        <v>City4 3-R0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Seb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22</v>
      </c>
      <c r="C30" s="24"/>
      <c r="D30" s="24"/>
      <c r="E30" s="25">
        <f>B30</f>
        <v>22</v>
      </c>
      <c r="F30" s="25"/>
      <c r="G30" s="25"/>
      <c r="H30" s="25">
        <f>E30</f>
        <v>22</v>
      </c>
      <c r="I30" s="25"/>
      <c r="J30" s="25"/>
      <c r="K30" s="25">
        <f>H30</f>
        <v>22</v>
      </c>
      <c r="L30" s="25"/>
      <c r="M30" s="25"/>
      <c r="N30" s="25">
        <f>K30</f>
        <v>22</v>
      </c>
      <c r="O30" s="25"/>
      <c r="P30" s="25"/>
      <c r="Q30" s="25">
        <f>N30</f>
        <v>22</v>
      </c>
      <c r="R30" s="25"/>
      <c r="S30" s="25"/>
      <c r="T30" s="25">
        <f>Q30</f>
        <v>22</v>
      </c>
      <c r="U30" s="25"/>
      <c r="V30" s="25"/>
      <c r="W30" s="25">
        <f>T30</f>
        <v>22</v>
      </c>
      <c r="X30" s="25"/>
      <c r="Y30" s="25"/>
      <c r="Z30" s="25">
        <f>W30</f>
        <v>22</v>
      </c>
      <c r="AA30" s="25"/>
      <c r="AB30" s="25"/>
      <c r="AC30" s="25">
        <f>Z30</f>
        <v>22</v>
      </c>
      <c r="AD30" s="25"/>
      <c r="AE30" s="34"/>
    </row>
    <row r="31" spans="2:31" ht="10.95" customHeight="1">
      <c r="B31" s="35">
        <f>B27+7</f>
        <v>46167</v>
      </c>
      <c r="C31" s="7"/>
      <c r="D31" s="23"/>
      <c r="E31" s="9">
        <f>B31</f>
        <v>46167</v>
      </c>
      <c r="F31" s="7"/>
      <c r="G31" s="8"/>
      <c r="H31" s="22">
        <f>E31+1</f>
        <v>46168</v>
      </c>
      <c r="I31" s="7"/>
      <c r="J31" s="23"/>
      <c r="K31" s="9">
        <f>H31</f>
        <v>46168</v>
      </c>
      <c r="L31" s="7"/>
      <c r="M31" s="8"/>
      <c r="N31" s="22">
        <f>K31+1</f>
        <v>46169</v>
      </c>
      <c r="O31" s="7"/>
      <c r="P31" s="23"/>
      <c r="Q31" s="9">
        <f>N31</f>
        <v>46169</v>
      </c>
      <c r="R31" s="7"/>
      <c r="S31" s="8"/>
      <c r="T31" s="22">
        <f>Q31+1</f>
        <v>46170</v>
      </c>
      <c r="U31" s="7"/>
      <c r="V31" s="23"/>
      <c r="W31" s="9">
        <f>T31</f>
        <v>46170</v>
      </c>
      <c r="X31" s="7"/>
      <c r="Y31" s="8"/>
      <c r="Z31" s="22">
        <f>W31+1</f>
        <v>46171</v>
      </c>
      <c r="AA31" s="7"/>
      <c r="AB31" s="23"/>
      <c r="AC31" s="9">
        <f>Z31</f>
        <v>46171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3-R1</v>
      </c>
      <c r="C32" s="1" t="str">
        <f>IFERROR(INDEX(t_Semaine[Activité],MATCH(MOD(_xlfn.ISOWEEKNUM(B31),2)&amp;WEEKDAY(B31,2)&amp;COLUMN()-1,t_Semaine[Code],0)),"")</f>
        <v>City4 3-R0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3-Rjb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4-Rjb</v>
      </c>
      <c r="I32" s="1" t="str">
        <f>IFERROR(INDEX(t_Semaine[Activité],MATCH(MOD(_xlfn.ISOWEEKNUM(H31),2)&amp;WEEKDAY(H31,2)&amp;COLUMN()-1,t_Semaine[Code],0)),"")</f>
        <v>City4 4-Rjh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4-R0</v>
      </c>
      <c r="L32" s="1" t="str">
        <f>IFERROR(INDEX(t_Semaine[Activité],MATCH(MOD(_xlfn.ISOWEEKNUM(K31),2)&amp;WEEKDAY(K31,2)&amp;COLUMN()-1,t_Semaine[Code],0)),"")</f>
        <v>City4 4-R1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5-R0</v>
      </c>
      <c r="O32" s="1" t="str">
        <f>IFERROR(INDEX(t_Semaine[Activité],MATCH(MOD(_xlfn.ISOWEEKNUM(N31),2)&amp;WEEKDAY(N31,2)&amp;COLUMN()-1,t_Semaine[Code],0)),"")</f>
        <v>City4 5-R1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5-Rjb</v>
      </c>
      <c r="R32" s="1" t="str">
        <f>IFERROR(INDEX(t_Semaine[Activité],MATCH(MOD(_xlfn.ISOWEEKNUM(Q31),2)&amp;WEEKDAY(Q31,2)&amp;COLUMN()-1,t_Semaine[Code],0)),"")</f>
        <v>City4 5-Rjh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3-Rjh</v>
      </c>
      <c r="U32" s="1" t="str">
        <f>IFERROR(INDEX(t_Semaine[Activité],MATCH(MOD(_xlfn.ISOWEEKNUM(T31),2)&amp;WEEKDAY(T31,2)&amp;COLUMN()-1,t_Semaine[Code],0)),"")</f>
        <v>City4 Auxis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3-R0</v>
      </c>
      <c r="X32" s="1" t="str">
        <f>IFERROR(INDEX(t_Semaine[Activité],MATCH(MOD(_xlfn.ISOWEEKNUM(W31),2)&amp;WEEKDAY(W31,2)&amp;COLUMN()-1,t_Semaine[Code],0)),"")</f>
        <v>City4 3-Rjb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4-R1</v>
      </c>
      <c r="AA32" s="1" t="str">
        <f>IFERROR(INDEX(t_Semaine[Activité],MATCH(MOD(_xlfn.ISOWEEKNUM(Z31),2)&amp;WEEKDAY(Z31,2)&amp;COLUMN()-1,t_Semaine[Code],0)),"")</f>
        <v>City4 4-R0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4-Rjh</v>
      </c>
      <c r="AD32" s="1" t="str">
        <f>IFERROR(INDEX(t_Semaine[Activité],MATCH(MOD(_xlfn.ISOWEEKNUM(AC31),2)&amp;WEEKDAY(AC31,2)&amp;COLUMN()-1,t_Semaine[Code],0)),"")</f>
        <v>City4 4-Rjb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37">
        <f>IFERROR(INDEX(t_Semaine[Personnel],MATCH(MOD(_xlfn.ISOWEEKNUM(B31),2)&amp;WEEKDAY(B31,2)&amp;COLUMN()-1,t_Semaine[Code],0)),"")</f>
        <v>0</v>
      </c>
      <c r="C33" s="37" t="str">
        <f>IFERROR(INDEX(t_Semaine[Personnel],MATCH(MOD(_xlfn.ISOWEEKNUM(B31),2)&amp;WEEKDAY(B31,2)&amp;COLUMN()-1,t_Semaine[Code],0)),"")</f>
        <v>So</v>
      </c>
      <c r="D33" s="38" t="str">
        <f>IFERROR(INDEX(t_Semaine[Personnel],MATCH(MOD(_xlfn.ISOWEEKNUM(B31),2)&amp;WEEKDAY(B31,2)&amp;COLUMN()-1,t_Semaine[Code],0)),"")</f>
        <v>Mou</v>
      </c>
      <c r="E33" s="39">
        <f>IFERROR(INDEX(t_Semaine[Personnel],MATCH(MOD(_xlfn.ISOWEEKNUM(E31),2)&amp;WEEKDAY(E31,2)&amp;COLUMN()-1,t_Semaine[Code],0)),"")</f>
        <v>0</v>
      </c>
      <c r="F33" s="37" t="str">
        <f>IFERROR(INDEX(t_Semaine[Personnel],MATCH(MOD(_xlfn.ISOWEEKNUM(E31),2)&amp;WEEKDAY(E31,2)&amp;COLUMN()-1,t_Semaine[Code],0)),"")</f>
        <v>Mou</v>
      </c>
      <c r="G33" s="40" t="str">
        <f>IFERROR(INDEX(t_Semaine[Personnel],MATCH(MOD(_xlfn.ISOWEEKNUM(E31),2)&amp;WEEKDAY(E31,2)&amp;COLUMN()-1,t_Semaine[Code],0)),"")</f>
        <v>So</v>
      </c>
      <c r="H33" s="41" t="str">
        <f>IFERROR(INDEX(t_Semaine[Personnel],MATCH(MOD(_xlfn.ISOWEEKNUM(H31),2)&amp;WEEKDAY(H31,2)&amp;COLUMN()-1,t_Semaine[Code],0)),"")</f>
        <v>So</v>
      </c>
      <c r="I33" s="37" t="str">
        <f>IFERROR(INDEX(t_Semaine[Personnel],MATCH(MOD(_xlfn.ISOWEEKNUM(H31),2)&amp;WEEKDAY(H31,2)&amp;COLUMN()-1,t_Semaine[Code],0)),"")</f>
        <v>Mou</v>
      </c>
      <c r="J33" s="38" t="str">
        <f>IFERROR(INDEX(t_Semaine[Personnel],MATCH(MOD(_xlfn.ISOWEEKNUM(H31),2)&amp;WEEKDAY(H31,2)&amp;COLUMN()-1,t_Semaine[Code],0)),"")</f>
        <v>Seb</v>
      </c>
      <c r="K33" s="39" t="str">
        <f>IFERROR(INDEX(t_Semaine[Personnel],MATCH(MOD(_xlfn.ISOWEEKNUM(K31),2)&amp;WEEKDAY(K31,2)&amp;COLUMN()-1,t_Semaine[Code],0)),"")</f>
        <v>Seb</v>
      </c>
      <c r="L33" s="37" t="str">
        <f>IFERROR(INDEX(t_Semaine[Personnel],MATCH(MOD(_xlfn.ISOWEEKNUM(K31),2)&amp;WEEKDAY(K31,2)&amp;COLUMN()-1,t_Semaine[Code],0)),"")</f>
        <v>So</v>
      </c>
      <c r="M33" s="40" t="str">
        <f>IFERROR(INDEX(t_Semaine[Personnel],MATCH(MOD(_xlfn.ISOWEEKNUM(K31),2)&amp;WEEKDAY(K31,2)&amp;COLUMN()-1,t_Semaine[Code],0)),"")</f>
        <v>Mou</v>
      </c>
      <c r="N33" s="41">
        <f>IFERROR(INDEX(t_Semaine[Personnel],MATCH(MOD(_xlfn.ISOWEEKNUM(N31),2)&amp;WEEKDAY(N31,2)&amp;COLUMN()-1,t_Semaine[Code],0)),"")</f>
        <v>0</v>
      </c>
      <c r="O33" s="37" t="str">
        <f>IFERROR(INDEX(t_Semaine[Personnel],MATCH(MOD(_xlfn.ISOWEEKNUM(N31),2)&amp;WEEKDAY(N31,2)&amp;COLUMN()-1,t_Semaine[Code],0)),"")</f>
        <v>So</v>
      </c>
      <c r="P33" s="38" t="str">
        <f>IFERROR(INDEX(t_Semaine[Personnel],MATCH(MOD(_xlfn.ISOWEEKNUM(N31),2)&amp;WEEKDAY(N31,2)&amp;COLUMN()-1,t_Semaine[Code],0)),"")</f>
        <v>Seb</v>
      </c>
      <c r="Q33" s="39">
        <f>IFERROR(INDEX(t_Semaine[Personnel],MATCH(MOD(_xlfn.ISOWEEKNUM(Q31),2)&amp;WEEKDAY(Q31,2)&amp;COLUMN()-1,t_Semaine[Code],0)),"")</f>
        <v>0</v>
      </c>
      <c r="R33" s="37" t="str">
        <f>IFERROR(INDEX(t_Semaine[Personnel],MATCH(MOD(_xlfn.ISOWEEKNUM(Q31),2)&amp;WEEKDAY(Q31,2)&amp;COLUMN()-1,t_Semaine[Code],0)),"")</f>
        <v>Seb</v>
      </c>
      <c r="S33" s="40" t="str">
        <f>IFERROR(INDEX(t_Semaine[Personnel],MATCH(MOD(_xlfn.ISOWEEKNUM(Q31),2)&amp;WEEKDAY(Q31,2)&amp;COLUMN()-1,t_Semaine[Code],0)),"")</f>
        <v>So</v>
      </c>
      <c r="T33" s="41" t="str">
        <f>IFERROR(INDEX(t_Semaine[Personnel],MATCH(MOD(_xlfn.ISOWEEKNUM(T31),2)&amp;WEEKDAY(T31,2)&amp;COLUMN()-1,t_Semaine[Code],0)),"")</f>
        <v>Mou</v>
      </c>
      <c r="U33" s="37" t="str">
        <f>IFERROR(INDEX(t_Semaine[Personnel],MATCH(MOD(_xlfn.ISOWEEKNUM(T31),2)&amp;WEEKDAY(T31,2)&amp;COLUMN()-1,t_Semaine[Code],0)),"")</f>
        <v>So</v>
      </c>
      <c r="V33" s="38" t="str">
        <f>IFERROR(INDEX(t_Semaine[Personnel],MATCH(MOD(_xlfn.ISOWEEKNUM(T31),2)&amp;WEEKDAY(T31,2)&amp;COLUMN()-1,t_Semaine[Code],0)),"")</f>
        <v>Seb</v>
      </c>
      <c r="W33" s="39" t="str">
        <f>IFERROR(INDEX(t_Semaine[Personnel],MATCH(MOD(_xlfn.ISOWEEKNUM(W31),2)&amp;WEEKDAY(W31,2)&amp;COLUMN()-1,t_Semaine[Code],0)),"")</f>
        <v>Seb</v>
      </c>
      <c r="X33" s="37" t="str">
        <f>IFERROR(INDEX(t_Semaine[Personnel],MATCH(MOD(_xlfn.ISOWEEKNUM(W31),2)&amp;WEEKDAY(W31,2)&amp;COLUMN()-1,t_Semaine[Code],0)),"")</f>
        <v>So</v>
      </c>
      <c r="Y33" s="40" t="str">
        <f>IFERROR(INDEX(t_Semaine[Personnel],MATCH(MOD(_xlfn.ISOWEEKNUM(W31),2)&amp;WEEKDAY(W31,2)&amp;COLUMN()-1,t_Semaine[Code],0)),"")</f>
        <v>Mou</v>
      </c>
      <c r="Z33" s="41" t="str">
        <f>IFERROR(INDEX(t_Semaine[Personnel],MATCH(MOD(_xlfn.ISOWEEKNUM(Z31),2)&amp;WEEKDAY(Z31,2)&amp;COLUMN()-1,t_Semaine[Code],0)),"")</f>
        <v>Mou</v>
      </c>
      <c r="AA33" s="37" t="str">
        <f>IFERROR(INDEX(t_Semaine[Personnel],MATCH(MOD(_xlfn.ISOWEEKNUM(Z31),2)&amp;WEEKDAY(Z31,2)&amp;COLUMN()-1,t_Semaine[Code],0)),"")</f>
        <v>So</v>
      </c>
      <c r="AB33" s="38" t="str">
        <f>IFERROR(INDEX(t_Semaine[Personnel],MATCH(MOD(_xlfn.ISOWEEKNUM(Z31),2)&amp;WEEKDAY(Z31,2)&amp;COLUMN()-1,t_Semaine[Code],0)),"")</f>
        <v>Mou</v>
      </c>
      <c r="AC33" s="39" t="str">
        <f>IFERROR(INDEX(t_Semaine[Personnel],MATCH(MOD(_xlfn.ISOWEEKNUM(AC31),2)&amp;WEEKDAY(AC31,2)&amp;COLUMN()-1,t_Semaine[Code],0)),"")</f>
        <v>Seb</v>
      </c>
      <c r="AD33" s="37" t="str">
        <f>IFERROR(INDEX(t_Semaine[Personnel],MATCH(MOD(_xlfn.ISOWEEKNUM(AC31),2)&amp;WEEKDAY(AC31,2)&amp;COLUMN()-1,t_Semaine[Code],0)),"")</f>
        <v>So</v>
      </c>
      <c r="AE33" s="37" t="str">
        <f>IFERROR(INDEX(t_Semaine[Personnel],MATCH(MOD(_xlfn.ISOWEEKNUM(AC31),2)&amp;WEEKDAY(AC31,2)&amp;COLUMN()-1,t_Semaine[Code],0)),"")</f>
        <v>Mou</v>
      </c>
    </row>
    <row r="34" spans="2:31" ht="16.2" hidden="1" customHeight="1">
      <c r="B34" s="33" t="str">
        <f>IFERROR(_xlfn.ISOWEEKNUM(B35),"")</f>
        <v/>
      </c>
      <c r="C34" s="24"/>
      <c r="D34" s="24"/>
      <c r="E34" s="25" t="str">
        <f>B34</f>
        <v/>
      </c>
      <c r="F34" s="25"/>
      <c r="G34" s="25"/>
      <c r="H34" s="25" t="str">
        <f>E34</f>
        <v/>
      </c>
      <c r="I34" s="25"/>
      <c r="J34" s="25"/>
      <c r="K34" s="25" t="str">
        <f>H34</f>
        <v/>
      </c>
      <c r="L34" s="25"/>
      <c r="M34" s="25"/>
      <c r="N34" s="25" t="str">
        <f>K34</f>
        <v/>
      </c>
      <c r="O34" s="25"/>
      <c r="P34" s="25"/>
      <c r="Q34" s="25" t="str">
        <f>N34</f>
        <v/>
      </c>
      <c r="R34" s="25"/>
      <c r="S34" s="25"/>
      <c r="T34" s="25" t="str">
        <f>Q34</f>
        <v/>
      </c>
      <c r="U34" s="25"/>
      <c r="V34" s="25"/>
      <c r="W34" s="25" t="str">
        <f>T34</f>
        <v/>
      </c>
      <c r="X34" s="25"/>
      <c r="Y34" s="25"/>
      <c r="Z34" s="25" t="str">
        <f>W34</f>
        <v/>
      </c>
      <c r="AA34" s="25"/>
      <c r="AB34" s="25"/>
      <c r="AC34" s="25" t="str">
        <f>Z34</f>
        <v/>
      </c>
      <c r="AD34" s="25"/>
      <c r="AE34" s="34"/>
    </row>
    <row r="35" spans="2:31" ht="10.95" hidden="1" customHeight="1">
      <c r="B35" s="35" t="str">
        <f>IFERROR(IF(MONTH(B31+7)=MONTH(EOMONTH($B$3,1)),B31+7,""),"")</f>
        <v/>
      </c>
      <c r="C35" s="7"/>
      <c r="D35" s="23"/>
      <c r="E35" s="9" t="str">
        <f>B35</f>
        <v/>
      </c>
      <c r="F35" s="7"/>
      <c r="G35" s="8"/>
      <c r="H35" s="22" t="str">
        <f>IFERROR(E35+1,"")</f>
        <v/>
      </c>
      <c r="I35" s="7"/>
      <c r="J35" s="23"/>
      <c r="K35" s="9" t="str">
        <f>H35</f>
        <v/>
      </c>
      <c r="L35" s="7"/>
      <c r="M35" s="8"/>
      <c r="N35" s="22" t="str">
        <f>IFERROR(K35+1,"")</f>
        <v/>
      </c>
      <c r="O35" s="7"/>
      <c r="P35" s="23"/>
      <c r="Q35" s="9" t="str">
        <f>N35</f>
        <v/>
      </c>
      <c r="R35" s="7"/>
      <c r="S35" s="8"/>
      <c r="T35" s="22" t="str">
        <f>IFERROR(Q35+1,"")</f>
        <v/>
      </c>
      <c r="U35" s="7"/>
      <c r="V35" s="23"/>
      <c r="W35" s="9" t="str">
        <f>T35</f>
        <v/>
      </c>
      <c r="X35" s="7"/>
      <c r="Y35" s="8"/>
      <c r="Z35" s="22" t="str">
        <f>IFERROR(W35+1,"")</f>
        <v/>
      </c>
      <c r="AA35" s="7"/>
      <c r="AB35" s="23"/>
      <c r="AC35" s="9" t="str">
        <f>Z35</f>
        <v/>
      </c>
      <c r="AD35" s="7"/>
      <c r="AE35" s="36"/>
    </row>
    <row r="36" spans="2:31" ht="19.95" hidden="1" customHeight="1">
      <c r="B36" s="3" t="str">
        <f>IFERROR(INDEX(t_Semaine[Activité],MATCH(MOD(_xlfn.ISOWEEKNUM(B35),2)&amp;WEEKDAY(B35,2)&amp;COLUMN()-1,t_Semaine[Code],0)),"")</f>
        <v/>
      </c>
      <c r="C36" s="1" t="str">
        <f>IFERROR(INDEX(t_Semaine[Activité],MATCH(MOD(_xlfn.ISOWEEKNUM(B35),2)&amp;WEEKDAY(B35,2)&amp;COLUMN()-1,t_Semaine[Code],0)),"")</f>
        <v/>
      </c>
      <c r="D36" s="11" t="str">
        <f>IFERROR(INDEX(t_Semaine[Activité],MATCH(MOD(_xlfn.ISOWEEKNUM(B35),2)&amp;WEEKDAY(B35,2)&amp;COLUMN()-1,t_Semaine[Code],0)),"")</f>
        <v/>
      </c>
      <c r="E36" s="10" t="str">
        <f>IFERROR(INDEX(t_Semaine[Activité],MATCH(MOD(_xlfn.ISOWEEKNUM(E35),2)&amp;WEEKDAY(E35,2)&amp;COLUMN()-1,t_Semaine[Code],0)),"")</f>
        <v/>
      </c>
      <c r="F36" s="1" t="str">
        <f>IFERROR(INDEX(t_Semaine[Activité],MATCH(MOD(_xlfn.ISOWEEKNUM(E35),2)&amp;WEEKDAY(E35,2)&amp;COLUMN()-1,t_Semaine[Code],0)),"")</f>
        <v/>
      </c>
      <c r="G36" s="2" t="str">
        <f>IFERROR(INDEX(t_Semaine[Activité],MATCH(MOD(_xlfn.ISOWEEKNUM(E35),2)&amp;WEEKDAY(E35,2)&amp;COLUMN()-1,t_Semaine[Code],0)),"")</f>
        <v/>
      </c>
      <c r="H36" s="4" t="str">
        <f>IFERROR(INDEX(t_Semaine[Activité],MATCH(MOD(_xlfn.ISOWEEKNUM(H35),2)&amp;WEEKDAY(H35,2)&amp;COLUMN()-1,t_Semaine[Code],0)),"")</f>
        <v/>
      </c>
      <c r="I36" s="1" t="str">
        <f>IFERROR(INDEX(t_Semaine[Activité],MATCH(MOD(_xlfn.ISOWEEKNUM(H35),2)&amp;WEEKDAY(H35,2)&amp;COLUMN()-1,t_Semaine[Code],0)),"")</f>
        <v/>
      </c>
      <c r="J36" s="11" t="str">
        <f>IFERROR(INDEX(t_Semaine[Activité],MATCH(MOD(_xlfn.ISOWEEKNUM(H35),2)&amp;WEEKDAY(H35,2)&amp;COLUMN()-1,t_Semaine[Code],0)),"")</f>
        <v/>
      </c>
      <c r="K36" s="10" t="str">
        <f>IFERROR(INDEX(t_Semaine[Activité],MATCH(MOD(_xlfn.ISOWEEKNUM(K35),2)&amp;WEEKDAY(K35,2)&amp;COLUMN()-1,t_Semaine[Code],0)),"")</f>
        <v/>
      </c>
      <c r="L36" s="1" t="str">
        <f>IFERROR(INDEX(t_Semaine[Activité],MATCH(MOD(_xlfn.ISOWEEKNUM(K35),2)&amp;WEEKDAY(K35,2)&amp;COLUMN()-1,t_Semaine[Code],0)),"")</f>
        <v/>
      </c>
      <c r="M36" s="2" t="str">
        <f>IFERROR(INDEX(t_Semaine[Activité],MATCH(MOD(_xlfn.ISOWEEKNUM(K35),2)&amp;WEEKDAY(K35,2)&amp;COLUMN()-1,t_Semaine[Code],0)),"")</f>
        <v/>
      </c>
      <c r="N36" s="4" t="str">
        <f>IFERROR(INDEX(t_Semaine[Activité],MATCH(MOD(_xlfn.ISOWEEKNUM(N35),2)&amp;WEEKDAY(N35,2)&amp;COLUMN()-1,t_Semaine[Code],0)),"")</f>
        <v/>
      </c>
      <c r="O36" s="1" t="str">
        <f>IFERROR(INDEX(t_Semaine[Activité],MATCH(MOD(_xlfn.ISOWEEKNUM(N35),2)&amp;WEEKDAY(N35,2)&amp;COLUMN()-1,t_Semaine[Code],0)),"")</f>
        <v/>
      </c>
      <c r="P36" s="11" t="str">
        <f>IFERROR(INDEX(t_Semaine[Activité],MATCH(MOD(_xlfn.ISOWEEKNUM(N35),2)&amp;WEEKDAY(N35,2)&amp;COLUMN()-1,t_Semaine[Code],0)),"")</f>
        <v/>
      </c>
      <c r="Q36" s="10" t="str">
        <f>IFERROR(INDEX(t_Semaine[Activité],MATCH(MOD(_xlfn.ISOWEEKNUM(Q35),2)&amp;WEEKDAY(Q35,2)&amp;COLUMN()-1,t_Semaine[Code],0)),"")</f>
        <v/>
      </c>
      <c r="R36" s="1" t="str">
        <f>IFERROR(INDEX(t_Semaine[Activité],MATCH(MOD(_xlfn.ISOWEEKNUM(Q35),2)&amp;WEEKDAY(Q35,2)&amp;COLUMN()-1,t_Semaine[Code],0)),"")</f>
        <v/>
      </c>
      <c r="S36" s="2" t="str">
        <f>IFERROR(INDEX(t_Semaine[Activité],MATCH(MOD(_xlfn.ISOWEEKNUM(Q35),2)&amp;WEEKDAY(Q35,2)&amp;COLUMN()-1,t_Semaine[Code],0)),"")</f>
        <v/>
      </c>
      <c r="T36" s="4" t="str">
        <f>IFERROR(INDEX(t_Semaine[Activité],MATCH(MOD(_xlfn.ISOWEEKNUM(T35),2)&amp;WEEKDAY(T35,2)&amp;COLUMN()-1,t_Semaine[Code],0)),"")</f>
        <v/>
      </c>
      <c r="U36" s="1" t="str">
        <f>IFERROR(INDEX(t_Semaine[Activité],MATCH(MOD(_xlfn.ISOWEEKNUM(T35),2)&amp;WEEKDAY(T35,2)&amp;COLUMN()-1,t_Semaine[Code],0)),"")</f>
        <v/>
      </c>
      <c r="V36" s="11" t="str">
        <f>IFERROR(INDEX(t_Semaine[Activité],MATCH(MOD(_xlfn.ISOWEEKNUM(T35),2)&amp;WEEKDAY(T35,2)&amp;COLUMN()-1,t_Semaine[Code],0)),"")</f>
        <v/>
      </c>
      <c r="W36" s="10" t="str">
        <f>IFERROR(INDEX(t_Semaine[Activité],MATCH(MOD(_xlfn.ISOWEEKNUM(W35),2)&amp;WEEKDAY(W35,2)&amp;COLUMN()-1,t_Semaine[Code],0)),"")</f>
        <v/>
      </c>
      <c r="X36" s="1" t="str">
        <f>IFERROR(INDEX(t_Semaine[Activité],MATCH(MOD(_xlfn.ISOWEEKNUM(W35),2)&amp;WEEKDAY(W35,2)&amp;COLUMN()-1,t_Semaine[Code],0)),"")</f>
        <v/>
      </c>
      <c r="Y36" s="2" t="str">
        <f>IFERROR(INDEX(t_Semaine[Activité],MATCH(MOD(_xlfn.ISOWEEKNUM(W35),2)&amp;WEEKDAY(W35,2)&amp;COLUMN()-1,t_Semaine[Code],0)),"")</f>
        <v/>
      </c>
      <c r="Z36" s="4" t="str">
        <f>IFERROR(INDEX(t_Semaine[Activité],MATCH(MOD(_xlfn.ISOWEEKNUM(Z35),2)&amp;WEEKDAY(Z35,2)&amp;COLUMN()-1,t_Semaine[Code],0)),"")</f>
        <v/>
      </c>
      <c r="AA36" s="1" t="str">
        <f>IFERROR(INDEX(t_Semaine[Activité],MATCH(MOD(_xlfn.ISOWEEKNUM(Z35),2)&amp;WEEKDAY(Z35,2)&amp;COLUMN()-1,t_Semaine[Code],0)),"")</f>
        <v/>
      </c>
      <c r="AB36" s="11" t="str">
        <f>IFERROR(INDEX(t_Semaine[Activité],MATCH(MOD(_xlfn.ISOWEEKNUM(Z35),2)&amp;WEEKDAY(Z35,2)&amp;COLUMN()-1,t_Semaine[Code],0)),"")</f>
        <v/>
      </c>
      <c r="AC36" s="10" t="str">
        <f>IFERROR(INDEX(t_Semaine[Activité],MATCH(MOD(_xlfn.ISOWEEKNUM(AC35),2)&amp;WEEKDAY(AC35,2)&amp;COLUMN()-1,t_Semaine[Code],0)),"")</f>
        <v/>
      </c>
      <c r="AD36" s="1" t="str">
        <f>IFERROR(INDEX(t_Semaine[Activité],MATCH(MOD(_xlfn.ISOWEEKNUM(AC35),2)&amp;WEEKDAY(AC35,2)&amp;COLUMN()-1,t_Semaine[Code],0)),"")</f>
        <v/>
      </c>
      <c r="AE36" s="1" t="str">
        <f>IFERROR(INDEX(t_Semaine[Activité],MATCH(MOD(_xlfn.ISOWEEKNUM(AC35),2)&amp;WEEKDAY(AC35,2)&amp;COLUMN()-1,t_Semaine[Code],0)),"")</f>
        <v/>
      </c>
    </row>
    <row r="37" spans="2:31" ht="15" hidden="1" customHeight="1">
      <c r="B37" s="37" t="str">
        <f>IFERROR(INDEX(t_Semaine[Personnel],MATCH(MOD(_xlfn.ISOWEEKNUM(B35),2)&amp;WEEKDAY(B35,2)&amp;COLUMN()-1,t_Semaine[Code],0)),"")</f>
        <v/>
      </c>
      <c r="C37" s="37" t="str">
        <f>IFERROR(INDEX(t_Semaine[Personnel],MATCH(MOD(_xlfn.ISOWEEKNUM(B35),2)&amp;WEEKDAY(B35,2)&amp;COLUMN()-1,t_Semaine[Code],0)),"")</f>
        <v/>
      </c>
      <c r="D37" s="38" t="str">
        <f>IFERROR(INDEX(t_Semaine[Personnel],MATCH(MOD(_xlfn.ISOWEEKNUM(B35),2)&amp;WEEKDAY(B35,2)&amp;COLUMN()-1,t_Semaine[Code],0)),"")</f>
        <v/>
      </c>
      <c r="E37" s="39" t="str">
        <f>IFERROR(INDEX(t_Semaine[Personnel],MATCH(MOD(_xlfn.ISOWEEKNUM(E35),2)&amp;WEEKDAY(E35,2)&amp;COLUMN()-1,t_Semaine[Code],0)),"")</f>
        <v/>
      </c>
      <c r="F37" s="37" t="str">
        <f>IFERROR(INDEX(t_Semaine[Personnel],MATCH(MOD(_xlfn.ISOWEEKNUM(E35),2)&amp;WEEKDAY(E35,2)&amp;COLUMN()-1,t_Semaine[Code],0)),"")</f>
        <v/>
      </c>
      <c r="G37" s="40" t="str">
        <f>IFERROR(INDEX(t_Semaine[Personnel],MATCH(MOD(_xlfn.ISOWEEKNUM(E35),2)&amp;WEEKDAY(E35,2)&amp;COLUMN()-1,t_Semaine[Code],0)),"")</f>
        <v/>
      </c>
      <c r="H37" s="41" t="str">
        <f>IFERROR(INDEX(t_Semaine[Personnel],MATCH(MOD(_xlfn.ISOWEEKNUM(H35),2)&amp;WEEKDAY(H35,2)&amp;COLUMN()-1,t_Semaine[Code],0)),"")</f>
        <v/>
      </c>
      <c r="I37" s="37" t="str">
        <f>IFERROR(INDEX(t_Semaine[Personnel],MATCH(MOD(_xlfn.ISOWEEKNUM(H35),2)&amp;WEEKDAY(H35,2)&amp;COLUMN()-1,t_Semaine[Code],0)),"")</f>
        <v/>
      </c>
      <c r="J37" s="38" t="str">
        <f>IFERROR(INDEX(t_Semaine[Personnel],MATCH(MOD(_xlfn.ISOWEEKNUM(H35),2)&amp;WEEKDAY(H35,2)&amp;COLUMN()-1,t_Semaine[Code],0)),"")</f>
        <v/>
      </c>
      <c r="K37" s="39" t="str">
        <f>IFERROR(INDEX(t_Semaine[Personnel],MATCH(MOD(_xlfn.ISOWEEKNUM(K35),2)&amp;WEEKDAY(K35,2)&amp;COLUMN()-1,t_Semaine[Code],0)),"")</f>
        <v/>
      </c>
      <c r="L37" s="37" t="str">
        <f>IFERROR(INDEX(t_Semaine[Personnel],MATCH(MOD(_xlfn.ISOWEEKNUM(K35),2)&amp;WEEKDAY(K35,2)&amp;COLUMN()-1,t_Semaine[Code],0)),"")</f>
        <v/>
      </c>
      <c r="M37" s="40" t="str">
        <f>IFERROR(INDEX(t_Semaine[Personnel],MATCH(MOD(_xlfn.ISOWEEKNUM(K35),2)&amp;WEEKDAY(K35,2)&amp;COLUMN()-1,t_Semaine[Code],0)),"")</f>
        <v/>
      </c>
      <c r="N37" s="41" t="str">
        <f>IFERROR(INDEX(t_Semaine[Personnel],MATCH(MOD(_xlfn.ISOWEEKNUM(N35),2)&amp;WEEKDAY(N35,2)&amp;COLUMN()-1,t_Semaine[Code],0)),"")</f>
        <v/>
      </c>
      <c r="O37" s="37" t="str">
        <f>IFERROR(INDEX(t_Semaine[Personnel],MATCH(MOD(_xlfn.ISOWEEKNUM(N35),2)&amp;WEEKDAY(N35,2)&amp;COLUMN()-1,t_Semaine[Code],0)),"")</f>
        <v/>
      </c>
      <c r="P37" s="38" t="str">
        <f>IFERROR(INDEX(t_Semaine[Personnel],MATCH(MOD(_xlfn.ISOWEEKNUM(N35),2)&amp;WEEKDAY(N35,2)&amp;COLUMN()-1,t_Semaine[Code],0)),"")</f>
        <v/>
      </c>
      <c r="Q37" s="39" t="str">
        <f>IFERROR(INDEX(t_Semaine[Personnel],MATCH(MOD(_xlfn.ISOWEEKNUM(Q35),2)&amp;WEEKDAY(Q35,2)&amp;COLUMN()-1,t_Semaine[Code],0)),"")</f>
        <v/>
      </c>
      <c r="R37" s="37" t="str">
        <f>IFERROR(INDEX(t_Semaine[Personnel],MATCH(MOD(_xlfn.ISOWEEKNUM(Q35),2)&amp;WEEKDAY(Q35,2)&amp;COLUMN()-1,t_Semaine[Code],0)),"")</f>
        <v/>
      </c>
      <c r="S37" s="40" t="str">
        <f>IFERROR(INDEX(t_Semaine[Personnel],MATCH(MOD(_xlfn.ISOWEEKNUM(Q35),2)&amp;WEEKDAY(Q35,2)&amp;COLUMN()-1,t_Semaine[Code],0)),"")</f>
        <v/>
      </c>
      <c r="T37" s="41" t="str">
        <f>IFERROR(INDEX(t_Semaine[Personnel],MATCH(MOD(_xlfn.ISOWEEKNUM(T35),2)&amp;WEEKDAY(T35,2)&amp;COLUMN()-1,t_Semaine[Code],0)),"")</f>
        <v/>
      </c>
      <c r="U37" s="37" t="str">
        <f>IFERROR(INDEX(t_Semaine[Personnel],MATCH(MOD(_xlfn.ISOWEEKNUM(T35),2)&amp;WEEKDAY(T35,2)&amp;COLUMN()-1,t_Semaine[Code],0)),"")</f>
        <v/>
      </c>
      <c r="V37" s="38" t="str">
        <f>IFERROR(INDEX(t_Semaine[Personnel],MATCH(MOD(_xlfn.ISOWEEKNUM(T35),2)&amp;WEEKDAY(T35,2)&amp;COLUMN()-1,t_Semaine[Code],0)),"")</f>
        <v/>
      </c>
      <c r="W37" s="39" t="str">
        <f>IFERROR(INDEX(t_Semaine[Personnel],MATCH(MOD(_xlfn.ISOWEEKNUM(W35),2)&amp;WEEKDAY(W35,2)&amp;COLUMN()-1,t_Semaine[Code],0)),"")</f>
        <v/>
      </c>
      <c r="X37" s="37" t="str">
        <f>IFERROR(INDEX(t_Semaine[Personnel],MATCH(MOD(_xlfn.ISOWEEKNUM(W35),2)&amp;WEEKDAY(W35,2)&amp;COLUMN()-1,t_Semaine[Code],0)),"")</f>
        <v/>
      </c>
      <c r="Y37" s="40" t="str">
        <f>IFERROR(INDEX(t_Semaine[Personnel],MATCH(MOD(_xlfn.ISOWEEKNUM(W35),2)&amp;WEEKDAY(W35,2)&amp;COLUMN()-1,t_Semaine[Code],0)),"")</f>
        <v/>
      </c>
      <c r="Z37" s="41" t="str">
        <f>IFERROR(INDEX(t_Semaine[Personnel],MATCH(MOD(_xlfn.ISOWEEKNUM(Z35),2)&amp;WEEKDAY(Z35,2)&amp;COLUMN()-1,t_Semaine[Code],0)),"")</f>
        <v/>
      </c>
      <c r="AA37" s="37" t="str">
        <f>IFERROR(INDEX(t_Semaine[Personnel],MATCH(MOD(_xlfn.ISOWEEKNUM(Z35),2)&amp;WEEKDAY(Z35,2)&amp;COLUMN()-1,t_Semaine[Code],0)),"")</f>
        <v/>
      </c>
      <c r="AB37" s="38" t="str">
        <f>IFERROR(INDEX(t_Semaine[Personnel],MATCH(MOD(_xlfn.ISOWEEKNUM(Z35),2)&amp;WEEKDAY(Z35,2)&amp;COLUMN()-1,t_Semaine[Code],0)),"")</f>
        <v/>
      </c>
      <c r="AC37" s="39" t="str">
        <f>IFERROR(INDEX(t_Semaine[Personnel],MATCH(MOD(_xlfn.ISOWEEKNUM(AC35),2)&amp;WEEKDAY(AC35,2)&amp;COLUMN()-1,t_Semaine[Code],0)),"")</f>
        <v/>
      </c>
      <c r="AD37" s="37" t="str">
        <f>IFERROR(INDEX(t_Semaine[Personnel],MATCH(MOD(_xlfn.ISOWEEKNUM(AC35),2)&amp;WEEKDAY(AC35,2)&amp;COLUMN()-1,t_Semaine[Code],0)),"")</f>
        <v/>
      </c>
      <c r="AE37" s="37" t="str">
        <f>IFERROR(INDEX(t_Semaine[Personnel],MATCH(MOD(_xlfn.ISOWEEKNUM(AC35),2)&amp;WEEKDAY(AC35,2)&amp;COLUMN()-1,t_Semaine[Code],0)),"")</f>
        <v/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111" priority="52">
      <formula>COUNTIF(l_Feries,$B$3)</formula>
    </cfRule>
  </conditionalFormatting>
  <conditionalFormatting sqref="B7:G9">
    <cfRule type="expression" dxfId="110" priority="42">
      <formula>COUNTIF(l_Feries,$B$7)</formula>
    </cfRule>
  </conditionalFormatting>
  <conditionalFormatting sqref="B11:G13">
    <cfRule type="expression" dxfId="109" priority="37">
      <formula>COUNTIF(l_Feries,$B$11)</formula>
    </cfRule>
  </conditionalFormatting>
  <conditionalFormatting sqref="B15:G17">
    <cfRule type="expression" dxfId="108" priority="50">
      <formula>COUNTIF(l_Feries,$B$15)</formula>
    </cfRule>
  </conditionalFormatting>
  <conditionalFormatting sqref="B19:G21">
    <cfRule type="expression" dxfId="107" priority="32">
      <formula>COUNTIF(l_Feries,$B$19)</formula>
    </cfRule>
  </conditionalFormatting>
  <conditionalFormatting sqref="B23:G25">
    <cfRule type="expression" dxfId="106" priority="27">
      <formula>COUNTIF(l_Feries,$B$23)</formula>
    </cfRule>
  </conditionalFormatting>
  <conditionalFormatting sqref="B27:G29">
    <cfRule type="expression" dxfId="105" priority="22">
      <formula>COUNTIF(l_Feries,$B$27)</formula>
    </cfRule>
  </conditionalFormatting>
  <conditionalFormatting sqref="B31:G33">
    <cfRule type="expression" dxfId="104" priority="17">
      <formula>COUNTIF(l_Feries,$B$31)</formula>
    </cfRule>
  </conditionalFormatting>
  <conditionalFormatting sqref="B35:G37">
    <cfRule type="expression" dxfId="103" priority="12">
      <formula>COUNTIF(l_Feries,$B$35)</formula>
    </cfRule>
  </conditionalFormatting>
  <conditionalFormatting sqref="B39:G41">
    <cfRule type="expression" dxfId="102" priority="7">
      <formula>COUNTIF(l_Feries,$B$39)</formula>
    </cfRule>
  </conditionalFormatting>
  <conditionalFormatting sqref="H3:M5">
    <cfRule type="expression" dxfId="101" priority="46">
      <formula>COUNTIF(l_Feries,$H$3)</formula>
    </cfRule>
  </conditionalFormatting>
  <conditionalFormatting sqref="H7:M9">
    <cfRule type="expression" dxfId="100" priority="41">
      <formula>COUNTIF(l_Feries,$H$7)</formula>
    </cfRule>
  </conditionalFormatting>
  <conditionalFormatting sqref="H11:M13">
    <cfRule type="expression" dxfId="99" priority="36">
      <formula>COUNTIF(l_Feries,$H$11)</formula>
    </cfRule>
  </conditionalFormatting>
  <conditionalFormatting sqref="H15:M17">
    <cfRule type="expression" dxfId="98" priority="49">
      <formula>COUNTIF(l_Feries,$H$15)</formula>
    </cfRule>
  </conditionalFormatting>
  <conditionalFormatting sqref="H19:M21">
    <cfRule type="expression" dxfId="97" priority="31">
      <formula>COUNTIF(l_Feries,$H$19)</formula>
    </cfRule>
  </conditionalFormatting>
  <conditionalFormatting sqref="H23:M25">
    <cfRule type="expression" dxfId="96" priority="26">
      <formula>COUNTIF(l_Feries,$H$23)</formula>
    </cfRule>
  </conditionalFormatting>
  <conditionalFormatting sqref="H27:M29">
    <cfRule type="expression" dxfId="95" priority="21">
      <formula>COUNTIF(l_Feries,$H$27)</formula>
    </cfRule>
  </conditionalFormatting>
  <conditionalFormatting sqref="H31:M33">
    <cfRule type="expression" dxfId="94" priority="16">
      <formula>COUNTIF(l_Feries,$H$31)</formula>
    </cfRule>
  </conditionalFormatting>
  <conditionalFormatting sqref="H35:M37">
    <cfRule type="expression" dxfId="93" priority="11">
      <formula>COUNTIF(l_Feries,$H$35)</formula>
    </cfRule>
  </conditionalFormatting>
  <conditionalFormatting sqref="H39:M41">
    <cfRule type="expression" dxfId="92" priority="6">
      <formula>COUNTIF(l_Feries,$H$39)</formula>
    </cfRule>
  </conditionalFormatting>
  <conditionalFormatting sqref="N3:S5">
    <cfRule type="expression" dxfId="91" priority="45">
      <formula>COUNTIF(l_Feries,$N$3)</formula>
    </cfRule>
  </conditionalFormatting>
  <conditionalFormatting sqref="N7:S9">
    <cfRule type="expression" dxfId="90" priority="40">
      <formula>COUNTIF(l_Feries,$N$7)</formula>
    </cfRule>
  </conditionalFormatting>
  <conditionalFormatting sqref="N11:S13">
    <cfRule type="expression" dxfId="89" priority="35">
      <formula>COUNTIF(l_Feries,$N$11)</formula>
    </cfRule>
  </conditionalFormatting>
  <conditionalFormatting sqref="N15:S17">
    <cfRule type="expression" dxfId="88" priority="48">
      <formula>COUNTIF(l_Feries,$N$15)</formula>
    </cfRule>
  </conditionalFormatting>
  <conditionalFormatting sqref="N19:S21">
    <cfRule type="expression" dxfId="87" priority="30">
      <formula>COUNTIF(l_Feries,$N$19)</formula>
    </cfRule>
  </conditionalFormatting>
  <conditionalFormatting sqref="N23:S25">
    <cfRule type="expression" dxfId="86" priority="25">
      <formula>COUNTIF(l_Feries,$N$23)</formula>
    </cfRule>
  </conditionalFormatting>
  <conditionalFormatting sqref="N27:S29">
    <cfRule type="expression" dxfId="85" priority="20">
      <formula>COUNTIF(l_Feries,$N$27)</formula>
    </cfRule>
  </conditionalFormatting>
  <conditionalFormatting sqref="N31:S33">
    <cfRule type="expression" dxfId="84" priority="15">
      <formula>COUNTIF(l_Feries,$N$31)</formula>
    </cfRule>
  </conditionalFormatting>
  <conditionalFormatting sqref="N35:S37">
    <cfRule type="expression" dxfId="83" priority="10">
      <formula>COUNTIF(l_Feries,$N$35)</formula>
    </cfRule>
  </conditionalFormatting>
  <conditionalFormatting sqref="N39:S41">
    <cfRule type="expression" dxfId="82" priority="5">
      <formula>COUNTIF(l_Feries,$N$39)</formula>
    </cfRule>
  </conditionalFormatting>
  <conditionalFormatting sqref="T3:Y5">
    <cfRule type="expression" dxfId="81" priority="44">
      <formula>COUNTIF(l_Feries,$T$3)</formula>
    </cfRule>
  </conditionalFormatting>
  <conditionalFormatting sqref="T7:Y9">
    <cfRule type="expression" dxfId="80" priority="39">
      <formula>COUNTIF(l_Feries,$T$7)</formula>
    </cfRule>
  </conditionalFormatting>
  <conditionalFormatting sqref="T11:Y13">
    <cfRule type="expression" dxfId="79" priority="34">
      <formula>COUNTIF(l_Feries,$T$11)</formula>
    </cfRule>
  </conditionalFormatting>
  <conditionalFormatting sqref="T15:Y17">
    <cfRule type="expression" dxfId="78" priority="51">
      <formula>COUNTIF(l_Feries,$T$15)</formula>
    </cfRule>
  </conditionalFormatting>
  <conditionalFormatting sqref="T19:Y21">
    <cfRule type="expression" dxfId="77" priority="29">
      <formula>COUNTIF(l_Feries,$T$19)</formula>
    </cfRule>
  </conditionalFormatting>
  <conditionalFormatting sqref="T23:Y25">
    <cfRule type="expression" dxfId="76" priority="24">
      <formula>COUNTIF(l_Feries,$T$23)</formula>
    </cfRule>
  </conditionalFormatting>
  <conditionalFormatting sqref="T27:Y29">
    <cfRule type="expression" dxfId="75" priority="19">
      <formula>COUNTIF(l_Feries,$T$27)</formula>
    </cfRule>
  </conditionalFormatting>
  <conditionalFormatting sqref="T31:Y33">
    <cfRule type="expression" dxfId="74" priority="14">
      <formula>COUNTIF(l_Feries,$T$31)</formula>
    </cfRule>
  </conditionalFormatting>
  <conditionalFormatting sqref="T35:Y37">
    <cfRule type="expression" dxfId="73" priority="9">
      <formula>COUNTIF(l_Feries,$T$35)</formula>
    </cfRule>
  </conditionalFormatting>
  <conditionalFormatting sqref="T39:Y41">
    <cfRule type="expression" dxfId="72" priority="4">
      <formula>COUNTIF(l_Feries,$T$39)</formula>
    </cfRule>
  </conditionalFormatting>
  <conditionalFormatting sqref="Z3:AE5">
    <cfRule type="expression" dxfId="71" priority="43">
      <formula>COUNTIF(l_Feries,$Z$3)</formula>
    </cfRule>
  </conditionalFormatting>
  <conditionalFormatting sqref="Z7:AE9">
    <cfRule type="expression" dxfId="70" priority="38">
      <formula>COUNTIF(l_Feries,$Z$7)</formula>
    </cfRule>
  </conditionalFormatting>
  <conditionalFormatting sqref="Z11:AE13">
    <cfRule type="expression" dxfId="69" priority="33">
      <formula>COUNTIF(l_Feries,$Z$11)</formula>
    </cfRule>
  </conditionalFormatting>
  <conditionalFormatting sqref="Z15:AE17">
    <cfRule type="expression" dxfId="68" priority="47">
      <formula>COUNTIF(l_Feries,$Z$15)</formula>
    </cfRule>
  </conditionalFormatting>
  <conditionalFormatting sqref="Z19:AE21">
    <cfRule type="expression" dxfId="67" priority="28">
      <formula>COUNTIF(l_Feries,$Z$19)</formula>
    </cfRule>
  </conditionalFormatting>
  <conditionalFormatting sqref="Z23:AE25">
    <cfRule type="expression" dxfId="66" priority="23">
      <formula>COUNTIF(l_Feries,$Z$23)</formula>
    </cfRule>
  </conditionalFormatting>
  <conditionalFormatting sqref="Z27:AE29">
    <cfRule type="expression" dxfId="65" priority="18">
      <formula>COUNTIF(l_Feries,$Z$27)</formula>
    </cfRule>
  </conditionalFormatting>
  <conditionalFormatting sqref="Z31:AE33">
    <cfRule type="expression" dxfId="64" priority="13">
      <formula>COUNTIF(l_Feries,$Z$31)</formula>
    </cfRule>
  </conditionalFormatting>
  <conditionalFormatting sqref="Z35:AE37">
    <cfRule type="expression" dxfId="63" priority="8">
      <formula>COUNTIF(l_Feries,$Z$35)</formula>
    </cfRule>
  </conditionalFormatting>
  <conditionalFormatting sqref="Z39:AE41">
    <cfRule type="expression" dxfId="62" priority="3">
      <formula>COUNTIF(l_Feries,$Z$39)</formula>
    </cfRule>
  </conditionalFormatting>
  <conditionalFormatting sqref="I1">
    <cfRule type="expression" dxfId="61" priority="2">
      <formula>ISNUMBER(DATEVALUE(I1))</formula>
    </cfRule>
  </conditionalFormatting>
  <conditionalFormatting sqref="P1">
    <cfRule type="expression" dxfId="60" priority="1">
      <formula>ISNUMBER(DATEVALUE(P1))</formula>
    </cfRule>
  </conditionalFormatting>
  <dataValidations count="1">
    <dataValidation type="list" allowBlank="1" showInputMessage="1" showErrorMessage="1" sqref="G1" xr:uid="{858320D4-3D47-400B-AE70-F7EC5C2AD62D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1F35C-8C13-4803-BE30-38DEC0DE87B7}">
  <sheetPr>
    <pageSetUpPr fitToPage="1"/>
  </sheetPr>
  <dimension ref="A1:AE42"/>
  <sheetViews>
    <sheetView showGridLines="0" showZeros="0" topLeftCell="B1" zoomScaleNormal="100" workbookViewId="0">
      <selection activeCell="AH3" sqref="AH3"/>
    </sheetView>
  </sheetViews>
  <sheetFormatPr baseColWidth="10" defaultColWidth="11.5546875" defaultRowHeight="25.2" customHeight="1"/>
  <cols>
    <col min="1" max="1" width="3.6640625" style="5" hidden="1" customWidth="1"/>
    <col min="2" max="3" width="4.6640625" style="5" customWidth="1"/>
    <col min="4" max="4" width="6.44140625" style="5" bestFit="1" customWidth="1"/>
    <col min="5" max="5" width="4.6640625" style="5" customWidth="1"/>
    <col min="6" max="6" width="5.44140625" style="5" bestFit="1" customWidth="1"/>
    <col min="7" max="7" width="6.5546875" style="5" bestFit="1" customWidth="1"/>
    <col min="8" max="30" width="4.6640625" style="5" customWidth="1"/>
    <col min="31" max="31" width="6.33203125" style="5" customWidth="1"/>
    <col min="32" max="32" width="4.6640625" style="5" customWidth="1"/>
    <col min="33" max="16384" width="11.5546875" style="5"/>
  </cols>
  <sheetData>
    <row r="1" spans="2:31" ht="25.2" customHeight="1">
      <c r="B1" s="15" t="s">
        <v>103</v>
      </c>
      <c r="C1" s="6"/>
      <c r="D1" s="57">
        <v>2026</v>
      </c>
      <c r="E1" s="6"/>
      <c r="F1" s="16" t="s">
        <v>102</v>
      </c>
      <c r="G1" s="43" t="s">
        <v>156</v>
      </c>
      <c r="H1" s="42"/>
      <c r="I1" s="60" t="str">
        <f>UPPER(TEXT(DATE(_An,MONTH(_Mois&amp;1),1),"mmmm aaa"))&amp;" &amp; "&amp;UPPER(TEXT(EOMONTH(DATE(_An,MONTH(_Mois&amp;1),1),1),"mmmm aaa"))</f>
        <v>FÉVRIER 2026 &amp; MARS 2026</v>
      </c>
      <c r="P1" s="59" t="s">
        <v>125</v>
      </c>
    </row>
    <row r="2" spans="2:31" ht="15.6">
      <c r="B2" s="33">
        <f>_xlfn.ISOWEEKNUM(B3)</f>
        <v>6</v>
      </c>
      <c r="C2" s="25"/>
      <c r="D2" s="25"/>
      <c r="E2" s="25">
        <f>B2</f>
        <v>6</v>
      </c>
      <c r="F2" s="25"/>
      <c r="G2" s="25"/>
      <c r="H2" s="25">
        <f>E2</f>
        <v>6</v>
      </c>
      <c r="I2" s="25"/>
      <c r="J2" s="25"/>
      <c r="K2" s="25">
        <f>H2</f>
        <v>6</v>
      </c>
      <c r="L2" s="25"/>
      <c r="M2" s="25"/>
      <c r="N2" s="25">
        <f>K2</f>
        <v>6</v>
      </c>
      <c r="O2" s="25"/>
      <c r="P2" s="25"/>
      <c r="Q2" s="25">
        <f>N2</f>
        <v>6</v>
      </c>
      <c r="R2" s="25"/>
      <c r="S2" s="25"/>
      <c r="T2" s="25">
        <f>Q2</f>
        <v>6</v>
      </c>
      <c r="U2" s="25"/>
      <c r="V2" s="25"/>
      <c r="W2" s="25">
        <f>T2</f>
        <v>6</v>
      </c>
      <c r="X2" s="25"/>
      <c r="Y2" s="25"/>
      <c r="Z2" s="25">
        <f>W2</f>
        <v>6</v>
      </c>
      <c r="AA2" s="25"/>
      <c r="AB2" s="25"/>
      <c r="AC2" s="25">
        <f>Z2</f>
        <v>6</v>
      </c>
      <c r="AD2" s="25"/>
      <c r="AE2" s="34"/>
    </row>
    <row r="3" spans="2:31" ht="10.95" customHeight="1">
      <c r="B3" s="35">
        <f>_xlfn.LET(_xlpm.date,DATEVALUE(_Mois&amp;_An),WORKDAY.INTL(_xlpm.date-1,1,"0111111"))</f>
        <v>46055</v>
      </c>
      <c r="C3" s="7"/>
      <c r="D3" s="23"/>
      <c r="E3" s="9">
        <f>B3</f>
        <v>46055</v>
      </c>
      <c r="F3" s="7"/>
      <c r="G3" s="8"/>
      <c r="H3" s="22">
        <f>E3+1</f>
        <v>46056</v>
      </c>
      <c r="I3" s="7"/>
      <c r="J3" s="23"/>
      <c r="K3" s="9">
        <f>H3</f>
        <v>46056</v>
      </c>
      <c r="L3" s="7"/>
      <c r="M3" s="8"/>
      <c r="N3" s="22">
        <f>K3+1</f>
        <v>46057</v>
      </c>
      <c r="O3" s="7"/>
      <c r="P3" s="23"/>
      <c r="Q3" s="9">
        <f>N3</f>
        <v>46057</v>
      </c>
      <c r="R3" s="7"/>
      <c r="S3" s="8"/>
      <c r="T3" s="22">
        <f>Q3+1</f>
        <v>46058</v>
      </c>
      <c r="U3" s="7"/>
      <c r="V3" s="23"/>
      <c r="W3" s="9">
        <f>T3</f>
        <v>46058</v>
      </c>
      <c r="X3" s="7"/>
      <c r="Y3" s="8"/>
      <c r="Z3" s="22">
        <f>W3+1</f>
        <v>46059</v>
      </c>
      <c r="AA3" s="7"/>
      <c r="AB3" s="23"/>
      <c r="AC3" s="9">
        <f>Z3</f>
        <v>46059</v>
      </c>
      <c r="AD3" s="7"/>
      <c r="AE3" s="36"/>
    </row>
    <row r="4" spans="2:31" ht="19.95" customHeight="1">
      <c r="B4" s="3" t="str">
        <f>IFERROR(INDEX(t_Semaine[Activité],MATCH(MOD(_xlfn.ISOWEEKNUM(B3),2)&amp;WEEKDAY(B3,2)&amp;COLUMN()-1,t_Semaine[Code],0)),"")</f>
        <v>City3 3-R1</v>
      </c>
      <c r="C4" s="1" t="str">
        <f>IFERROR(INDEX(t_Semaine[Activité],MATCH(MOD(_xlfn.ISOWEEKNUM(B3),2)&amp;WEEKDAY(B3,2)&amp;COLUMN()-1,t_Semaine[Code],0)),"")</f>
        <v>City4 3-R0</v>
      </c>
      <c r="D4" s="11" t="str">
        <f>IFERROR(INDEX(t_Semaine[Activité],MATCH(MOD(_xlfn.ISOWEEKNUM(B3),2)&amp;WEEKDAY(B3,2)&amp;COLUMN()-1,t_Semaine[Code],0)),"")</f>
        <v>Gym 1-R4</v>
      </c>
      <c r="E4" s="10" t="str">
        <f>IFERROR(INDEX(t_Semaine[Activité],MATCH(MOD(_xlfn.ISOWEEKNUM(E3),2)&amp;WEEKDAY(E3,2)&amp;COLUMN()-1,t_Semaine[Code],0)),"")</f>
        <v>City3 Auxis</v>
      </c>
      <c r="F4" s="1" t="str">
        <f>IFERROR(INDEX(t_Semaine[Activité],MATCH(MOD(_xlfn.ISOWEEKNUM(E3),2)&amp;WEEKDAY(E3,2)&amp;COLUMN()-1,t_Semaine[Code],0)),"")</f>
        <v>City4 3-Rjb</v>
      </c>
      <c r="G4" s="2" t="str">
        <f>IFERROR(INDEX(t_Semaine[Activité],MATCH(MOD(_xlfn.ISOWEEKNUM(E3),2)&amp;WEEKDAY(E3,2)&amp;COLUMN()-1,t_Semaine[Code],0)),"")</f>
        <v>Gym Maf-cd</v>
      </c>
      <c r="H4" s="4" t="str">
        <f>IFERROR(INDEX(t_Semaine[Activité],MATCH(MOD(_xlfn.ISOWEEKNUM(H3),2)&amp;WEEKDAY(H3,2)&amp;COLUMN()-1,t_Semaine[Code],0)),"")</f>
        <v>City3 4-Rjb</v>
      </c>
      <c r="I4" s="1" t="str">
        <f>IFERROR(INDEX(t_Semaine[Activité],MATCH(MOD(_xlfn.ISOWEEKNUM(H3),2)&amp;WEEKDAY(H3,2)&amp;COLUMN()-1,t_Semaine[Code],0)),"")</f>
        <v>City4 4-Rjh</v>
      </c>
      <c r="J4" s="11" t="str">
        <f>IFERROR(INDEX(t_Semaine[Activité],MATCH(MOD(_xlfn.ISOWEEKNUM(H3),2)&amp;WEEKDAY(H3,2)&amp;COLUMN()-1,t_Semaine[Code],0)),"")</f>
        <v>Gym 1-R3</v>
      </c>
      <c r="K4" s="10" t="str">
        <f>IFERROR(INDEX(t_Semaine[Activité],MATCH(MOD(_xlfn.ISOWEEKNUM(K3),2)&amp;WEEKDAY(K3,2)&amp;COLUMN()-1,t_Semaine[Code],0)),"")</f>
        <v>City3 4-R0</v>
      </c>
      <c r="L4" s="1" t="str">
        <f>IFERROR(INDEX(t_Semaine[Activité],MATCH(MOD(_xlfn.ISOWEEKNUM(K3),2)&amp;WEEKDAY(K3,2)&amp;COLUMN()-1,t_Semaine[Code],0)),"")</f>
        <v>City4 4-R1</v>
      </c>
      <c r="M4" s="2" t="str">
        <f>IFERROR(INDEX(t_Semaine[Activité],MATCH(MOD(_xlfn.ISOWEEKNUM(K3),2)&amp;WEEKDAY(K3,2)&amp;COLUMN()-1,t_Semaine[Code],0)),"")</f>
        <v>Gym 2-R1</v>
      </c>
      <c r="N4" s="4" t="str">
        <f>IFERROR(INDEX(t_Semaine[Activité],MATCH(MOD(_xlfn.ISOWEEKNUM(N3),2)&amp;WEEKDAY(N3,2)&amp;COLUMN()-1,t_Semaine[Code],0)),"")</f>
        <v>City3 5-R0</v>
      </c>
      <c r="O4" s="1" t="str">
        <f>IFERROR(INDEX(t_Semaine[Activité],MATCH(MOD(_xlfn.ISOWEEKNUM(N3),2)&amp;WEEKDAY(N3,2)&amp;COLUMN()-1,t_Semaine[Code],0)),"")</f>
        <v>City4 5-R1</v>
      </c>
      <c r="P4" s="11" t="str">
        <f>IFERROR(INDEX(t_Semaine[Activité],MATCH(MOD(_xlfn.ISOWEEKNUM(N3),2)&amp;WEEKDAY(N3,2)&amp;COLUMN()-1,t_Semaine[Code],0)),"")</f>
        <v>Gym 1-R1</v>
      </c>
      <c r="Q4" s="10" t="str">
        <f>IFERROR(INDEX(t_Semaine[Activité],MATCH(MOD(_xlfn.ISOWEEKNUM(Q3),2)&amp;WEEKDAY(Q3,2)&amp;COLUMN()-1,t_Semaine[Code],0)),"")</f>
        <v>City3 5-Rjb</v>
      </c>
      <c r="R4" s="1" t="str">
        <f>IFERROR(INDEX(t_Semaine[Activité],MATCH(MOD(_xlfn.ISOWEEKNUM(Q3),2)&amp;WEEKDAY(Q3,2)&amp;COLUMN()-1,t_Semaine[Code],0)),"")</f>
        <v>City4 5-Rjh</v>
      </c>
      <c r="S4" s="2" t="str">
        <f>IFERROR(INDEX(t_Semaine[Activité],MATCH(MOD(_xlfn.ISOWEEKNUM(Q3),2)&amp;WEEKDAY(Q3,2)&amp;COLUMN()-1,t_Semaine[Code],0)),"")</f>
        <v>Gym 2-R2</v>
      </c>
      <c r="T4" s="4" t="str">
        <f>IFERROR(INDEX(t_Semaine[Activité],MATCH(MOD(_xlfn.ISOWEEKNUM(T3),2)&amp;WEEKDAY(T3,2)&amp;COLUMN()-1,t_Semaine[Code],0)),"")</f>
        <v>City3 3-Rjh</v>
      </c>
      <c r="U4" s="1" t="str">
        <f>IFERROR(INDEX(t_Semaine[Activité],MATCH(MOD(_xlfn.ISOWEEKNUM(T3),2)&amp;WEEKDAY(T3,2)&amp;COLUMN()-1,t_Semaine[Code],0)),"")</f>
        <v>City4 Auxis</v>
      </c>
      <c r="V4" s="11" t="str">
        <f>IFERROR(INDEX(t_Semaine[Activité],MATCH(MOD(_xlfn.ISOWEEKNUM(T3),2)&amp;WEEKDAY(T3,2)&amp;COLUMN()-1,t_Semaine[Code],0)),"")</f>
        <v>Gym 2-R4</v>
      </c>
      <c r="W4" s="10" t="str">
        <f>IFERROR(INDEX(t_Semaine[Activité],MATCH(MOD(_xlfn.ISOWEEKNUM(W3),2)&amp;WEEKDAY(W3,2)&amp;COLUMN()-1,t_Semaine[Code],0)),"")</f>
        <v>City3 3-R0</v>
      </c>
      <c r="X4" s="1" t="str">
        <f>IFERROR(INDEX(t_Semaine[Activité],MATCH(MOD(_xlfn.ISOWEEKNUM(W3),2)&amp;WEEKDAY(W3,2)&amp;COLUMN()-1,t_Semaine[Code],0)),"")</f>
        <v>City4 3-Rjb</v>
      </c>
      <c r="Y4" s="2" t="str">
        <f>IFERROR(INDEX(t_Semaine[Activité],MATCH(MOD(_xlfn.ISOWEEKNUM(W3),2)&amp;WEEKDAY(W3,2)&amp;COLUMN()-1,t_Semaine[Code],0)),"")</f>
        <v>Gym 1-R2</v>
      </c>
      <c r="Z4" s="4" t="str">
        <f>IFERROR(INDEX(t_Semaine[Activité],MATCH(MOD(_xlfn.ISOWEEKNUM(Z3),2)&amp;WEEKDAY(Z3,2)&amp;COLUMN()-1,t_Semaine[Code],0)),"")</f>
        <v>City3 4-R1</v>
      </c>
      <c r="AA4" s="1" t="str">
        <f>IFERROR(INDEX(t_Semaine[Activité],MATCH(MOD(_xlfn.ISOWEEKNUM(Z3),2)&amp;WEEKDAY(Z3,2)&amp;COLUMN()-1,t_Semaine[Code],0)),"")</f>
        <v>City4 4-R0</v>
      </c>
      <c r="AB4" s="11" t="str">
        <f>IFERROR(INDEX(t_Semaine[Activité],MATCH(MOD(_xlfn.ISOWEEKNUM(Z3),2)&amp;WEEKDAY(Z3,2)&amp;COLUMN()-1,t_Semaine[Code],0)),"")</f>
        <v>Gym 2-R3</v>
      </c>
      <c r="AC4" s="10" t="str">
        <f>IFERROR(INDEX(t_Semaine[Activité],MATCH(MOD(_xlfn.ISOWEEKNUM(AC3),2)&amp;WEEKDAY(AC3,2)&amp;COLUMN()-1,t_Semaine[Code],0)),"")</f>
        <v>City3 4-Rjh</v>
      </c>
      <c r="AD4" s="1" t="str">
        <f>IFERROR(INDEX(t_Semaine[Activité],MATCH(MOD(_xlfn.ISOWEEKNUM(AC3),2)&amp;WEEKDAY(AC3,2)&amp;COLUMN()-1,t_Semaine[Code],0)),"")</f>
        <v>City4 4-Rjb</v>
      </c>
      <c r="AE4" s="1" t="str">
        <f>IFERROR(INDEX(t_Semaine[Activité],MATCH(MOD(_xlfn.ISOWEEKNUM(AC3),2)&amp;WEEKDAY(AC3,2)&amp;COLUMN()-1,t_Semaine[Code],0)),"")</f>
        <v>Gym Maf-Ma</v>
      </c>
    </row>
    <row r="5" spans="2:31" ht="15" customHeight="1">
      <c r="B5" s="18">
        <f>IFERROR(INDEX(t_Semaine[Personnel],MATCH(MOD(_xlfn.ISOWEEKNUM(B3),2)&amp;WEEKDAY(B3,2)&amp;COLUMN()-1,t_Semaine[Code],0)),"")</f>
        <v>0</v>
      </c>
      <c r="C5" s="18" t="str">
        <f>IFERROR(INDEX(t_Semaine[Personnel],MATCH(MOD(_xlfn.ISOWEEKNUM(B3),2)&amp;WEEKDAY(B3,2)&amp;COLUMN()-1,t_Semaine[Code],0)),"")</f>
        <v>So</v>
      </c>
      <c r="D5" s="19" t="str">
        <f>IFERROR(INDEX(t_Semaine[Personnel],MATCH(MOD(_xlfn.ISOWEEKNUM(B3),2)&amp;WEEKDAY(B3,2)&amp;COLUMN()-1,t_Semaine[Code],0)),"")</f>
        <v>Mou</v>
      </c>
      <c r="E5" s="20">
        <f>IFERROR(INDEX(t_Semaine[Personnel],MATCH(MOD(_xlfn.ISOWEEKNUM(E3),2)&amp;WEEKDAY(E3,2)&amp;COLUMN()-1,t_Semaine[Code],0)),"")</f>
        <v>0</v>
      </c>
      <c r="F5" s="18" t="str">
        <f>IFERROR(INDEX(t_Semaine[Personnel],MATCH(MOD(_xlfn.ISOWEEKNUM(E3),2)&amp;WEEKDAY(E3,2)&amp;COLUMN()-1,t_Semaine[Code],0)),"")</f>
        <v>Mou</v>
      </c>
      <c r="G5" s="21" t="str">
        <f>IFERROR(INDEX(t_Semaine[Personnel],MATCH(MOD(_xlfn.ISOWEEKNUM(E3),2)&amp;WEEKDAY(E3,2)&amp;COLUMN()-1,t_Semaine[Code],0)),"")</f>
        <v>So</v>
      </c>
      <c r="H5" s="17" t="str">
        <f>IFERROR(INDEX(t_Semaine[Personnel],MATCH(MOD(_xlfn.ISOWEEKNUM(H3),2)&amp;WEEKDAY(H3,2)&amp;COLUMN()-1,t_Semaine[Code],0)),"")</f>
        <v>So</v>
      </c>
      <c r="I5" s="18" t="str">
        <f>IFERROR(INDEX(t_Semaine[Personnel],MATCH(MOD(_xlfn.ISOWEEKNUM(H3),2)&amp;WEEKDAY(H3,2)&amp;COLUMN()-1,t_Semaine[Code],0)),"")</f>
        <v>Mou</v>
      </c>
      <c r="J5" s="19" t="str">
        <f>IFERROR(INDEX(t_Semaine[Personnel],MATCH(MOD(_xlfn.ISOWEEKNUM(H3),2)&amp;WEEKDAY(H3,2)&amp;COLUMN()-1,t_Semaine[Code],0)),"")</f>
        <v>Seb</v>
      </c>
      <c r="K5" s="20" t="str">
        <f>IFERROR(INDEX(t_Semaine[Personnel],MATCH(MOD(_xlfn.ISOWEEKNUM(K3),2)&amp;WEEKDAY(K3,2)&amp;COLUMN()-1,t_Semaine[Code],0)),"")</f>
        <v>Seb</v>
      </c>
      <c r="L5" s="18" t="str">
        <f>IFERROR(INDEX(t_Semaine[Personnel],MATCH(MOD(_xlfn.ISOWEEKNUM(K3),2)&amp;WEEKDAY(K3,2)&amp;COLUMN()-1,t_Semaine[Code],0)),"")</f>
        <v>So</v>
      </c>
      <c r="M5" s="21" t="str">
        <f>IFERROR(INDEX(t_Semaine[Personnel],MATCH(MOD(_xlfn.ISOWEEKNUM(K3),2)&amp;WEEKDAY(K3,2)&amp;COLUMN()-1,t_Semaine[Code],0)),"")</f>
        <v>Mou</v>
      </c>
      <c r="N5" s="17">
        <f>IFERROR(INDEX(t_Semaine[Personnel],MATCH(MOD(_xlfn.ISOWEEKNUM(N3),2)&amp;WEEKDAY(N3,2)&amp;COLUMN()-1,t_Semaine[Code],0)),"")</f>
        <v>0</v>
      </c>
      <c r="O5" s="18" t="str">
        <f>IFERROR(INDEX(t_Semaine[Personnel],MATCH(MOD(_xlfn.ISOWEEKNUM(N3),2)&amp;WEEKDAY(N3,2)&amp;COLUMN()-1,t_Semaine[Code],0)),"")</f>
        <v>So</v>
      </c>
      <c r="P5" s="19" t="str">
        <f>IFERROR(INDEX(t_Semaine[Personnel],MATCH(MOD(_xlfn.ISOWEEKNUM(N3),2)&amp;WEEKDAY(N3,2)&amp;COLUMN()-1,t_Semaine[Code],0)),"")</f>
        <v>Seb</v>
      </c>
      <c r="Q5" s="20">
        <f>IFERROR(INDEX(t_Semaine[Personnel],MATCH(MOD(_xlfn.ISOWEEKNUM(Q3),2)&amp;WEEKDAY(Q3,2)&amp;COLUMN()-1,t_Semaine[Code],0)),"")</f>
        <v>0</v>
      </c>
      <c r="R5" s="18" t="str">
        <f>IFERROR(INDEX(t_Semaine[Personnel],MATCH(MOD(_xlfn.ISOWEEKNUM(Q3),2)&amp;WEEKDAY(Q3,2)&amp;COLUMN()-1,t_Semaine[Code],0)),"")</f>
        <v>Seb</v>
      </c>
      <c r="S5" s="21" t="str">
        <f>IFERROR(INDEX(t_Semaine[Personnel],MATCH(MOD(_xlfn.ISOWEEKNUM(Q3),2)&amp;WEEKDAY(Q3,2)&amp;COLUMN()-1,t_Semaine[Code],0)),"")</f>
        <v>So</v>
      </c>
      <c r="T5" s="17" t="str">
        <f>IFERROR(INDEX(t_Semaine[Personnel],MATCH(MOD(_xlfn.ISOWEEKNUM(T3),2)&amp;WEEKDAY(T3,2)&amp;COLUMN()-1,t_Semaine[Code],0)),"")</f>
        <v>Mou</v>
      </c>
      <c r="U5" s="18" t="str">
        <f>IFERROR(INDEX(t_Semaine[Personnel],MATCH(MOD(_xlfn.ISOWEEKNUM(T3),2)&amp;WEEKDAY(T3,2)&amp;COLUMN()-1,t_Semaine[Code],0)),"")</f>
        <v>So</v>
      </c>
      <c r="V5" s="19" t="str">
        <f>IFERROR(INDEX(t_Semaine[Personnel],MATCH(MOD(_xlfn.ISOWEEKNUM(T3),2)&amp;WEEKDAY(T3,2)&amp;COLUMN()-1,t_Semaine[Code],0)),"")</f>
        <v>Seb</v>
      </c>
      <c r="W5" s="20" t="str">
        <f>IFERROR(INDEX(t_Semaine[Personnel],MATCH(MOD(_xlfn.ISOWEEKNUM(W3),2)&amp;WEEKDAY(W3,2)&amp;COLUMN()-1,t_Semaine[Code],0)),"")</f>
        <v>Seb</v>
      </c>
      <c r="X5" s="18" t="str">
        <f>IFERROR(INDEX(t_Semaine[Personnel],MATCH(MOD(_xlfn.ISOWEEKNUM(W3),2)&amp;WEEKDAY(W3,2)&amp;COLUMN()-1,t_Semaine[Code],0)),"")</f>
        <v>So</v>
      </c>
      <c r="Y5" s="21" t="str">
        <f>IFERROR(INDEX(t_Semaine[Personnel],MATCH(MOD(_xlfn.ISOWEEKNUM(W3),2)&amp;WEEKDAY(W3,2)&amp;COLUMN()-1,t_Semaine[Code],0)),"")</f>
        <v>Mou</v>
      </c>
      <c r="Z5" s="17" t="str">
        <f>IFERROR(INDEX(t_Semaine[Personnel],MATCH(MOD(_xlfn.ISOWEEKNUM(Z3),2)&amp;WEEKDAY(Z3,2)&amp;COLUMN()-1,t_Semaine[Code],0)),"")</f>
        <v>Mou</v>
      </c>
      <c r="AA5" s="18" t="str">
        <f>IFERROR(INDEX(t_Semaine[Personnel],MATCH(MOD(_xlfn.ISOWEEKNUM(Z3),2)&amp;WEEKDAY(Z3,2)&amp;COLUMN()-1,t_Semaine[Code],0)),"")</f>
        <v>So</v>
      </c>
      <c r="AB5" s="19" t="str">
        <f>IFERROR(INDEX(t_Semaine[Personnel],MATCH(MOD(_xlfn.ISOWEEKNUM(Z3),2)&amp;WEEKDAY(Z3,2)&amp;COLUMN()-1,t_Semaine[Code],0)),"")</f>
        <v>Mou</v>
      </c>
      <c r="AC5" s="20" t="str">
        <f>IFERROR(INDEX(t_Semaine[Personnel],MATCH(MOD(_xlfn.ISOWEEKNUM(AC3),2)&amp;WEEKDAY(AC3,2)&amp;COLUMN()-1,t_Semaine[Code],0)),"")</f>
        <v>Seb</v>
      </c>
      <c r="AD5" s="18" t="str">
        <f>IFERROR(INDEX(t_Semaine[Personnel],MATCH(MOD(_xlfn.ISOWEEKNUM(AC3),2)&amp;WEEKDAY(AC3,2)&amp;COLUMN()-1,t_Semaine[Code],0)),"")</f>
        <v>So</v>
      </c>
      <c r="AE5" s="18" t="str">
        <f>IFERROR(INDEX(t_Semaine[Personnel],MATCH(MOD(_xlfn.ISOWEEKNUM(AC3),2)&amp;WEEKDAY(AC3,2)&amp;COLUMN()-1,t_Semaine[Code],0)),"")</f>
        <v>Mou</v>
      </c>
    </row>
    <row r="6" spans="2:31" ht="15.6">
      <c r="B6" s="33">
        <f>_xlfn.ISOWEEKNUM(B7)</f>
        <v>7</v>
      </c>
      <c r="C6" s="24"/>
      <c r="D6" s="24"/>
      <c r="E6" s="25">
        <f>B6</f>
        <v>7</v>
      </c>
      <c r="F6" s="25"/>
      <c r="G6" s="25"/>
      <c r="H6" s="25">
        <f>E6</f>
        <v>7</v>
      </c>
      <c r="I6" s="25"/>
      <c r="J6" s="25"/>
      <c r="K6" s="25">
        <f>H6</f>
        <v>7</v>
      </c>
      <c r="L6" s="25"/>
      <c r="M6" s="25"/>
      <c r="N6" s="25">
        <f>K6</f>
        <v>7</v>
      </c>
      <c r="O6" s="25"/>
      <c r="P6" s="25"/>
      <c r="Q6" s="25">
        <f>N6</f>
        <v>7</v>
      </c>
      <c r="R6" s="25"/>
      <c r="S6" s="25"/>
      <c r="T6" s="25">
        <f>Q6</f>
        <v>7</v>
      </c>
      <c r="U6" s="25"/>
      <c r="V6" s="25"/>
      <c r="W6" s="25">
        <f>T6</f>
        <v>7</v>
      </c>
      <c r="X6" s="25"/>
      <c r="Y6" s="25"/>
      <c r="Z6" s="25">
        <f>W6</f>
        <v>7</v>
      </c>
      <c r="AA6" s="25"/>
      <c r="AB6" s="25"/>
      <c r="AC6" s="25">
        <f>Z6</f>
        <v>7</v>
      </c>
      <c r="AD6" s="25"/>
      <c r="AE6" s="34"/>
    </row>
    <row r="7" spans="2:31" ht="10.95" customHeight="1">
      <c r="B7" s="35">
        <f>B3+7</f>
        <v>46062</v>
      </c>
      <c r="C7" s="7"/>
      <c r="D7" s="23"/>
      <c r="E7" s="9">
        <f>B7</f>
        <v>46062</v>
      </c>
      <c r="F7" s="7"/>
      <c r="G7" s="8"/>
      <c r="H7" s="22">
        <f>E7+1</f>
        <v>46063</v>
      </c>
      <c r="I7" s="7"/>
      <c r="J7" s="23"/>
      <c r="K7" s="9">
        <f>H7</f>
        <v>46063</v>
      </c>
      <c r="L7" s="7"/>
      <c r="M7" s="8"/>
      <c r="N7" s="22">
        <f>K7+1</f>
        <v>46064</v>
      </c>
      <c r="O7" s="7"/>
      <c r="P7" s="23"/>
      <c r="Q7" s="9">
        <f>N7</f>
        <v>46064</v>
      </c>
      <c r="R7" s="7"/>
      <c r="S7" s="8"/>
      <c r="T7" s="22">
        <f>Q7+1</f>
        <v>46065</v>
      </c>
      <c r="U7" s="7"/>
      <c r="V7" s="23"/>
      <c r="W7" s="9">
        <f>T7</f>
        <v>46065</v>
      </c>
      <c r="X7" s="7"/>
      <c r="Y7" s="8"/>
      <c r="Z7" s="22">
        <f>W7+1</f>
        <v>46066</v>
      </c>
      <c r="AA7" s="7"/>
      <c r="AB7" s="23"/>
      <c r="AC7" s="9">
        <f>Z7</f>
        <v>46066</v>
      </c>
      <c r="AD7" s="7"/>
      <c r="AE7" s="36"/>
    </row>
    <row r="8" spans="2:31" ht="19.95" customHeight="1">
      <c r="B8" s="3" t="str">
        <f>IFERROR(INDEX(t_Semaine[Activité],MATCH(MOD(_xlfn.ISOWEEKNUM(B7),2)&amp;WEEKDAY(B7,2)&amp;COLUMN()-1,t_Semaine[Code],0)),"")</f>
        <v>City3 3-Rjh</v>
      </c>
      <c r="C8" s="1" t="str">
        <f>IFERROR(INDEX(t_Semaine[Activité],MATCH(MOD(_xlfn.ISOWEEKNUM(B7),2)&amp;WEEKDAY(B7,2)&amp;COLUMN()-1,t_Semaine[Code],0)),"")</f>
        <v>City4 3-Rjb</v>
      </c>
      <c r="D8" s="11" t="str">
        <f>IFERROR(INDEX(t_Semaine[Activité],MATCH(MOD(_xlfn.ISOWEEKNUM(B7),2)&amp;WEEKDAY(B7,2)&amp;COLUMN()-1,t_Semaine[Code],0)),"")</f>
        <v>Gym 1-R4</v>
      </c>
      <c r="E8" s="10" t="str">
        <f>IFERROR(INDEX(t_Semaine[Activité],MATCH(MOD(_xlfn.ISOWEEKNUM(E7),2)&amp;WEEKDAY(E7,2)&amp;COLUMN()-1,t_Semaine[Code],0)),"")</f>
        <v>City3 Auxis</v>
      </c>
      <c r="F8" s="1" t="str">
        <f>IFERROR(INDEX(t_Semaine[Activité],MATCH(MOD(_xlfn.ISOWEEKNUM(E7),2)&amp;WEEKDAY(E7,2)&amp;COLUMN()-1,t_Semaine[Code],0)),"")</f>
        <v>City4 3-R1</v>
      </c>
      <c r="G8" s="2" t="str">
        <f>IFERROR(INDEX(t_Semaine[Activité],MATCH(MOD(_xlfn.ISOWEEKNUM(E7),2)&amp;WEEKDAY(E7,2)&amp;COLUMN()-1,t_Semaine[Code],0)),"")</f>
        <v>Gym Maf-cd</v>
      </c>
      <c r="H8" s="4" t="str">
        <f>IFERROR(INDEX(t_Semaine[Activité],MATCH(MOD(_xlfn.ISOWEEKNUM(H7),2)&amp;WEEKDAY(H7,2)&amp;COLUMN()-1,t_Semaine[Code],0)),"")</f>
        <v>City3 4-R0</v>
      </c>
      <c r="I8" s="1" t="str">
        <f>IFERROR(INDEX(t_Semaine[Activité],MATCH(MOD(_xlfn.ISOWEEKNUM(H7),2)&amp;WEEKDAY(H7,2)&amp;COLUMN()-1,t_Semaine[Code],0)),"")</f>
        <v>City4 4-R1</v>
      </c>
      <c r="J8" s="11" t="str">
        <f>IFERROR(INDEX(t_Semaine[Activité],MATCH(MOD(_xlfn.ISOWEEKNUM(H7),2)&amp;WEEKDAY(H7,2)&amp;COLUMN()-1,t_Semaine[Code],0)),"")</f>
        <v>Gym 1-R3</v>
      </c>
      <c r="K8" s="10" t="str">
        <f>IFERROR(INDEX(t_Semaine[Activité],MATCH(MOD(_xlfn.ISOWEEKNUM(K7),2)&amp;WEEKDAY(K7,2)&amp;COLUMN()-1,t_Semaine[Code],0)),"")</f>
        <v>City3 4-Rjh</v>
      </c>
      <c r="L8" s="1" t="str">
        <f>IFERROR(INDEX(t_Semaine[Activité],MATCH(MOD(_xlfn.ISOWEEKNUM(K7),2)&amp;WEEKDAY(K7,2)&amp;COLUMN()-1,t_Semaine[Code],0)),"")</f>
        <v>City4 4-Rjb</v>
      </c>
      <c r="M8" s="2" t="str">
        <f>IFERROR(INDEX(t_Semaine[Activité],MATCH(MOD(_xlfn.ISOWEEKNUM(K7),2)&amp;WEEKDAY(K7,2)&amp;COLUMN()-1,t_Semaine[Code],0)),"")</f>
        <v>Gym 2-R1</v>
      </c>
      <c r="N8" s="4" t="str">
        <f>IFERROR(INDEX(t_Semaine[Activité],MATCH(MOD(_xlfn.ISOWEEKNUM(N7),2)&amp;WEEKDAY(N7,2)&amp;COLUMN()-1,t_Semaine[Code],0)),"")</f>
        <v>City3 5-Rjb</v>
      </c>
      <c r="O8" s="1" t="str">
        <f>IFERROR(INDEX(t_Semaine[Activité],MATCH(MOD(_xlfn.ISOWEEKNUM(N7),2)&amp;WEEKDAY(N7,2)&amp;COLUMN()-1,t_Semaine[Code],0)),"")</f>
        <v>City4 5-Rjh</v>
      </c>
      <c r="P8" s="11" t="str">
        <f>IFERROR(INDEX(t_Semaine[Activité],MATCH(MOD(_xlfn.ISOWEEKNUM(N7),2)&amp;WEEKDAY(N7,2)&amp;COLUMN()-1,t_Semaine[Code],0)),"")</f>
        <v>Gym 1-R1</v>
      </c>
      <c r="Q8" s="10" t="str">
        <f>IFERROR(INDEX(t_Semaine[Activité],MATCH(MOD(_xlfn.ISOWEEKNUM(Q7),2)&amp;WEEKDAY(Q7,2)&amp;COLUMN()-1,t_Semaine[Code],0)),"")</f>
        <v>City3 5-R0</v>
      </c>
      <c r="R8" s="1" t="str">
        <f>IFERROR(INDEX(t_Semaine[Activité],MATCH(MOD(_xlfn.ISOWEEKNUM(Q7),2)&amp;WEEKDAY(Q7,2)&amp;COLUMN()-1,t_Semaine[Code],0)),"")</f>
        <v>City4 5-R1</v>
      </c>
      <c r="S8" s="2" t="str">
        <f>IFERROR(INDEX(t_Semaine[Activité],MATCH(MOD(_xlfn.ISOWEEKNUM(Q7),2)&amp;WEEKDAY(Q7,2)&amp;COLUMN()-1,t_Semaine[Code],0)),"")</f>
        <v>Gym 2-R2</v>
      </c>
      <c r="T8" s="4" t="str">
        <f>IFERROR(INDEX(t_Semaine[Activité],MATCH(MOD(_xlfn.ISOWEEKNUM(T7),2)&amp;WEEKDAY(T7,2)&amp;COLUMN()-1,t_Semaine[Code],0)),"")</f>
        <v>City3 5-R1</v>
      </c>
      <c r="U8" s="1" t="str">
        <f>IFERROR(INDEX(t_Semaine[Activité],MATCH(MOD(_xlfn.ISOWEEKNUM(T7),2)&amp;WEEKDAY(T7,2)&amp;COLUMN()-1,t_Semaine[Code],0)),"")</f>
        <v>City4 5-R0</v>
      </c>
      <c r="V8" s="11" t="str">
        <f>IFERROR(INDEX(t_Semaine[Activité],MATCH(MOD(_xlfn.ISOWEEKNUM(T7),2)&amp;WEEKDAY(T7,2)&amp;COLUMN()-1,t_Semaine[Code],0)),"")</f>
        <v>Gym 2-R4</v>
      </c>
      <c r="W8" s="10" t="str">
        <f>IFERROR(INDEX(t_Semaine[Activité],MATCH(MOD(_xlfn.ISOWEEKNUM(W7),2)&amp;WEEKDAY(W7,2)&amp;COLUMN()-1,t_Semaine[Code],0)),"")</f>
        <v>City3 5-Rjh</v>
      </c>
      <c r="X8" s="1" t="str">
        <f>IFERROR(INDEX(t_Semaine[Activité],MATCH(MOD(_xlfn.ISOWEEKNUM(W7),2)&amp;WEEKDAY(W7,2)&amp;COLUMN()-1,t_Semaine[Code],0)),"")</f>
        <v>City4 5-Rjb</v>
      </c>
      <c r="Y8" s="2" t="str">
        <f>IFERROR(INDEX(t_Semaine[Activité],MATCH(MOD(_xlfn.ISOWEEKNUM(W7),2)&amp;WEEKDAY(W7,2)&amp;COLUMN()-1,t_Semaine[Code],0)),"")</f>
        <v>Gym 1-R2</v>
      </c>
      <c r="Z8" s="4" t="str">
        <f>IFERROR(INDEX(t_Semaine[Activité],MATCH(MOD(_xlfn.ISOWEEKNUM(Z7),2)&amp;WEEKDAY(Z7,2)&amp;COLUMN()-1,t_Semaine[Code],0)),"")</f>
        <v>City3 3-Rjb</v>
      </c>
      <c r="AA8" s="1" t="str">
        <f>IFERROR(INDEX(t_Semaine[Activité],MATCH(MOD(_xlfn.ISOWEEKNUM(Z7),2)&amp;WEEKDAY(Z7,2)&amp;COLUMN()-1,t_Semaine[Code],0)),"")</f>
        <v>City4 3-Rjh</v>
      </c>
      <c r="AB8" s="11" t="str">
        <f>IFERROR(INDEX(t_Semaine[Activité],MATCH(MOD(_xlfn.ISOWEEKNUM(Z7),2)&amp;WEEKDAY(Z7,2)&amp;COLUMN()-1,t_Semaine[Code],0)),"")</f>
        <v>Gym 2-R3</v>
      </c>
      <c r="AC8" s="10" t="str">
        <f>IFERROR(INDEX(t_Semaine[Activité],MATCH(MOD(_xlfn.ISOWEEKNUM(AC7),2)&amp;WEEKDAY(AC7,2)&amp;COLUMN()-1,t_Semaine[Code],0)),"")</f>
        <v>City3 3-R1</v>
      </c>
      <c r="AD8" s="1" t="str">
        <f>IFERROR(INDEX(t_Semaine[Activité],MATCH(MOD(_xlfn.ISOWEEKNUM(AC7),2)&amp;WEEKDAY(AC7,2)&amp;COLUMN()-1,t_Semaine[Code],0)),"")</f>
        <v>City4 3-R0</v>
      </c>
      <c r="AE8" s="1" t="str">
        <f>IFERROR(INDEX(t_Semaine[Activité],MATCH(MOD(_xlfn.ISOWEEKNUM(AC7),2)&amp;WEEKDAY(AC7,2)&amp;COLUMN()-1,t_Semaine[Code],0)),"")</f>
        <v>Gym Maf-Ma</v>
      </c>
    </row>
    <row r="9" spans="2:31" ht="15" customHeight="1">
      <c r="B9" s="18">
        <f>IFERROR(INDEX(t_Semaine[Personnel],MATCH(MOD(_xlfn.ISOWEEKNUM(B7),2)&amp;WEEKDAY(B7,2)&amp;COLUMN()-1,t_Semaine[Code],0)),"")</f>
        <v>0</v>
      </c>
      <c r="C9" s="18" t="str">
        <f>IFERROR(INDEX(t_Semaine[Personnel],MATCH(MOD(_xlfn.ISOWEEKNUM(B7),2)&amp;WEEKDAY(B7,2)&amp;COLUMN()-1,t_Semaine[Code],0)),"")</f>
        <v>So</v>
      </c>
      <c r="D9" s="19" t="str">
        <f>IFERROR(INDEX(t_Semaine[Personnel],MATCH(MOD(_xlfn.ISOWEEKNUM(B7),2)&amp;WEEKDAY(B7,2)&amp;COLUMN()-1,t_Semaine[Code],0)),"")</f>
        <v>Mou</v>
      </c>
      <c r="E9" s="20">
        <f>IFERROR(INDEX(t_Semaine[Personnel],MATCH(MOD(_xlfn.ISOWEEKNUM(E7),2)&amp;WEEKDAY(E7,2)&amp;COLUMN()-1,t_Semaine[Code],0)),"")</f>
        <v>0</v>
      </c>
      <c r="F9" s="18" t="str">
        <f>IFERROR(INDEX(t_Semaine[Personnel],MATCH(MOD(_xlfn.ISOWEEKNUM(E7),2)&amp;WEEKDAY(E7,2)&amp;COLUMN()-1,t_Semaine[Code],0)),"")</f>
        <v>Mou</v>
      </c>
      <c r="G9" s="21" t="str">
        <f>IFERROR(INDEX(t_Semaine[Personnel],MATCH(MOD(_xlfn.ISOWEEKNUM(E7),2)&amp;WEEKDAY(E7,2)&amp;COLUMN()-1,t_Semaine[Code],0)),"")</f>
        <v>So</v>
      </c>
      <c r="H9" s="17" t="str">
        <f>IFERROR(INDEX(t_Semaine[Personnel],MATCH(MOD(_xlfn.ISOWEEKNUM(H7),2)&amp;WEEKDAY(H7,2)&amp;COLUMN()-1,t_Semaine[Code],0)),"")</f>
        <v>So</v>
      </c>
      <c r="I9" s="18" t="str">
        <f>IFERROR(INDEX(t_Semaine[Personnel],MATCH(MOD(_xlfn.ISOWEEKNUM(H7),2)&amp;WEEKDAY(H7,2)&amp;COLUMN()-1,t_Semaine[Code],0)),"")</f>
        <v>Mou</v>
      </c>
      <c r="J9" s="19" t="str">
        <f>IFERROR(INDEX(t_Semaine[Personnel],MATCH(MOD(_xlfn.ISOWEEKNUM(H7),2)&amp;WEEKDAY(H7,2)&amp;COLUMN()-1,t_Semaine[Code],0)),"")</f>
        <v>Seb</v>
      </c>
      <c r="K9" s="20" t="str">
        <f>IFERROR(INDEX(t_Semaine[Personnel],MATCH(MOD(_xlfn.ISOWEEKNUM(K7),2)&amp;WEEKDAY(K7,2)&amp;COLUMN()-1,t_Semaine[Code],0)),"")</f>
        <v>Seb</v>
      </c>
      <c r="L9" s="18" t="str">
        <f>IFERROR(INDEX(t_Semaine[Personnel],MATCH(MOD(_xlfn.ISOWEEKNUM(K7),2)&amp;WEEKDAY(K7,2)&amp;COLUMN()-1,t_Semaine[Code],0)),"")</f>
        <v>So</v>
      </c>
      <c r="M9" s="21" t="str">
        <f>IFERROR(INDEX(t_Semaine[Personnel],MATCH(MOD(_xlfn.ISOWEEKNUM(K7),2)&amp;WEEKDAY(K7,2)&amp;COLUMN()-1,t_Semaine[Code],0)),"")</f>
        <v>Mou</v>
      </c>
      <c r="N9" s="17">
        <f>IFERROR(INDEX(t_Semaine[Personnel],MATCH(MOD(_xlfn.ISOWEEKNUM(N7),2)&amp;WEEKDAY(N7,2)&amp;COLUMN()-1,t_Semaine[Code],0)),"")</f>
        <v>0</v>
      </c>
      <c r="O9" s="18" t="str">
        <f>IFERROR(INDEX(t_Semaine[Personnel],MATCH(MOD(_xlfn.ISOWEEKNUM(N7),2)&amp;WEEKDAY(N7,2)&amp;COLUMN()-1,t_Semaine[Code],0)),"")</f>
        <v>So</v>
      </c>
      <c r="P9" s="19" t="str">
        <f>IFERROR(INDEX(t_Semaine[Personnel],MATCH(MOD(_xlfn.ISOWEEKNUM(N7),2)&amp;WEEKDAY(N7,2)&amp;COLUMN()-1,t_Semaine[Code],0)),"")</f>
        <v>Seb</v>
      </c>
      <c r="Q9" s="20">
        <f>IFERROR(INDEX(t_Semaine[Personnel],MATCH(MOD(_xlfn.ISOWEEKNUM(Q7),2)&amp;WEEKDAY(Q7,2)&amp;COLUMN()-1,t_Semaine[Code],0)),"")</f>
        <v>0</v>
      </c>
      <c r="R9" s="18" t="str">
        <f>IFERROR(INDEX(t_Semaine[Personnel],MATCH(MOD(_xlfn.ISOWEEKNUM(Q7),2)&amp;WEEKDAY(Q7,2)&amp;COLUMN()-1,t_Semaine[Code],0)),"")</f>
        <v>Seb</v>
      </c>
      <c r="S9" s="21" t="str">
        <f>IFERROR(INDEX(t_Semaine[Personnel],MATCH(MOD(_xlfn.ISOWEEKNUM(Q7),2)&amp;WEEKDAY(Q7,2)&amp;COLUMN()-1,t_Semaine[Code],0)),"")</f>
        <v>So</v>
      </c>
      <c r="T9" s="17" t="str">
        <f>IFERROR(INDEX(t_Semaine[Personnel],MATCH(MOD(_xlfn.ISOWEEKNUM(T7),2)&amp;WEEKDAY(T7,2)&amp;COLUMN()-1,t_Semaine[Code],0)),"")</f>
        <v>Mou</v>
      </c>
      <c r="U9" s="18" t="str">
        <f>IFERROR(INDEX(t_Semaine[Personnel],MATCH(MOD(_xlfn.ISOWEEKNUM(T7),2)&amp;WEEKDAY(T7,2)&amp;COLUMN()-1,t_Semaine[Code],0)),"")</f>
        <v>So</v>
      </c>
      <c r="V9" s="19" t="str">
        <f>IFERROR(INDEX(t_Semaine[Personnel],MATCH(MOD(_xlfn.ISOWEEKNUM(T7),2)&amp;WEEKDAY(T7,2)&amp;COLUMN()-1,t_Semaine[Code],0)),"")</f>
        <v>Seb</v>
      </c>
      <c r="W9" s="20" t="str">
        <f>IFERROR(INDEX(t_Semaine[Personnel],MATCH(MOD(_xlfn.ISOWEEKNUM(W7),2)&amp;WEEKDAY(W7,2)&amp;COLUMN()-1,t_Semaine[Code],0)),"")</f>
        <v>Seb</v>
      </c>
      <c r="X9" s="18" t="str">
        <f>IFERROR(INDEX(t_Semaine[Personnel],MATCH(MOD(_xlfn.ISOWEEKNUM(W7),2)&amp;WEEKDAY(W7,2)&amp;COLUMN()-1,t_Semaine[Code],0)),"")</f>
        <v>So</v>
      </c>
      <c r="Y9" s="21" t="str">
        <f>IFERROR(INDEX(t_Semaine[Personnel],MATCH(MOD(_xlfn.ISOWEEKNUM(W7),2)&amp;WEEKDAY(W7,2)&amp;COLUMN()-1,t_Semaine[Code],0)),"")</f>
        <v>Mou</v>
      </c>
      <c r="Z9" s="17" t="str">
        <f>IFERROR(INDEX(t_Semaine[Personnel],MATCH(MOD(_xlfn.ISOWEEKNUM(Z7),2)&amp;WEEKDAY(Z7,2)&amp;COLUMN()-1,t_Semaine[Code],0)),"")</f>
        <v>Mou</v>
      </c>
      <c r="AA9" s="18" t="str">
        <f>IFERROR(INDEX(t_Semaine[Personnel],MATCH(MOD(_xlfn.ISOWEEKNUM(Z7),2)&amp;WEEKDAY(Z7,2)&amp;COLUMN()-1,t_Semaine[Code],0)),"")</f>
        <v>So</v>
      </c>
      <c r="AB9" s="19" t="str">
        <f>IFERROR(INDEX(t_Semaine[Personnel],MATCH(MOD(_xlfn.ISOWEEKNUM(Z7),2)&amp;WEEKDAY(Z7,2)&amp;COLUMN()-1,t_Semaine[Code],0)),"")</f>
        <v>Seb</v>
      </c>
      <c r="AC9" s="20" t="str">
        <f>IFERROR(INDEX(t_Semaine[Personnel],MATCH(MOD(_xlfn.ISOWEEKNUM(AC7),2)&amp;WEEKDAY(AC7,2)&amp;COLUMN()-1,t_Semaine[Code],0)),"")</f>
        <v>Seb</v>
      </c>
      <c r="AD9" s="18" t="str">
        <f>IFERROR(INDEX(t_Semaine[Personnel],MATCH(MOD(_xlfn.ISOWEEKNUM(AC7),2)&amp;WEEKDAY(AC7,2)&amp;COLUMN()-1,t_Semaine[Code],0)),"")</f>
        <v>So</v>
      </c>
      <c r="AE9" s="18" t="str">
        <f>IFERROR(INDEX(t_Semaine[Personnel],MATCH(MOD(_xlfn.ISOWEEKNUM(AC7),2)&amp;WEEKDAY(AC7,2)&amp;COLUMN()-1,t_Semaine[Code],0)),"")</f>
        <v>Mou</v>
      </c>
    </row>
    <row r="10" spans="2:31" ht="15.6">
      <c r="B10" s="33">
        <f>_xlfn.ISOWEEKNUM(B11)</f>
        <v>8</v>
      </c>
      <c r="C10" s="24"/>
      <c r="D10" s="24"/>
      <c r="E10" s="25">
        <f>B10</f>
        <v>8</v>
      </c>
      <c r="F10" s="25"/>
      <c r="G10" s="25"/>
      <c r="H10" s="25">
        <f>E10</f>
        <v>8</v>
      </c>
      <c r="I10" s="25"/>
      <c r="J10" s="25"/>
      <c r="K10" s="25">
        <f>H10</f>
        <v>8</v>
      </c>
      <c r="L10" s="25"/>
      <c r="M10" s="25"/>
      <c r="N10" s="25">
        <f>K10</f>
        <v>8</v>
      </c>
      <c r="O10" s="25"/>
      <c r="P10" s="25"/>
      <c r="Q10" s="25">
        <f>N10</f>
        <v>8</v>
      </c>
      <c r="R10" s="25"/>
      <c r="S10" s="25"/>
      <c r="T10" s="25">
        <f>Q10</f>
        <v>8</v>
      </c>
      <c r="U10" s="25"/>
      <c r="V10" s="25"/>
      <c r="W10" s="25">
        <f>T10</f>
        <v>8</v>
      </c>
      <c r="X10" s="25"/>
      <c r="Y10" s="25"/>
      <c r="Z10" s="25">
        <f>W10</f>
        <v>8</v>
      </c>
      <c r="AA10" s="25"/>
      <c r="AB10" s="25"/>
      <c r="AC10" s="25">
        <f>Z10</f>
        <v>8</v>
      </c>
      <c r="AD10" s="25"/>
      <c r="AE10" s="34"/>
    </row>
    <row r="11" spans="2:31" ht="10.95" customHeight="1">
      <c r="B11" s="35">
        <f>B7+7</f>
        <v>46069</v>
      </c>
      <c r="C11" s="7"/>
      <c r="D11" s="23"/>
      <c r="E11" s="9">
        <f>B11</f>
        <v>46069</v>
      </c>
      <c r="F11" s="7"/>
      <c r="G11" s="8"/>
      <c r="H11" s="22">
        <f>E11+1</f>
        <v>46070</v>
      </c>
      <c r="I11" s="7"/>
      <c r="J11" s="23"/>
      <c r="K11" s="9">
        <f>H11</f>
        <v>46070</v>
      </c>
      <c r="L11" s="7"/>
      <c r="M11" s="8"/>
      <c r="N11" s="22">
        <f>K11+1</f>
        <v>46071</v>
      </c>
      <c r="O11" s="7"/>
      <c r="P11" s="23"/>
      <c r="Q11" s="9">
        <f>N11</f>
        <v>46071</v>
      </c>
      <c r="R11" s="7"/>
      <c r="S11" s="8"/>
      <c r="T11" s="22">
        <f>Q11+1</f>
        <v>46072</v>
      </c>
      <c r="U11" s="7"/>
      <c r="V11" s="23"/>
      <c r="W11" s="9">
        <f>T11</f>
        <v>46072</v>
      </c>
      <c r="X11" s="7"/>
      <c r="Y11" s="8"/>
      <c r="Z11" s="22">
        <f>W11+1</f>
        <v>46073</v>
      </c>
      <c r="AA11" s="7"/>
      <c r="AB11" s="23"/>
      <c r="AC11" s="9">
        <f>Z11</f>
        <v>46073</v>
      </c>
      <c r="AD11" s="7"/>
      <c r="AE11" s="36"/>
    </row>
    <row r="12" spans="2:31" ht="19.95" customHeight="1">
      <c r="B12" s="3" t="str">
        <f>IFERROR(INDEX(t_Semaine[Activité],MATCH(MOD(_xlfn.ISOWEEKNUM(B11),2)&amp;WEEKDAY(B11,2)&amp;COLUMN()-1,t_Semaine[Code],0)),"")</f>
        <v>City3 3-R1</v>
      </c>
      <c r="C12" s="1" t="str">
        <f>IFERROR(INDEX(t_Semaine[Activité],MATCH(MOD(_xlfn.ISOWEEKNUM(B11),2)&amp;WEEKDAY(B11,2)&amp;COLUMN()-1,t_Semaine[Code],0)),"")</f>
        <v>City4 3-R0</v>
      </c>
      <c r="D12" s="11" t="str">
        <f>IFERROR(INDEX(t_Semaine[Activité],MATCH(MOD(_xlfn.ISOWEEKNUM(B11),2)&amp;WEEKDAY(B11,2)&amp;COLUMN()-1,t_Semaine[Code],0)),"")</f>
        <v>Gym 1-R4</v>
      </c>
      <c r="E12" s="10" t="str">
        <f>IFERROR(INDEX(t_Semaine[Activité],MATCH(MOD(_xlfn.ISOWEEKNUM(E11),2)&amp;WEEKDAY(E11,2)&amp;COLUMN()-1,t_Semaine[Code],0)),"")</f>
        <v>City3 Auxis</v>
      </c>
      <c r="F12" s="1" t="str">
        <f>IFERROR(INDEX(t_Semaine[Activité],MATCH(MOD(_xlfn.ISOWEEKNUM(E11),2)&amp;WEEKDAY(E11,2)&amp;COLUMN()-1,t_Semaine[Code],0)),"")</f>
        <v>City4 3-Rjb</v>
      </c>
      <c r="G12" s="2" t="str">
        <f>IFERROR(INDEX(t_Semaine[Activité],MATCH(MOD(_xlfn.ISOWEEKNUM(E11),2)&amp;WEEKDAY(E11,2)&amp;COLUMN()-1,t_Semaine[Code],0)),"")</f>
        <v>Gym Maf-cd</v>
      </c>
      <c r="H12" s="4" t="str">
        <f>IFERROR(INDEX(t_Semaine[Activité],MATCH(MOD(_xlfn.ISOWEEKNUM(H11),2)&amp;WEEKDAY(H11,2)&amp;COLUMN()-1,t_Semaine[Code],0)),"")</f>
        <v>City3 4-Rjb</v>
      </c>
      <c r="I12" s="1" t="str">
        <f>IFERROR(INDEX(t_Semaine[Activité],MATCH(MOD(_xlfn.ISOWEEKNUM(H11),2)&amp;WEEKDAY(H11,2)&amp;COLUMN()-1,t_Semaine[Code],0)),"")</f>
        <v>City4 4-Rjh</v>
      </c>
      <c r="J12" s="11" t="str">
        <f>IFERROR(INDEX(t_Semaine[Activité],MATCH(MOD(_xlfn.ISOWEEKNUM(H11),2)&amp;WEEKDAY(H11,2)&amp;COLUMN()-1,t_Semaine[Code],0)),"")</f>
        <v>Gym 1-R3</v>
      </c>
      <c r="K12" s="10" t="str">
        <f>IFERROR(INDEX(t_Semaine[Activité],MATCH(MOD(_xlfn.ISOWEEKNUM(K11),2)&amp;WEEKDAY(K11,2)&amp;COLUMN()-1,t_Semaine[Code],0)),"")</f>
        <v>City3 4-R0</v>
      </c>
      <c r="L12" s="1" t="str">
        <f>IFERROR(INDEX(t_Semaine[Activité],MATCH(MOD(_xlfn.ISOWEEKNUM(K11),2)&amp;WEEKDAY(K11,2)&amp;COLUMN()-1,t_Semaine[Code],0)),"")</f>
        <v>City4 4-R1</v>
      </c>
      <c r="M12" s="2" t="str">
        <f>IFERROR(INDEX(t_Semaine[Activité],MATCH(MOD(_xlfn.ISOWEEKNUM(K11),2)&amp;WEEKDAY(K11,2)&amp;COLUMN()-1,t_Semaine[Code],0)),"")</f>
        <v>Gym 2-R1</v>
      </c>
      <c r="N12" s="4" t="str">
        <f>IFERROR(INDEX(t_Semaine[Activité],MATCH(MOD(_xlfn.ISOWEEKNUM(N11),2)&amp;WEEKDAY(N11,2)&amp;COLUMN()-1,t_Semaine[Code],0)),"")</f>
        <v>City3 5-R0</v>
      </c>
      <c r="O12" s="1" t="str">
        <f>IFERROR(INDEX(t_Semaine[Activité],MATCH(MOD(_xlfn.ISOWEEKNUM(N11),2)&amp;WEEKDAY(N11,2)&amp;COLUMN()-1,t_Semaine[Code],0)),"")</f>
        <v>City4 5-R1</v>
      </c>
      <c r="P12" s="11" t="str">
        <f>IFERROR(INDEX(t_Semaine[Activité],MATCH(MOD(_xlfn.ISOWEEKNUM(N11),2)&amp;WEEKDAY(N11,2)&amp;COLUMN()-1,t_Semaine[Code],0)),"")</f>
        <v>Gym 1-R1</v>
      </c>
      <c r="Q12" s="10" t="str">
        <f>IFERROR(INDEX(t_Semaine[Activité],MATCH(MOD(_xlfn.ISOWEEKNUM(Q11),2)&amp;WEEKDAY(Q11,2)&amp;COLUMN()-1,t_Semaine[Code],0)),"")</f>
        <v>City3 5-Rjb</v>
      </c>
      <c r="R12" s="1" t="str">
        <f>IFERROR(INDEX(t_Semaine[Activité],MATCH(MOD(_xlfn.ISOWEEKNUM(Q11),2)&amp;WEEKDAY(Q11,2)&amp;COLUMN()-1,t_Semaine[Code],0)),"")</f>
        <v>City4 5-Rjh</v>
      </c>
      <c r="S12" s="2" t="str">
        <f>IFERROR(INDEX(t_Semaine[Activité],MATCH(MOD(_xlfn.ISOWEEKNUM(Q11),2)&amp;WEEKDAY(Q11,2)&amp;COLUMN()-1,t_Semaine[Code],0)),"")</f>
        <v>Gym 2-R2</v>
      </c>
      <c r="T12" s="4" t="str">
        <f>IFERROR(INDEX(t_Semaine[Activité],MATCH(MOD(_xlfn.ISOWEEKNUM(T11),2)&amp;WEEKDAY(T11,2)&amp;COLUMN()-1,t_Semaine[Code],0)),"")</f>
        <v>City3 3-Rjh</v>
      </c>
      <c r="U12" s="1" t="str">
        <f>IFERROR(INDEX(t_Semaine[Activité],MATCH(MOD(_xlfn.ISOWEEKNUM(T11),2)&amp;WEEKDAY(T11,2)&amp;COLUMN()-1,t_Semaine[Code],0)),"")</f>
        <v>City4 Auxis</v>
      </c>
      <c r="V12" s="11" t="str">
        <f>IFERROR(INDEX(t_Semaine[Activité],MATCH(MOD(_xlfn.ISOWEEKNUM(T11),2)&amp;WEEKDAY(T11,2)&amp;COLUMN()-1,t_Semaine[Code],0)),"")</f>
        <v>Gym 2-R4</v>
      </c>
      <c r="W12" s="10" t="str">
        <f>IFERROR(INDEX(t_Semaine[Activité],MATCH(MOD(_xlfn.ISOWEEKNUM(W11),2)&amp;WEEKDAY(W11,2)&amp;COLUMN()-1,t_Semaine[Code],0)),"")</f>
        <v>City3 3-R0</v>
      </c>
      <c r="X12" s="1" t="str">
        <f>IFERROR(INDEX(t_Semaine[Activité],MATCH(MOD(_xlfn.ISOWEEKNUM(W11),2)&amp;WEEKDAY(W11,2)&amp;COLUMN()-1,t_Semaine[Code],0)),"")</f>
        <v>City4 3-Rjb</v>
      </c>
      <c r="Y12" s="2" t="str">
        <f>IFERROR(INDEX(t_Semaine[Activité],MATCH(MOD(_xlfn.ISOWEEKNUM(W11),2)&amp;WEEKDAY(W11,2)&amp;COLUMN()-1,t_Semaine[Code],0)),"")</f>
        <v>Gym 1-R2</v>
      </c>
      <c r="Z12" s="4" t="str">
        <f>IFERROR(INDEX(t_Semaine[Activité],MATCH(MOD(_xlfn.ISOWEEKNUM(Z11),2)&amp;WEEKDAY(Z11,2)&amp;COLUMN()-1,t_Semaine[Code],0)),"")</f>
        <v>City3 4-R1</v>
      </c>
      <c r="AA12" s="1" t="str">
        <f>IFERROR(INDEX(t_Semaine[Activité],MATCH(MOD(_xlfn.ISOWEEKNUM(Z11),2)&amp;WEEKDAY(Z11,2)&amp;COLUMN()-1,t_Semaine[Code],0)),"")</f>
        <v>City4 4-R0</v>
      </c>
      <c r="AB12" s="11" t="str">
        <f>IFERROR(INDEX(t_Semaine[Activité],MATCH(MOD(_xlfn.ISOWEEKNUM(Z11),2)&amp;WEEKDAY(Z11,2)&amp;COLUMN()-1,t_Semaine[Code],0)),"")</f>
        <v>Gym 2-R3</v>
      </c>
      <c r="AC12" s="10" t="str">
        <f>IFERROR(INDEX(t_Semaine[Activité],MATCH(MOD(_xlfn.ISOWEEKNUM(AC11),2)&amp;WEEKDAY(AC11,2)&amp;COLUMN()-1,t_Semaine[Code],0)),"")</f>
        <v>City3 4-Rjh</v>
      </c>
      <c r="AD12" s="1" t="str">
        <f>IFERROR(INDEX(t_Semaine[Activité],MATCH(MOD(_xlfn.ISOWEEKNUM(AC11),2)&amp;WEEKDAY(AC11,2)&amp;COLUMN()-1,t_Semaine[Code],0)),"")</f>
        <v>City4 4-Rjb</v>
      </c>
      <c r="AE12" s="1" t="str">
        <f>IFERROR(INDEX(t_Semaine[Activité],MATCH(MOD(_xlfn.ISOWEEKNUM(AC11),2)&amp;WEEKDAY(AC11,2)&amp;COLUMN()-1,t_Semaine[Code],0)),"")</f>
        <v>Gym Maf-Ma</v>
      </c>
    </row>
    <row r="13" spans="2:31" ht="15" customHeight="1">
      <c r="B13" s="18">
        <f>IFERROR(INDEX(t_Semaine[Personnel],MATCH(MOD(_xlfn.ISOWEEKNUM(B11),2)&amp;WEEKDAY(B11,2)&amp;COLUMN()-1,t_Semaine[Code],0)),"")</f>
        <v>0</v>
      </c>
      <c r="C13" s="18" t="str">
        <f>IFERROR(INDEX(t_Semaine[Personnel],MATCH(MOD(_xlfn.ISOWEEKNUM(B11),2)&amp;WEEKDAY(B11,2)&amp;COLUMN()-1,t_Semaine[Code],0)),"")</f>
        <v>So</v>
      </c>
      <c r="D13" s="19" t="str">
        <f>IFERROR(INDEX(t_Semaine[Personnel],MATCH(MOD(_xlfn.ISOWEEKNUM(B11),2)&amp;WEEKDAY(B11,2)&amp;COLUMN()-1,t_Semaine[Code],0)),"")</f>
        <v>Mou</v>
      </c>
      <c r="E13" s="20">
        <f>IFERROR(INDEX(t_Semaine[Personnel],MATCH(MOD(_xlfn.ISOWEEKNUM(E11),2)&amp;WEEKDAY(E11,2)&amp;COLUMN()-1,t_Semaine[Code],0)),"")</f>
        <v>0</v>
      </c>
      <c r="F13" s="18" t="str">
        <f>IFERROR(INDEX(t_Semaine[Personnel],MATCH(MOD(_xlfn.ISOWEEKNUM(E11),2)&amp;WEEKDAY(E11,2)&amp;COLUMN()-1,t_Semaine[Code],0)),"")</f>
        <v>Mou</v>
      </c>
      <c r="G13" s="21" t="str">
        <f>IFERROR(INDEX(t_Semaine[Personnel],MATCH(MOD(_xlfn.ISOWEEKNUM(E11),2)&amp;WEEKDAY(E11,2)&amp;COLUMN()-1,t_Semaine[Code],0)),"")</f>
        <v>So</v>
      </c>
      <c r="H13" s="17" t="str">
        <f>IFERROR(INDEX(t_Semaine[Personnel],MATCH(MOD(_xlfn.ISOWEEKNUM(H11),2)&amp;WEEKDAY(H11,2)&amp;COLUMN()-1,t_Semaine[Code],0)),"")</f>
        <v>So</v>
      </c>
      <c r="I13" s="18" t="str">
        <f>IFERROR(INDEX(t_Semaine[Personnel],MATCH(MOD(_xlfn.ISOWEEKNUM(H11),2)&amp;WEEKDAY(H11,2)&amp;COLUMN()-1,t_Semaine[Code],0)),"")</f>
        <v>Mou</v>
      </c>
      <c r="J13" s="19" t="str">
        <f>IFERROR(INDEX(t_Semaine[Personnel],MATCH(MOD(_xlfn.ISOWEEKNUM(H11),2)&amp;WEEKDAY(H11,2)&amp;COLUMN()-1,t_Semaine[Code],0)),"")</f>
        <v>Seb</v>
      </c>
      <c r="K13" s="20" t="str">
        <f>IFERROR(INDEX(t_Semaine[Personnel],MATCH(MOD(_xlfn.ISOWEEKNUM(K11),2)&amp;WEEKDAY(K11,2)&amp;COLUMN()-1,t_Semaine[Code],0)),"")</f>
        <v>Seb</v>
      </c>
      <c r="L13" s="18" t="str">
        <f>IFERROR(INDEX(t_Semaine[Personnel],MATCH(MOD(_xlfn.ISOWEEKNUM(K11),2)&amp;WEEKDAY(K11,2)&amp;COLUMN()-1,t_Semaine[Code],0)),"")</f>
        <v>So</v>
      </c>
      <c r="M13" s="21" t="str">
        <f>IFERROR(INDEX(t_Semaine[Personnel],MATCH(MOD(_xlfn.ISOWEEKNUM(K11),2)&amp;WEEKDAY(K11,2)&amp;COLUMN()-1,t_Semaine[Code],0)),"")</f>
        <v>Mou</v>
      </c>
      <c r="N13" s="17">
        <f>IFERROR(INDEX(t_Semaine[Personnel],MATCH(MOD(_xlfn.ISOWEEKNUM(N11),2)&amp;WEEKDAY(N11,2)&amp;COLUMN()-1,t_Semaine[Code],0)),"")</f>
        <v>0</v>
      </c>
      <c r="O13" s="18" t="str">
        <f>IFERROR(INDEX(t_Semaine[Personnel],MATCH(MOD(_xlfn.ISOWEEKNUM(N11),2)&amp;WEEKDAY(N11,2)&amp;COLUMN()-1,t_Semaine[Code],0)),"")</f>
        <v>So</v>
      </c>
      <c r="P13" s="19" t="str">
        <f>IFERROR(INDEX(t_Semaine[Personnel],MATCH(MOD(_xlfn.ISOWEEKNUM(N11),2)&amp;WEEKDAY(N11,2)&amp;COLUMN()-1,t_Semaine[Code],0)),"")</f>
        <v>Seb</v>
      </c>
      <c r="Q13" s="20">
        <f>IFERROR(INDEX(t_Semaine[Personnel],MATCH(MOD(_xlfn.ISOWEEKNUM(Q11),2)&amp;WEEKDAY(Q11,2)&amp;COLUMN()-1,t_Semaine[Code],0)),"")</f>
        <v>0</v>
      </c>
      <c r="R13" s="18" t="str">
        <f>IFERROR(INDEX(t_Semaine[Personnel],MATCH(MOD(_xlfn.ISOWEEKNUM(Q11),2)&amp;WEEKDAY(Q11,2)&amp;COLUMN()-1,t_Semaine[Code],0)),"")</f>
        <v>Seb</v>
      </c>
      <c r="S13" s="21" t="str">
        <f>IFERROR(INDEX(t_Semaine[Personnel],MATCH(MOD(_xlfn.ISOWEEKNUM(Q11),2)&amp;WEEKDAY(Q11,2)&amp;COLUMN()-1,t_Semaine[Code],0)),"")</f>
        <v>So</v>
      </c>
      <c r="T13" s="17" t="str">
        <f>IFERROR(INDEX(t_Semaine[Personnel],MATCH(MOD(_xlfn.ISOWEEKNUM(T11),2)&amp;WEEKDAY(T11,2)&amp;COLUMN()-1,t_Semaine[Code],0)),"")</f>
        <v>Mou</v>
      </c>
      <c r="U13" s="18" t="str">
        <f>IFERROR(INDEX(t_Semaine[Personnel],MATCH(MOD(_xlfn.ISOWEEKNUM(T11),2)&amp;WEEKDAY(T11,2)&amp;COLUMN()-1,t_Semaine[Code],0)),"")</f>
        <v>So</v>
      </c>
      <c r="V13" s="19" t="str">
        <f>IFERROR(INDEX(t_Semaine[Personnel],MATCH(MOD(_xlfn.ISOWEEKNUM(T11),2)&amp;WEEKDAY(T11,2)&amp;COLUMN()-1,t_Semaine[Code],0)),"")</f>
        <v>Seb</v>
      </c>
      <c r="W13" s="20" t="str">
        <f>IFERROR(INDEX(t_Semaine[Personnel],MATCH(MOD(_xlfn.ISOWEEKNUM(W11),2)&amp;WEEKDAY(W11,2)&amp;COLUMN()-1,t_Semaine[Code],0)),"")</f>
        <v>Seb</v>
      </c>
      <c r="X13" s="18" t="str">
        <f>IFERROR(INDEX(t_Semaine[Personnel],MATCH(MOD(_xlfn.ISOWEEKNUM(W11),2)&amp;WEEKDAY(W11,2)&amp;COLUMN()-1,t_Semaine[Code],0)),"")</f>
        <v>So</v>
      </c>
      <c r="Y13" s="21" t="str">
        <f>IFERROR(INDEX(t_Semaine[Personnel],MATCH(MOD(_xlfn.ISOWEEKNUM(W11),2)&amp;WEEKDAY(W11,2)&amp;COLUMN()-1,t_Semaine[Code],0)),"")</f>
        <v>Mou</v>
      </c>
      <c r="Z13" s="17" t="str">
        <f>IFERROR(INDEX(t_Semaine[Personnel],MATCH(MOD(_xlfn.ISOWEEKNUM(Z11),2)&amp;WEEKDAY(Z11,2)&amp;COLUMN()-1,t_Semaine[Code],0)),"")</f>
        <v>Mou</v>
      </c>
      <c r="AA13" s="18" t="str">
        <f>IFERROR(INDEX(t_Semaine[Personnel],MATCH(MOD(_xlfn.ISOWEEKNUM(Z11),2)&amp;WEEKDAY(Z11,2)&amp;COLUMN()-1,t_Semaine[Code],0)),"")</f>
        <v>So</v>
      </c>
      <c r="AB13" s="19" t="str">
        <f>IFERROR(INDEX(t_Semaine[Personnel],MATCH(MOD(_xlfn.ISOWEEKNUM(Z11),2)&amp;WEEKDAY(Z11,2)&amp;COLUMN()-1,t_Semaine[Code],0)),"")</f>
        <v>Mou</v>
      </c>
      <c r="AC13" s="20" t="str">
        <f>IFERROR(INDEX(t_Semaine[Personnel],MATCH(MOD(_xlfn.ISOWEEKNUM(AC11),2)&amp;WEEKDAY(AC11,2)&amp;COLUMN()-1,t_Semaine[Code],0)),"")</f>
        <v>Seb</v>
      </c>
      <c r="AD13" s="18" t="str">
        <f>IFERROR(INDEX(t_Semaine[Personnel],MATCH(MOD(_xlfn.ISOWEEKNUM(AC11),2)&amp;WEEKDAY(AC11,2)&amp;COLUMN()-1,t_Semaine[Code],0)),"")</f>
        <v>So</v>
      </c>
      <c r="AE13" s="18" t="str">
        <f>IFERROR(INDEX(t_Semaine[Personnel],MATCH(MOD(_xlfn.ISOWEEKNUM(AC11),2)&amp;WEEKDAY(AC11,2)&amp;COLUMN()-1,t_Semaine[Code],0)),"")</f>
        <v>Mou</v>
      </c>
    </row>
    <row r="14" spans="2:31" ht="16.2" customHeight="1">
      <c r="B14" s="33">
        <f>_xlfn.ISOWEEKNUM(B15)</f>
        <v>9</v>
      </c>
      <c r="C14" s="24"/>
      <c r="D14" s="24"/>
      <c r="E14" s="25">
        <f>B14</f>
        <v>9</v>
      </c>
      <c r="F14" s="25"/>
      <c r="G14" s="25"/>
      <c r="H14" s="25">
        <f>E14</f>
        <v>9</v>
      </c>
      <c r="I14" s="25"/>
      <c r="J14" s="25"/>
      <c r="K14" s="25">
        <f>H14</f>
        <v>9</v>
      </c>
      <c r="L14" s="25"/>
      <c r="M14" s="25"/>
      <c r="N14" s="25">
        <f>K14</f>
        <v>9</v>
      </c>
      <c r="O14" s="25"/>
      <c r="P14" s="25"/>
      <c r="Q14" s="25">
        <f>N14</f>
        <v>9</v>
      </c>
      <c r="R14" s="25"/>
      <c r="S14" s="25"/>
      <c r="T14" s="25">
        <f>Q14</f>
        <v>9</v>
      </c>
      <c r="U14" s="25"/>
      <c r="V14" s="25"/>
      <c r="W14" s="25">
        <f>T14</f>
        <v>9</v>
      </c>
      <c r="X14" s="25"/>
      <c r="Y14" s="25"/>
      <c r="Z14" s="25">
        <f>W14</f>
        <v>9</v>
      </c>
      <c r="AA14" s="25"/>
      <c r="AB14" s="25"/>
      <c r="AC14" s="25">
        <f>Z14</f>
        <v>9</v>
      </c>
      <c r="AD14" s="25"/>
      <c r="AE14" s="34"/>
    </row>
    <row r="15" spans="2:31" ht="10.95" customHeight="1">
      <c r="B15" s="35">
        <f>B11+7</f>
        <v>46076</v>
      </c>
      <c r="C15" s="7"/>
      <c r="D15" s="23"/>
      <c r="E15" s="9">
        <f>B15</f>
        <v>46076</v>
      </c>
      <c r="F15" s="7"/>
      <c r="G15" s="8"/>
      <c r="H15" s="22">
        <f>E15+1</f>
        <v>46077</v>
      </c>
      <c r="I15" s="7"/>
      <c r="J15" s="23"/>
      <c r="K15" s="9">
        <f>H15</f>
        <v>46077</v>
      </c>
      <c r="L15" s="7"/>
      <c r="M15" s="8"/>
      <c r="N15" s="22">
        <f>K15+1</f>
        <v>46078</v>
      </c>
      <c r="O15" s="7"/>
      <c r="P15" s="23"/>
      <c r="Q15" s="9">
        <f>N15</f>
        <v>46078</v>
      </c>
      <c r="R15" s="7"/>
      <c r="S15" s="8"/>
      <c r="T15" s="22">
        <f>Q15+1</f>
        <v>46079</v>
      </c>
      <c r="U15" s="7"/>
      <c r="V15" s="23"/>
      <c r="W15" s="9">
        <f>T15</f>
        <v>46079</v>
      </c>
      <c r="X15" s="7"/>
      <c r="Y15" s="8"/>
      <c r="Z15" s="22">
        <f>W15+1</f>
        <v>46080</v>
      </c>
      <c r="AA15" s="7"/>
      <c r="AB15" s="23"/>
      <c r="AC15" s="9">
        <f>Z15</f>
        <v>46080</v>
      </c>
      <c r="AD15" s="7"/>
      <c r="AE15" s="36"/>
    </row>
    <row r="16" spans="2:31" ht="19.95" customHeight="1">
      <c r="B16" s="1" t="str">
        <f>IFERROR(INDEX(t_Semaine[Activité],MATCH(MOD(_xlfn.ISOWEEKNUM(B15),2)&amp;WEEKDAY(B15,2)&amp;COLUMN()-1,t_Semaine[Code],0)),"")</f>
        <v>City3 3-Rjh</v>
      </c>
      <c r="C16" s="3" t="str">
        <f>IFERROR(INDEX(t_Semaine[Activité],MATCH(MOD(_xlfn.ISOWEEKNUM(B15),2)&amp;WEEKDAY(B15,2)&amp;COLUMN()-1,t_Semaine[Code],0)),"")</f>
        <v>City4 3-Rjb</v>
      </c>
      <c r="D16" s="11" t="str">
        <f>IFERROR(INDEX(t_Semaine[Activité],MATCH(MOD(_xlfn.ISOWEEKNUM(B15),2)&amp;WEEKDAY(B15,2)&amp;COLUMN()-1,t_Semaine[Code],0)),"")</f>
        <v>Gym 1-R4</v>
      </c>
      <c r="E16" s="10" t="str">
        <f>IFERROR(INDEX(t_Semaine[Activité],MATCH(MOD(_xlfn.ISOWEEKNUM(E15),2)&amp;WEEKDAY(E15,2)&amp;COLUMN()-1,t_Semaine[Code],0)),"")</f>
        <v>City3 Auxis</v>
      </c>
      <c r="F16" s="1" t="str">
        <f>IFERROR(INDEX(t_Semaine[Activité],MATCH(MOD(_xlfn.ISOWEEKNUM(E15),2)&amp;WEEKDAY(E15,2)&amp;COLUMN()-1,t_Semaine[Code],0)),"")</f>
        <v>City4 3-R1</v>
      </c>
      <c r="G16" s="2" t="str">
        <f>IFERROR(INDEX(t_Semaine[Activité],MATCH(MOD(_xlfn.ISOWEEKNUM(E15),2)&amp;WEEKDAY(E15,2)&amp;COLUMN()-1,t_Semaine[Code],0)),"")</f>
        <v>Gym Maf-cd</v>
      </c>
      <c r="H16" s="12" t="str">
        <f>IFERROR(INDEX(t_Semaine[Activité],MATCH(MOD(_xlfn.ISOWEEKNUM(H15),2)&amp;WEEKDAY(H15,2)&amp;COLUMN()-1,t_Semaine[Code],0)),"")</f>
        <v>City3 4-R0</v>
      </c>
      <c r="I16" s="3" t="str">
        <f>IFERROR(INDEX(t_Semaine[Activité],MATCH(MOD(_xlfn.ISOWEEKNUM(H15),2)&amp;WEEKDAY(H15,2)&amp;COLUMN()-1,t_Semaine[Code],0)),"")</f>
        <v>City4 4-R1</v>
      </c>
      <c r="J16" s="11" t="str">
        <f>IFERROR(INDEX(t_Semaine[Activité],MATCH(MOD(_xlfn.ISOWEEKNUM(H15),2)&amp;WEEKDAY(H15,2)&amp;COLUMN()-1,t_Semaine[Code],0)),"")</f>
        <v>Gym 1-R3</v>
      </c>
      <c r="K16" s="10" t="str">
        <f>IFERROR(INDEX(t_Semaine[Activité],MATCH(MOD(_xlfn.ISOWEEKNUM(K15),2)&amp;WEEKDAY(K15,2)&amp;COLUMN()-1,t_Semaine[Code],0)),"")</f>
        <v>City3 4-Rjh</v>
      </c>
      <c r="L16" s="1" t="str">
        <f>IFERROR(INDEX(t_Semaine[Activité],MATCH(MOD(_xlfn.ISOWEEKNUM(K15),2)&amp;WEEKDAY(K15,2)&amp;COLUMN()-1,t_Semaine[Code],0)),"")</f>
        <v>City4 4-Rjb</v>
      </c>
      <c r="M16" s="2" t="str">
        <f>IFERROR(INDEX(t_Semaine[Activité],MATCH(MOD(_xlfn.ISOWEEKNUM(K15),2)&amp;WEEKDAY(K15,2)&amp;COLUMN()-1,t_Semaine[Code],0)),"")</f>
        <v>Gym 2-R1</v>
      </c>
      <c r="N16" s="12" t="str">
        <f>IFERROR(INDEX(t_Semaine[Activité],MATCH(MOD(_xlfn.ISOWEEKNUM(N15),2)&amp;WEEKDAY(N15,2)&amp;COLUMN()-1,t_Semaine[Code],0)),"")</f>
        <v>City3 5-Rjb</v>
      </c>
      <c r="O16" s="3" t="str">
        <f>IFERROR(INDEX(t_Semaine[Activité],MATCH(MOD(_xlfn.ISOWEEKNUM(N15),2)&amp;WEEKDAY(N15,2)&amp;COLUMN()-1,t_Semaine[Code],0)),"")</f>
        <v>City4 5-Rjh</v>
      </c>
      <c r="P16" s="11" t="str">
        <f>IFERROR(INDEX(t_Semaine[Activité],MATCH(MOD(_xlfn.ISOWEEKNUM(N15),2)&amp;WEEKDAY(N15,2)&amp;COLUMN()-1,t_Semaine[Code],0)),"")</f>
        <v>Gym 1-R1</v>
      </c>
      <c r="Q16" s="10" t="str">
        <f>IFERROR(INDEX(t_Semaine[Activité],MATCH(MOD(_xlfn.ISOWEEKNUM(Q15),2)&amp;WEEKDAY(Q15,2)&amp;COLUMN()-1,t_Semaine[Code],0)),"")</f>
        <v>City3 5-R0</v>
      </c>
      <c r="R16" s="1" t="str">
        <f>IFERROR(INDEX(t_Semaine[Activité],MATCH(MOD(_xlfn.ISOWEEKNUM(Q15),2)&amp;WEEKDAY(Q15,2)&amp;COLUMN()-1,t_Semaine[Code],0)),"")</f>
        <v>City4 5-R1</v>
      </c>
      <c r="S16" s="2" t="str">
        <f>IFERROR(INDEX(t_Semaine[Activité],MATCH(MOD(_xlfn.ISOWEEKNUM(Q15),2)&amp;WEEKDAY(Q15,2)&amp;COLUMN()-1,t_Semaine[Code],0)),"")</f>
        <v>Gym 2-R2</v>
      </c>
      <c r="T16" s="12" t="str">
        <f>IFERROR(INDEX(t_Semaine[Activité],MATCH(MOD(_xlfn.ISOWEEKNUM(T15),2)&amp;WEEKDAY(T15,2)&amp;COLUMN()-1,t_Semaine[Code],0)),"")</f>
        <v>City3 5-R1</v>
      </c>
      <c r="U16" s="1" t="str">
        <f>IFERROR(INDEX(t_Semaine[Activité],MATCH(MOD(_xlfn.ISOWEEKNUM(T15),2)&amp;WEEKDAY(T15,2)&amp;COLUMN()-1,t_Semaine[Code],0)),"")</f>
        <v>City4 5-R0</v>
      </c>
      <c r="V16" s="11" t="str">
        <f>IFERROR(INDEX(t_Semaine[Activité],MATCH(MOD(_xlfn.ISOWEEKNUM(T15),2)&amp;WEEKDAY(T15,2)&amp;COLUMN()-1,t_Semaine[Code],0)),"")</f>
        <v>Gym 2-R4</v>
      </c>
      <c r="W16" s="53" t="str">
        <f>IFERROR(INDEX(t_Semaine[Activité],MATCH(MOD(_xlfn.ISOWEEKNUM(W15),2)&amp;WEEKDAY(W15,2)&amp;COLUMN()-1,t_Semaine[Code],0)),"")</f>
        <v>City3 5-Rjh</v>
      </c>
      <c r="X16" s="1" t="str">
        <f>IFERROR(INDEX(t_Semaine[Activité],MATCH(MOD(_xlfn.ISOWEEKNUM(W15),2)&amp;WEEKDAY(W15,2)&amp;COLUMN()-1,t_Semaine[Code],0)),"")</f>
        <v>City4 5-Rjb</v>
      </c>
      <c r="Y16" s="2" t="str">
        <f>IFERROR(INDEX(t_Semaine[Activité],MATCH(MOD(_xlfn.ISOWEEKNUM(W15),2)&amp;WEEKDAY(W15,2)&amp;COLUMN()-1,t_Semaine[Code],0)),"")</f>
        <v>Gym 1-R2</v>
      </c>
      <c r="Z16" s="12" t="str">
        <f>IFERROR(INDEX(t_Semaine[Activité],MATCH(MOD(_xlfn.ISOWEEKNUM(Z15),2)&amp;WEEKDAY(Z15,2)&amp;COLUMN()-1,t_Semaine[Code],0)),"")</f>
        <v>City3 3-Rjb</v>
      </c>
      <c r="AA16" s="3" t="str">
        <f>IFERROR(INDEX(t_Semaine[Activité],MATCH(MOD(_xlfn.ISOWEEKNUM(Z15),2)&amp;WEEKDAY(Z15,2)&amp;COLUMN()-1,t_Semaine[Code],0)),"")</f>
        <v>City4 3-Rjh</v>
      </c>
      <c r="AB16" s="11" t="str">
        <f>IFERROR(INDEX(t_Semaine[Activité],MATCH(MOD(_xlfn.ISOWEEKNUM(Z15),2)&amp;WEEKDAY(Z15,2)&amp;COLUMN()-1,t_Semaine[Code],0)),"")</f>
        <v>Gym 2-R3</v>
      </c>
      <c r="AC16" s="10" t="str">
        <f>IFERROR(INDEX(t_Semaine[Activité],MATCH(MOD(_xlfn.ISOWEEKNUM(AC15),2)&amp;WEEKDAY(AC15,2)&amp;COLUMN()-1,t_Semaine[Code],0)),"")</f>
        <v>City3 3-R1</v>
      </c>
      <c r="AD16" s="1" t="str">
        <f>IFERROR(INDEX(t_Semaine[Activité],MATCH(MOD(_xlfn.ISOWEEKNUM(AC15),2)&amp;WEEKDAY(AC15,2)&amp;COLUMN()-1,t_Semaine[Code],0)),"")</f>
        <v>City4 3-R0</v>
      </c>
      <c r="AE16" s="1" t="str">
        <f>IFERROR(INDEX(t_Semaine[Activité],MATCH(MOD(_xlfn.ISOWEEKNUM(AC15),2)&amp;WEEKDAY(AC15,2)&amp;COLUMN()-1,t_Semaine[Code],0)),"")</f>
        <v>Gym Maf-Ma</v>
      </c>
    </row>
    <row r="17" spans="2:31" ht="15" customHeight="1">
      <c r="B17" s="18">
        <f>IFERROR(INDEX(t_Semaine[Personnel],MATCH(MOD(_xlfn.ISOWEEKNUM(B15),2)&amp;WEEKDAY(B15,2)&amp;COLUMN()-1,t_Semaine[Code],0)),"")</f>
        <v>0</v>
      </c>
      <c r="C17" s="18" t="str">
        <f>IFERROR(INDEX(t_Semaine[Personnel],MATCH(MOD(_xlfn.ISOWEEKNUM(B15),2)&amp;WEEKDAY(B15,2)&amp;COLUMN()-1,t_Semaine[Code],0)),"")</f>
        <v>So</v>
      </c>
      <c r="D17" s="19" t="str">
        <f>IFERROR(INDEX(t_Semaine[Personnel],MATCH(MOD(_xlfn.ISOWEEKNUM(B15),2)&amp;WEEKDAY(B15,2)&amp;COLUMN()-1,t_Semaine[Code],0)),"")</f>
        <v>Mou</v>
      </c>
      <c r="E17" s="20">
        <f>IFERROR(INDEX(t_Semaine[Personnel],MATCH(MOD(_xlfn.ISOWEEKNUM(E15),2)&amp;WEEKDAY(E15,2)&amp;COLUMN()-1,t_Semaine[Code],0)),"")</f>
        <v>0</v>
      </c>
      <c r="F17" s="18" t="str">
        <f>IFERROR(INDEX(t_Semaine[Personnel],MATCH(MOD(_xlfn.ISOWEEKNUM(E15),2)&amp;WEEKDAY(E15,2)&amp;COLUMN()-1,t_Semaine[Code],0)),"")</f>
        <v>Mou</v>
      </c>
      <c r="G17" s="21" t="str">
        <f>IFERROR(INDEX(t_Semaine[Personnel],MATCH(MOD(_xlfn.ISOWEEKNUM(E15),2)&amp;WEEKDAY(E15,2)&amp;COLUMN()-1,t_Semaine[Code],0)),"")</f>
        <v>So</v>
      </c>
      <c r="H17" s="17" t="str">
        <f>IFERROR(INDEX(t_Semaine[Personnel],MATCH(MOD(_xlfn.ISOWEEKNUM(H15),2)&amp;WEEKDAY(H15,2)&amp;COLUMN()-1,t_Semaine[Code],0)),"")</f>
        <v>So</v>
      </c>
      <c r="I17" s="18" t="str">
        <f>IFERROR(INDEX(t_Semaine[Personnel],MATCH(MOD(_xlfn.ISOWEEKNUM(H15),2)&amp;WEEKDAY(H15,2)&amp;COLUMN()-1,t_Semaine[Code],0)),"")</f>
        <v>Mou</v>
      </c>
      <c r="J17" s="19" t="str">
        <f>IFERROR(INDEX(t_Semaine[Personnel],MATCH(MOD(_xlfn.ISOWEEKNUM(H15),2)&amp;WEEKDAY(H15,2)&amp;COLUMN()-1,t_Semaine[Code],0)),"")</f>
        <v>Seb</v>
      </c>
      <c r="K17" s="20" t="str">
        <f>IFERROR(INDEX(t_Semaine[Personnel],MATCH(MOD(_xlfn.ISOWEEKNUM(K15),2)&amp;WEEKDAY(K15,2)&amp;COLUMN()-1,t_Semaine[Code],0)),"")</f>
        <v>Seb</v>
      </c>
      <c r="L17" s="18" t="str">
        <f>IFERROR(INDEX(t_Semaine[Personnel],MATCH(MOD(_xlfn.ISOWEEKNUM(K15),2)&amp;WEEKDAY(K15,2)&amp;COLUMN()-1,t_Semaine[Code],0)),"")</f>
        <v>So</v>
      </c>
      <c r="M17" s="21" t="str">
        <f>IFERROR(INDEX(t_Semaine[Personnel],MATCH(MOD(_xlfn.ISOWEEKNUM(K15),2)&amp;WEEKDAY(K15,2)&amp;COLUMN()-1,t_Semaine[Code],0)),"")</f>
        <v>Mou</v>
      </c>
      <c r="N17" s="17">
        <f>IFERROR(INDEX(t_Semaine[Personnel],MATCH(MOD(_xlfn.ISOWEEKNUM(N15),2)&amp;WEEKDAY(N15,2)&amp;COLUMN()-1,t_Semaine[Code],0)),"")</f>
        <v>0</v>
      </c>
      <c r="O17" s="18" t="str">
        <f>IFERROR(INDEX(t_Semaine[Personnel],MATCH(MOD(_xlfn.ISOWEEKNUM(N15),2)&amp;WEEKDAY(N15,2)&amp;COLUMN()-1,t_Semaine[Code],0)),"")</f>
        <v>So</v>
      </c>
      <c r="P17" s="19" t="str">
        <f>IFERROR(INDEX(t_Semaine[Personnel],MATCH(MOD(_xlfn.ISOWEEKNUM(N15),2)&amp;WEEKDAY(N15,2)&amp;COLUMN()-1,t_Semaine[Code],0)),"")</f>
        <v>Seb</v>
      </c>
      <c r="Q17" s="20">
        <f>IFERROR(INDEX(t_Semaine[Personnel],MATCH(MOD(_xlfn.ISOWEEKNUM(Q15),2)&amp;WEEKDAY(Q15,2)&amp;COLUMN()-1,t_Semaine[Code],0)),"")</f>
        <v>0</v>
      </c>
      <c r="R17" s="18" t="str">
        <f>IFERROR(INDEX(t_Semaine[Personnel],MATCH(MOD(_xlfn.ISOWEEKNUM(Q15),2)&amp;WEEKDAY(Q15,2)&amp;COLUMN()-1,t_Semaine[Code],0)),"")</f>
        <v>Seb</v>
      </c>
      <c r="S17" s="21" t="str">
        <f>IFERROR(INDEX(t_Semaine[Personnel],MATCH(MOD(_xlfn.ISOWEEKNUM(Q15),2)&amp;WEEKDAY(Q15,2)&amp;COLUMN()-1,t_Semaine[Code],0)),"")</f>
        <v>So</v>
      </c>
      <c r="T17" s="41" t="str">
        <f>IFERROR(INDEX(t_Semaine[Personnel],MATCH(MOD(_xlfn.ISOWEEKNUM(T15),2)&amp;WEEKDAY(T15,2)&amp;COLUMN()-1,t_Semaine[Code],0)),"")</f>
        <v>Mou</v>
      </c>
      <c r="U17" s="37" t="str">
        <f>IFERROR(INDEX(t_Semaine[Personnel],MATCH(MOD(_xlfn.ISOWEEKNUM(T15),2)&amp;WEEKDAY(T15,2)&amp;COLUMN()-1,t_Semaine[Code],0)),"")</f>
        <v>So</v>
      </c>
      <c r="V17" s="38" t="str">
        <f>IFERROR(INDEX(t_Semaine[Personnel],MATCH(MOD(_xlfn.ISOWEEKNUM(T15),2)&amp;WEEKDAY(T15,2)&amp;COLUMN()-1,t_Semaine[Code],0)),"")</f>
        <v>Seb</v>
      </c>
      <c r="W17" s="39" t="str">
        <f>IFERROR(INDEX(t_Semaine[Personnel],MATCH(MOD(_xlfn.ISOWEEKNUM(W15),2)&amp;WEEKDAY(W15,2)&amp;COLUMN()-1,t_Semaine[Code],0)),"")</f>
        <v>Seb</v>
      </c>
      <c r="X17" s="37" t="str">
        <f>IFERROR(INDEX(t_Semaine[Personnel],MATCH(MOD(_xlfn.ISOWEEKNUM(W15),2)&amp;WEEKDAY(W15,2)&amp;COLUMN()-1,t_Semaine[Code],0)),"")</f>
        <v>So</v>
      </c>
      <c r="Y17" s="40" t="str">
        <f>IFERROR(INDEX(t_Semaine[Personnel],MATCH(MOD(_xlfn.ISOWEEKNUM(W15),2)&amp;WEEKDAY(W15,2)&amp;COLUMN()-1,t_Semaine[Code],0)),"")</f>
        <v>Mou</v>
      </c>
      <c r="Z17" s="17" t="str">
        <f>IFERROR(INDEX(t_Semaine[Personnel],MATCH(MOD(_xlfn.ISOWEEKNUM(Z15),2)&amp;WEEKDAY(Z15,2)&amp;COLUMN()-1,t_Semaine[Code],0)),"")</f>
        <v>Mou</v>
      </c>
      <c r="AA17" s="18" t="str">
        <f>IFERROR(INDEX(t_Semaine[Personnel],MATCH(MOD(_xlfn.ISOWEEKNUM(Z15),2)&amp;WEEKDAY(Z15,2)&amp;COLUMN()-1,t_Semaine[Code],0)),"")</f>
        <v>So</v>
      </c>
      <c r="AB17" s="19" t="str">
        <f>IFERROR(INDEX(t_Semaine[Personnel],MATCH(MOD(_xlfn.ISOWEEKNUM(Z15),2)&amp;WEEKDAY(Z15,2)&amp;COLUMN()-1,t_Semaine[Code],0)),"")</f>
        <v>Seb</v>
      </c>
      <c r="AC17" s="20" t="str">
        <f>IFERROR(INDEX(t_Semaine[Personnel],MATCH(MOD(_xlfn.ISOWEEKNUM(AC15),2)&amp;WEEKDAY(AC15,2)&amp;COLUMN()-1,t_Semaine[Code],0)),"")</f>
        <v>Seb</v>
      </c>
      <c r="AD17" s="18" t="str">
        <f>IFERROR(INDEX(t_Semaine[Personnel],MATCH(MOD(_xlfn.ISOWEEKNUM(AC15),2)&amp;WEEKDAY(AC15,2)&amp;COLUMN()-1,t_Semaine[Code],0)),"")</f>
        <v>So</v>
      </c>
      <c r="AE17" s="18" t="str">
        <f>IFERROR(INDEX(t_Semaine[Personnel],MATCH(MOD(_xlfn.ISOWEEKNUM(AC15),2)&amp;WEEKDAY(AC15,2)&amp;COLUMN()-1,t_Semaine[Code],0)),"")</f>
        <v>Mou</v>
      </c>
    </row>
    <row r="18" spans="2:31" ht="16.2" customHeight="1">
      <c r="B18" s="33">
        <f>_xlfn.ISOWEEKNUM(B19)</f>
        <v>10</v>
      </c>
      <c r="C18" s="24"/>
      <c r="D18" s="24"/>
      <c r="E18" s="25">
        <f>B18</f>
        <v>10</v>
      </c>
      <c r="F18" s="25"/>
      <c r="G18" s="25"/>
      <c r="H18" s="25">
        <f>E18</f>
        <v>10</v>
      </c>
      <c r="I18" s="25"/>
      <c r="J18" s="25"/>
      <c r="K18" s="25">
        <f>H18</f>
        <v>10</v>
      </c>
      <c r="L18" s="25"/>
      <c r="M18" s="25"/>
      <c r="N18" s="25">
        <f>K18</f>
        <v>10</v>
      </c>
      <c r="O18" s="25"/>
      <c r="P18" s="25"/>
      <c r="Q18" s="25">
        <f>N18</f>
        <v>10</v>
      </c>
      <c r="R18" s="25"/>
      <c r="S18" s="25"/>
      <c r="T18" s="25">
        <f>Q18</f>
        <v>10</v>
      </c>
      <c r="U18" s="25"/>
      <c r="V18" s="25"/>
      <c r="W18" s="25">
        <f>T18</f>
        <v>10</v>
      </c>
      <c r="X18" s="25"/>
      <c r="Y18" s="25"/>
      <c r="Z18" s="25">
        <f>W18</f>
        <v>10</v>
      </c>
      <c r="AA18" s="25"/>
      <c r="AB18" s="25"/>
      <c r="AC18" s="25">
        <f>Z18</f>
        <v>10</v>
      </c>
      <c r="AD18" s="25"/>
      <c r="AE18" s="34"/>
    </row>
    <row r="19" spans="2:31" ht="10.95" customHeight="1">
      <c r="B19" s="35">
        <f>B15+7</f>
        <v>46083</v>
      </c>
      <c r="C19" s="7"/>
      <c r="D19" s="23"/>
      <c r="E19" s="9">
        <f>B19</f>
        <v>46083</v>
      </c>
      <c r="F19" s="7"/>
      <c r="G19" s="8"/>
      <c r="H19" s="22">
        <f>E19+1</f>
        <v>46084</v>
      </c>
      <c r="I19" s="7"/>
      <c r="J19" s="23"/>
      <c r="K19" s="9">
        <f>H19</f>
        <v>46084</v>
      </c>
      <c r="L19" s="7"/>
      <c r="M19" s="8"/>
      <c r="N19" s="22">
        <f>K19+1</f>
        <v>46085</v>
      </c>
      <c r="O19" s="7"/>
      <c r="P19" s="23"/>
      <c r="Q19" s="9">
        <f>N19</f>
        <v>46085</v>
      </c>
      <c r="R19" s="7"/>
      <c r="S19" s="8"/>
      <c r="T19" s="22">
        <f>Q19+1</f>
        <v>46086</v>
      </c>
      <c r="U19" s="7"/>
      <c r="V19" s="23"/>
      <c r="W19" s="9">
        <f>T19</f>
        <v>46086</v>
      </c>
      <c r="X19" s="7"/>
      <c r="Y19" s="8"/>
      <c r="Z19" s="22">
        <f>W19+1</f>
        <v>46087</v>
      </c>
      <c r="AA19" s="7"/>
      <c r="AB19" s="23"/>
      <c r="AC19" s="9">
        <f>Z19</f>
        <v>46087</v>
      </c>
      <c r="AD19" s="7"/>
      <c r="AE19" s="36"/>
    </row>
    <row r="20" spans="2:31" ht="19.95" customHeight="1">
      <c r="B20" s="3" t="str">
        <f>IFERROR(INDEX(t_Semaine[Activité],MATCH(MOD(_xlfn.ISOWEEKNUM(B19),2)&amp;WEEKDAY(B19,2)&amp;COLUMN()-1,t_Semaine[Code],0)),"")</f>
        <v>City3 3-R1</v>
      </c>
      <c r="C20" s="1" t="str">
        <f>IFERROR(INDEX(t_Semaine[Activité],MATCH(MOD(_xlfn.ISOWEEKNUM(B19),2)&amp;WEEKDAY(B19,2)&amp;COLUMN()-1,t_Semaine[Code],0)),"")</f>
        <v>City4 3-R0</v>
      </c>
      <c r="D20" s="11" t="str">
        <f>IFERROR(INDEX(t_Semaine[Activité],MATCH(MOD(_xlfn.ISOWEEKNUM(B19),2)&amp;WEEKDAY(B19,2)&amp;COLUMN()-1,t_Semaine[Code],0)),"")</f>
        <v>Gym 1-R4</v>
      </c>
      <c r="E20" s="10" t="str">
        <f>IFERROR(INDEX(t_Semaine[Activité],MATCH(MOD(_xlfn.ISOWEEKNUM(E19),2)&amp;WEEKDAY(E19,2)&amp;COLUMN()-1,t_Semaine[Code],0)),"")</f>
        <v>City3 Auxis</v>
      </c>
      <c r="F20" s="1" t="str">
        <f>IFERROR(INDEX(t_Semaine[Activité],MATCH(MOD(_xlfn.ISOWEEKNUM(E19),2)&amp;WEEKDAY(E19,2)&amp;COLUMN()-1,t_Semaine[Code],0)),"")</f>
        <v>City4 3-Rjb</v>
      </c>
      <c r="G20" s="2" t="str">
        <f>IFERROR(INDEX(t_Semaine[Activité],MATCH(MOD(_xlfn.ISOWEEKNUM(E19),2)&amp;WEEKDAY(E19,2)&amp;COLUMN()-1,t_Semaine[Code],0)),"")</f>
        <v>Gym Maf-cd</v>
      </c>
      <c r="H20" s="4" t="str">
        <f>IFERROR(INDEX(t_Semaine[Activité],MATCH(MOD(_xlfn.ISOWEEKNUM(H19),2)&amp;WEEKDAY(H19,2)&amp;COLUMN()-1,t_Semaine[Code],0)),"")</f>
        <v>City3 4-Rjb</v>
      </c>
      <c r="I20" s="1" t="str">
        <f>IFERROR(INDEX(t_Semaine[Activité],MATCH(MOD(_xlfn.ISOWEEKNUM(H19),2)&amp;WEEKDAY(H19,2)&amp;COLUMN()-1,t_Semaine[Code],0)),"")</f>
        <v>City4 4-Rjh</v>
      </c>
      <c r="J20" s="11" t="str">
        <f>IFERROR(INDEX(t_Semaine[Activité],MATCH(MOD(_xlfn.ISOWEEKNUM(H19),2)&amp;WEEKDAY(H19,2)&amp;COLUMN()-1,t_Semaine[Code],0)),"")</f>
        <v>Gym 1-R3</v>
      </c>
      <c r="K20" s="10" t="str">
        <f>IFERROR(INDEX(t_Semaine[Activité],MATCH(MOD(_xlfn.ISOWEEKNUM(K19),2)&amp;WEEKDAY(K19,2)&amp;COLUMN()-1,t_Semaine[Code],0)),"")</f>
        <v>City3 4-R0</v>
      </c>
      <c r="L20" s="1" t="str">
        <f>IFERROR(INDEX(t_Semaine[Activité],MATCH(MOD(_xlfn.ISOWEEKNUM(K19),2)&amp;WEEKDAY(K19,2)&amp;COLUMN()-1,t_Semaine[Code],0)),"")</f>
        <v>City4 4-R1</v>
      </c>
      <c r="M20" s="2" t="str">
        <f>IFERROR(INDEX(t_Semaine[Activité],MATCH(MOD(_xlfn.ISOWEEKNUM(K19),2)&amp;WEEKDAY(K19,2)&amp;COLUMN()-1,t_Semaine[Code],0)),"")</f>
        <v>Gym 2-R1</v>
      </c>
      <c r="N20" s="4" t="str">
        <f>IFERROR(INDEX(t_Semaine[Activité],MATCH(MOD(_xlfn.ISOWEEKNUM(N19),2)&amp;WEEKDAY(N19,2)&amp;COLUMN()-1,t_Semaine[Code],0)),"")</f>
        <v>City3 5-R0</v>
      </c>
      <c r="O20" s="1" t="str">
        <f>IFERROR(INDEX(t_Semaine[Activité],MATCH(MOD(_xlfn.ISOWEEKNUM(N19),2)&amp;WEEKDAY(N19,2)&amp;COLUMN()-1,t_Semaine[Code],0)),"")</f>
        <v>City4 5-R1</v>
      </c>
      <c r="P20" s="11" t="str">
        <f>IFERROR(INDEX(t_Semaine[Activité],MATCH(MOD(_xlfn.ISOWEEKNUM(N19),2)&amp;WEEKDAY(N19,2)&amp;COLUMN()-1,t_Semaine[Code],0)),"")</f>
        <v>Gym 1-R1</v>
      </c>
      <c r="Q20" s="10" t="str">
        <f>IFERROR(INDEX(t_Semaine[Activité],MATCH(MOD(_xlfn.ISOWEEKNUM(Q19),2)&amp;WEEKDAY(Q19,2)&amp;COLUMN()-1,t_Semaine[Code],0)),"")</f>
        <v>City3 5-Rjb</v>
      </c>
      <c r="R20" s="1" t="str">
        <f>IFERROR(INDEX(t_Semaine[Activité],MATCH(MOD(_xlfn.ISOWEEKNUM(Q19),2)&amp;WEEKDAY(Q19,2)&amp;COLUMN()-1,t_Semaine[Code],0)),"")</f>
        <v>City4 5-Rjh</v>
      </c>
      <c r="S20" s="2" t="str">
        <f>IFERROR(INDEX(t_Semaine[Activité],MATCH(MOD(_xlfn.ISOWEEKNUM(Q19),2)&amp;WEEKDAY(Q19,2)&amp;COLUMN()-1,t_Semaine[Code],0)),"")</f>
        <v>Gym 2-R2</v>
      </c>
      <c r="T20" s="12" t="str">
        <f>IFERROR(INDEX(t_Semaine[Activité],MATCH(MOD(_xlfn.ISOWEEKNUM(T19),2)&amp;WEEKDAY(T19,2)&amp;COLUMN()-1,t_Semaine[Code],0)),"")</f>
        <v>City3 3-Rjh</v>
      </c>
      <c r="U20" s="1" t="str">
        <f>IFERROR(INDEX(t_Semaine[Activité],MATCH(MOD(_xlfn.ISOWEEKNUM(T19),2)&amp;WEEKDAY(T19,2)&amp;COLUMN()-1,t_Semaine[Code],0)),"")</f>
        <v>City4 Auxis</v>
      </c>
      <c r="V20" s="11" t="str">
        <f>IFERROR(INDEX(t_Semaine[Activité],MATCH(MOD(_xlfn.ISOWEEKNUM(T19),2)&amp;WEEKDAY(T19,2)&amp;COLUMN()-1,t_Semaine[Code],0)),"")</f>
        <v>Gym 2-R4</v>
      </c>
      <c r="W20" s="53" t="str">
        <f>IFERROR(INDEX(t_Semaine[Activité],MATCH(MOD(_xlfn.ISOWEEKNUM(W19),2)&amp;WEEKDAY(W19,2)&amp;COLUMN()-1,t_Semaine[Code],0)),"")</f>
        <v>City3 3-R0</v>
      </c>
      <c r="X20" s="1" t="str">
        <f>IFERROR(INDEX(t_Semaine[Activité],MATCH(MOD(_xlfn.ISOWEEKNUM(W19),2)&amp;WEEKDAY(W19,2)&amp;COLUMN()-1,t_Semaine[Code],0)),"")</f>
        <v>City4 3-Rjb</v>
      </c>
      <c r="Y20" s="2" t="str">
        <f>IFERROR(INDEX(t_Semaine[Activité],MATCH(MOD(_xlfn.ISOWEEKNUM(W19),2)&amp;WEEKDAY(W19,2)&amp;COLUMN()-1,t_Semaine[Code],0)),"")</f>
        <v>Gym 1-R2</v>
      </c>
      <c r="Z20" s="4" t="str">
        <f>IFERROR(INDEX(t_Semaine[Activité],MATCH(MOD(_xlfn.ISOWEEKNUM(Z19),2)&amp;WEEKDAY(Z19,2)&amp;COLUMN()-1,t_Semaine[Code],0)),"")</f>
        <v>City3 4-R1</v>
      </c>
      <c r="AA20" s="1" t="str">
        <f>IFERROR(INDEX(t_Semaine[Activité],MATCH(MOD(_xlfn.ISOWEEKNUM(Z19),2)&amp;WEEKDAY(Z19,2)&amp;COLUMN()-1,t_Semaine[Code],0)),"")</f>
        <v>City4 4-R0</v>
      </c>
      <c r="AB20" s="11" t="str">
        <f>IFERROR(INDEX(t_Semaine[Activité],MATCH(MOD(_xlfn.ISOWEEKNUM(Z19),2)&amp;WEEKDAY(Z19,2)&amp;COLUMN()-1,t_Semaine[Code],0)),"")</f>
        <v>Gym 2-R3</v>
      </c>
      <c r="AC20" s="10" t="str">
        <f>IFERROR(INDEX(t_Semaine[Activité],MATCH(MOD(_xlfn.ISOWEEKNUM(AC19),2)&amp;WEEKDAY(AC19,2)&amp;COLUMN()-1,t_Semaine[Code],0)),"")</f>
        <v>City3 4-Rjh</v>
      </c>
      <c r="AD20" s="1" t="str">
        <f>IFERROR(INDEX(t_Semaine[Activité],MATCH(MOD(_xlfn.ISOWEEKNUM(AC19),2)&amp;WEEKDAY(AC19,2)&amp;COLUMN()-1,t_Semaine[Code],0)),"")</f>
        <v>City4 4-Rjb</v>
      </c>
      <c r="AE20" s="1" t="str">
        <f>IFERROR(INDEX(t_Semaine[Activité],MATCH(MOD(_xlfn.ISOWEEKNUM(AC19),2)&amp;WEEKDAY(AC19,2)&amp;COLUMN()-1,t_Semaine[Code],0)),"")</f>
        <v>Gym Maf-Ma</v>
      </c>
    </row>
    <row r="21" spans="2:31" ht="15" customHeight="1">
      <c r="B21" s="18">
        <f>IFERROR(INDEX(t_Semaine[Personnel],MATCH(MOD(_xlfn.ISOWEEKNUM(B19),2)&amp;WEEKDAY(B19,2)&amp;COLUMN()-1,t_Semaine[Code],0)),"")</f>
        <v>0</v>
      </c>
      <c r="C21" s="18" t="str">
        <f>IFERROR(INDEX(t_Semaine[Personnel],MATCH(MOD(_xlfn.ISOWEEKNUM(B19),2)&amp;WEEKDAY(B19,2)&amp;COLUMN()-1,t_Semaine[Code],0)),"")</f>
        <v>So</v>
      </c>
      <c r="D21" s="19" t="str">
        <f>IFERROR(INDEX(t_Semaine[Personnel],MATCH(MOD(_xlfn.ISOWEEKNUM(B19),2)&amp;WEEKDAY(B19,2)&amp;COLUMN()-1,t_Semaine[Code],0)),"")</f>
        <v>Mou</v>
      </c>
      <c r="E21" s="20">
        <f>IFERROR(INDEX(t_Semaine[Personnel],MATCH(MOD(_xlfn.ISOWEEKNUM(E19),2)&amp;WEEKDAY(E19,2)&amp;COLUMN()-1,t_Semaine[Code],0)),"")</f>
        <v>0</v>
      </c>
      <c r="F21" s="18" t="str">
        <f>IFERROR(INDEX(t_Semaine[Personnel],MATCH(MOD(_xlfn.ISOWEEKNUM(E19),2)&amp;WEEKDAY(E19,2)&amp;COLUMN()-1,t_Semaine[Code],0)),"")</f>
        <v>Mou</v>
      </c>
      <c r="G21" s="21" t="str">
        <f>IFERROR(INDEX(t_Semaine[Personnel],MATCH(MOD(_xlfn.ISOWEEKNUM(E19),2)&amp;WEEKDAY(E19,2)&amp;COLUMN()-1,t_Semaine[Code],0)),"")</f>
        <v>So</v>
      </c>
      <c r="H21" s="17" t="str">
        <f>IFERROR(INDEX(t_Semaine[Personnel],MATCH(MOD(_xlfn.ISOWEEKNUM(H19),2)&amp;WEEKDAY(H19,2)&amp;COLUMN()-1,t_Semaine[Code],0)),"")</f>
        <v>So</v>
      </c>
      <c r="I21" s="18" t="str">
        <f>IFERROR(INDEX(t_Semaine[Personnel],MATCH(MOD(_xlfn.ISOWEEKNUM(H19),2)&amp;WEEKDAY(H19,2)&amp;COLUMN()-1,t_Semaine[Code],0)),"")</f>
        <v>Mou</v>
      </c>
      <c r="J21" s="19" t="str">
        <f>IFERROR(INDEX(t_Semaine[Personnel],MATCH(MOD(_xlfn.ISOWEEKNUM(H19),2)&amp;WEEKDAY(H19,2)&amp;COLUMN()-1,t_Semaine[Code],0)),"")</f>
        <v>Seb</v>
      </c>
      <c r="K21" s="20" t="str">
        <f>IFERROR(INDEX(t_Semaine[Personnel],MATCH(MOD(_xlfn.ISOWEEKNUM(K19),2)&amp;WEEKDAY(K19,2)&amp;COLUMN()-1,t_Semaine[Code],0)),"")</f>
        <v>Seb</v>
      </c>
      <c r="L21" s="18" t="str">
        <f>IFERROR(INDEX(t_Semaine[Personnel],MATCH(MOD(_xlfn.ISOWEEKNUM(K19),2)&amp;WEEKDAY(K19,2)&amp;COLUMN()-1,t_Semaine[Code],0)),"")</f>
        <v>So</v>
      </c>
      <c r="M21" s="21" t="str">
        <f>IFERROR(INDEX(t_Semaine[Personnel],MATCH(MOD(_xlfn.ISOWEEKNUM(K19),2)&amp;WEEKDAY(K19,2)&amp;COLUMN()-1,t_Semaine[Code],0)),"")</f>
        <v>Mou</v>
      </c>
      <c r="N21" s="17">
        <f>IFERROR(INDEX(t_Semaine[Personnel],MATCH(MOD(_xlfn.ISOWEEKNUM(N19),2)&amp;WEEKDAY(N19,2)&amp;COLUMN()-1,t_Semaine[Code],0)),"")</f>
        <v>0</v>
      </c>
      <c r="O21" s="18" t="str">
        <f>IFERROR(INDEX(t_Semaine[Personnel],MATCH(MOD(_xlfn.ISOWEEKNUM(N19),2)&amp;WEEKDAY(N19,2)&amp;COLUMN()-1,t_Semaine[Code],0)),"")</f>
        <v>So</v>
      </c>
      <c r="P21" s="19" t="str">
        <f>IFERROR(INDEX(t_Semaine[Personnel],MATCH(MOD(_xlfn.ISOWEEKNUM(N19),2)&amp;WEEKDAY(N19,2)&amp;COLUMN()-1,t_Semaine[Code],0)),"")</f>
        <v>Seb</v>
      </c>
      <c r="Q21" s="20">
        <f>IFERROR(INDEX(t_Semaine[Personnel],MATCH(MOD(_xlfn.ISOWEEKNUM(Q19),2)&amp;WEEKDAY(Q19,2)&amp;COLUMN()-1,t_Semaine[Code],0)),"")</f>
        <v>0</v>
      </c>
      <c r="R21" s="18" t="str">
        <f>IFERROR(INDEX(t_Semaine[Personnel],MATCH(MOD(_xlfn.ISOWEEKNUM(Q19),2)&amp;WEEKDAY(Q19,2)&amp;COLUMN()-1,t_Semaine[Code],0)),"")</f>
        <v>Seb</v>
      </c>
      <c r="S21" s="21" t="str">
        <f>IFERROR(INDEX(t_Semaine[Personnel],MATCH(MOD(_xlfn.ISOWEEKNUM(Q19),2)&amp;WEEKDAY(Q19,2)&amp;COLUMN()-1,t_Semaine[Code],0)),"")</f>
        <v>So</v>
      </c>
      <c r="T21" s="41" t="str">
        <f>IFERROR(INDEX(t_Semaine[Personnel],MATCH(MOD(_xlfn.ISOWEEKNUM(T19),2)&amp;WEEKDAY(T19,2)&amp;COLUMN()-1,t_Semaine[Code],0)),"")</f>
        <v>Mou</v>
      </c>
      <c r="U21" s="37" t="str">
        <f>IFERROR(INDEX(t_Semaine[Personnel],MATCH(MOD(_xlfn.ISOWEEKNUM(T19),2)&amp;WEEKDAY(T19,2)&amp;COLUMN()-1,t_Semaine[Code],0)),"")</f>
        <v>So</v>
      </c>
      <c r="V21" s="38" t="str">
        <f>IFERROR(INDEX(t_Semaine[Personnel],MATCH(MOD(_xlfn.ISOWEEKNUM(T19),2)&amp;WEEKDAY(T19,2)&amp;COLUMN()-1,t_Semaine[Code],0)),"")</f>
        <v>Seb</v>
      </c>
      <c r="W21" s="39" t="str">
        <f>IFERROR(INDEX(t_Semaine[Personnel],MATCH(MOD(_xlfn.ISOWEEKNUM(W19),2)&amp;WEEKDAY(W19,2)&amp;COLUMN()-1,t_Semaine[Code],0)),"")</f>
        <v>Seb</v>
      </c>
      <c r="X21" s="37" t="str">
        <f>IFERROR(INDEX(t_Semaine[Personnel],MATCH(MOD(_xlfn.ISOWEEKNUM(W19),2)&amp;WEEKDAY(W19,2)&amp;COLUMN()-1,t_Semaine[Code],0)),"")</f>
        <v>So</v>
      </c>
      <c r="Y21" s="40" t="str">
        <f>IFERROR(INDEX(t_Semaine[Personnel],MATCH(MOD(_xlfn.ISOWEEKNUM(W19),2)&amp;WEEKDAY(W19,2)&amp;COLUMN()-1,t_Semaine[Code],0)),"")</f>
        <v>Mou</v>
      </c>
      <c r="Z21" s="17" t="str">
        <f>IFERROR(INDEX(t_Semaine[Personnel],MATCH(MOD(_xlfn.ISOWEEKNUM(Z19),2)&amp;WEEKDAY(Z19,2)&amp;COLUMN()-1,t_Semaine[Code],0)),"")</f>
        <v>Mou</v>
      </c>
      <c r="AA21" s="18" t="str">
        <f>IFERROR(INDEX(t_Semaine[Personnel],MATCH(MOD(_xlfn.ISOWEEKNUM(Z19),2)&amp;WEEKDAY(Z19,2)&amp;COLUMN()-1,t_Semaine[Code],0)),"")</f>
        <v>So</v>
      </c>
      <c r="AB21" s="19" t="str">
        <f>IFERROR(INDEX(t_Semaine[Personnel],MATCH(MOD(_xlfn.ISOWEEKNUM(Z19),2)&amp;WEEKDAY(Z19,2)&amp;COLUMN()-1,t_Semaine[Code],0)),"")</f>
        <v>Mou</v>
      </c>
      <c r="AC21" s="20" t="str">
        <f>IFERROR(INDEX(t_Semaine[Personnel],MATCH(MOD(_xlfn.ISOWEEKNUM(AC19),2)&amp;WEEKDAY(AC19,2)&amp;COLUMN()-1,t_Semaine[Code],0)),"")</f>
        <v>Seb</v>
      </c>
      <c r="AD21" s="18" t="str">
        <f>IFERROR(INDEX(t_Semaine[Personnel],MATCH(MOD(_xlfn.ISOWEEKNUM(AC19),2)&amp;WEEKDAY(AC19,2)&amp;COLUMN()-1,t_Semaine[Code],0)),"")</f>
        <v>So</v>
      </c>
      <c r="AE21" s="18" t="str">
        <f>IFERROR(INDEX(t_Semaine[Personnel],MATCH(MOD(_xlfn.ISOWEEKNUM(AC19),2)&amp;WEEKDAY(AC19,2)&amp;COLUMN()-1,t_Semaine[Code],0)),"")</f>
        <v>Mou</v>
      </c>
    </row>
    <row r="22" spans="2:31" ht="16.2" customHeight="1">
      <c r="B22" s="33">
        <f>_xlfn.ISOWEEKNUM(B23)</f>
        <v>11</v>
      </c>
      <c r="C22" s="24"/>
      <c r="D22" s="24"/>
      <c r="E22" s="25">
        <f>B22</f>
        <v>11</v>
      </c>
      <c r="F22" s="25"/>
      <c r="G22" s="25"/>
      <c r="H22" s="25">
        <f>E22</f>
        <v>11</v>
      </c>
      <c r="I22" s="25"/>
      <c r="J22" s="25"/>
      <c r="K22" s="25">
        <f>H22</f>
        <v>11</v>
      </c>
      <c r="L22" s="25"/>
      <c r="M22" s="25"/>
      <c r="N22" s="25">
        <f>K22</f>
        <v>11</v>
      </c>
      <c r="O22" s="25"/>
      <c r="P22" s="25"/>
      <c r="Q22" s="25">
        <f>N22</f>
        <v>11</v>
      </c>
      <c r="R22" s="25"/>
      <c r="S22" s="25"/>
      <c r="T22" s="25">
        <f>Q22</f>
        <v>11</v>
      </c>
      <c r="U22" s="25"/>
      <c r="V22" s="25"/>
      <c r="W22" s="25">
        <f>T22</f>
        <v>11</v>
      </c>
      <c r="X22" s="25"/>
      <c r="Y22" s="25"/>
      <c r="Z22" s="25">
        <f>W22</f>
        <v>11</v>
      </c>
      <c r="AA22" s="25"/>
      <c r="AB22" s="25"/>
      <c r="AC22" s="25">
        <f>Z22</f>
        <v>11</v>
      </c>
      <c r="AD22" s="25"/>
      <c r="AE22" s="34"/>
    </row>
    <row r="23" spans="2:31" ht="10.95" customHeight="1">
      <c r="B23" s="35">
        <f>B19+7</f>
        <v>46090</v>
      </c>
      <c r="C23" s="7"/>
      <c r="D23" s="23"/>
      <c r="E23" s="9">
        <f>B23</f>
        <v>46090</v>
      </c>
      <c r="F23" s="7"/>
      <c r="G23" s="8"/>
      <c r="H23" s="22">
        <f>E23+1</f>
        <v>46091</v>
      </c>
      <c r="I23" s="7"/>
      <c r="J23" s="23"/>
      <c r="K23" s="9">
        <f>H23</f>
        <v>46091</v>
      </c>
      <c r="L23" s="7"/>
      <c r="M23" s="8"/>
      <c r="N23" s="22">
        <f>K23+1</f>
        <v>46092</v>
      </c>
      <c r="O23" s="7"/>
      <c r="P23" s="23"/>
      <c r="Q23" s="9">
        <f>N23</f>
        <v>46092</v>
      </c>
      <c r="R23" s="7"/>
      <c r="S23" s="8"/>
      <c r="T23" s="22">
        <f>Q23+1</f>
        <v>46093</v>
      </c>
      <c r="U23" s="7"/>
      <c r="V23" s="23"/>
      <c r="W23" s="9">
        <f>T23</f>
        <v>46093</v>
      </c>
      <c r="X23" s="7"/>
      <c r="Y23" s="8"/>
      <c r="Z23" s="22">
        <f>W23+1</f>
        <v>46094</v>
      </c>
      <c r="AA23" s="7"/>
      <c r="AB23" s="23"/>
      <c r="AC23" s="9">
        <f>Z23</f>
        <v>46094</v>
      </c>
      <c r="AD23" s="7"/>
      <c r="AE23" s="36"/>
    </row>
    <row r="24" spans="2:31" ht="19.95" customHeight="1">
      <c r="B24" s="3" t="str">
        <f>IFERROR(INDEX(t_Semaine[Activité],MATCH(MOD(_xlfn.ISOWEEKNUM(B23),2)&amp;WEEKDAY(B23,2)&amp;COLUMN()-1,t_Semaine[Code],0)),"")</f>
        <v>City3 3-Rjh</v>
      </c>
      <c r="C24" s="1" t="str">
        <f>IFERROR(INDEX(t_Semaine[Activité],MATCH(MOD(_xlfn.ISOWEEKNUM(B23),2)&amp;WEEKDAY(B23,2)&amp;COLUMN()-1,t_Semaine[Code],0)),"")</f>
        <v>City4 3-Rjb</v>
      </c>
      <c r="D24" s="11" t="str">
        <f>IFERROR(INDEX(t_Semaine[Activité],MATCH(MOD(_xlfn.ISOWEEKNUM(B23),2)&amp;WEEKDAY(B23,2)&amp;COLUMN()-1,t_Semaine[Code],0)),"")</f>
        <v>Gym 1-R4</v>
      </c>
      <c r="E24" s="10" t="str">
        <f>IFERROR(INDEX(t_Semaine[Activité],MATCH(MOD(_xlfn.ISOWEEKNUM(E23),2)&amp;WEEKDAY(E23,2)&amp;COLUMN()-1,t_Semaine[Code],0)),"")</f>
        <v>City3 Auxis</v>
      </c>
      <c r="F24" s="1" t="str">
        <f>IFERROR(INDEX(t_Semaine[Activité],MATCH(MOD(_xlfn.ISOWEEKNUM(E23),2)&amp;WEEKDAY(E23,2)&amp;COLUMN()-1,t_Semaine[Code],0)),"")</f>
        <v>City4 3-R1</v>
      </c>
      <c r="G24" s="2" t="str">
        <f>IFERROR(INDEX(t_Semaine[Activité],MATCH(MOD(_xlfn.ISOWEEKNUM(E23),2)&amp;WEEKDAY(E23,2)&amp;COLUMN()-1,t_Semaine[Code],0)),"")</f>
        <v>Gym Maf-cd</v>
      </c>
      <c r="H24" s="4" t="str">
        <f>IFERROR(INDEX(t_Semaine[Activité],MATCH(MOD(_xlfn.ISOWEEKNUM(H23),2)&amp;WEEKDAY(H23,2)&amp;COLUMN()-1,t_Semaine[Code],0)),"")</f>
        <v>City3 4-R0</v>
      </c>
      <c r="I24" s="1" t="str">
        <f>IFERROR(INDEX(t_Semaine[Activité],MATCH(MOD(_xlfn.ISOWEEKNUM(H23),2)&amp;WEEKDAY(H23,2)&amp;COLUMN()-1,t_Semaine[Code],0)),"")</f>
        <v>City4 4-R1</v>
      </c>
      <c r="J24" s="11" t="str">
        <f>IFERROR(INDEX(t_Semaine[Activité],MATCH(MOD(_xlfn.ISOWEEKNUM(H23),2)&amp;WEEKDAY(H23,2)&amp;COLUMN()-1,t_Semaine[Code],0)),"")</f>
        <v>Gym 1-R3</v>
      </c>
      <c r="K24" s="10" t="str">
        <f>IFERROR(INDEX(t_Semaine[Activité],MATCH(MOD(_xlfn.ISOWEEKNUM(K23),2)&amp;WEEKDAY(K23,2)&amp;COLUMN()-1,t_Semaine[Code],0)),"")</f>
        <v>City3 4-Rjh</v>
      </c>
      <c r="L24" s="1" t="str">
        <f>IFERROR(INDEX(t_Semaine[Activité],MATCH(MOD(_xlfn.ISOWEEKNUM(K23),2)&amp;WEEKDAY(K23,2)&amp;COLUMN()-1,t_Semaine[Code],0)),"")</f>
        <v>City4 4-Rjb</v>
      </c>
      <c r="M24" s="2" t="str">
        <f>IFERROR(INDEX(t_Semaine[Activité],MATCH(MOD(_xlfn.ISOWEEKNUM(K23),2)&amp;WEEKDAY(K23,2)&amp;COLUMN()-1,t_Semaine[Code],0)),"")</f>
        <v>Gym 2-R1</v>
      </c>
      <c r="N24" s="4" t="str">
        <f>IFERROR(INDEX(t_Semaine[Activité],MATCH(MOD(_xlfn.ISOWEEKNUM(N23),2)&amp;WEEKDAY(N23,2)&amp;COLUMN()-1,t_Semaine[Code],0)),"")</f>
        <v>City3 5-Rjb</v>
      </c>
      <c r="O24" s="1" t="str">
        <f>IFERROR(INDEX(t_Semaine[Activité],MATCH(MOD(_xlfn.ISOWEEKNUM(N23),2)&amp;WEEKDAY(N23,2)&amp;COLUMN()-1,t_Semaine[Code],0)),"")</f>
        <v>City4 5-Rjh</v>
      </c>
      <c r="P24" s="11" t="str">
        <f>IFERROR(INDEX(t_Semaine[Activité],MATCH(MOD(_xlfn.ISOWEEKNUM(N23),2)&amp;WEEKDAY(N23,2)&amp;COLUMN()-1,t_Semaine[Code],0)),"")</f>
        <v>Gym 1-R1</v>
      </c>
      <c r="Q24" s="10" t="str">
        <f>IFERROR(INDEX(t_Semaine[Activité],MATCH(MOD(_xlfn.ISOWEEKNUM(Q23),2)&amp;WEEKDAY(Q23,2)&amp;COLUMN()-1,t_Semaine[Code],0)),"")</f>
        <v>City3 5-R0</v>
      </c>
      <c r="R24" s="1" t="str">
        <f>IFERROR(INDEX(t_Semaine[Activité],MATCH(MOD(_xlfn.ISOWEEKNUM(Q23),2)&amp;WEEKDAY(Q23,2)&amp;COLUMN()-1,t_Semaine[Code],0)),"")</f>
        <v>City4 5-R1</v>
      </c>
      <c r="S24" s="2" t="str">
        <f>IFERROR(INDEX(t_Semaine[Activité],MATCH(MOD(_xlfn.ISOWEEKNUM(Q23),2)&amp;WEEKDAY(Q23,2)&amp;COLUMN()-1,t_Semaine[Code],0)),"")</f>
        <v>Gym 2-R2</v>
      </c>
      <c r="T24" s="4" t="str">
        <f>IFERROR(INDEX(t_Semaine[Activité],MATCH(MOD(_xlfn.ISOWEEKNUM(T23),2)&amp;WEEKDAY(T23,2)&amp;COLUMN()-1,t_Semaine[Code],0)),"")</f>
        <v>City3 5-R1</v>
      </c>
      <c r="U24" s="1" t="str">
        <f>IFERROR(INDEX(t_Semaine[Activité],MATCH(MOD(_xlfn.ISOWEEKNUM(T23),2)&amp;WEEKDAY(T23,2)&amp;COLUMN()-1,t_Semaine[Code],0)),"")</f>
        <v>City4 5-R0</v>
      </c>
      <c r="V24" s="11" t="str">
        <f>IFERROR(INDEX(t_Semaine[Activité],MATCH(MOD(_xlfn.ISOWEEKNUM(T23),2)&amp;WEEKDAY(T23,2)&amp;COLUMN()-1,t_Semaine[Code],0)),"")</f>
        <v>Gym 2-R4</v>
      </c>
      <c r="W24" s="10" t="str">
        <f>IFERROR(INDEX(t_Semaine[Activité],MATCH(MOD(_xlfn.ISOWEEKNUM(W23),2)&amp;WEEKDAY(W23,2)&amp;COLUMN()-1,t_Semaine[Code],0)),"")</f>
        <v>City3 5-Rjh</v>
      </c>
      <c r="X24" s="1" t="str">
        <f>IFERROR(INDEX(t_Semaine[Activité],MATCH(MOD(_xlfn.ISOWEEKNUM(W23),2)&amp;WEEKDAY(W23,2)&amp;COLUMN()-1,t_Semaine[Code],0)),"")</f>
        <v>City4 5-Rjb</v>
      </c>
      <c r="Y24" s="2" t="str">
        <f>IFERROR(INDEX(t_Semaine[Activité],MATCH(MOD(_xlfn.ISOWEEKNUM(W23),2)&amp;WEEKDAY(W23,2)&amp;COLUMN()-1,t_Semaine[Code],0)),"")</f>
        <v>Gym 1-R2</v>
      </c>
      <c r="Z24" s="4" t="str">
        <f>IFERROR(INDEX(t_Semaine[Activité],MATCH(MOD(_xlfn.ISOWEEKNUM(Z23),2)&amp;WEEKDAY(Z23,2)&amp;COLUMN()-1,t_Semaine[Code],0)),"")</f>
        <v>City3 3-Rjb</v>
      </c>
      <c r="AA24" s="1" t="str">
        <f>IFERROR(INDEX(t_Semaine[Activité],MATCH(MOD(_xlfn.ISOWEEKNUM(Z23),2)&amp;WEEKDAY(Z23,2)&amp;COLUMN()-1,t_Semaine[Code],0)),"")</f>
        <v>City4 3-Rjh</v>
      </c>
      <c r="AB24" s="11" t="str">
        <f>IFERROR(INDEX(t_Semaine[Activité],MATCH(MOD(_xlfn.ISOWEEKNUM(Z23),2)&amp;WEEKDAY(Z23,2)&amp;COLUMN()-1,t_Semaine[Code],0)),"")</f>
        <v>Gym 2-R3</v>
      </c>
      <c r="AC24" s="10" t="str">
        <f>IFERROR(INDEX(t_Semaine[Activité],MATCH(MOD(_xlfn.ISOWEEKNUM(AC23),2)&amp;WEEKDAY(AC23,2)&amp;COLUMN()-1,t_Semaine[Code],0)),"")</f>
        <v>City3 3-R1</v>
      </c>
      <c r="AD24" s="1" t="str">
        <f>IFERROR(INDEX(t_Semaine[Activité],MATCH(MOD(_xlfn.ISOWEEKNUM(AC23),2)&amp;WEEKDAY(AC23,2)&amp;COLUMN()-1,t_Semaine[Code],0)),"")</f>
        <v>City4 3-R0</v>
      </c>
      <c r="AE24" s="1" t="str">
        <f>IFERROR(INDEX(t_Semaine[Activité],MATCH(MOD(_xlfn.ISOWEEKNUM(AC23),2)&amp;WEEKDAY(AC23,2)&amp;COLUMN()-1,t_Semaine[Code],0)),"")</f>
        <v>Gym Maf-Ma</v>
      </c>
    </row>
    <row r="25" spans="2:31" ht="15" customHeight="1">
      <c r="B25" s="18">
        <f>IFERROR(INDEX(t_Semaine[Personnel],MATCH(MOD(_xlfn.ISOWEEKNUM(B23),2)&amp;WEEKDAY(B23,2)&amp;COLUMN()-1,t_Semaine[Code],0)),"")</f>
        <v>0</v>
      </c>
      <c r="C25" s="18" t="str">
        <f>IFERROR(INDEX(t_Semaine[Personnel],MATCH(MOD(_xlfn.ISOWEEKNUM(B23),2)&amp;WEEKDAY(B23,2)&amp;COLUMN()-1,t_Semaine[Code],0)),"")</f>
        <v>So</v>
      </c>
      <c r="D25" s="19" t="str">
        <f>IFERROR(INDEX(t_Semaine[Personnel],MATCH(MOD(_xlfn.ISOWEEKNUM(B23),2)&amp;WEEKDAY(B23,2)&amp;COLUMN()-1,t_Semaine[Code],0)),"")</f>
        <v>Mou</v>
      </c>
      <c r="E25" s="20">
        <f>IFERROR(INDEX(t_Semaine[Personnel],MATCH(MOD(_xlfn.ISOWEEKNUM(E23),2)&amp;WEEKDAY(E23,2)&amp;COLUMN()-1,t_Semaine[Code],0)),"")</f>
        <v>0</v>
      </c>
      <c r="F25" s="18" t="str">
        <f>IFERROR(INDEX(t_Semaine[Personnel],MATCH(MOD(_xlfn.ISOWEEKNUM(E23),2)&amp;WEEKDAY(E23,2)&amp;COLUMN()-1,t_Semaine[Code],0)),"")</f>
        <v>Mou</v>
      </c>
      <c r="G25" s="21" t="str">
        <f>IFERROR(INDEX(t_Semaine[Personnel],MATCH(MOD(_xlfn.ISOWEEKNUM(E23),2)&amp;WEEKDAY(E23,2)&amp;COLUMN()-1,t_Semaine[Code],0)),"")</f>
        <v>So</v>
      </c>
      <c r="H25" s="17" t="str">
        <f>IFERROR(INDEX(t_Semaine[Personnel],MATCH(MOD(_xlfn.ISOWEEKNUM(H23),2)&amp;WEEKDAY(H23,2)&amp;COLUMN()-1,t_Semaine[Code],0)),"")</f>
        <v>So</v>
      </c>
      <c r="I25" s="18" t="str">
        <f>IFERROR(INDEX(t_Semaine[Personnel],MATCH(MOD(_xlfn.ISOWEEKNUM(H23),2)&amp;WEEKDAY(H23,2)&amp;COLUMN()-1,t_Semaine[Code],0)),"")</f>
        <v>Mou</v>
      </c>
      <c r="J25" s="19" t="str">
        <f>IFERROR(INDEX(t_Semaine[Personnel],MATCH(MOD(_xlfn.ISOWEEKNUM(H23),2)&amp;WEEKDAY(H23,2)&amp;COLUMN()-1,t_Semaine[Code],0)),"")</f>
        <v>Seb</v>
      </c>
      <c r="K25" s="20" t="str">
        <f>IFERROR(INDEX(t_Semaine[Personnel],MATCH(MOD(_xlfn.ISOWEEKNUM(K23),2)&amp;WEEKDAY(K23,2)&amp;COLUMN()-1,t_Semaine[Code],0)),"")</f>
        <v>Seb</v>
      </c>
      <c r="L25" s="18" t="str">
        <f>IFERROR(INDEX(t_Semaine[Personnel],MATCH(MOD(_xlfn.ISOWEEKNUM(K23),2)&amp;WEEKDAY(K23,2)&amp;COLUMN()-1,t_Semaine[Code],0)),"")</f>
        <v>So</v>
      </c>
      <c r="M25" s="21" t="str">
        <f>IFERROR(INDEX(t_Semaine[Personnel],MATCH(MOD(_xlfn.ISOWEEKNUM(K23),2)&amp;WEEKDAY(K23,2)&amp;COLUMN()-1,t_Semaine[Code],0)),"")</f>
        <v>Mou</v>
      </c>
      <c r="N25" s="17">
        <f>IFERROR(INDEX(t_Semaine[Personnel],MATCH(MOD(_xlfn.ISOWEEKNUM(N23),2)&amp;WEEKDAY(N23,2)&amp;COLUMN()-1,t_Semaine[Code],0)),"")</f>
        <v>0</v>
      </c>
      <c r="O25" s="18" t="str">
        <f>IFERROR(INDEX(t_Semaine[Personnel],MATCH(MOD(_xlfn.ISOWEEKNUM(N23),2)&amp;WEEKDAY(N23,2)&amp;COLUMN()-1,t_Semaine[Code],0)),"")</f>
        <v>So</v>
      </c>
      <c r="P25" s="19" t="str">
        <f>IFERROR(INDEX(t_Semaine[Personnel],MATCH(MOD(_xlfn.ISOWEEKNUM(N23),2)&amp;WEEKDAY(N23,2)&amp;COLUMN()-1,t_Semaine[Code],0)),"")</f>
        <v>Seb</v>
      </c>
      <c r="Q25" s="20">
        <f>IFERROR(INDEX(t_Semaine[Personnel],MATCH(MOD(_xlfn.ISOWEEKNUM(Q23),2)&amp;WEEKDAY(Q23,2)&amp;COLUMN()-1,t_Semaine[Code],0)),"")</f>
        <v>0</v>
      </c>
      <c r="R25" s="18" t="str">
        <f>IFERROR(INDEX(t_Semaine[Personnel],MATCH(MOD(_xlfn.ISOWEEKNUM(Q23),2)&amp;WEEKDAY(Q23,2)&amp;COLUMN()-1,t_Semaine[Code],0)),"")</f>
        <v>Seb</v>
      </c>
      <c r="S25" s="21" t="str">
        <f>IFERROR(INDEX(t_Semaine[Personnel],MATCH(MOD(_xlfn.ISOWEEKNUM(Q23),2)&amp;WEEKDAY(Q23,2)&amp;COLUMN()-1,t_Semaine[Code],0)),"")</f>
        <v>So</v>
      </c>
      <c r="T25" s="17" t="str">
        <f>IFERROR(INDEX(t_Semaine[Personnel],MATCH(MOD(_xlfn.ISOWEEKNUM(T23),2)&amp;WEEKDAY(T23,2)&amp;COLUMN()-1,t_Semaine[Code],0)),"")</f>
        <v>Mou</v>
      </c>
      <c r="U25" s="18" t="str">
        <f>IFERROR(INDEX(t_Semaine[Personnel],MATCH(MOD(_xlfn.ISOWEEKNUM(T23),2)&amp;WEEKDAY(T23,2)&amp;COLUMN()-1,t_Semaine[Code],0)),"")</f>
        <v>So</v>
      </c>
      <c r="V25" s="19" t="str">
        <f>IFERROR(INDEX(t_Semaine[Personnel],MATCH(MOD(_xlfn.ISOWEEKNUM(T23),2)&amp;WEEKDAY(T23,2)&amp;COLUMN()-1,t_Semaine[Code],0)),"")</f>
        <v>Seb</v>
      </c>
      <c r="W25" s="20" t="str">
        <f>IFERROR(INDEX(t_Semaine[Personnel],MATCH(MOD(_xlfn.ISOWEEKNUM(W23),2)&amp;WEEKDAY(W23,2)&amp;COLUMN()-1,t_Semaine[Code],0)),"")</f>
        <v>Seb</v>
      </c>
      <c r="X25" s="18" t="str">
        <f>IFERROR(INDEX(t_Semaine[Personnel],MATCH(MOD(_xlfn.ISOWEEKNUM(W23),2)&amp;WEEKDAY(W23,2)&amp;COLUMN()-1,t_Semaine[Code],0)),"")</f>
        <v>So</v>
      </c>
      <c r="Y25" s="21" t="str">
        <f>IFERROR(INDEX(t_Semaine[Personnel],MATCH(MOD(_xlfn.ISOWEEKNUM(W23),2)&amp;WEEKDAY(W23,2)&amp;COLUMN()-1,t_Semaine[Code],0)),"")</f>
        <v>Mou</v>
      </c>
      <c r="Z25" s="17" t="str">
        <f>IFERROR(INDEX(t_Semaine[Personnel],MATCH(MOD(_xlfn.ISOWEEKNUM(Z23),2)&amp;WEEKDAY(Z23,2)&amp;COLUMN()-1,t_Semaine[Code],0)),"")</f>
        <v>Mou</v>
      </c>
      <c r="AA25" s="18" t="str">
        <f>IFERROR(INDEX(t_Semaine[Personnel],MATCH(MOD(_xlfn.ISOWEEKNUM(Z23),2)&amp;WEEKDAY(Z23,2)&amp;COLUMN()-1,t_Semaine[Code],0)),"")</f>
        <v>So</v>
      </c>
      <c r="AB25" s="19" t="str">
        <f>IFERROR(INDEX(t_Semaine[Personnel],MATCH(MOD(_xlfn.ISOWEEKNUM(Z23),2)&amp;WEEKDAY(Z23,2)&amp;COLUMN()-1,t_Semaine[Code],0)),"")</f>
        <v>Seb</v>
      </c>
      <c r="AC25" s="20" t="str">
        <f>IFERROR(INDEX(t_Semaine[Personnel],MATCH(MOD(_xlfn.ISOWEEKNUM(AC23),2)&amp;WEEKDAY(AC23,2)&amp;COLUMN()-1,t_Semaine[Code],0)),"")</f>
        <v>Seb</v>
      </c>
      <c r="AD25" s="18" t="str">
        <f>IFERROR(INDEX(t_Semaine[Personnel],MATCH(MOD(_xlfn.ISOWEEKNUM(AC23),2)&amp;WEEKDAY(AC23,2)&amp;COLUMN()-1,t_Semaine[Code],0)),"")</f>
        <v>So</v>
      </c>
      <c r="AE25" s="18" t="str">
        <f>IFERROR(INDEX(t_Semaine[Personnel],MATCH(MOD(_xlfn.ISOWEEKNUM(AC23),2)&amp;WEEKDAY(AC23,2)&amp;COLUMN()-1,t_Semaine[Code],0)),"")</f>
        <v>Mou</v>
      </c>
    </row>
    <row r="26" spans="2:31" ht="16.2" customHeight="1">
      <c r="B26" s="33">
        <f>_xlfn.ISOWEEKNUM(B27)</f>
        <v>12</v>
      </c>
      <c r="C26" s="24"/>
      <c r="D26" s="24"/>
      <c r="E26" s="25">
        <f>B26</f>
        <v>12</v>
      </c>
      <c r="F26" s="25"/>
      <c r="G26" s="25"/>
      <c r="H26" s="25">
        <f>E26</f>
        <v>12</v>
      </c>
      <c r="I26" s="25"/>
      <c r="J26" s="25"/>
      <c r="K26" s="25">
        <f>H26</f>
        <v>12</v>
      </c>
      <c r="L26" s="25"/>
      <c r="M26" s="25"/>
      <c r="N26" s="25">
        <f>K26</f>
        <v>12</v>
      </c>
      <c r="O26" s="25"/>
      <c r="P26" s="25"/>
      <c r="Q26" s="25">
        <f>N26</f>
        <v>12</v>
      </c>
      <c r="R26" s="25"/>
      <c r="S26" s="25"/>
      <c r="T26" s="25">
        <f>Q26</f>
        <v>12</v>
      </c>
      <c r="U26" s="25"/>
      <c r="V26" s="25"/>
      <c r="W26" s="25">
        <f>T26</f>
        <v>12</v>
      </c>
      <c r="X26" s="25"/>
      <c r="Y26" s="25"/>
      <c r="Z26" s="25">
        <f>W26</f>
        <v>12</v>
      </c>
      <c r="AA26" s="25"/>
      <c r="AB26" s="25"/>
      <c r="AC26" s="25">
        <f>Z26</f>
        <v>12</v>
      </c>
      <c r="AD26" s="25"/>
      <c r="AE26" s="34"/>
    </row>
    <row r="27" spans="2:31" ht="10.95" customHeight="1">
      <c r="B27" s="35">
        <f>B23+7</f>
        <v>46097</v>
      </c>
      <c r="C27" s="7"/>
      <c r="D27" s="23"/>
      <c r="E27" s="9">
        <f>B27</f>
        <v>46097</v>
      </c>
      <c r="F27" s="7"/>
      <c r="G27" s="8"/>
      <c r="H27" s="22">
        <f>E27+1</f>
        <v>46098</v>
      </c>
      <c r="I27" s="7"/>
      <c r="J27" s="23"/>
      <c r="K27" s="9">
        <f>H27</f>
        <v>46098</v>
      </c>
      <c r="L27" s="7"/>
      <c r="M27" s="8"/>
      <c r="N27" s="22">
        <f>K27+1</f>
        <v>46099</v>
      </c>
      <c r="O27" s="7"/>
      <c r="P27" s="23"/>
      <c r="Q27" s="9">
        <f>N27</f>
        <v>46099</v>
      </c>
      <c r="R27" s="7"/>
      <c r="S27" s="8"/>
      <c r="T27" s="22">
        <f>Q27+1</f>
        <v>46100</v>
      </c>
      <c r="U27" s="7"/>
      <c r="V27" s="23"/>
      <c r="W27" s="9">
        <f>T27</f>
        <v>46100</v>
      </c>
      <c r="X27" s="7"/>
      <c r="Y27" s="8"/>
      <c r="Z27" s="22">
        <f>W27+1</f>
        <v>46101</v>
      </c>
      <c r="AA27" s="7"/>
      <c r="AB27" s="23"/>
      <c r="AC27" s="9">
        <f>Z27</f>
        <v>46101</v>
      </c>
      <c r="AD27" s="7"/>
      <c r="AE27" s="36"/>
    </row>
    <row r="28" spans="2:31" ht="19.95" customHeight="1">
      <c r="B28" s="3" t="str">
        <f>IFERROR(INDEX(t_Semaine[Activité],MATCH(MOD(_xlfn.ISOWEEKNUM(B27),2)&amp;WEEKDAY(B27,2)&amp;COLUMN()-1,t_Semaine[Code],0)),"")</f>
        <v>City3 3-R1</v>
      </c>
      <c r="C28" s="1" t="str">
        <f>IFERROR(INDEX(t_Semaine[Activité],MATCH(MOD(_xlfn.ISOWEEKNUM(B27),2)&amp;WEEKDAY(B27,2)&amp;COLUMN()-1,t_Semaine[Code],0)),"")</f>
        <v>City4 3-R0</v>
      </c>
      <c r="D28" s="11" t="str">
        <f>IFERROR(INDEX(t_Semaine[Activité],MATCH(MOD(_xlfn.ISOWEEKNUM(B27),2)&amp;WEEKDAY(B27,2)&amp;COLUMN()-1,t_Semaine[Code],0)),"")</f>
        <v>Gym 1-R4</v>
      </c>
      <c r="E28" s="10" t="str">
        <f>IFERROR(INDEX(t_Semaine[Activité],MATCH(MOD(_xlfn.ISOWEEKNUM(E27),2)&amp;WEEKDAY(E27,2)&amp;COLUMN()-1,t_Semaine[Code],0)),"")</f>
        <v>City3 Auxis</v>
      </c>
      <c r="F28" s="1" t="str">
        <f>IFERROR(INDEX(t_Semaine[Activité],MATCH(MOD(_xlfn.ISOWEEKNUM(E27),2)&amp;WEEKDAY(E27,2)&amp;COLUMN()-1,t_Semaine[Code],0)),"")</f>
        <v>City4 3-Rjb</v>
      </c>
      <c r="G28" s="2" t="str">
        <f>IFERROR(INDEX(t_Semaine[Activité],MATCH(MOD(_xlfn.ISOWEEKNUM(E27),2)&amp;WEEKDAY(E27,2)&amp;COLUMN()-1,t_Semaine[Code],0)),"")</f>
        <v>Gym Maf-cd</v>
      </c>
      <c r="H28" s="4" t="str">
        <f>IFERROR(INDEX(t_Semaine[Activité],MATCH(MOD(_xlfn.ISOWEEKNUM(H27),2)&amp;WEEKDAY(H27,2)&amp;COLUMN()-1,t_Semaine[Code],0)),"")</f>
        <v>City3 4-Rjb</v>
      </c>
      <c r="I28" s="1" t="str">
        <f>IFERROR(INDEX(t_Semaine[Activité],MATCH(MOD(_xlfn.ISOWEEKNUM(H27),2)&amp;WEEKDAY(H27,2)&amp;COLUMN()-1,t_Semaine[Code],0)),"")</f>
        <v>City4 4-Rjh</v>
      </c>
      <c r="J28" s="11" t="str">
        <f>IFERROR(INDEX(t_Semaine[Activité],MATCH(MOD(_xlfn.ISOWEEKNUM(H27),2)&amp;WEEKDAY(H27,2)&amp;COLUMN()-1,t_Semaine[Code],0)),"")</f>
        <v>Gym 1-R3</v>
      </c>
      <c r="K28" s="10" t="str">
        <f>IFERROR(INDEX(t_Semaine[Activité],MATCH(MOD(_xlfn.ISOWEEKNUM(K27),2)&amp;WEEKDAY(K27,2)&amp;COLUMN()-1,t_Semaine[Code],0)),"")</f>
        <v>City3 4-R0</v>
      </c>
      <c r="L28" s="1" t="str">
        <f>IFERROR(INDEX(t_Semaine[Activité],MATCH(MOD(_xlfn.ISOWEEKNUM(K27),2)&amp;WEEKDAY(K27,2)&amp;COLUMN()-1,t_Semaine[Code],0)),"")</f>
        <v>City4 4-R1</v>
      </c>
      <c r="M28" s="2" t="str">
        <f>IFERROR(INDEX(t_Semaine[Activité],MATCH(MOD(_xlfn.ISOWEEKNUM(K27),2)&amp;WEEKDAY(K27,2)&amp;COLUMN()-1,t_Semaine[Code],0)),"")</f>
        <v>Gym 2-R1</v>
      </c>
      <c r="N28" s="4" t="str">
        <f>IFERROR(INDEX(t_Semaine[Activité],MATCH(MOD(_xlfn.ISOWEEKNUM(N27),2)&amp;WEEKDAY(N27,2)&amp;COLUMN()-1,t_Semaine[Code],0)),"")</f>
        <v>City3 5-R0</v>
      </c>
      <c r="O28" s="1" t="str">
        <f>IFERROR(INDEX(t_Semaine[Activité],MATCH(MOD(_xlfn.ISOWEEKNUM(N27),2)&amp;WEEKDAY(N27,2)&amp;COLUMN()-1,t_Semaine[Code],0)),"")</f>
        <v>City4 5-R1</v>
      </c>
      <c r="P28" s="11" t="str">
        <f>IFERROR(INDEX(t_Semaine[Activité],MATCH(MOD(_xlfn.ISOWEEKNUM(N27),2)&amp;WEEKDAY(N27,2)&amp;COLUMN()-1,t_Semaine[Code],0)),"")</f>
        <v>Gym 1-R1</v>
      </c>
      <c r="Q28" s="10" t="str">
        <f>IFERROR(INDEX(t_Semaine[Activité],MATCH(MOD(_xlfn.ISOWEEKNUM(Q27),2)&amp;WEEKDAY(Q27,2)&amp;COLUMN()-1,t_Semaine[Code],0)),"")</f>
        <v>City3 5-Rjb</v>
      </c>
      <c r="R28" s="1" t="str">
        <f>IFERROR(INDEX(t_Semaine[Activité],MATCH(MOD(_xlfn.ISOWEEKNUM(Q27),2)&amp;WEEKDAY(Q27,2)&amp;COLUMN()-1,t_Semaine[Code],0)),"")</f>
        <v>City4 5-Rjh</v>
      </c>
      <c r="S28" s="2" t="str">
        <f>IFERROR(INDEX(t_Semaine[Activité],MATCH(MOD(_xlfn.ISOWEEKNUM(Q27),2)&amp;WEEKDAY(Q27,2)&amp;COLUMN()-1,t_Semaine[Code],0)),"")</f>
        <v>Gym 2-R2</v>
      </c>
      <c r="T28" s="4" t="str">
        <f>IFERROR(INDEX(t_Semaine[Activité],MATCH(MOD(_xlfn.ISOWEEKNUM(T27),2)&amp;WEEKDAY(T27,2)&amp;COLUMN()-1,t_Semaine[Code],0)),"")</f>
        <v>City3 3-Rjh</v>
      </c>
      <c r="U28" s="1" t="str">
        <f>IFERROR(INDEX(t_Semaine[Activité],MATCH(MOD(_xlfn.ISOWEEKNUM(T27),2)&amp;WEEKDAY(T27,2)&amp;COLUMN()-1,t_Semaine[Code],0)),"")</f>
        <v>City4 Auxis</v>
      </c>
      <c r="V28" s="11" t="str">
        <f>IFERROR(INDEX(t_Semaine[Activité],MATCH(MOD(_xlfn.ISOWEEKNUM(T27),2)&amp;WEEKDAY(T27,2)&amp;COLUMN()-1,t_Semaine[Code],0)),"")</f>
        <v>Gym 2-R4</v>
      </c>
      <c r="W28" s="10" t="str">
        <f>IFERROR(INDEX(t_Semaine[Activité],MATCH(MOD(_xlfn.ISOWEEKNUM(W27),2)&amp;WEEKDAY(W27,2)&amp;COLUMN()-1,t_Semaine[Code],0)),"")</f>
        <v>City3 3-R0</v>
      </c>
      <c r="X28" s="1" t="str">
        <f>IFERROR(INDEX(t_Semaine[Activité],MATCH(MOD(_xlfn.ISOWEEKNUM(W27),2)&amp;WEEKDAY(W27,2)&amp;COLUMN()-1,t_Semaine[Code],0)),"")</f>
        <v>City4 3-Rjb</v>
      </c>
      <c r="Y28" s="2" t="str">
        <f>IFERROR(INDEX(t_Semaine[Activité],MATCH(MOD(_xlfn.ISOWEEKNUM(W27),2)&amp;WEEKDAY(W27,2)&amp;COLUMN()-1,t_Semaine[Code],0)),"")</f>
        <v>Gym 1-R2</v>
      </c>
      <c r="Z28" s="4" t="str">
        <f>IFERROR(INDEX(t_Semaine[Activité],MATCH(MOD(_xlfn.ISOWEEKNUM(Z27),2)&amp;WEEKDAY(Z27,2)&amp;COLUMN()-1,t_Semaine[Code],0)),"")</f>
        <v>City3 4-R1</v>
      </c>
      <c r="AA28" s="1" t="str">
        <f>IFERROR(INDEX(t_Semaine[Activité],MATCH(MOD(_xlfn.ISOWEEKNUM(Z27),2)&amp;WEEKDAY(Z27,2)&amp;COLUMN()-1,t_Semaine[Code],0)),"")</f>
        <v>City4 4-R0</v>
      </c>
      <c r="AB28" s="11" t="str">
        <f>IFERROR(INDEX(t_Semaine[Activité],MATCH(MOD(_xlfn.ISOWEEKNUM(Z27),2)&amp;WEEKDAY(Z27,2)&amp;COLUMN()-1,t_Semaine[Code],0)),"")</f>
        <v>Gym 2-R3</v>
      </c>
      <c r="AC28" s="10" t="str">
        <f>IFERROR(INDEX(t_Semaine[Activité],MATCH(MOD(_xlfn.ISOWEEKNUM(AC27),2)&amp;WEEKDAY(AC27,2)&amp;COLUMN()-1,t_Semaine[Code],0)),"")</f>
        <v>City3 4-Rjh</v>
      </c>
      <c r="AD28" s="1" t="str">
        <f>IFERROR(INDEX(t_Semaine[Activité],MATCH(MOD(_xlfn.ISOWEEKNUM(AC27),2)&amp;WEEKDAY(AC27,2)&amp;COLUMN()-1,t_Semaine[Code],0)),"")</f>
        <v>City4 4-Rjb</v>
      </c>
      <c r="AE28" s="1" t="str">
        <f>IFERROR(INDEX(t_Semaine[Activité],MATCH(MOD(_xlfn.ISOWEEKNUM(AC27),2)&amp;WEEKDAY(AC27,2)&amp;COLUMN()-1,t_Semaine[Code],0)),"")</f>
        <v>Gym Maf-Ma</v>
      </c>
    </row>
    <row r="29" spans="2:31" ht="15" customHeight="1">
      <c r="B29" s="18">
        <f>IFERROR(INDEX(t_Semaine[Personnel],MATCH(MOD(_xlfn.ISOWEEKNUM(B27),2)&amp;WEEKDAY(B27,2)&amp;COLUMN()-1,t_Semaine[Code],0)),"")</f>
        <v>0</v>
      </c>
      <c r="C29" s="18" t="str">
        <f>IFERROR(INDEX(t_Semaine[Personnel],MATCH(MOD(_xlfn.ISOWEEKNUM(B27),2)&amp;WEEKDAY(B27,2)&amp;COLUMN()-1,t_Semaine[Code],0)),"")</f>
        <v>So</v>
      </c>
      <c r="D29" s="19" t="str">
        <f>IFERROR(INDEX(t_Semaine[Personnel],MATCH(MOD(_xlfn.ISOWEEKNUM(B27),2)&amp;WEEKDAY(B27,2)&amp;COLUMN()-1,t_Semaine[Code],0)),"")</f>
        <v>Mou</v>
      </c>
      <c r="E29" s="20">
        <f>IFERROR(INDEX(t_Semaine[Personnel],MATCH(MOD(_xlfn.ISOWEEKNUM(E27),2)&amp;WEEKDAY(E27,2)&amp;COLUMN()-1,t_Semaine[Code],0)),"")</f>
        <v>0</v>
      </c>
      <c r="F29" s="18" t="str">
        <f>IFERROR(INDEX(t_Semaine[Personnel],MATCH(MOD(_xlfn.ISOWEEKNUM(E27),2)&amp;WEEKDAY(E27,2)&amp;COLUMN()-1,t_Semaine[Code],0)),"")</f>
        <v>Mou</v>
      </c>
      <c r="G29" s="21" t="str">
        <f>IFERROR(INDEX(t_Semaine[Personnel],MATCH(MOD(_xlfn.ISOWEEKNUM(E27),2)&amp;WEEKDAY(E27,2)&amp;COLUMN()-1,t_Semaine[Code],0)),"")</f>
        <v>So</v>
      </c>
      <c r="H29" s="17" t="str">
        <f>IFERROR(INDEX(t_Semaine[Personnel],MATCH(MOD(_xlfn.ISOWEEKNUM(H27),2)&amp;WEEKDAY(H27,2)&amp;COLUMN()-1,t_Semaine[Code],0)),"")</f>
        <v>So</v>
      </c>
      <c r="I29" s="18" t="str">
        <f>IFERROR(INDEX(t_Semaine[Personnel],MATCH(MOD(_xlfn.ISOWEEKNUM(H27),2)&amp;WEEKDAY(H27,2)&amp;COLUMN()-1,t_Semaine[Code],0)),"")</f>
        <v>Mou</v>
      </c>
      <c r="J29" s="19" t="str">
        <f>IFERROR(INDEX(t_Semaine[Personnel],MATCH(MOD(_xlfn.ISOWEEKNUM(H27),2)&amp;WEEKDAY(H27,2)&amp;COLUMN()-1,t_Semaine[Code],0)),"")</f>
        <v>Seb</v>
      </c>
      <c r="K29" s="20" t="str">
        <f>IFERROR(INDEX(t_Semaine[Personnel],MATCH(MOD(_xlfn.ISOWEEKNUM(K27),2)&amp;WEEKDAY(K27,2)&amp;COLUMN()-1,t_Semaine[Code],0)),"")</f>
        <v>Seb</v>
      </c>
      <c r="L29" s="18" t="str">
        <f>IFERROR(INDEX(t_Semaine[Personnel],MATCH(MOD(_xlfn.ISOWEEKNUM(K27),2)&amp;WEEKDAY(K27,2)&amp;COLUMN()-1,t_Semaine[Code],0)),"")</f>
        <v>So</v>
      </c>
      <c r="M29" s="21" t="str">
        <f>IFERROR(INDEX(t_Semaine[Personnel],MATCH(MOD(_xlfn.ISOWEEKNUM(K27),2)&amp;WEEKDAY(K27,2)&amp;COLUMN()-1,t_Semaine[Code],0)),"")</f>
        <v>Mou</v>
      </c>
      <c r="N29" s="17">
        <f>IFERROR(INDEX(t_Semaine[Personnel],MATCH(MOD(_xlfn.ISOWEEKNUM(N27),2)&amp;WEEKDAY(N27,2)&amp;COLUMN()-1,t_Semaine[Code],0)),"")</f>
        <v>0</v>
      </c>
      <c r="O29" s="18" t="str">
        <f>IFERROR(INDEX(t_Semaine[Personnel],MATCH(MOD(_xlfn.ISOWEEKNUM(N27),2)&amp;WEEKDAY(N27,2)&amp;COLUMN()-1,t_Semaine[Code],0)),"")</f>
        <v>So</v>
      </c>
      <c r="P29" s="19" t="str">
        <f>IFERROR(INDEX(t_Semaine[Personnel],MATCH(MOD(_xlfn.ISOWEEKNUM(N27),2)&amp;WEEKDAY(N27,2)&amp;COLUMN()-1,t_Semaine[Code],0)),"")</f>
        <v>Seb</v>
      </c>
      <c r="Q29" s="20">
        <f>IFERROR(INDEX(t_Semaine[Personnel],MATCH(MOD(_xlfn.ISOWEEKNUM(Q27),2)&amp;WEEKDAY(Q27,2)&amp;COLUMN()-1,t_Semaine[Code],0)),"")</f>
        <v>0</v>
      </c>
      <c r="R29" s="18" t="str">
        <f>IFERROR(INDEX(t_Semaine[Personnel],MATCH(MOD(_xlfn.ISOWEEKNUM(Q27),2)&amp;WEEKDAY(Q27,2)&amp;COLUMN()-1,t_Semaine[Code],0)),"")</f>
        <v>Seb</v>
      </c>
      <c r="S29" s="21" t="str">
        <f>IFERROR(INDEX(t_Semaine[Personnel],MATCH(MOD(_xlfn.ISOWEEKNUM(Q27),2)&amp;WEEKDAY(Q27,2)&amp;COLUMN()-1,t_Semaine[Code],0)),"")</f>
        <v>So</v>
      </c>
      <c r="T29" s="17" t="str">
        <f>IFERROR(INDEX(t_Semaine[Personnel],MATCH(MOD(_xlfn.ISOWEEKNUM(T27),2)&amp;WEEKDAY(T27,2)&amp;COLUMN()-1,t_Semaine[Code],0)),"")</f>
        <v>Mou</v>
      </c>
      <c r="U29" s="18" t="str">
        <f>IFERROR(INDEX(t_Semaine[Personnel],MATCH(MOD(_xlfn.ISOWEEKNUM(T27),2)&amp;WEEKDAY(T27,2)&amp;COLUMN()-1,t_Semaine[Code],0)),"")</f>
        <v>So</v>
      </c>
      <c r="V29" s="19" t="str">
        <f>IFERROR(INDEX(t_Semaine[Personnel],MATCH(MOD(_xlfn.ISOWEEKNUM(T27),2)&amp;WEEKDAY(T27,2)&amp;COLUMN()-1,t_Semaine[Code],0)),"")</f>
        <v>Seb</v>
      </c>
      <c r="W29" s="20" t="str">
        <f>IFERROR(INDEX(t_Semaine[Personnel],MATCH(MOD(_xlfn.ISOWEEKNUM(W27),2)&amp;WEEKDAY(W27,2)&amp;COLUMN()-1,t_Semaine[Code],0)),"")</f>
        <v>Seb</v>
      </c>
      <c r="X29" s="18" t="str">
        <f>IFERROR(INDEX(t_Semaine[Personnel],MATCH(MOD(_xlfn.ISOWEEKNUM(W27),2)&amp;WEEKDAY(W27,2)&amp;COLUMN()-1,t_Semaine[Code],0)),"")</f>
        <v>So</v>
      </c>
      <c r="Y29" s="21" t="str">
        <f>IFERROR(INDEX(t_Semaine[Personnel],MATCH(MOD(_xlfn.ISOWEEKNUM(W27),2)&amp;WEEKDAY(W27,2)&amp;COLUMN()-1,t_Semaine[Code],0)),"")</f>
        <v>Mou</v>
      </c>
      <c r="Z29" s="17" t="str">
        <f>IFERROR(INDEX(t_Semaine[Personnel],MATCH(MOD(_xlfn.ISOWEEKNUM(Z27),2)&amp;WEEKDAY(Z27,2)&amp;COLUMN()-1,t_Semaine[Code],0)),"")</f>
        <v>Mou</v>
      </c>
      <c r="AA29" s="18" t="str">
        <f>IFERROR(INDEX(t_Semaine[Personnel],MATCH(MOD(_xlfn.ISOWEEKNUM(Z27),2)&amp;WEEKDAY(Z27,2)&amp;COLUMN()-1,t_Semaine[Code],0)),"")</f>
        <v>So</v>
      </c>
      <c r="AB29" s="19" t="str">
        <f>IFERROR(INDEX(t_Semaine[Personnel],MATCH(MOD(_xlfn.ISOWEEKNUM(Z27),2)&amp;WEEKDAY(Z27,2)&amp;COLUMN()-1,t_Semaine[Code],0)),"")</f>
        <v>Mou</v>
      </c>
      <c r="AC29" s="20" t="str">
        <f>IFERROR(INDEX(t_Semaine[Personnel],MATCH(MOD(_xlfn.ISOWEEKNUM(AC27),2)&amp;WEEKDAY(AC27,2)&amp;COLUMN()-1,t_Semaine[Code],0)),"")</f>
        <v>Seb</v>
      </c>
      <c r="AD29" s="18" t="str">
        <f>IFERROR(INDEX(t_Semaine[Personnel],MATCH(MOD(_xlfn.ISOWEEKNUM(AC27),2)&amp;WEEKDAY(AC27,2)&amp;COLUMN()-1,t_Semaine[Code],0)),"")</f>
        <v>So</v>
      </c>
      <c r="AE29" s="18" t="str">
        <f>IFERROR(INDEX(t_Semaine[Personnel],MATCH(MOD(_xlfn.ISOWEEKNUM(AC27),2)&amp;WEEKDAY(AC27,2)&amp;COLUMN()-1,t_Semaine[Code],0)),"")</f>
        <v>Mou</v>
      </c>
    </row>
    <row r="30" spans="2:31" ht="16.2" customHeight="1">
      <c r="B30" s="33">
        <f>_xlfn.ISOWEEKNUM(B31)</f>
        <v>13</v>
      </c>
      <c r="C30" s="24"/>
      <c r="D30" s="24"/>
      <c r="E30" s="25">
        <f>B30</f>
        <v>13</v>
      </c>
      <c r="F30" s="25"/>
      <c r="G30" s="25"/>
      <c r="H30" s="25">
        <f>E30</f>
        <v>13</v>
      </c>
      <c r="I30" s="25"/>
      <c r="J30" s="25"/>
      <c r="K30" s="25">
        <f>H30</f>
        <v>13</v>
      </c>
      <c r="L30" s="25"/>
      <c r="M30" s="25"/>
      <c r="N30" s="25">
        <f>K30</f>
        <v>13</v>
      </c>
      <c r="O30" s="25"/>
      <c r="P30" s="25"/>
      <c r="Q30" s="25">
        <f>N30</f>
        <v>13</v>
      </c>
      <c r="R30" s="25"/>
      <c r="S30" s="25"/>
      <c r="T30" s="25">
        <f>Q30</f>
        <v>13</v>
      </c>
      <c r="U30" s="25"/>
      <c r="V30" s="25"/>
      <c r="W30" s="25">
        <f>T30</f>
        <v>13</v>
      </c>
      <c r="X30" s="25"/>
      <c r="Y30" s="25"/>
      <c r="Z30" s="25">
        <f>W30</f>
        <v>13</v>
      </c>
      <c r="AA30" s="25"/>
      <c r="AB30" s="25"/>
      <c r="AC30" s="25">
        <f>Z30</f>
        <v>13</v>
      </c>
      <c r="AD30" s="25"/>
      <c r="AE30" s="34"/>
    </row>
    <row r="31" spans="2:31" ht="10.95" customHeight="1">
      <c r="B31" s="35">
        <f>B27+7</f>
        <v>46104</v>
      </c>
      <c r="C31" s="7"/>
      <c r="D31" s="23"/>
      <c r="E31" s="9">
        <f>B31</f>
        <v>46104</v>
      </c>
      <c r="F31" s="7"/>
      <c r="G31" s="8"/>
      <c r="H31" s="22">
        <f>E31+1</f>
        <v>46105</v>
      </c>
      <c r="I31" s="7"/>
      <c r="J31" s="23"/>
      <c r="K31" s="9">
        <f>H31</f>
        <v>46105</v>
      </c>
      <c r="L31" s="7"/>
      <c r="M31" s="8"/>
      <c r="N31" s="22">
        <f>K31+1</f>
        <v>46106</v>
      </c>
      <c r="O31" s="7"/>
      <c r="P31" s="23"/>
      <c r="Q31" s="9">
        <f>N31</f>
        <v>46106</v>
      </c>
      <c r="R31" s="7"/>
      <c r="S31" s="8"/>
      <c r="T31" s="22">
        <f>Q31+1</f>
        <v>46107</v>
      </c>
      <c r="U31" s="7"/>
      <c r="V31" s="23"/>
      <c r="W31" s="9">
        <f>T31</f>
        <v>46107</v>
      </c>
      <c r="X31" s="7"/>
      <c r="Y31" s="8"/>
      <c r="Z31" s="22">
        <f>W31+1</f>
        <v>46108</v>
      </c>
      <c r="AA31" s="7"/>
      <c r="AB31" s="23"/>
      <c r="AC31" s="9">
        <f>Z31</f>
        <v>46108</v>
      </c>
      <c r="AD31" s="7"/>
      <c r="AE31" s="36"/>
    </row>
    <row r="32" spans="2:31" ht="19.95" customHeight="1">
      <c r="B32" s="3" t="str">
        <f>IFERROR(INDEX(t_Semaine[Activité],MATCH(MOD(_xlfn.ISOWEEKNUM(B31),2)&amp;WEEKDAY(B31,2)&amp;COLUMN()-1,t_Semaine[Code],0)),"")</f>
        <v>City3 3-Rjh</v>
      </c>
      <c r="C32" s="1" t="str">
        <f>IFERROR(INDEX(t_Semaine[Activité],MATCH(MOD(_xlfn.ISOWEEKNUM(B31),2)&amp;WEEKDAY(B31,2)&amp;COLUMN()-1,t_Semaine[Code],0)),"")</f>
        <v>City4 3-Rjb</v>
      </c>
      <c r="D32" s="11" t="str">
        <f>IFERROR(INDEX(t_Semaine[Activité],MATCH(MOD(_xlfn.ISOWEEKNUM(B31),2)&amp;WEEKDAY(B31,2)&amp;COLUMN()-1,t_Semaine[Code],0)),"")</f>
        <v>Gym 1-R4</v>
      </c>
      <c r="E32" s="10" t="str">
        <f>IFERROR(INDEX(t_Semaine[Activité],MATCH(MOD(_xlfn.ISOWEEKNUM(E31),2)&amp;WEEKDAY(E31,2)&amp;COLUMN()-1,t_Semaine[Code],0)),"")</f>
        <v>City3 Auxis</v>
      </c>
      <c r="F32" s="1" t="str">
        <f>IFERROR(INDEX(t_Semaine[Activité],MATCH(MOD(_xlfn.ISOWEEKNUM(E31),2)&amp;WEEKDAY(E31,2)&amp;COLUMN()-1,t_Semaine[Code],0)),"")</f>
        <v>City4 3-R1</v>
      </c>
      <c r="G32" s="2" t="str">
        <f>IFERROR(INDEX(t_Semaine[Activité],MATCH(MOD(_xlfn.ISOWEEKNUM(E31),2)&amp;WEEKDAY(E31,2)&amp;COLUMN()-1,t_Semaine[Code],0)),"")</f>
        <v>Gym Maf-cd</v>
      </c>
      <c r="H32" s="4" t="str">
        <f>IFERROR(INDEX(t_Semaine[Activité],MATCH(MOD(_xlfn.ISOWEEKNUM(H31),2)&amp;WEEKDAY(H31,2)&amp;COLUMN()-1,t_Semaine[Code],0)),"")</f>
        <v>City3 4-R0</v>
      </c>
      <c r="I32" s="1" t="str">
        <f>IFERROR(INDEX(t_Semaine[Activité],MATCH(MOD(_xlfn.ISOWEEKNUM(H31),2)&amp;WEEKDAY(H31,2)&amp;COLUMN()-1,t_Semaine[Code],0)),"")</f>
        <v>City4 4-R1</v>
      </c>
      <c r="J32" s="11" t="str">
        <f>IFERROR(INDEX(t_Semaine[Activité],MATCH(MOD(_xlfn.ISOWEEKNUM(H31),2)&amp;WEEKDAY(H31,2)&amp;COLUMN()-1,t_Semaine[Code],0)),"")</f>
        <v>Gym 1-R3</v>
      </c>
      <c r="K32" s="10" t="str">
        <f>IFERROR(INDEX(t_Semaine[Activité],MATCH(MOD(_xlfn.ISOWEEKNUM(K31),2)&amp;WEEKDAY(K31,2)&amp;COLUMN()-1,t_Semaine[Code],0)),"")</f>
        <v>City3 4-Rjh</v>
      </c>
      <c r="L32" s="1" t="str">
        <f>IFERROR(INDEX(t_Semaine[Activité],MATCH(MOD(_xlfn.ISOWEEKNUM(K31),2)&amp;WEEKDAY(K31,2)&amp;COLUMN()-1,t_Semaine[Code],0)),"")</f>
        <v>City4 4-Rjb</v>
      </c>
      <c r="M32" s="2" t="str">
        <f>IFERROR(INDEX(t_Semaine[Activité],MATCH(MOD(_xlfn.ISOWEEKNUM(K31),2)&amp;WEEKDAY(K31,2)&amp;COLUMN()-1,t_Semaine[Code],0)),"")</f>
        <v>Gym 2-R1</v>
      </c>
      <c r="N32" s="4" t="str">
        <f>IFERROR(INDEX(t_Semaine[Activité],MATCH(MOD(_xlfn.ISOWEEKNUM(N31),2)&amp;WEEKDAY(N31,2)&amp;COLUMN()-1,t_Semaine[Code],0)),"")</f>
        <v>City3 5-Rjb</v>
      </c>
      <c r="O32" s="1" t="str">
        <f>IFERROR(INDEX(t_Semaine[Activité],MATCH(MOD(_xlfn.ISOWEEKNUM(N31),2)&amp;WEEKDAY(N31,2)&amp;COLUMN()-1,t_Semaine[Code],0)),"")</f>
        <v>City4 5-Rjh</v>
      </c>
      <c r="P32" s="11" t="str">
        <f>IFERROR(INDEX(t_Semaine[Activité],MATCH(MOD(_xlfn.ISOWEEKNUM(N31),2)&amp;WEEKDAY(N31,2)&amp;COLUMN()-1,t_Semaine[Code],0)),"")</f>
        <v>Gym 1-R1</v>
      </c>
      <c r="Q32" s="10" t="str">
        <f>IFERROR(INDEX(t_Semaine[Activité],MATCH(MOD(_xlfn.ISOWEEKNUM(Q31),2)&amp;WEEKDAY(Q31,2)&amp;COLUMN()-1,t_Semaine[Code],0)),"")</f>
        <v>City3 5-R0</v>
      </c>
      <c r="R32" s="1" t="str">
        <f>IFERROR(INDEX(t_Semaine[Activité],MATCH(MOD(_xlfn.ISOWEEKNUM(Q31),2)&amp;WEEKDAY(Q31,2)&amp;COLUMN()-1,t_Semaine[Code],0)),"")</f>
        <v>City4 5-R1</v>
      </c>
      <c r="S32" s="2" t="str">
        <f>IFERROR(INDEX(t_Semaine[Activité],MATCH(MOD(_xlfn.ISOWEEKNUM(Q31),2)&amp;WEEKDAY(Q31,2)&amp;COLUMN()-1,t_Semaine[Code],0)),"")</f>
        <v>Gym 2-R2</v>
      </c>
      <c r="T32" s="4" t="str">
        <f>IFERROR(INDEX(t_Semaine[Activité],MATCH(MOD(_xlfn.ISOWEEKNUM(T31),2)&amp;WEEKDAY(T31,2)&amp;COLUMN()-1,t_Semaine[Code],0)),"")</f>
        <v>City3 5-R1</v>
      </c>
      <c r="U32" s="1" t="str">
        <f>IFERROR(INDEX(t_Semaine[Activité],MATCH(MOD(_xlfn.ISOWEEKNUM(T31),2)&amp;WEEKDAY(T31,2)&amp;COLUMN()-1,t_Semaine[Code],0)),"")</f>
        <v>City4 5-R0</v>
      </c>
      <c r="V32" s="11" t="str">
        <f>IFERROR(INDEX(t_Semaine[Activité],MATCH(MOD(_xlfn.ISOWEEKNUM(T31),2)&amp;WEEKDAY(T31,2)&amp;COLUMN()-1,t_Semaine[Code],0)),"")</f>
        <v>Gym 2-R4</v>
      </c>
      <c r="W32" s="10" t="str">
        <f>IFERROR(INDEX(t_Semaine[Activité],MATCH(MOD(_xlfn.ISOWEEKNUM(W31),2)&amp;WEEKDAY(W31,2)&amp;COLUMN()-1,t_Semaine[Code],0)),"")</f>
        <v>City3 5-Rjh</v>
      </c>
      <c r="X32" s="1" t="str">
        <f>IFERROR(INDEX(t_Semaine[Activité],MATCH(MOD(_xlfn.ISOWEEKNUM(W31),2)&amp;WEEKDAY(W31,2)&amp;COLUMN()-1,t_Semaine[Code],0)),"")</f>
        <v>City4 5-Rjb</v>
      </c>
      <c r="Y32" s="2" t="str">
        <f>IFERROR(INDEX(t_Semaine[Activité],MATCH(MOD(_xlfn.ISOWEEKNUM(W31),2)&amp;WEEKDAY(W31,2)&amp;COLUMN()-1,t_Semaine[Code],0)),"")</f>
        <v>Gym 1-R2</v>
      </c>
      <c r="Z32" s="4" t="str">
        <f>IFERROR(INDEX(t_Semaine[Activité],MATCH(MOD(_xlfn.ISOWEEKNUM(Z31),2)&amp;WEEKDAY(Z31,2)&amp;COLUMN()-1,t_Semaine[Code],0)),"")</f>
        <v>City3 3-Rjb</v>
      </c>
      <c r="AA32" s="1" t="str">
        <f>IFERROR(INDEX(t_Semaine[Activité],MATCH(MOD(_xlfn.ISOWEEKNUM(Z31),2)&amp;WEEKDAY(Z31,2)&amp;COLUMN()-1,t_Semaine[Code],0)),"")</f>
        <v>City4 3-Rjh</v>
      </c>
      <c r="AB32" s="11" t="str">
        <f>IFERROR(INDEX(t_Semaine[Activité],MATCH(MOD(_xlfn.ISOWEEKNUM(Z31),2)&amp;WEEKDAY(Z31,2)&amp;COLUMN()-1,t_Semaine[Code],0)),"")</f>
        <v>Gym 2-R3</v>
      </c>
      <c r="AC32" s="10" t="str">
        <f>IFERROR(INDEX(t_Semaine[Activité],MATCH(MOD(_xlfn.ISOWEEKNUM(AC31),2)&amp;WEEKDAY(AC31,2)&amp;COLUMN()-1,t_Semaine[Code],0)),"")</f>
        <v>City3 3-R1</v>
      </c>
      <c r="AD32" s="1" t="str">
        <f>IFERROR(INDEX(t_Semaine[Activité],MATCH(MOD(_xlfn.ISOWEEKNUM(AC31),2)&amp;WEEKDAY(AC31,2)&amp;COLUMN()-1,t_Semaine[Code],0)),"")</f>
        <v>City4 3-R0</v>
      </c>
      <c r="AE32" s="1" t="str">
        <f>IFERROR(INDEX(t_Semaine[Activité],MATCH(MOD(_xlfn.ISOWEEKNUM(AC31),2)&amp;WEEKDAY(AC31,2)&amp;COLUMN()-1,t_Semaine[Code],0)),"")</f>
        <v>Gym Maf-Ma</v>
      </c>
    </row>
    <row r="33" spans="2:31" ht="15" customHeight="1">
      <c r="B33" s="18">
        <f>IFERROR(INDEX(t_Semaine[Personnel],MATCH(MOD(_xlfn.ISOWEEKNUM(B31),2)&amp;WEEKDAY(B31,2)&amp;COLUMN()-1,t_Semaine[Code],0)),"")</f>
        <v>0</v>
      </c>
      <c r="C33" s="18" t="str">
        <f>IFERROR(INDEX(t_Semaine[Personnel],MATCH(MOD(_xlfn.ISOWEEKNUM(B31),2)&amp;WEEKDAY(B31,2)&amp;COLUMN()-1,t_Semaine[Code],0)),"")</f>
        <v>So</v>
      </c>
      <c r="D33" s="19" t="str">
        <f>IFERROR(INDEX(t_Semaine[Personnel],MATCH(MOD(_xlfn.ISOWEEKNUM(B31),2)&amp;WEEKDAY(B31,2)&amp;COLUMN()-1,t_Semaine[Code],0)),"")</f>
        <v>Mou</v>
      </c>
      <c r="E33" s="20">
        <f>IFERROR(INDEX(t_Semaine[Personnel],MATCH(MOD(_xlfn.ISOWEEKNUM(E31),2)&amp;WEEKDAY(E31,2)&amp;COLUMN()-1,t_Semaine[Code],0)),"")</f>
        <v>0</v>
      </c>
      <c r="F33" s="18" t="str">
        <f>IFERROR(INDEX(t_Semaine[Personnel],MATCH(MOD(_xlfn.ISOWEEKNUM(E31),2)&amp;WEEKDAY(E31,2)&amp;COLUMN()-1,t_Semaine[Code],0)),"")</f>
        <v>Mou</v>
      </c>
      <c r="G33" s="21" t="str">
        <f>IFERROR(INDEX(t_Semaine[Personnel],MATCH(MOD(_xlfn.ISOWEEKNUM(E31),2)&amp;WEEKDAY(E31,2)&amp;COLUMN()-1,t_Semaine[Code],0)),"")</f>
        <v>So</v>
      </c>
      <c r="H33" s="17" t="str">
        <f>IFERROR(INDEX(t_Semaine[Personnel],MATCH(MOD(_xlfn.ISOWEEKNUM(H31),2)&amp;WEEKDAY(H31,2)&amp;COLUMN()-1,t_Semaine[Code],0)),"")</f>
        <v>So</v>
      </c>
      <c r="I33" s="18" t="str">
        <f>IFERROR(INDEX(t_Semaine[Personnel],MATCH(MOD(_xlfn.ISOWEEKNUM(H31),2)&amp;WEEKDAY(H31,2)&amp;COLUMN()-1,t_Semaine[Code],0)),"")</f>
        <v>Mou</v>
      </c>
      <c r="J33" s="19" t="str">
        <f>IFERROR(INDEX(t_Semaine[Personnel],MATCH(MOD(_xlfn.ISOWEEKNUM(H31),2)&amp;WEEKDAY(H31,2)&amp;COLUMN()-1,t_Semaine[Code],0)),"")</f>
        <v>Seb</v>
      </c>
      <c r="K33" s="20" t="str">
        <f>IFERROR(INDEX(t_Semaine[Personnel],MATCH(MOD(_xlfn.ISOWEEKNUM(K31),2)&amp;WEEKDAY(K31,2)&amp;COLUMN()-1,t_Semaine[Code],0)),"")</f>
        <v>Seb</v>
      </c>
      <c r="L33" s="18" t="str">
        <f>IFERROR(INDEX(t_Semaine[Personnel],MATCH(MOD(_xlfn.ISOWEEKNUM(K31),2)&amp;WEEKDAY(K31,2)&amp;COLUMN()-1,t_Semaine[Code],0)),"")</f>
        <v>So</v>
      </c>
      <c r="M33" s="21" t="str">
        <f>IFERROR(INDEX(t_Semaine[Personnel],MATCH(MOD(_xlfn.ISOWEEKNUM(K31),2)&amp;WEEKDAY(K31,2)&amp;COLUMN()-1,t_Semaine[Code],0)),"")</f>
        <v>Mou</v>
      </c>
      <c r="N33" s="17">
        <f>IFERROR(INDEX(t_Semaine[Personnel],MATCH(MOD(_xlfn.ISOWEEKNUM(N31),2)&amp;WEEKDAY(N31,2)&amp;COLUMN()-1,t_Semaine[Code],0)),"")</f>
        <v>0</v>
      </c>
      <c r="O33" s="18" t="str">
        <f>IFERROR(INDEX(t_Semaine[Personnel],MATCH(MOD(_xlfn.ISOWEEKNUM(N31),2)&amp;WEEKDAY(N31,2)&amp;COLUMN()-1,t_Semaine[Code],0)),"")</f>
        <v>So</v>
      </c>
      <c r="P33" s="19" t="str">
        <f>IFERROR(INDEX(t_Semaine[Personnel],MATCH(MOD(_xlfn.ISOWEEKNUM(N31),2)&amp;WEEKDAY(N31,2)&amp;COLUMN()-1,t_Semaine[Code],0)),"")</f>
        <v>Seb</v>
      </c>
      <c r="Q33" s="20">
        <f>IFERROR(INDEX(t_Semaine[Personnel],MATCH(MOD(_xlfn.ISOWEEKNUM(Q31),2)&amp;WEEKDAY(Q31,2)&amp;COLUMN()-1,t_Semaine[Code],0)),"")</f>
        <v>0</v>
      </c>
      <c r="R33" s="18" t="str">
        <f>IFERROR(INDEX(t_Semaine[Personnel],MATCH(MOD(_xlfn.ISOWEEKNUM(Q31),2)&amp;WEEKDAY(Q31,2)&amp;COLUMN()-1,t_Semaine[Code],0)),"")</f>
        <v>Seb</v>
      </c>
      <c r="S33" s="21" t="str">
        <f>IFERROR(INDEX(t_Semaine[Personnel],MATCH(MOD(_xlfn.ISOWEEKNUM(Q31),2)&amp;WEEKDAY(Q31,2)&amp;COLUMN()-1,t_Semaine[Code],0)),"")</f>
        <v>So</v>
      </c>
      <c r="T33" s="17" t="str">
        <f>IFERROR(INDEX(t_Semaine[Personnel],MATCH(MOD(_xlfn.ISOWEEKNUM(T31),2)&amp;WEEKDAY(T31,2)&amp;COLUMN()-1,t_Semaine[Code],0)),"")</f>
        <v>Mou</v>
      </c>
      <c r="U33" s="18" t="str">
        <f>IFERROR(INDEX(t_Semaine[Personnel],MATCH(MOD(_xlfn.ISOWEEKNUM(T31),2)&amp;WEEKDAY(T31,2)&amp;COLUMN()-1,t_Semaine[Code],0)),"")</f>
        <v>So</v>
      </c>
      <c r="V33" s="19" t="str">
        <f>IFERROR(INDEX(t_Semaine[Personnel],MATCH(MOD(_xlfn.ISOWEEKNUM(T31),2)&amp;WEEKDAY(T31,2)&amp;COLUMN()-1,t_Semaine[Code],0)),"")</f>
        <v>Seb</v>
      </c>
      <c r="W33" s="20" t="str">
        <f>IFERROR(INDEX(t_Semaine[Personnel],MATCH(MOD(_xlfn.ISOWEEKNUM(W31),2)&amp;WEEKDAY(W31,2)&amp;COLUMN()-1,t_Semaine[Code],0)),"")</f>
        <v>Seb</v>
      </c>
      <c r="X33" s="18" t="str">
        <f>IFERROR(INDEX(t_Semaine[Personnel],MATCH(MOD(_xlfn.ISOWEEKNUM(W31),2)&amp;WEEKDAY(W31,2)&amp;COLUMN()-1,t_Semaine[Code],0)),"")</f>
        <v>So</v>
      </c>
      <c r="Y33" s="21" t="str">
        <f>IFERROR(INDEX(t_Semaine[Personnel],MATCH(MOD(_xlfn.ISOWEEKNUM(W31),2)&amp;WEEKDAY(W31,2)&amp;COLUMN()-1,t_Semaine[Code],0)),"")</f>
        <v>Mou</v>
      </c>
      <c r="Z33" s="17" t="str">
        <f>IFERROR(INDEX(t_Semaine[Personnel],MATCH(MOD(_xlfn.ISOWEEKNUM(Z31),2)&amp;WEEKDAY(Z31,2)&amp;COLUMN()-1,t_Semaine[Code],0)),"")</f>
        <v>Mou</v>
      </c>
      <c r="AA33" s="18" t="str">
        <f>IFERROR(INDEX(t_Semaine[Personnel],MATCH(MOD(_xlfn.ISOWEEKNUM(Z31),2)&amp;WEEKDAY(Z31,2)&amp;COLUMN()-1,t_Semaine[Code],0)),"")</f>
        <v>So</v>
      </c>
      <c r="AB33" s="19" t="str">
        <f>IFERROR(INDEX(t_Semaine[Personnel],MATCH(MOD(_xlfn.ISOWEEKNUM(Z31),2)&amp;WEEKDAY(Z31,2)&amp;COLUMN()-1,t_Semaine[Code],0)),"")</f>
        <v>Seb</v>
      </c>
      <c r="AC33" s="20" t="str">
        <f>IFERROR(INDEX(t_Semaine[Personnel],MATCH(MOD(_xlfn.ISOWEEKNUM(AC31),2)&amp;WEEKDAY(AC31,2)&amp;COLUMN()-1,t_Semaine[Code],0)),"")</f>
        <v>Seb</v>
      </c>
      <c r="AD33" s="18" t="str">
        <f>IFERROR(INDEX(t_Semaine[Personnel],MATCH(MOD(_xlfn.ISOWEEKNUM(AC31),2)&amp;WEEKDAY(AC31,2)&amp;COLUMN()-1,t_Semaine[Code],0)),"")</f>
        <v>So</v>
      </c>
      <c r="AE33" s="18" t="str">
        <f>IFERROR(INDEX(t_Semaine[Personnel],MATCH(MOD(_xlfn.ISOWEEKNUM(AC31),2)&amp;WEEKDAY(AC31,2)&amp;COLUMN()-1,t_Semaine[Code],0)),"")</f>
        <v>Mou</v>
      </c>
    </row>
    <row r="34" spans="2:31" ht="16.2" customHeight="1">
      <c r="B34" s="33">
        <f>IFERROR(_xlfn.ISOWEEKNUM(B35),"")</f>
        <v>14</v>
      </c>
      <c r="C34" s="24"/>
      <c r="D34" s="24"/>
      <c r="E34" s="25">
        <f>B34</f>
        <v>14</v>
      </c>
      <c r="F34" s="25"/>
      <c r="G34" s="25"/>
      <c r="H34" s="25">
        <f>E34</f>
        <v>14</v>
      </c>
      <c r="I34" s="25"/>
      <c r="J34" s="25"/>
      <c r="K34" s="25">
        <f>H34</f>
        <v>14</v>
      </c>
      <c r="L34" s="25"/>
      <c r="M34" s="25"/>
      <c r="N34" s="25">
        <f>K34</f>
        <v>14</v>
      </c>
      <c r="O34" s="25"/>
      <c r="P34" s="25"/>
      <c r="Q34" s="25">
        <f>N34</f>
        <v>14</v>
      </c>
      <c r="R34" s="25"/>
      <c r="S34" s="25"/>
      <c r="T34" s="25">
        <f>Q34</f>
        <v>14</v>
      </c>
      <c r="U34" s="25"/>
      <c r="V34" s="25"/>
      <c r="W34" s="25">
        <f>T34</f>
        <v>14</v>
      </c>
      <c r="X34" s="25"/>
      <c r="Y34" s="25"/>
      <c r="Z34" s="25">
        <f>W34</f>
        <v>14</v>
      </c>
      <c r="AA34" s="25"/>
      <c r="AB34" s="25"/>
      <c r="AC34" s="25">
        <f>Z34</f>
        <v>14</v>
      </c>
      <c r="AD34" s="25"/>
      <c r="AE34" s="34"/>
    </row>
    <row r="35" spans="2:31" ht="10.95" customHeight="1">
      <c r="B35" s="35">
        <f>IFERROR(IF(MONTH(B31+7)=MONTH(EOMONTH($B$3,1)),B31+7,""),"")</f>
        <v>46111</v>
      </c>
      <c r="C35" s="7"/>
      <c r="D35" s="23"/>
      <c r="E35" s="9">
        <f>B35</f>
        <v>46111</v>
      </c>
      <c r="F35" s="7"/>
      <c r="G35" s="8"/>
      <c r="H35" s="22">
        <f>IFERROR(E35+1,"")</f>
        <v>46112</v>
      </c>
      <c r="I35" s="7"/>
      <c r="J35" s="23"/>
      <c r="K35" s="9">
        <f>H35</f>
        <v>46112</v>
      </c>
      <c r="L35" s="7"/>
      <c r="M35" s="8"/>
      <c r="N35" s="22">
        <f>IFERROR(K35+1,"")</f>
        <v>46113</v>
      </c>
      <c r="O35" s="7"/>
      <c r="P35" s="23"/>
      <c r="Q35" s="9">
        <f>N35</f>
        <v>46113</v>
      </c>
      <c r="R35" s="7"/>
      <c r="S35" s="8"/>
      <c r="T35" s="22">
        <f>IFERROR(Q35+1,"")</f>
        <v>46114</v>
      </c>
      <c r="U35" s="7"/>
      <c r="V35" s="23"/>
      <c r="W35" s="9">
        <f>T35</f>
        <v>46114</v>
      </c>
      <c r="X35" s="7"/>
      <c r="Y35" s="8"/>
      <c r="Z35" s="22">
        <f>IFERROR(W35+1,"")</f>
        <v>46115</v>
      </c>
      <c r="AA35" s="7"/>
      <c r="AB35" s="23"/>
      <c r="AC35" s="9">
        <f>Z35</f>
        <v>46115</v>
      </c>
      <c r="AD35" s="7"/>
      <c r="AE35" s="36"/>
    </row>
    <row r="36" spans="2:31" ht="19.95" customHeight="1">
      <c r="B36" s="3" t="str">
        <f>IFERROR(INDEX(t_Semaine[Activité],MATCH(MOD(_xlfn.ISOWEEKNUM(B35),2)&amp;WEEKDAY(B35,2)&amp;COLUMN()-1,t_Semaine[Code],0)),"")</f>
        <v>City3 3-R1</v>
      </c>
      <c r="C36" s="1" t="str">
        <f>IFERROR(INDEX(t_Semaine[Activité],MATCH(MOD(_xlfn.ISOWEEKNUM(B35),2)&amp;WEEKDAY(B35,2)&amp;COLUMN()-1,t_Semaine[Code],0)),"")</f>
        <v>City4 3-R0</v>
      </c>
      <c r="D36" s="11" t="str">
        <f>IFERROR(INDEX(t_Semaine[Activité],MATCH(MOD(_xlfn.ISOWEEKNUM(B35),2)&amp;WEEKDAY(B35,2)&amp;COLUMN()-1,t_Semaine[Code],0)),"")</f>
        <v>Gym 1-R4</v>
      </c>
      <c r="E36" s="10" t="str">
        <f>IFERROR(INDEX(t_Semaine[Activité],MATCH(MOD(_xlfn.ISOWEEKNUM(E35),2)&amp;WEEKDAY(E35,2)&amp;COLUMN()-1,t_Semaine[Code],0)),"")</f>
        <v>City3 Auxis</v>
      </c>
      <c r="F36" s="1" t="str">
        <f>IFERROR(INDEX(t_Semaine[Activité],MATCH(MOD(_xlfn.ISOWEEKNUM(E35),2)&amp;WEEKDAY(E35,2)&amp;COLUMN()-1,t_Semaine[Code],0)),"")</f>
        <v>City4 3-Rjb</v>
      </c>
      <c r="G36" s="2" t="str">
        <f>IFERROR(INDEX(t_Semaine[Activité],MATCH(MOD(_xlfn.ISOWEEKNUM(E35),2)&amp;WEEKDAY(E35,2)&amp;COLUMN()-1,t_Semaine[Code],0)),"")</f>
        <v>Gym Maf-cd</v>
      </c>
      <c r="H36" s="4" t="str">
        <f>IFERROR(INDEX(t_Semaine[Activité],MATCH(MOD(_xlfn.ISOWEEKNUM(H35),2)&amp;WEEKDAY(H35,2)&amp;COLUMN()-1,t_Semaine[Code],0)),"")</f>
        <v>City3 4-Rjb</v>
      </c>
      <c r="I36" s="1" t="str">
        <f>IFERROR(INDEX(t_Semaine[Activité],MATCH(MOD(_xlfn.ISOWEEKNUM(H35),2)&amp;WEEKDAY(H35,2)&amp;COLUMN()-1,t_Semaine[Code],0)),"")</f>
        <v>City4 4-Rjh</v>
      </c>
      <c r="J36" s="11" t="str">
        <f>IFERROR(INDEX(t_Semaine[Activité],MATCH(MOD(_xlfn.ISOWEEKNUM(H35),2)&amp;WEEKDAY(H35,2)&amp;COLUMN()-1,t_Semaine[Code],0)),"")</f>
        <v>Gym 1-R3</v>
      </c>
      <c r="K36" s="10" t="str">
        <f>IFERROR(INDEX(t_Semaine[Activité],MATCH(MOD(_xlfn.ISOWEEKNUM(K35),2)&amp;WEEKDAY(K35,2)&amp;COLUMN()-1,t_Semaine[Code],0)),"")</f>
        <v>City3 4-R0</v>
      </c>
      <c r="L36" s="1" t="str">
        <f>IFERROR(INDEX(t_Semaine[Activité],MATCH(MOD(_xlfn.ISOWEEKNUM(K35),2)&amp;WEEKDAY(K35,2)&amp;COLUMN()-1,t_Semaine[Code],0)),"")</f>
        <v>City4 4-R1</v>
      </c>
      <c r="M36" s="2" t="str">
        <f>IFERROR(INDEX(t_Semaine[Activité],MATCH(MOD(_xlfn.ISOWEEKNUM(K35),2)&amp;WEEKDAY(K35,2)&amp;COLUMN()-1,t_Semaine[Code],0)),"")</f>
        <v>Gym 2-R1</v>
      </c>
      <c r="N36" s="4" t="str">
        <f>IFERROR(INDEX(t_Semaine[Activité],MATCH(MOD(_xlfn.ISOWEEKNUM(N35),2)&amp;WEEKDAY(N35,2)&amp;COLUMN()-1,t_Semaine[Code],0)),"")</f>
        <v>City3 5-R0</v>
      </c>
      <c r="O36" s="1" t="str">
        <f>IFERROR(INDEX(t_Semaine[Activité],MATCH(MOD(_xlfn.ISOWEEKNUM(N35),2)&amp;WEEKDAY(N35,2)&amp;COLUMN()-1,t_Semaine[Code],0)),"")</f>
        <v>City4 5-R1</v>
      </c>
      <c r="P36" s="11" t="str">
        <f>IFERROR(INDEX(t_Semaine[Activité],MATCH(MOD(_xlfn.ISOWEEKNUM(N35),2)&amp;WEEKDAY(N35,2)&amp;COLUMN()-1,t_Semaine[Code],0)),"")</f>
        <v>Gym 1-R1</v>
      </c>
      <c r="Q36" s="10" t="str">
        <f>IFERROR(INDEX(t_Semaine[Activité],MATCH(MOD(_xlfn.ISOWEEKNUM(Q35),2)&amp;WEEKDAY(Q35,2)&amp;COLUMN()-1,t_Semaine[Code],0)),"")</f>
        <v>City3 5-Rjb</v>
      </c>
      <c r="R36" s="1" t="str">
        <f>IFERROR(INDEX(t_Semaine[Activité],MATCH(MOD(_xlfn.ISOWEEKNUM(Q35),2)&amp;WEEKDAY(Q35,2)&amp;COLUMN()-1,t_Semaine[Code],0)),"")</f>
        <v>City4 5-Rjh</v>
      </c>
      <c r="S36" s="2" t="str">
        <f>IFERROR(INDEX(t_Semaine[Activité],MATCH(MOD(_xlfn.ISOWEEKNUM(Q35),2)&amp;WEEKDAY(Q35,2)&amp;COLUMN()-1,t_Semaine[Code],0)),"")</f>
        <v>Gym 2-R2</v>
      </c>
      <c r="T36" s="4" t="str">
        <f>IFERROR(INDEX(t_Semaine[Activité],MATCH(MOD(_xlfn.ISOWEEKNUM(T35),2)&amp;WEEKDAY(T35,2)&amp;COLUMN()-1,t_Semaine[Code],0)),"")</f>
        <v>City3 3-Rjh</v>
      </c>
      <c r="U36" s="1" t="str">
        <f>IFERROR(INDEX(t_Semaine[Activité],MATCH(MOD(_xlfn.ISOWEEKNUM(T35),2)&amp;WEEKDAY(T35,2)&amp;COLUMN()-1,t_Semaine[Code],0)),"")</f>
        <v>City4 Auxis</v>
      </c>
      <c r="V36" s="11" t="str">
        <f>IFERROR(INDEX(t_Semaine[Activité],MATCH(MOD(_xlfn.ISOWEEKNUM(T35),2)&amp;WEEKDAY(T35,2)&amp;COLUMN()-1,t_Semaine[Code],0)),"")</f>
        <v>Gym 2-R4</v>
      </c>
      <c r="W36" s="10" t="str">
        <f>IFERROR(INDEX(t_Semaine[Activité],MATCH(MOD(_xlfn.ISOWEEKNUM(W35),2)&amp;WEEKDAY(W35,2)&amp;COLUMN()-1,t_Semaine[Code],0)),"")</f>
        <v>City3 3-R0</v>
      </c>
      <c r="X36" s="1" t="str">
        <f>IFERROR(INDEX(t_Semaine[Activité],MATCH(MOD(_xlfn.ISOWEEKNUM(W35),2)&amp;WEEKDAY(W35,2)&amp;COLUMN()-1,t_Semaine[Code],0)),"")</f>
        <v>City4 3-Rjb</v>
      </c>
      <c r="Y36" s="2" t="str">
        <f>IFERROR(INDEX(t_Semaine[Activité],MATCH(MOD(_xlfn.ISOWEEKNUM(W35),2)&amp;WEEKDAY(W35,2)&amp;COLUMN()-1,t_Semaine[Code],0)),"")</f>
        <v>Gym 1-R2</v>
      </c>
      <c r="Z36" s="4" t="str">
        <f>IFERROR(INDEX(t_Semaine[Activité],MATCH(MOD(_xlfn.ISOWEEKNUM(Z35),2)&amp;WEEKDAY(Z35,2)&amp;COLUMN()-1,t_Semaine[Code],0)),"")</f>
        <v>City3 4-R1</v>
      </c>
      <c r="AA36" s="1" t="str">
        <f>IFERROR(INDEX(t_Semaine[Activité],MATCH(MOD(_xlfn.ISOWEEKNUM(Z35),2)&amp;WEEKDAY(Z35,2)&amp;COLUMN()-1,t_Semaine[Code],0)),"")</f>
        <v>City4 4-R0</v>
      </c>
      <c r="AB36" s="11" t="str">
        <f>IFERROR(INDEX(t_Semaine[Activité],MATCH(MOD(_xlfn.ISOWEEKNUM(Z35),2)&amp;WEEKDAY(Z35,2)&amp;COLUMN()-1,t_Semaine[Code],0)),"")</f>
        <v>Gym 2-R3</v>
      </c>
      <c r="AC36" s="10" t="str">
        <f>IFERROR(INDEX(t_Semaine[Activité],MATCH(MOD(_xlfn.ISOWEEKNUM(AC35),2)&amp;WEEKDAY(AC35,2)&amp;COLUMN()-1,t_Semaine[Code],0)),"")</f>
        <v>City3 4-Rjh</v>
      </c>
      <c r="AD36" s="1" t="str">
        <f>IFERROR(INDEX(t_Semaine[Activité],MATCH(MOD(_xlfn.ISOWEEKNUM(AC35),2)&amp;WEEKDAY(AC35,2)&amp;COLUMN()-1,t_Semaine[Code],0)),"")</f>
        <v>City4 4-Rjb</v>
      </c>
      <c r="AE36" s="1" t="str">
        <f>IFERROR(INDEX(t_Semaine[Activité],MATCH(MOD(_xlfn.ISOWEEKNUM(AC35),2)&amp;WEEKDAY(AC35,2)&amp;COLUMN()-1,t_Semaine[Code],0)),"")</f>
        <v>Gym Maf-Ma</v>
      </c>
    </row>
    <row r="37" spans="2:31" ht="15" customHeight="1">
      <c r="B37" s="37">
        <f>IFERROR(INDEX(t_Semaine[Personnel],MATCH(MOD(_xlfn.ISOWEEKNUM(B35),2)&amp;WEEKDAY(B35,2)&amp;COLUMN()-1,t_Semaine[Code],0)),"")</f>
        <v>0</v>
      </c>
      <c r="C37" s="37" t="str">
        <f>IFERROR(INDEX(t_Semaine[Personnel],MATCH(MOD(_xlfn.ISOWEEKNUM(B35),2)&amp;WEEKDAY(B35,2)&amp;COLUMN()-1,t_Semaine[Code],0)),"")</f>
        <v>So</v>
      </c>
      <c r="D37" s="38" t="str">
        <f>IFERROR(INDEX(t_Semaine[Personnel],MATCH(MOD(_xlfn.ISOWEEKNUM(B35),2)&amp;WEEKDAY(B35,2)&amp;COLUMN()-1,t_Semaine[Code],0)),"")</f>
        <v>Mou</v>
      </c>
      <c r="E37" s="39">
        <f>IFERROR(INDEX(t_Semaine[Personnel],MATCH(MOD(_xlfn.ISOWEEKNUM(E35),2)&amp;WEEKDAY(E35,2)&amp;COLUMN()-1,t_Semaine[Code],0)),"")</f>
        <v>0</v>
      </c>
      <c r="F37" s="37" t="str">
        <f>IFERROR(INDEX(t_Semaine[Personnel],MATCH(MOD(_xlfn.ISOWEEKNUM(E35),2)&amp;WEEKDAY(E35,2)&amp;COLUMN()-1,t_Semaine[Code],0)),"")</f>
        <v>Mou</v>
      </c>
      <c r="G37" s="40" t="str">
        <f>IFERROR(INDEX(t_Semaine[Personnel],MATCH(MOD(_xlfn.ISOWEEKNUM(E35),2)&amp;WEEKDAY(E35,2)&amp;COLUMN()-1,t_Semaine[Code],0)),"")</f>
        <v>So</v>
      </c>
      <c r="H37" s="41" t="str">
        <f>IFERROR(INDEX(t_Semaine[Personnel],MATCH(MOD(_xlfn.ISOWEEKNUM(H35),2)&amp;WEEKDAY(H35,2)&amp;COLUMN()-1,t_Semaine[Code],0)),"")</f>
        <v>So</v>
      </c>
      <c r="I37" s="37" t="str">
        <f>IFERROR(INDEX(t_Semaine[Personnel],MATCH(MOD(_xlfn.ISOWEEKNUM(H35),2)&amp;WEEKDAY(H35,2)&amp;COLUMN()-1,t_Semaine[Code],0)),"")</f>
        <v>Mou</v>
      </c>
      <c r="J37" s="38" t="str">
        <f>IFERROR(INDEX(t_Semaine[Personnel],MATCH(MOD(_xlfn.ISOWEEKNUM(H35),2)&amp;WEEKDAY(H35,2)&amp;COLUMN()-1,t_Semaine[Code],0)),"")</f>
        <v>Seb</v>
      </c>
      <c r="K37" s="39" t="str">
        <f>IFERROR(INDEX(t_Semaine[Personnel],MATCH(MOD(_xlfn.ISOWEEKNUM(K35),2)&amp;WEEKDAY(K35,2)&amp;COLUMN()-1,t_Semaine[Code],0)),"")</f>
        <v>Seb</v>
      </c>
      <c r="L37" s="37" t="str">
        <f>IFERROR(INDEX(t_Semaine[Personnel],MATCH(MOD(_xlfn.ISOWEEKNUM(K35),2)&amp;WEEKDAY(K35,2)&amp;COLUMN()-1,t_Semaine[Code],0)),"")</f>
        <v>So</v>
      </c>
      <c r="M37" s="40" t="str">
        <f>IFERROR(INDEX(t_Semaine[Personnel],MATCH(MOD(_xlfn.ISOWEEKNUM(K35),2)&amp;WEEKDAY(K35,2)&amp;COLUMN()-1,t_Semaine[Code],0)),"")</f>
        <v>Mou</v>
      </c>
      <c r="N37" s="41">
        <f>IFERROR(INDEX(t_Semaine[Personnel],MATCH(MOD(_xlfn.ISOWEEKNUM(N35),2)&amp;WEEKDAY(N35,2)&amp;COLUMN()-1,t_Semaine[Code],0)),"")</f>
        <v>0</v>
      </c>
      <c r="O37" s="37" t="str">
        <f>IFERROR(INDEX(t_Semaine[Personnel],MATCH(MOD(_xlfn.ISOWEEKNUM(N35),2)&amp;WEEKDAY(N35,2)&amp;COLUMN()-1,t_Semaine[Code],0)),"")</f>
        <v>So</v>
      </c>
      <c r="P37" s="38" t="str">
        <f>IFERROR(INDEX(t_Semaine[Personnel],MATCH(MOD(_xlfn.ISOWEEKNUM(N35),2)&amp;WEEKDAY(N35,2)&amp;COLUMN()-1,t_Semaine[Code],0)),"")</f>
        <v>Seb</v>
      </c>
      <c r="Q37" s="39">
        <f>IFERROR(INDEX(t_Semaine[Personnel],MATCH(MOD(_xlfn.ISOWEEKNUM(Q35),2)&amp;WEEKDAY(Q35,2)&amp;COLUMN()-1,t_Semaine[Code],0)),"")</f>
        <v>0</v>
      </c>
      <c r="R37" s="37" t="str">
        <f>IFERROR(INDEX(t_Semaine[Personnel],MATCH(MOD(_xlfn.ISOWEEKNUM(Q35),2)&amp;WEEKDAY(Q35,2)&amp;COLUMN()-1,t_Semaine[Code],0)),"")</f>
        <v>Seb</v>
      </c>
      <c r="S37" s="40" t="str">
        <f>IFERROR(INDEX(t_Semaine[Personnel],MATCH(MOD(_xlfn.ISOWEEKNUM(Q35),2)&amp;WEEKDAY(Q35,2)&amp;COLUMN()-1,t_Semaine[Code],0)),"")</f>
        <v>So</v>
      </c>
      <c r="T37" s="41" t="str">
        <f>IFERROR(INDEX(t_Semaine[Personnel],MATCH(MOD(_xlfn.ISOWEEKNUM(T35),2)&amp;WEEKDAY(T35,2)&amp;COLUMN()-1,t_Semaine[Code],0)),"")</f>
        <v>Mou</v>
      </c>
      <c r="U37" s="37" t="str">
        <f>IFERROR(INDEX(t_Semaine[Personnel],MATCH(MOD(_xlfn.ISOWEEKNUM(T35),2)&amp;WEEKDAY(T35,2)&amp;COLUMN()-1,t_Semaine[Code],0)),"")</f>
        <v>So</v>
      </c>
      <c r="V37" s="38" t="str">
        <f>IFERROR(INDEX(t_Semaine[Personnel],MATCH(MOD(_xlfn.ISOWEEKNUM(T35),2)&amp;WEEKDAY(T35,2)&amp;COLUMN()-1,t_Semaine[Code],0)),"")</f>
        <v>Seb</v>
      </c>
      <c r="W37" s="39" t="str">
        <f>IFERROR(INDEX(t_Semaine[Personnel],MATCH(MOD(_xlfn.ISOWEEKNUM(W35),2)&amp;WEEKDAY(W35,2)&amp;COLUMN()-1,t_Semaine[Code],0)),"")</f>
        <v>Seb</v>
      </c>
      <c r="X37" s="37" t="str">
        <f>IFERROR(INDEX(t_Semaine[Personnel],MATCH(MOD(_xlfn.ISOWEEKNUM(W35),2)&amp;WEEKDAY(W35,2)&amp;COLUMN()-1,t_Semaine[Code],0)),"")</f>
        <v>So</v>
      </c>
      <c r="Y37" s="40" t="str">
        <f>IFERROR(INDEX(t_Semaine[Personnel],MATCH(MOD(_xlfn.ISOWEEKNUM(W35),2)&amp;WEEKDAY(W35,2)&amp;COLUMN()-1,t_Semaine[Code],0)),"")</f>
        <v>Mou</v>
      </c>
      <c r="Z37" s="41" t="str">
        <f>IFERROR(INDEX(t_Semaine[Personnel],MATCH(MOD(_xlfn.ISOWEEKNUM(Z35),2)&amp;WEEKDAY(Z35,2)&amp;COLUMN()-1,t_Semaine[Code],0)),"")</f>
        <v>Mou</v>
      </c>
      <c r="AA37" s="37" t="str">
        <f>IFERROR(INDEX(t_Semaine[Personnel],MATCH(MOD(_xlfn.ISOWEEKNUM(Z35),2)&amp;WEEKDAY(Z35,2)&amp;COLUMN()-1,t_Semaine[Code],0)),"")</f>
        <v>So</v>
      </c>
      <c r="AB37" s="38" t="str">
        <f>IFERROR(INDEX(t_Semaine[Personnel],MATCH(MOD(_xlfn.ISOWEEKNUM(Z35),2)&amp;WEEKDAY(Z35,2)&amp;COLUMN()-1,t_Semaine[Code],0)),"")</f>
        <v>Mou</v>
      </c>
      <c r="AC37" s="39" t="str">
        <f>IFERROR(INDEX(t_Semaine[Personnel],MATCH(MOD(_xlfn.ISOWEEKNUM(AC35),2)&amp;WEEKDAY(AC35,2)&amp;COLUMN()-1,t_Semaine[Code],0)),"")</f>
        <v>Seb</v>
      </c>
      <c r="AD37" s="37" t="str">
        <f>IFERROR(INDEX(t_Semaine[Personnel],MATCH(MOD(_xlfn.ISOWEEKNUM(AC35),2)&amp;WEEKDAY(AC35,2)&amp;COLUMN()-1,t_Semaine[Code],0)),"")</f>
        <v>So</v>
      </c>
      <c r="AE37" s="37" t="str">
        <f>IFERROR(INDEX(t_Semaine[Personnel],MATCH(MOD(_xlfn.ISOWEEKNUM(AC35),2)&amp;WEEKDAY(AC35,2)&amp;COLUMN()-1,t_Semaine[Code],0)),"")</f>
        <v>Mou</v>
      </c>
    </row>
    <row r="38" spans="2:31" ht="16.2" hidden="1" customHeight="1">
      <c r="B38" s="33" t="str">
        <f>IFERROR(_xlfn.ISOWEEKNUM(B39),"")</f>
        <v/>
      </c>
      <c r="C38" s="24"/>
      <c r="D38" s="24"/>
      <c r="E38" s="25" t="str">
        <f>B38</f>
        <v/>
      </c>
      <c r="F38" s="25"/>
      <c r="G38" s="25"/>
      <c r="H38" s="25" t="str">
        <f>E38</f>
        <v/>
      </c>
      <c r="I38" s="25"/>
      <c r="J38" s="25"/>
      <c r="K38" s="25" t="str">
        <f>H38</f>
        <v/>
      </c>
      <c r="L38" s="25"/>
      <c r="M38" s="25"/>
      <c r="N38" s="25" t="str">
        <f>K38</f>
        <v/>
      </c>
      <c r="O38" s="25"/>
      <c r="P38" s="25"/>
      <c r="Q38" s="25" t="str">
        <f>N38</f>
        <v/>
      </c>
      <c r="R38" s="25"/>
      <c r="S38" s="25"/>
      <c r="T38" s="25" t="str">
        <f>Q38</f>
        <v/>
      </c>
      <c r="U38" s="25"/>
      <c r="V38" s="25"/>
      <c r="W38" s="25" t="str">
        <f>T38</f>
        <v/>
      </c>
      <c r="X38" s="25"/>
      <c r="Y38" s="25"/>
      <c r="Z38" s="25" t="str">
        <f>W38</f>
        <v/>
      </c>
      <c r="AA38" s="25"/>
      <c r="AB38" s="25"/>
      <c r="AC38" s="25" t="str">
        <f>Z38</f>
        <v/>
      </c>
      <c r="AD38" s="25"/>
      <c r="AE38" s="34"/>
    </row>
    <row r="39" spans="2:31" ht="10.95" hidden="1" customHeight="1">
      <c r="B39" s="35" t="str">
        <f>IFERROR(IF(MONTH(B35+7)=MONTH(EOMONTH($B$3,1)),B35+7,""),"")</f>
        <v/>
      </c>
      <c r="C39" s="7"/>
      <c r="D39" s="23"/>
      <c r="E39" s="9" t="str">
        <f>B39</f>
        <v/>
      </c>
      <c r="F39" s="7"/>
      <c r="G39" s="8"/>
      <c r="H39" s="22" t="str">
        <f>IFERROR(E39+1,"")</f>
        <v/>
      </c>
      <c r="I39" s="7"/>
      <c r="J39" s="23"/>
      <c r="K39" s="9" t="str">
        <f>H39</f>
        <v/>
      </c>
      <c r="L39" s="7"/>
      <c r="M39" s="8"/>
      <c r="N39" s="22" t="str">
        <f>IFERROR(K39+1,"")</f>
        <v/>
      </c>
      <c r="O39" s="7"/>
      <c r="P39" s="23"/>
      <c r="Q39" s="9" t="str">
        <f>N39</f>
        <v/>
      </c>
      <c r="R39" s="7"/>
      <c r="S39" s="8"/>
      <c r="T39" s="22" t="str">
        <f>IFERROR(Q39+1,"")</f>
        <v/>
      </c>
      <c r="U39" s="7"/>
      <c r="V39" s="23"/>
      <c r="W39" s="9" t="str">
        <f>T39</f>
        <v/>
      </c>
      <c r="X39" s="7"/>
      <c r="Y39" s="8"/>
      <c r="Z39" s="22" t="str">
        <f>IFERROR(W39+1,"")</f>
        <v/>
      </c>
      <c r="AA39" s="7"/>
      <c r="AB39" s="23"/>
      <c r="AC39" s="9" t="str">
        <f>Z39</f>
        <v/>
      </c>
      <c r="AD39" s="7"/>
      <c r="AE39" s="36"/>
    </row>
    <row r="40" spans="2:31" ht="19.95" hidden="1" customHeight="1">
      <c r="B40" s="3" t="str">
        <f>IFERROR(INDEX(t_Semaine[Activité],MATCH(MOD(_xlfn.ISOWEEKNUM(B39),2)&amp;WEEKDAY(B39,2)&amp;COLUMN()-1,t_Semaine[Code],0)),"")</f>
        <v/>
      </c>
      <c r="C40" s="1" t="str">
        <f>IFERROR(INDEX(t_Semaine[Activité],MATCH(MOD(_xlfn.ISOWEEKNUM(B39),2)&amp;WEEKDAY(B39,2)&amp;COLUMN()-1,t_Semaine[Code],0)),"")</f>
        <v/>
      </c>
      <c r="D40" s="11" t="str">
        <f>IFERROR(INDEX(t_Semaine[Activité],MATCH(MOD(_xlfn.ISOWEEKNUM(B39),2)&amp;WEEKDAY(B39,2)&amp;COLUMN()-1,t_Semaine[Code],0)),"")</f>
        <v/>
      </c>
      <c r="E40" s="10" t="str">
        <f>IFERROR(INDEX(t_Semaine[Activité],MATCH(MOD(_xlfn.ISOWEEKNUM(E39),2)&amp;WEEKDAY(E39,2)&amp;COLUMN()-1,t_Semaine[Code],0)),"")</f>
        <v/>
      </c>
      <c r="F40" s="1" t="str">
        <f>IFERROR(INDEX(t_Semaine[Activité],MATCH(MOD(_xlfn.ISOWEEKNUM(E39),2)&amp;WEEKDAY(E39,2)&amp;COLUMN()-1,t_Semaine[Code],0)),"")</f>
        <v/>
      </c>
      <c r="G40" s="2" t="str">
        <f>IFERROR(INDEX(t_Semaine[Activité],MATCH(MOD(_xlfn.ISOWEEKNUM(E39),2)&amp;WEEKDAY(E39,2)&amp;COLUMN()-1,t_Semaine[Code],0)),"")</f>
        <v/>
      </c>
      <c r="H40" s="4" t="str">
        <f>IFERROR(INDEX(t_Semaine[Activité],MATCH(MOD(_xlfn.ISOWEEKNUM(H39),2)&amp;WEEKDAY(H39,2)&amp;COLUMN()-1,t_Semaine[Code],0)),"")</f>
        <v/>
      </c>
      <c r="I40" s="1" t="str">
        <f>IFERROR(INDEX(t_Semaine[Activité],MATCH(MOD(_xlfn.ISOWEEKNUM(H39),2)&amp;WEEKDAY(H39,2)&amp;COLUMN()-1,t_Semaine[Code],0)),"")</f>
        <v/>
      </c>
      <c r="J40" s="11" t="str">
        <f>IFERROR(INDEX(t_Semaine[Activité],MATCH(MOD(_xlfn.ISOWEEKNUM(H39),2)&amp;WEEKDAY(H39,2)&amp;COLUMN()-1,t_Semaine[Code],0)),"")</f>
        <v/>
      </c>
      <c r="K40" s="10" t="str">
        <f>IFERROR(INDEX(t_Semaine[Activité],MATCH(MOD(_xlfn.ISOWEEKNUM(K39),2)&amp;WEEKDAY(K39,2)&amp;COLUMN()-1,t_Semaine[Code],0)),"")</f>
        <v/>
      </c>
      <c r="L40" s="1" t="str">
        <f>IFERROR(INDEX(t_Semaine[Activité],MATCH(MOD(_xlfn.ISOWEEKNUM(K39),2)&amp;WEEKDAY(K39,2)&amp;COLUMN()-1,t_Semaine[Code],0)),"")</f>
        <v/>
      </c>
      <c r="M40" s="2" t="str">
        <f>IFERROR(INDEX(t_Semaine[Activité],MATCH(MOD(_xlfn.ISOWEEKNUM(K39),2)&amp;WEEKDAY(K39,2)&amp;COLUMN()-1,t_Semaine[Code],0)),"")</f>
        <v/>
      </c>
      <c r="N40" s="4" t="str">
        <f>IFERROR(INDEX(t_Semaine[Activité],MATCH(MOD(_xlfn.ISOWEEKNUM(N39),2)&amp;WEEKDAY(N39,2)&amp;COLUMN()-1,t_Semaine[Code],0)),"")</f>
        <v/>
      </c>
      <c r="O40" s="1" t="str">
        <f>IFERROR(INDEX(t_Semaine[Activité],MATCH(MOD(_xlfn.ISOWEEKNUM(N39),2)&amp;WEEKDAY(N39,2)&amp;COLUMN()-1,t_Semaine[Code],0)),"")</f>
        <v/>
      </c>
      <c r="P40" s="11" t="str">
        <f>IFERROR(INDEX(t_Semaine[Activité],MATCH(MOD(_xlfn.ISOWEEKNUM(N39),2)&amp;WEEKDAY(N39,2)&amp;COLUMN()-1,t_Semaine[Code],0)),"")</f>
        <v/>
      </c>
      <c r="Q40" s="10" t="str">
        <f>IFERROR(INDEX(t_Semaine[Activité],MATCH(MOD(_xlfn.ISOWEEKNUM(Q39),2)&amp;WEEKDAY(Q39,2)&amp;COLUMN()-1,t_Semaine[Code],0)),"")</f>
        <v/>
      </c>
      <c r="R40" s="1" t="str">
        <f>IFERROR(INDEX(t_Semaine[Activité],MATCH(MOD(_xlfn.ISOWEEKNUM(Q39),2)&amp;WEEKDAY(Q39,2)&amp;COLUMN()-1,t_Semaine[Code],0)),"")</f>
        <v/>
      </c>
      <c r="S40" s="2" t="str">
        <f>IFERROR(INDEX(t_Semaine[Activité],MATCH(MOD(_xlfn.ISOWEEKNUM(Q39),2)&amp;WEEKDAY(Q39,2)&amp;COLUMN()-1,t_Semaine[Code],0)),"")</f>
        <v/>
      </c>
      <c r="T40" s="4" t="str">
        <f>IFERROR(INDEX(t_Semaine[Activité],MATCH(MOD(_xlfn.ISOWEEKNUM(T39),2)&amp;WEEKDAY(T39,2)&amp;COLUMN()-1,t_Semaine[Code],0)),"")</f>
        <v/>
      </c>
      <c r="U40" s="1" t="str">
        <f>IFERROR(INDEX(t_Semaine[Activité],MATCH(MOD(_xlfn.ISOWEEKNUM(T39),2)&amp;WEEKDAY(T39,2)&amp;COLUMN()-1,t_Semaine[Code],0)),"")</f>
        <v/>
      </c>
      <c r="V40" s="11" t="str">
        <f>IFERROR(INDEX(t_Semaine[Activité],MATCH(MOD(_xlfn.ISOWEEKNUM(T39),2)&amp;WEEKDAY(T39,2)&amp;COLUMN()-1,t_Semaine[Code],0)),"")</f>
        <v/>
      </c>
      <c r="W40" s="10" t="str">
        <f>IFERROR(INDEX(t_Semaine[Activité],MATCH(MOD(_xlfn.ISOWEEKNUM(W39),2)&amp;WEEKDAY(W39,2)&amp;COLUMN()-1,t_Semaine[Code],0)),"")</f>
        <v/>
      </c>
      <c r="X40" s="1" t="str">
        <f>IFERROR(INDEX(t_Semaine[Activité],MATCH(MOD(_xlfn.ISOWEEKNUM(W39),2)&amp;WEEKDAY(W39,2)&amp;COLUMN()-1,t_Semaine[Code],0)),"")</f>
        <v/>
      </c>
      <c r="Y40" s="2" t="str">
        <f>IFERROR(INDEX(t_Semaine[Activité],MATCH(MOD(_xlfn.ISOWEEKNUM(W39),2)&amp;WEEKDAY(W39,2)&amp;COLUMN()-1,t_Semaine[Code],0)),"")</f>
        <v/>
      </c>
      <c r="Z40" s="4" t="str">
        <f>IFERROR(INDEX(t_Semaine[Activité],MATCH(MOD(_xlfn.ISOWEEKNUM(Z39),2)&amp;WEEKDAY(Z39,2)&amp;COLUMN()-1,t_Semaine[Code],0)),"")</f>
        <v/>
      </c>
      <c r="AA40" s="1" t="str">
        <f>IFERROR(INDEX(t_Semaine[Activité],MATCH(MOD(_xlfn.ISOWEEKNUM(Z39),2)&amp;WEEKDAY(Z39,2)&amp;COLUMN()-1,t_Semaine[Code],0)),"")</f>
        <v/>
      </c>
      <c r="AB40" s="11" t="str">
        <f>IFERROR(INDEX(t_Semaine[Activité],MATCH(MOD(_xlfn.ISOWEEKNUM(Z39),2)&amp;WEEKDAY(Z39,2)&amp;COLUMN()-1,t_Semaine[Code],0)),"")</f>
        <v/>
      </c>
      <c r="AC40" s="10" t="str">
        <f>IFERROR(INDEX(t_Semaine[Activité],MATCH(MOD(_xlfn.ISOWEEKNUM(AC39),2)&amp;WEEKDAY(AC39,2)&amp;COLUMN()-1,t_Semaine[Code],0)),"")</f>
        <v/>
      </c>
      <c r="AD40" s="1" t="str">
        <f>IFERROR(INDEX(t_Semaine[Activité],MATCH(MOD(_xlfn.ISOWEEKNUM(AC39),2)&amp;WEEKDAY(AC39,2)&amp;COLUMN()-1,t_Semaine[Code],0)),"")</f>
        <v/>
      </c>
      <c r="AE40" s="1" t="str">
        <f>IFERROR(INDEX(t_Semaine[Activité],MATCH(MOD(_xlfn.ISOWEEKNUM(AC39),2)&amp;WEEKDAY(AC39,2)&amp;COLUMN()-1,t_Semaine[Code],0)),"")</f>
        <v/>
      </c>
    </row>
    <row r="41" spans="2:31" ht="15" hidden="1" customHeight="1">
      <c r="B41" s="37" t="str">
        <f>IFERROR(INDEX(t_Semaine[Personnel],MATCH(MOD(_xlfn.ISOWEEKNUM(B39),2)&amp;WEEKDAY(B39,2)&amp;COLUMN()-1,t_Semaine[Code],0)),"")</f>
        <v/>
      </c>
      <c r="C41" s="37" t="str">
        <f>IFERROR(INDEX(t_Semaine[Personnel],MATCH(MOD(_xlfn.ISOWEEKNUM(B39),2)&amp;WEEKDAY(B39,2)&amp;COLUMN()-1,t_Semaine[Code],0)),"")</f>
        <v/>
      </c>
      <c r="D41" s="38" t="str">
        <f>IFERROR(INDEX(t_Semaine[Personnel],MATCH(MOD(_xlfn.ISOWEEKNUM(B39),2)&amp;WEEKDAY(B39,2)&amp;COLUMN()-1,t_Semaine[Code],0)),"")</f>
        <v/>
      </c>
      <c r="E41" s="39" t="str">
        <f>IFERROR(INDEX(t_Semaine[Personnel],MATCH(MOD(_xlfn.ISOWEEKNUM(E39),2)&amp;WEEKDAY(E39,2)&amp;COLUMN()-1,t_Semaine[Code],0)),"")</f>
        <v/>
      </c>
      <c r="F41" s="37" t="str">
        <f>IFERROR(INDEX(t_Semaine[Personnel],MATCH(MOD(_xlfn.ISOWEEKNUM(E39),2)&amp;WEEKDAY(E39,2)&amp;COLUMN()-1,t_Semaine[Code],0)),"")</f>
        <v/>
      </c>
      <c r="G41" s="40" t="str">
        <f>IFERROR(INDEX(t_Semaine[Personnel],MATCH(MOD(_xlfn.ISOWEEKNUM(E39),2)&amp;WEEKDAY(E39,2)&amp;COLUMN()-1,t_Semaine[Code],0)),"")</f>
        <v/>
      </c>
      <c r="H41" s="41" t="str">
        <f>IFERROR(INDEX(t_Semaine[Personnel],MATCH(MOD(_xlfn.ISOWEEKNUM(H39),2)&amp;WEEKDAY(H39,2)&amp;COLUMN()-1,t_Semaine[Code],0)),"")</f>
        <v/>
      </c>
      <c r="I41" s="37" t="str">
        <f>IFERROR(INDEX(t_Semaine[Personnel],MATCH(MOD(_xlfn.ISOWEEKNUM(H39),2)&amp;WEEKDAY(H39,2)&amp;COLUMN()-1,t_Semaine[Code],0)),"")</f>
        <v/>
      </c>
      <c r="J41" s="38" t="str">
        <f>IFERROR(INDEX(t_Semaine[Personnel],MATCH(MOD(_xlfn.ISOWEEKNUM(H39),2)&amp;WEEKDAY(H39,2)&amp;COLUMN()-1,t_Semaine[Code],0)),"")</f>
        <v/>
      </c>
      <c r="K41" s="39" t="str">
        <f>IFERROR(INDEX(t_Semaine[Personnel],MATCH(MOD(_xlfn.ISOWEEKNUM(K39),2)&amp;WEEKDAY(K39,2)&amp;COLUMN()-1,t_Semaine[Code],0)),"")</f>
        <v/>
      </c>
      <c r="L41" s="37" t="str">
        <f>IFERROR(INDEX(t_Semaine[Personnel],MATCH(MOD(_xlfn.ISOWEEKNUM(K39),2)&amp;WEEKDAY(K39,2)&amp;COLUMN()-1,t_Semaine[Code],0)),"")</f>
        <v/>
      </c>
      <c r="M41" s="40" t="str">
        <f>IFERROR(INDEX(t_Semaine[Personnel],MATCH(MOD(_xlfn.ISOWEEKNUM(K39),2)&amp;WEEKDAY(K39,2)&amp;COLUMN()-1,t_Semaine[Code],0)),"")</f>
        <v/>
      </c>
      <c r="N41" s="41" t="str">
        <f>IFERROR(INDEX(t_Semaine[Personnel],MATCH(MOD(_xlfn.ISOWEEKNUM(N39),2)&amp;WEEKDAY(N39,2)&amp;COLUMN()-1,t_Semaine[Code],0)),"")</f>
        <v/>
      </c>
      <c r="O41" s="37" t="str">
        <f>IFERROR(INDEX(t_Semaine[Personnel],MATCH(MOD(_xlfn.ISOWEEKNUM(N39),2)&amp;WEEKDAY(N39,2)&amp;COLUMN()-1,t_Semaine[Code],0)),"")</f>
        <v/>
      </c>
      <c r="P41" s="38" t="str">
        <f>IFERROR(INDEX(t_Semaine[Personnel],MATCH(MOD(_xlfn.ISOWEEKNUM(N39),2)&amp;WEEKDAY(N39,2)&amp;COLUMN()-1,t_Semaine[Code],0)),"")</f>
        <v/>
      </c>
      <c r="Q41" s="39" t="str">
        <f>IFERROR(INDEX(t_Semaine[Personnel],MATCH(MOD(_xlfn.ISOWEEKNUM(Q39),2)&amp;WEEKDAY(Q39,2)&amp;COLUMN()-1,t_Semaine[Code],0)),"")</f>
        <v/>
      </c>
      <c r="R41" s="37" t="str">
        <f>IFERROR(INDEX(t_Semaine[Personnel],MATCH(MOD(_xlfn.ISOWEEKNUM(Q39),2)&amp;WEEKDAY(Q39,2)&amp;COLUMN()-1,t_Semaine[Code],0)),"")</f>
        <v/>
      </c>
      <c r="S41" s="40" t="str">
        <f>IFERROR(INDEX(t_Semaine[Personnel],MATCH(MOD(_xlfn.ISOWEEKNUM(Q39),2)&amp;WEEKDAY(Q39,2)&amp;COLUMN()-1,t_Semaine[Code],0)),"")</f>
        <v/>
      </c>
      <c r="T41" s="41" t="str">
        <f>IFERROR(INDEX(t_Semaine[Personnel],MATCH(MOD(_xlfn.ISOWEEKNUM(T39),2)&amp;WEEKDAY(T39,2)&amp;COLUMN()-1,t_Semaine[Code],0)),"")</f>
        <v/>
      </c>
      <c r="U41" s="37" t="str">
        <f>IFERROR(INDEX(t_Semaine[Personnel],MATCH(MOD(_xlfn.ISOWEEKNUM(T39),2)&amp;WEEKDAY(T39,2)&amp;COLUMN()-1,t_Semaine[Code],0)),"")</f>
        <v/>
      </c>
      <c r="V41" s="38" t="str">
        <f>IFERROR(INDEX(t_Semaine[Personnel],MATCH(MOD(_xlfn.ISOWEEKNUM(T39),2)&amp;WEEKDAY(T39,2)&amp;COLUMN()-1,t_Semaine[Code],0)),"")</f>
        <v/>
      </c>
      <c r="W41" s="39" t="str">
        <f>IFERROR(INDEX(t_Semaine[Personnel],MATCH(MOD(_xlfn.ISOWEEKNUM(W39),2)&amp;WEEKDAY(W39,2)&amp;COLUMN()-1,t_Semaine[Code],0)),"")</f>
        <v/>
      </c>
      <c r="X41" s="37" t="str">
        <f>IFERROR(INDEX(t_Semaine[Personnel],MATCH(MOD(_xlfn.ISOWEEKNUM(W39),2)&amp;WEEKDAY(W39,2)&amp;COLUMN()-1,t_Semaine[Code],0)),"")</f>
        <v/>
      </c>
      <c r="Y41" s="40" t="str">
        <f>IFERROR(INDEX(t_Semaine[Personnel],MATCH(MOD(_xlfn.ISOWEEKNUM(W39),2)&amp;WEEKDAY(W39,2)&amp;COLUMN()-1,t_Semaine[Code],0)),"")</f>
        <v/>
      </c>
      <c r="Z41" s="41" t="str">
        <f>IFERROR(INDEX(t_Semaine[Personnel],MATCH(MOD(_xlfn.ISOWEEKNUM(Z39),2)&amp;WEEKDAY(Z39,2)&amp;COLUMN()-1,t_Semaine[Code],0)),"")</f>
        <v/>
      </c>
      <c r="AA41" s="37" t="str">
        <f>IFERROR(INDEX(t_Semaine[Personnel],MATCH(MOD(_xlfn.ISOWEEKNUM(Z39),2)&amp;WEEKDAY(Z39,2)&amp;COLUMN()-1,t_Semaine[Code],0)),"")</f>
        <v/>
      </c>
      <c r="AB41" s="38" t="str">
        <f>IFERROR(INDEX(t_Semaine[Personnel],MATCH(MOD(_xlfn.ISOWEEKNUM(Z39),2)&amp;WEEKDAY(Z39,2)&amp;COLUMN()-1,t_Semaine[Code],0)),"")</f>
        <v/>
      </c>
      <c r="AC41" s="39" t="str">
        <f>IFERROR(INDEX(t_Semaine[Personnel],MATCH(MOD(_xlfn.ISOWEEKNUM(AC39),2)&amp;WEEKDAY(AC39,2)&amp;COLUMN()-1,t_Semaine[Code],0)),"")</f>
        <v/>
      </c>
      <c r="AD41" s="37" t="str">
        <f>IFERROR(INDEX(t_Semaine[Personnel],MATCH(MOD(_xlfn.ISOWEEKNUM(AC39),2)&amp;WEEKDAY(AC39,2)&amp;COLUMN()-1,t_Semaine[Code],0)),"")</f>
        <v/>
      </c>
      <c r="AE41" s="37" t="str">
        <f>IFERROR(INDEX(t_Semaine[Personnel],MATCH(MOD(_xlfn.ISOWEEKNUM(AC39),2)&amp;WEEKDAY(AC39,2)&amp;COLUMN()-1,t_Semaine[Code],0)),"")</f>
        <v/>
      </c>
    </row>
    <row r="42" spans="2:31" ht="15.75" customHeight="1">
      <c r="F42" s="58" t="s">
        <v>124</v>
      </c>
    </row>
  </sheetData>
  <conditionalFormatting sqref="B3:G5">
    <cfRule type="expression" dxfId="59" priority="52">
      <formula>COUNTIF(l_Feries,$B$3)</formula>
    </cfRule>
  </conditionalFormatting>
  <conditionalFormatting sqref="B7:G9">
    <cfRule type="expression" dxfId="58" priority="42">
      <formula>COUNTIF(l_Feries,$B$7)</formula>
    </cfRule>
  </conditionalFormatting>
  <conditionalFormatting sqref="B11:G13">
    <cfRule type="expression" dxfId="57" priority="37">
      <formula>COUNTIF(l_Feries,$B$11)</formula>
    </cfRule>
  </conditionalFormatting>
  <conditionalFormatting sqref="B15:G17">
    <cfRule type="expression" dxfId="56" priority="50">
      <formula>COUNTIF(l_Feries,$B$15)</formula>
    </cfRule>
  </conditionalFormatting>
  <conditionalFormatting sqref="B19:G21">
    <cfRule type="expression" dxfId="55" priority="32">
      <formula>COUNTIF(l_Feries,$B$19)</formula>
    </cfRule>
  </conditionalFormatting>
  <conditionalFormatting sqref="B23:G25">
    <cfRule type="expression" dxfId="54" priority="27">
      <formula>COUNTIF(l_Feries,$B$23)</formula>
    </cfRule>
  </conditionalFormatting>
  <conditionalFormatting sqref="B27:G29">
    <cfRule type="expression" dxfId="53" priority="22">
      <formula>COUNTIF(l_Feries,$B$27)</formula>
    </cfRule>
  </conditionalFormatting>
  <conditionalFormatting sqref="B31:G33">
    <cfRule type="expression" dxfId="52" priority="17">
      <formula>COUNTIF(l_Feries,$B$31)</formula>
    </cfRule>
  </conditionalFormatting>
  <conditionalFormatting sqref="B35:G37">
    <cfRule type="expression" dxfId="51" priority="12">
      <formula>COUNTIF(l_Feries,$B$35)</formula>
    </cfRule>
  </conditionalFormatting>
  <conditionalFormatting sqref="B39:G41">
    <cfRule type="expression" dxfId="50" priority="7">
      <formula>COUNTIF(l_Feries,$B$39)</formula>
    </cfRule>
  </conditionalFormatting>
  <conditionalFormatting sqref="H3:M5">
    <cfRule type="expression" dxfId="49" priority="46">
      <formula>COUNTIF(l_Feries,$H$3)</formula>
    </cfRule>
  </conditionalFormatting>
  <conditionalFormatting sqref="H7:M9">
    <cfRule type="expression" dxfId="48" priority="41">
      <formula>COUNTIF(l_Feries,$H$7)</formula>
    </cfRule>
  </conditionalFormatting>
  <conditionalFormatting sqref="H11:M13">
    <cfRule type="expression" dxfId="47" priority="36">
      <formula>COUNTIF(l_Feries,$H$11)</formula>
    </cfRule>
  </conditionalFormatting>
  <conditionalFormatting sqref="H15:M17">
    <cfRule type="expression" dxfId="46" priority="49">
      <formula>COUNTIF(l_Feries,$H$15)</formula>
    </cfRule>
  </conditionalFormatting>
  <conditionalFormatting sqref="H19:M21">
    <cfRule type="expression" dxfId="45" priority="31">
      <formula>COUNTIF(l_Feries,$H$19)</formula>
    </cfRule>
  </conditionalFormatting>
  <conditionalFormatting sqref="H23:M25">
    <cfRule type="expression" dxfId="44" priority="26">
      <formula>COUNTIF(l_Feries,$H$23)</formula>
    </cfRule>
  </conditionalFormatting>
  <conditionalFormatting sqref="H27:M29">
    <cfRule type="expression" dxfId="43" priority="21">
      <formula>COUNTIF(l_Feries,$H$27)</formula>
    </cfRule>
  </conditionalFormatting>
  <conditionalFormatting sqref="H31:M33">
    <cfRule type="expression" dxfId="42" priority="16">
      <formula>COUNTIF(l_Feries,$H$31)</formula>
    </cfRule>
  </conditionalFormatting>
  <conditionalFormatting sqref="H35:M37">
    <cfRule type="expression" dxfId="41" priority="11">
      <formula>COUNTIF(l_Feries,$H$35)</formula>
    </cfRule>
  </conditionalFormatting>
  <conditionalFormatting sqref="H39:M41">
    <cfRule type="expression" dxfId="40" priority="6">
      <formula>COUNTIF(l_Feries,$H$39)</formula>
    </cfRule>
  </conditionalFormatting>
  <conditionalFormatting sqref="N3:S5">
    <cfRule type="expression" dxfId="39" priority="45">
      <formula>COUNTIF(l_Feries,$N$3)</formula>
    </cfRule>
  </conditionalFormatting>
  <conditionalFormatting sqref="N7:S9">
    <cfRule type="expression" dxfId="38" priority="40">
      <formula>COUNTIF(l_Feries,$N$7)</formula>
    </cfRule>
  </conditionalFormatting>
  <conditionalFormatting sqref="N11:S13">
    <cfRule type="expression" dxfId="37" priority="35">
      <formula>COUNTIF(l_Feries,$N$11)</formula>
    </cfRule>
  </conditionalFormatting>
  <conditionalFormatting sqref="N15:S17">
    <cfRule type="expression" dxfId="36" priority="48">
      <formula>COUNTIF(l_Feries,$N$15)</formula>
    </cfRule>
  </conditionalFormatting>
  <conditionalFormatting sqref="N19:S21">
    <cfRule type="expression" dxfId="35" priority="30">
      <formula>COUNTIF(l_Feries,$N$19)</formula>
    </cfRule>
  </conditionalFormatting>
  <conditionalFormatting sqref="N23:S25">
    <cfRule type="expression" dxfId="34" priority="25">
      <formula>COUNTIF(l_Feries,$N$23)</formula>
    </cfRule>
  </conditionalFormatting>
  <conditionalFormatting sqref="N27:S29">
    <cfRule type="expression" dxfId="33" priority="20">
      <formula>COUNTIF(l_Feries,$N$27)</formula>
    </cfRule>
  </conditionalFormatting>
  <conditionalFormatting sqref="N31:S33">
    <cfRule type="expression" dxfId="32" priority="15">
      <formula>COUNTIF(l_Feries,$N$31)</formula>
    </cfRule>
  </conditionalFormatting>
  <conditionalFormatting sqref="N35:S37">
    <cfRule type="expression" dxfId="31" priority="10">
      <formula>COUNTIF(l_Feries,$N$35)</formula>
    </cfRule>
  </conditionalFormatting>
  <conditionalFormatting sqref="N39:S41">
    <cfRule type="expression" dxfId="30" priority="5">
      <formula>COUNTIF(l_Feries,$N$39)</formula>
    </cfRule>
  </conditionalFormatting>
  <conditionalFormatting sqref="T3:Y5">
    <cfRule type="expression" dxfId="29" priority="44">
      <formula>COUNTIF(l_Feries,$T$3)</formula>
    </cfRule>
  </conditionalFormatting>
  <conditionalFormatting sqref="T7:Y9">
    <cfRule type="expression" dxfId="28" priority="39">
      <formula>COUNTIF(l_Feries,$T$7)</formula>
    </cfRule>
  </conditionalFormatting>
  <conditionalFormatting sqref="T11:Y13">
    <cfRule type="expression" dxfId="27" priority="34">
      <formula>COUNTIF(l_Feries,$T$11)</formula>
    </cfRule>
  </conditionalFormatting>
  <conditionalFormatting sqref="T15:Y17">
    <cfRule type="expression" dxfId="26" priority="51">
      <formula>COUNTIF(l_Feries,$T$15)</formula>
    </cfRule>
  </conditionalFormatting>
  <conditionalFormatting sqref="T19:Y21">
    <cfRule type="expression" dxfId="25" priority="29">
      <formula>COUNTIF(l_Feries,$T$19)</formula>
    </cfRule>
  </conditionalFormatting>
  <conditionalFormatting sqref="T23:Y25">
    <cfRule type="expression" dxfId="24" priority="24">
      <formula>COUNTIF(l_Feries,$T$23)</formula>
    </cfRule>
  </conditionalFormatting>
  <conditionalFormatting sqref="T27:Y29">
    <cfRule type="expression" dxfId="23" priority="19">
      <formula>COUNTIF(l_Feries,$T$27)</formula>
    </cfRule>
  </conditionalFormatting>
  <conditionalFormatting sqref="T31:Y33">
    <cfRule type="expression" dxfId="22" priority="14">
      <formula>COUNTIF(l_Feries,$T$31)</formula>
    </cfRule>
  </conditionalFormatting>
  <conditionalFormatting sqref="T35:Y37">
    <cfRule type="expression" dxfId="21" priority="9">
      <formula>COUNTIF(l_Feries,$T$35)</formula>
    </cfRule>
  </conditionalFormatting>
  <conditionalFormatting sqref="T39:Y41">
    <cfRule type="expression" dxfId="20" priority="4">
      <formula>COUNTIF(l_Feries,$T$39)</formula>
    </cfRule>
  </conditionalFormatting>
  <conditionalFormatting sqref="Z3:AE5">
    <cfRule type="expression" dxfId="19" priority="43">
      <formula>COUNTIF(l_Feries,$Z$3)</formula>
    </cfRule>
  </conditionalFormatting>
  <conditionalFormatting sqref="Z7:AE9">
    <cfRule type="expression" dxfId="18" priority="38">
      <formula>COUNTIF(l_Feries,$Z$7)</formula>
    </cfRule>
  </conditionalFormatting>
  <conditionalFormatting sqref="Z11:AE13">
    <cfRule type="expression" dxfId="17" priority="33">
      <formula>COUNTIF(l_Feries,$Z$11)</formula>
    </cfRule>
  </conditionalFormatting>
  <conditionalFormatting sqref="Z15:AE17">
    <cfRule type="expression" dxfId="16" priority="47">
      <formula>COUNTIF(l_Feries,$Z$15)</formula>
    </cfRule>
  </conditionalFormatting>
  <conditionalFormatting sqref="Z19:AE21">
    <cfRule type="expression" dxfId="15" priority="28">
      <formula>COUNTIF(l_Feries,$Z$19)</formula>
    </cfRule>
  </conditionalFormatting>
  <conditionalFormatting sqref="Z23:AE25">
    <cfRule type="expression" dxfId="14" priority="23">
      <formula>COUNTIF(l_Feries,$Z$23)</formula>
    </cfRule>
  </conditionalFormatting>
  <conditionalFormatting sqref="Z27:AE29">
    <cfRule type="expression" dxfId="13" priority="18">
      <formula>COUNTIF(l_Feries,$Z$27)</formula>
    </cfRule>
  </conditionalFormatting>
  <conditionalFormatting sqref="Z31:AE33">
    <cfRule type="expression" dxfId="12" priority="13">
      <formula>COUNTIF(l_Feries,$Z$31)</formula>
    </cfRule>
  </conditionalFormatting>
  <conditionalFormatting sqref="Z35:AE37">
    <cfRule type="expression" dxfId="11" priority="8">
      <formula>COUNTIF(l_Feries,$Z$35)</formula>
    </cfRule>
  </conditionalFormatting>
  <conditionalFormatting sqref="Z39:AE41">
    <cfRule type="expression" dxfId="10" priority="3">
      <formula>COUNTIF(l_Feries,$Z$39)</formula>
    </cfRule>
  </conditionalFormatting>
  <conditionalFormatting sqref="I1">
    <cfRule type="expression" dxfId="9" priority="2">
      <formula>ISNUMBER(DATEVALUE(I1))</formula>
    </cfRule>
  </conditionalFormatting>
  <conditionalFormatting sqref="P1">
    <cfRule type="expression" dxfId="8" priority="1">
      <formula>ISNUMBER(DATEVALUE(P1))</formula>
    </cfRule>
  </conditionalFormatting>
  <dataValidations count="1">
    <dataValidation type="list" allowBlank="1" showInputMessage="1" showErrorMessage="1" sqref="G1" xr:uid="{7CE59579-4E53-4B35-82CA-F96E04CCEB1D}">
      <formula1>"Janvier,Février,Mars,Avril,Mai,Juin,Juillet,Août,Septembre,Octobre,Novembre,Décembre"</formula1>
    </dataValidation>
  </dataValidations>
  <printOptions horizontalCentered="1" verticalCentered="1"/>
  <pageMargins left="0.11811023622047245" right="0.11811023622047245" top="0.15748031496062992" bottom="0.15748031496062992" header="0" footer="0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pinner 1">
              <controlPr defaultSize="0" print="0" autoPict="0">
                <anchor>
                  <from>
                    <xdr:col>3</xdr:col>
                    <xdr:colOff>411480</xdr:colOff>
                    <xdr:row>0</xdr:row>
                    <xdr:rowOff>60960</xdr:rowOff>
                  </from>
                  <to>
                    <xdr:col>4</xdr:col>
                    <xdr:colOff>160020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01D8-4D14-4763-B753-3263CE7188C2}">
  <dimension ref="B2:Z18"/>
  <sheetViews>
    <sheetView tabSelected="1" zoomScaleNormal="100" workbookViewId="0">
      <selection activeCell="Z5" sqref="Z5"/>
    </sheetView>
  </sheetViews>
  <sheetFormatPr baseColWidth="10" defaultRowHeight="14.4"/>
  <cols>
    <col min="1" max="1" width="1.5546875" customWidth="1"/>
    <col min="2" max="2" width="19.88671875" customWidth="1"/>
    <col min="3" max="6" width="5" style="64" bestFit="1" customWidth="1"/>
    <col min="7" max="22" width="5.21875" style="64" bestFit="1" customWidth="1"/>
    <col min="23" max="23" width="7.44140625" style="64" bestFit="1" customWidth="1"/>
    <col min="24" max="24" width="8.44140625" style="64" bestFit="1" customWidth="1"/>
  </cols>
  <sheetData>
    <row r="2" spans="2:26" ht="32.4">
      <c r="B2" s="65" t="s">
        <v>150</v>
      </c>
      <c r="C2" s="66" t="s">
        <v>129</v>
      </c>
      <c r="D2" s="66" t="s">
        <v>130</v>
      </c>
      <c r="E2" s="66" t="s">
        <v>131</v>
      </c>
      <c r="F2" s="66" t="s">
        <v>132</v>
      </c>
      <c r="G2" s="66" t="s">
        <v>133</v>
      </c>
      <c r="H2" s="66" t="s">
        <v>134</v>
      </c>
      <c r="I2" s="66" t="s">
        <v>135</v>
      </c>
      <c r="J2" s="70" t="s">
        <v>136</v>
      </c>
      <c r="K2" s="68" t="s">
        <v>140</v>
      </c>
      <c r="L2" s="66" t="s">
        <v>141</v>
      </c>
      <c r="M2" s="66" t="s">
        <v>142</v>
      </c>
      <c r="N2" s="66" t="s">
        <v>137</v>
      </c>
      <c r="O2" s="66" t="s">
        <v>158</v>
      </c>
      <c r="P2" s="66" t="s">
        <v>143</v>
      </c>
      <c r="Q2" s="66" t="s">
        <v>144</v>
      </c>
      <c r="R2" s="66" t="s">
        <v>138</v>
      </c>
      <c r="S2" s="66" t="s">
        <v>145</v>
      </c>
      <c r="T2" s="66" t="s">
        <v>146</v>
      </c>
      <c r="U2" s="66" t="s">
        <v>147</v>
      </c>
      <c r="V2" s="70" t="s">
        <v>139</v>
      </c>
      <c r="W2" s="68" t="s">
        <v>148</v>
      </c>
      <c r="X2" s="66" t="s">
        <v>149</v>
      </c>
      <c r="Z2" s="6"/>
    </row>
    <row r="3" spans="2:26" ht="32.4">
      <c r="B3" s="74" t="s">
        <v>152</v>
      </c>
      <c r="C3" s="72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69"/>
    </row>
    <row r="4" spans="2:26" ht="16.2">
      <c r="B4" s="65" t="s">
        <v>126</v>
      </c>
      <c r="C4" s="67"/>
      <c r="D4" s="67"/>
      <c r="E4" s="67"/>
      <c r="F4" s="67"/>
      <c r="G4" s="67"/>
      <c r="H4" s="67"/>
      <c r="I4" s="67"/>
      <c r="J4" s="71"/>
      <c r="K4" s="69"/>
      <c r="L4" s="67"/>
      <c r="M4" s="67"/>
      <c r="N4" s="67"/>
      <c r="O4" s="67"/>
      <c r="P4" s="67"/>
      <c r="Q4" s="67"/>
      <c r="R4" s="67"/>
      <c r="S4" s="67"/>
      <c r="T4" s="67"/>
      <c r="U4" s="67"/>
      <c r="V4" s="71"/>
      <c r="W4" s="69"/>
      <c r="X4" s="67"/>
    </row>
    <row r="5" spans="2:26" ht="32.4">
      <c r="B5" s="75" t="s">
        <v>153</v>
      </c>
      <c r="C5" s="77"/>
      <c r="D5" s="77"/>
      <c r="E5" s="77"/>
      <c r="F5" s="77"/>
      <c r="G5" s="77"/>
      <c r="H5" s="77"/>
      <c r="I5" s="77"/>
      <c r="J5" s="78"/>
      <c r="K5" s="79"/>
      <c r="L5" s="77"/>
      <c r="M5" s="77"/>
      <c r="N5" s="77"/>
      <c r="O5" s="77"/>
      <c r="P5" s="77"/>
      <c r="Q5" s="77"/>
      <c r="R5" s="77"/>
      <c r="S5" s="77"/>
      <c r="T5" s="77"/>
      <c r="U5" s="77"/>
      <c r="V5" s="78"/>
      <c r="W5" s="79"/>
      <c r="X5" s="77"/>
    </row>
    <row r="6" spans="2:26" ht="32.4">
      <c r="B6" s="75" t="s">
        <v>154</v>
      </c>
      <c r="C6" s="77"/>
      <c r="D6" s="77"/>
      <c r="E6" s="77"/>
      <c r="F6" s="77"/>
      <c r="G6" s="77"/>
      <c r="H6" s="77"/>
      <c r="I6" s="77"/>
      <c r="J6" s="78"/>
      <c r="K6" s="79"/>
      <c r="L6" s="77"/>
      <c r="M6" s="77"/>
      <c r="N6" s="77"/>
      <c r="O6" s="77"/>
      <c r="P6" s="77"/>
      <c r="Q6" s="77"/>
      <c r="R6" s="77"/>
      <c r="S6" s="77"/>
      <c r="T6" s="77"/>
      <c r="U6" s="77"/>
      <c r="V6" s="78"/>
      <c r="W6" s="79"/>
      <c r="X6" s="77"/>
    </row>
    <row r="8" spans="2:26" ht="32.4">
      <c r="B8" s="65" t="s">
        <v>150</v>
      </c>
      <c r="C8" s="66" t="s">
        <v>129</v>
      </c>
      <c r="D8" s="66" t="s">
        <v>130</v>
      </c>
      <c r="E8" s="66" t="s">
        <v>131</v>
      </c>
      <c r="F8" s="66" t="s">
        <v>132</v>
      </c>
      <c r="G8" s="66" t="s">
        <v>133</v>
      </c>
      <c r="H8" s="66" t="s">
        <v>134</v>
      </c>
      <c r="I8" s="66" t="s">
        <v>135</v>
      </c>
      <c r="J8" s="70" t="s">
        <v>136</v>
      </c>
      <c r="K8" s="68" t="s">
        <v>140</v>
      </c>
      <c r="L8" s="66" t="s">
        <v>141</v>
      </c>
      <c r="M8" s="66" t="s">
        <v>142</v>
      </c>
      <c r="N8" s="66" t="s">
        <v>137</v>
      </c>
      <c r="O8" s="66" t="s">
        <v>158</v>
      </c>
      <c r="P8" s="66" t="s">
        <v>143</v>
      </c>
      <c r="Q8" s="66" t="s">
        <v>144</v>
      </c>
      <c r="R8" s="66" t="s">
        <v>138</v>
      </c>
      <c r="S8" s="66" t="s">
        <v>145</v>
      </c>
      <c r="T8" s="66" t="s">
        <v>146</v>
      </c>
      <c r="U8" s="66" t="s">
        <v>147</v>
      </c>
      <c r="V8" s="70" t="s">
        <v>139</v>
      </c>
      <c r="W8" s="68" t="s">
        <v>148</v>
      </c>
      <c r="X8" s="66" t="s">
        <v>149</v>
      </c>
    </row>
    <row r="9" spans="2:26" ht="16.2">
      <c r="B9" s="74" t="s">
        <v>151</v>
      </c>
      <c r="C9" s="72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69"/>
    </row>
    <row r="10" spans="2:26" ht="16.2">
      <c r="B10" s="65" t="s">
        <v>126</v>
      </c>
      <c r="C10" s="67"/>
      <c r="D10" s="67"/>
      <c r="E10" s="67"/>
      <c r="F10" s="67"/>
      <c r="G10" s="67"/>
      <c r="H10" s="67"/>
      <c r="I10" s="67"/>
      <c r="J10" s="71"/>
      <c r="K10" s="69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71"/>
      <c r="W10" s="69"/>
      <c r="X10" s="67"/>
    </row>
    <row r="11" spans="2:26" ht="32.4">
      <c r="B11" s="75" t="s">
        <v>127</v>
      </c>
      <c r="C11" s="77"/>
      <c r="D11" s="77"/>
      <c r="E11" s="77"/>
      <c r="F11" s="77"/>
      <c r="G11" s="77"/>
      <c r="H11" s="77"/>
      <c r="I11" s="77"/>
      <c r="J11" s="78"/>
      <c r="K11" s="79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8"/>
      <c r="W11" s="79"/>
      <c r="X11" s="77"/>
    </row>
    <row r="12" spans="2:26" ht="32.4">
      <c r="B12" s="75" t="s">
        <v>128</v>
      </c>
      <c r="C12" s="77"/>
      <c r="D12" s="77"/>
      <c r="E12" s="77"/>
      <c r="F12" s="77"/>
      <c r="G12" s="77"/>
      <c r="H12" s="77"/>
      <c r="I12" s="77"/>
      <c r="J12" s="78"/>
      <c r="K12" s="79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8"/>
      <c r="W12" s="79"/>
      <c r="X12" s="77"/>
    </row>
    <row r="14" spans="2:26" ht="32.4">
      <c r="B14" s="65" t="s">
        <v>150</v>
      </c>
      <c r="C14" s="66" t="s">
        <v>129</v>
      </c>
      <c r="D14" s="66" t="s">
        <v>130</v>
      </c>
      <c r="E14" s="66" t="s">
        <v>131</v>
      </c>
      <c r="F14" s="66" t="s">
        <v>132</v>
      </c>
      <c r="G14" s="66" t="s">
        <v>133</v>
      </c>
      <c r="H14" s="66" t="s">
        <v>134</v>
      </c>
      <c r="I14" s="66" t="s">
        <v>135</v>
      </c>
      <c r="J14" s="70" t="s">
        <v>136</v>
      </c>
      <c r="K14" s="68" t="s">
        <v>140</v>
      </c>
      <c r="L14" s="66" t="s">
        <v>141</v>
      </c>
      <c r="M14" s="66" t="s">
        <v>142</v>
      </c>
      <c r="N14" s="66" t="s">
        <v>137</v>
      </c>
      <c r="O14" s="66" t="s">
        <v>158</v>
      </c>
      <c r="P14" s="66" t="s">
        <v>143</v>
      </c>
      <c r="Q14" s="66" t="s">
        <v>144</v>
      </c>
      <c r="R14" s="66" t="s">
        <v>138</v>
      </c>
      <c r="S14" s="66" t="s">
        <v>145</v>
      </c>
      <c r="T14" s="66" t="s">
        <v>146</v>
      </c>
      <c r="U14" s="66" t="s">
        <v>147</v>
      </c>
      <c r="V14" s="70" t="s">
        <v>139</v>
      </c>
      <c r="W14" s="68" t="s">
        <v>148</v>
      </c>
      <c r="X14" s="66" t="s">
        <v>149</v>
      </c>
    </row>
    <row r="15" spans="2:26" ht="16.2">
      <c r="B15" s="74" t="s">
        <v>195</v>
      </c>
      <c r="C15" s="72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69"/>
    </row>
    <row r="16" spans="2:26" ht="16.2">
      <c r="B16" s="65" t="s">
        <v>126</v>
      </c>
      <c r="C16" s="67"/>
      <c r="D16" s="67"/>
      <c r="E16" s="67"/>
      <c r="F16" s="67"/>
      <c r="G16" s="67"/>
      <c r="H16" s="67"/>
      <c r="I16" s="67"/>
      <c r="J16" s="71"/>
      <c r="K16" s="69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71"/>
      <c r="W16" s="69"/>
      <c r="X16" s="67"/>
    </row>
    <row r="17" spans="2:24" ht="32.4">
      <c r="B17" s="75" t="s">
        <v>127</v>
      </c>
      <c r="C17" s="77"/>
      <c r="D17" s="77"/>
      <c r="E17" s="77"/>
      <c r="F17" s="77"/>
      <c r="G17" s="77"/>
      <c r="H17" s="77"/>
      <c r="I17" s="77"/>
      <c r="J17" s="78"/>
      <c r="K17" s="79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8"/>
      <c r="W17" s="79"/>
      <c r="X17" s="77"/>
    </row>
    <row r="18" spans="2:24" ht="32.4">
      <c r="B18" s="75" t="s">
        <v>128</v>
      </c>
      <c r="C18" s="77"/>
      <c r="D18" s="77"/>
      <c r="E18" s="77"/>
      <c r="F18" s="77"/>
      <c r="G18" s="77"/>
      <c r="H18" s="77"/>
      <c r="I18" s="77"/>
      <c r="J18" s="78"/>
      <c r="K18" s="79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8"/>
      <c r="W18" s="79"/>
      <c r="X18" s="77"/>
    </row>
  </sheetData>
  <phoneticPr fontId="6" type="noConversion"/>
  <printOptions horizontalCentered="1" verticalCentered="1"/>
  <pageMargins left="0.11811023622047245" right="0.19685039370078741" top="0.15748031496062992" bottom="0.15748031496062992" header="0" footer="0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624D6-9A7C-452E-BF12-E8A9F726D7D4}">
  <dimension ref="B2:V63"/>
  <sheetViews>
    <sheetView showGridLines="0" topLeftCell="A16" zoomScale="115" zoomScaleNormal="115" workbookViewId="0">
      <selection activeCell="J40" sqref="J40"/>
    </sheetView>
  </sheetViews>
  <sheetFormatPr baseColWidth="10" defaultRowHeight="14.4"/>
  <cols>
    <col min="1" max="1" width="3.6640625" customWidth="1"/>
    <col min="2" max="2" width="16.6640625" bestFit="1" customWidth="1"/>
    <col min="3" max="3" width="8.6640625" style="50" customWidth="1"/>
    <col min="4" max="4" width="14.6640625" customWidth="1"/>
    <col min="5" max="5" width="11.6640625" customWidth="1"/>
    <col min="6" max="6" width="7.88671875" bestFit="1" customWidth="1"/>
    <col min="7" max="7" width="3.6640625" customWidth="1"/>
    <col min="8" max="8" width="7.33203125" customWidth="1"/>
    <col min="9" max="9" width="19.5546875" bestFit="1" customWidth="1"/>
    <col min="10" max="10" width="12.6640625" bestFit="1" customWidth="1"/>
    <col min="11" max="11" width="7.109375" customWidth="1"/>
    <col min="22" max="22" width="21.6640625" bestFit="1" customWidth="1"/>
  </cols>
  <sheetData>
    <row r="2" spans="2:22" ht="18">
      <c r="B2" s="48" t="s">
        <v>3</v>
      </c>
      <c r="C2" s="49" t="s">
        <v>4</v>
      </c>
      <c r="D2" s="49" t="s">
        <v>5</v>
      </c>
      <c r="E2" s="47" t="s">
        <v>6</v>
      </c>
      <c r="F2" s="46" t="s">
        <v>119</v>
      </c>
      <c r="I2" s="54" t="s">
        <v>123</v>
      </c>
      <c r="J2" s="55" t="s">
        <v>101</v>
      </c>
      <c r="L2" s="26"/>
      <c r="M2" s="26" t="s">
        <v>104</v>
      </c>
      <c r="N2" s="26"/>
      <c r="O2" s="26"/>
      <c r="P2" s="26"/>
      <c r="Q2" s="26"/>
      <c r="R2" s="26"/>
      <c r="S2" s="26"/>
      <c r="T2" s="26"/>
      <c r="U2" s="26"/>
      <c r="V2" s="26"/>
    </row>
    <row r="3" spans="2:22" ht="15.6">
      <c r="B3" s="13" t="s">
        <v>7</v>
      </c>
      <c r="C3" s="50" t="s">
        <v>29</v>
      </c>
      <c r="D3" s="80" t="s">
        <v>159</v>
      </c>
      <c r="E3" s="13"/>
      <c r="F3" s="81" t="s">
        <v>120</v>
      </c>
      <c r="I3" s="63" t="str">
        <f>"Jour de l'an  -  "&amp;_An</f>
        <v>Jour de l'an  -  2025</v>
      </c>
      <c r="J3" s="44">
        <f>DATE(_An,1,1)</f>
        <v>45658</v>
      </c>
      <c r="L3" s="56" t="s">
        <v>105</v>
      </c>
      <c r="M3" s="26" t="s">
        <v>106</v>
      </c>
      <c r="N3" s="26"/>
      <c r="O3" s="26"/>
      <c r="P3" s="26"/>
      <c r="Q3" s="26"/>
      <c r="R3" s="26"/>
      <c r="S3" s="26"/>
      <c r="T3" s="26"/>
      <c r="U3" s="26"/>
      <c r="V3" s="26"/>
    </row>
    <row r="4" spans="2:22">
      <c r="B4" s="13" t="s">
        <v>8</v>
      </c>
      <c r="C4" s="50" t="s">
        <v>30</v>
      </c>
      <c r="D4" s="80" t="s">
        <v>160</v>
      </c>
      <c r="E4" s="13" t="s">
        <v>1</v>
      </c>
      <c r="F4" s="81"/>
      <c r="I4" s="61" t="s">
        <v>89</v>
      </c>
      <c r="J4" s="62">
        <f>FLOOR(DAY(MINUTE(_An/38)/2+56)&amp;"/5/"&amp;_An,7)-34</f>
        <v>45767</v>
      </c>
      <c r="L4" s="26"/>
      <c r="M4" s="26" t="s">
        <v>107</v>
      </c>
      <c r="N4" s="26"/>
      <c r="O4" s="26"/>
      <c r="P4" s="26"/>
      <c r="Q4" s="26"/>
      <c r="R4" s="26"/>
      <c r="S4" s="26"/>
      <c r="T4" s="26"/>
      <c r="U4" s="26"/>
      <c r="V4" s="26"/>
    </row>
    <row r="5" spans="2:22">
      <c r="B5" s="13" t="s">
        <v>8</v>
      </c>
      <c r="C5" s="50" t="s">
        <v>31</v>
      </c>
      <c r="D5" s="29" t="s">
        <v>161</v>
      </c>
      <c r="E5" s="13" t="s">
        <v>0</v>
      </c>
      <c r="F5" s="81"/>
      <c r="I5" s="13" t="s">
        <v>90</v>
      </c>
      <c r="J5" s="44">
        <f>DatePaques+1</f>
        <v>45768</v>
      </c>
      <c r="L5" s="26"/>
      <c r="M5" s="26" t="s">
        <v>108</v>
      </c>
      <c r="N5" s="26"/>
      <c r="O5" s="26"/>
      <c r="P5" s="26"/>
      <c r="Q5" s="26"/>
      <c r="R5" s="26"/>
      <c r="S5" s="26"/>
      <c r="T5" s="26"/>
      <c r="U5" s="26"/>
      <c r="V5" s="26"/>
    </row>
    <row r="6" spans="2:22">
      <c r="B6" s="13" t="s">
        <v>9</v>
      </c>
      <c r="C6" s="50" t="s">
        <v>32</v>
      </c>
      <c r="D6" s="29" t="s">
        <v>162</v>
      </c>
      <c r="E6" s="13"/>
      <c r="F6" s="81"/>
      <c r="I6" s="13" t="s">
        <v>91</v>
      </c>
      <c r="J6" s="44">
        <f>DATE(_An,5,1)</f>
        <v>45778</v>
      </c>
      <c r="L6" s="26"/>
      <c r="M6" s="26" t="s">
        <v>109</v>
      </c>
      <c r="N6" s="26"/>
      <c r="O6" s="26"/>
      <c r="P6" s="26"/>
      <c r="Q6" s="26"/>
      <c r="R6" s="26"/>
      <c r="S6" s="26"/>
      <c r="T6" s="26"/>
      <c r="U6" s="26"/>
      <c r="V6" s="26"/>
    </row>
    <row r="7" spans="2:22">
      <c r="B7" s="13" t="s">
        <v>9</v>
      </c>
      <c r="C7" s="50" t="s">
        <v>33</v>
      </c>
      <c r="D7" s="29" t="s">
        <v>163</v>
      </c>
      <c r="E7" s="13" t="s">
        <v>0</v>
      </c>
      <c r="F7" s="81"/>
      <c r="I7" s="13" t="s">
        <v>92</v>
      </c>
      <c r="J7" s="44">
        <f>DATE(_An,5,8)</f>
        <v>45785</v>
      </c>
      <c r="L7" s="26"/>
      <c r="M7" s="26" t="s">
        <v>110</v>
      </c>
      <c r="N7" s="26"/>
      <c r="O7" s="26"/>
      <c r="P7" s="26"/>
      <c r="Q7" s="26"/>
      <c r="R7" s="26"/>
      <c r="S7" s="26"/>
      <c r="T7" s="26"/>
      <c r="U7" s="26"/>
      <c r="V7" s="26"/>
    </row>
    <row r="8" spans="2:22" ht="15" thickBot="1">
      <c r="B8" s="14" t="s">
        <v>9</v>
      </c>
      <c r="C8" s="51" t="s">
        <v>34</v>
      </c>
      <c r="D8" s="30" t="s">
        <v>164</v>
      </c>
      <c r="E8" s="14" t="s">
        <v>1</v>
      </c>
      <c r="F8" s="81"/>
      <c r="I8" s="13" t="s">
        <v>93</v>
      </c>
      <c r="J8" s="44">
        <f>DatePaques+39</f>
        <v>45806</v>
      </c>
      <c r="L8" s="26"/>
      <c r="M8" s="27" t="s">
        <v>111</v>
      </c>
      <c r="N8" s="26"/>
      <c r="O8" s="26"/>
      <c r="P8" s="26"/>
      <c r="Q8" s="26"/>
      <c r="R8" s="26"/>
      <c r="S8" s="26"/>
      <c r="T8" s="26"/>
      <c r="U8" s="26"/>
      <c r="V8" s="26"/>
    </row>
    <row r="9" spans="2:22" ht="15" thickTop="1">
      <c r="B9" s="13" t="s">
        <v>10</v>
      </c>
      <c r="C9" s="50" t="s">
        <v>35</v>
      </c>
      <c r="D9" s="29" t="s">
        <v>165</v>
      </c>
      <c r="E9" s="13" t="s">
        <v>1</v>
      </c>
      <c r="F9" s="81"/>
      <c r="I9" s="61" t="s">
        <v>94</v>
      </c>
      <c r="J9" s="62">
        <f>DatePaques+49</f>
        <v>45816</v>
      </c>
      <c r="L9" s="26"/>
      <c r="M9" s="27" t="s">
        <v>112</v>
      </c>
      <c r="N9" s="26"/>
      <c r="O9" s="26"/>
      <c r="P9" s="26"/>
      <c r="Q9" s="26"/>
      <c r="R9" s="26"/>
      <c r="S9" s="26"/>
      <c r="T9" s="26"/>
      <c r="U9" s="26"/>
      <c r="V9" s="26"/>
    </row>
    <row r="10" spans="2:22">
      <c r="B10" s="13" t="s">
        <v>10</v>
      </c>
      <c r="C10" s="50" t="s">
        <v>36</v>
      </c>
      <c r="D10" s="29" t="s">
        <v>166</v>
      </c>
      <c r="E10" s="13" t="s">
        <v>0</v>
      </c>
      <c r="F10" s="81"/>
      <c r="I10" s="13" t="s">
        <v>95</v>
      </c>
      <c r="J10" s="44">
        <f>DatePaques+50</f>
        <v>45817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2:22">
      <c r="B11" s="13" t="s">
        <v>10</v>
      </c>
      <c r="C11" s="50" t="s">
        <v>37</v>
      </c>
      <c r="D11" s="29" t="s">
        <v>167</v>
      </c>
      <c r="E11" s="13" t="s">
        <v>2</v>
      </c>
      <c r="F11" s="81"/>
      <c r="I11" s="13" t="s">
        <v>96</v>
      </c>
      <c r="J11" s="44">
        <f>DATE(_An,7,14)</f>
        <v>45852</v>
      </c>
      <c r="L11" s="26"/>
      <c r="M11" s="26" t="s">
        <v>113</v>
      </c>
      <c r="N11" s="26"/>
      <c r="O11" s="26"/>
      <c r="P11" s="26"/>
      <c r="Q11" s="26"/>
      <c r="R11" s="26"/>
      <c r="S11" s="26"/>
      <c r="T11" s="26"/>
      <c r="U11" s="26"/>
      <c r="V11" s="26"/>
    </row>
    <row r="12" spans="2:22">
      <c r="B12" s="13" t="s">
        <v>11</v>
      </c>
      <c r="C12" s="50" t="s">
        <v>38</v>
      </c>
      <c r="D12" s="80" t="s">
        <v>168</v>
      </c>
      <c r="E12" s="13" t="s">
        <v>2</v>
      </c>
      <c r="F12" s="81"/>
      <c r="I12" s="13" t="s">
        <v>97</v>
      </c>
      <c r="J12" s="44">
        <f>DATE(_An,8,15)</f>
        <v>45884</v>
      </c>
      <c r="L12" s="26"/>
      <c r="M12" s="26" t="s">
        <v>114</v>
      </c>
      <c r="N12" s="26"/>
      <c r="O12" s="26"/>
      <c r="P12" s="26"/>
      <c r="Q12" s="26"/>
      <c r="R12" s="26"/>
      <c r="S12" s="26"/>
      <c r="T12" s="26"/>
      <c r="U12" s="26"/>
      <c r="V12" s="26"/>
    </row>
    <row r="13" spans="2:22">
      <c r="B13" s="13" t="s">
        <v>11</v>
      </c>
      <c r="C13" s="50" t="s">
        <v>39</v>
      </c>
      <c r="D13" s="80" t="s">
        <v>169</v>
      </c>
      <c r="E13" s="13" t="s">
        <v>1</v>
      </c>
      <c r="F13" s="81"/>
      <c r="I13" s="13" t="s">
        <v>98</v>
      </c>
      <c r="J13" s="44">
        <f>DATE(_An,11,1)</f>
        <v>45962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2:22" ht="15" thickBot="1">
      <c r="B14" s="14" t="s">
        <v>11</v>
      </c>
      <c r="C14" s="51" t="s">
        <v>40</v>
      </c>
      <c r="D14" s="30" t="s">
        <v>170</v>
      </c>
      <c r="E14" s="14" t="s">
        <v>0</v>
      </c>
      <c r="F14" s="81"/>
      <c r="I14" s="13" t="s">
        <v>99</v>
      </c>
      <c r="J14" s="44">
        <f>DATE(_An,11,11)</f>
        <v>45972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2:22" ht="15.6" thickTop="1" thickBot="1">
      <c r="B15" s="13" t="s">
        <v>12</v>
      </c>
      <c r="C15" s="50" t="s">
        <v>41</v>
      </c>
      <c r="D15" s="29" t="s">
        <v>183</v>
      </c>
      <c r="E15" s="13"/>
      <c r="F15" s="81"/>
      <c r="I15" s="14" t="s">
        <v>100</v>
      </c>
      <c r="J15" s="45">
        <f>DATE(_An,12,25)</f>
        <v>46016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2:22" ht="15" thickTop="1">
      <c r="B16" s="13" t="s">
        <v>12</v>
      </c>
      <c r="C16" s="50" t="s">
        <v>42</v>
      </c>
      <c r="D16" s="29" t="s">
        <v>182</v>
      </c>
      <c r="E16" s="13" t="s">
        <v>1</v>
      </c>
      <c r="F16" s="81"/>
      <c r="I16" s="85" t="str">
        <f>"Jour de l'an  -  "&amp;_An+1</f>
        <v>Jour de l'an  -  2026</v>
      </c>
      <c r="J16" s="86">
        <f>DATE(_An+1,1,1)</f>
        <v>46023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13" t="s">
        <v>12</v>
      </c>
      <c r="C17" s="50" t="s">
        <v>43</v>
      </c>
      <c r="D17" s="29" t="s">
        <v>184</v>
      </c>
      <c r="E17" s="13" t="s">
        <v>2</v>
      </c>
      <c r="F17" s="81"/>
      <c r="I17" s="61" t="s">
        <v>89</v>
      </c>
      <c r="J17" s="62">
        <f>FLOOR(DAY(MINUTE(_An+1/38)/2+56)&amp;"/5/"&amp;_An+1,7)-34</f>
        <v>46117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>
      <c r="B18" s="13" t="s">
        <v>13</v>
      </c>
      <c r="C18" s="50" t="s">
        <v>44</v>
      </c>
      <c r="D18" s="29" t="s">
        <v>186</v>
      </c>
      <c r="E18" s="13"/>
      <c r="F18" s="81"/>
      <c r="I18" s="13" t="s">
        <v>90</v>
      </c>
      <c r="J18" s="44">
        <f>DatePaquesN1+1</f>
        <v>46118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2:22">
      <c r="B19" s="13" t="s">
        <v>13</v>
      </c>
      <c r="C19" s="50" t="s">
        <v>45</v>
      </c>
      <c r="D19" s="29" t="s">
        <v>185</v>
      </c>
      <c r="E19" s="13" t="s">
        <v>2</v>
      </c>
      <c r="F19" s="81"/>
      <c r="I19" s="13" t="s">
        <v>91</v>
      </c>
      <c r="J19" s="44">
        <f>DATE(_An+1,5,1)</f>
        <v>46143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2:22" ht="15" thickBot="1">
      <c r="B20" s="14" t="s">
        <v>13</v>
      </c>
      <c r="C20" s="51" t="s">
        <v>46</v>
      </c>
      <c r="D20" s="30" t="s">
        <v>181</v>
      </c>
      <c r="E20" s="14" t="s">
        <v>1</v>
      </c>
      <c r="F20" s="81"/>
      <c r="I20" s="13" t="s">
        <v>92</v>
      </c>
      <c r="J20" s="44">
        <f>DATE(_An+1,5,8)</f>
        <v>46150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2:22" ht="15" thickTop="1">
      <c r="B21" s="13" t="s">
        <v>14</v>
      </c>
      <c r="C21" s="50" t="s">
        <v>47</v>
      </c>
      <c r="D21" s="29" t="s">
        <v>190</v>
      </c>
      <c r="E21" s="13" t="s">
        <v>0</v>
      </c>
      <c r="F21" s="81"/>
      <c r="I21" s="13" t="s">
        <v>93</v>
      </c>
      <c r="J21" s="44">
        <f>DatePaquesN1+39</f>
        <v>46156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2:22">
      <c r="B22" s="13" t="s">
        <v>14</v>
      </c>
      <c r="C22" s="50" t="s">
        <v>48</v>
      </c>
      <c r="D22" s="29" t="s">
        <v>194</v>
      </c>
      <c r="E22" s="13" t="s">
        <v>1</v>
      </c>
      <c r="F22" s="81"/>
      <c r="I22" s="61" t="s">
        <v>94</v>
      </c>
      <c r="J22" s="62">
        <f>DatePaquesN1+49</f>
        <v>46166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2:22">
      <c r="B23" s="13" t="s">
        <v>14</v>
      </c>
      <c r="C23" s="50" t="s">
        <v>49</v>
      </c>
      <c r="D23" s="29" t="s">
        <v>178</v>
      </c>
      <c r="E23" s="13" t="s">
        <v>2</v>
      </c>
      <c r="F23" s="81"/>
      <c r="I23" s="13" t="s">
        <v>95</v>
      </c>
      <c r="J23" s="44">
        <f>DatePaquesN1+50</f>
        <v>46167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2:22">
      <c r="B24" s="13" t="s">
        <v>15</v>
      </c>
      <c r="C24" s="50" t="s">
        <v>50</v>
      </c>
      <c r="D24" s="80" t="s">
        <v>193</v>
      </c>
      <c r="E24" s="13" t="s">
        <v>2</v>
      </c>
      <c r="F24" s="81"/>
      <c r="I24" s="13" t="s">
        <v>96</v>
      </c>
      <c r="J24" s="44">
        <f>DATE(_An+1,7,14)</f>
        <v>46217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>
      <c r="B25" s="13" t="s">
        <v>15</v>
      </c>
      <c r="C25" s="50" t="s">
        <v>51</v>
      </c>
      <c r="D25" s="29" t="s">
        <v>163</v>
      </c>
      <c r="E25" s="13" t="s">
        <v>1</v>
      </c>
      <c r="F25" s="81"/>
      <c r="I25" s="13" t="s">
        <v>97</v>
      </c>
      <c r="J25" s="44">
        <f>DATE(_An+1,8,15)</f>
        <v>46249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2:22" ht="15" thickBot="1">
      <c r="B26" s="14" t="s">
        <v>15</v>
      </c>
      <c r="C26" s="51" t="s">
        <v>52</v>
      </c>
      <c r="D26" s="30" t="s">
        <v>175</v>
      </c>
      <c r="E26" s="14" t="s">
        <v>0</v>
      </c>
      <c r="F26" s="81"/>
      <c r="I26" s="13" t="s">
        <v>98</v>
      </c>
      <c r="J26" s="44">
        <f>DATE(_An+1,11,1)</f>
        <v>46327</v>
      </c>
      <c r="L26" s="26"/>
      <c r="M26" s="26" t="s">
        <v>115</v>
      </c>
      <c r="N26" s="26"/>
      <c r="O26" s="26"/>
      <c r="P26" s="26"/>
      <c r="Q26" s="26"/>
      <c r="R26" s="26"/>
      <c r="S26" s="26"/>
      <c r="T26" s="26"/>
      <c r="U26" s="26"/>
      <c r="V26" s="26"/>
    </row>
    <row r="27" spans="2:22" ht="15" thickTop="1">
      <c r="B27" s="13" t="s">
        <v>16</v>
      </c>
      <c r="C27" s="50" t="s">
        <v>53</v>
      </c>
      <c r="D27" s="80" t="s">
        <v>192</v>
      </c>
      <c r="E27" s="13" t="s">
        <v>0</v>
      </c>
      <c r="F27" s="81"/>
      <c r="I27" s="13" t="s">
        <v>99</v>
      </c>
      <c r="J27" s="44">
        <f>DATE(_An+1,11,11)</f>
        <v>46337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2:22" ht="15" thickBot="1">
      <c r="B28" s="13" t="s">
        <v>16</v>
      </c>
      <c r="C28" s="50" t="s">
        <v>54</v>
      </c>
      <c r="D28" s="80" t="s">
        <v>191</v>
      </c>
      <c r="E28" s="13" t="s">
        <v>1</v>
      </c>
      <c r="F28" s="81"/>
      <c r="I28" s="14" t="s">
        <v>100</v>
      </c>
      <c r="J28" s="45">
        <f>DATE(_An+1,12,25)</f>
        <v>46381</v>
      </c>
      <c r="L28" s="26"/>
      <c r="M28" s="26" t="s">
        <v>116</v>
      </c>
      <c r="N28" s="26"/>
      <c r="O28" s="26"/>
      <c r="P28" s="26"/>
      <c r="Q28" s="26"/>
      <c r="R28" s="26"/>
      <c r="S28" s="26"/>
      <c r="T28" s="26"/>
      <c r="U28" s="26"/>
      <c r="V28" s="26"/>
    </row>
    <row r="29" spans="2:22" ht="15" thickTop="1">
      <c r="B29" s="13" t="s">
        <v>16</v>
      </c>
      <c r="C29" s="50" t="s">
        <v>55</v>
      </c>
      <c r="D29" s="29" t="s">
        <v>172</v>
      </c>
      <c r="E29" s="13" t="s">
        <v>0</v>
      </c>
      <c r="F29" s="81"/>
      <c r="I29" s="85" t="str">
        <f>"Jour de l'an  -  "&amp;_An+2</f>
        <v>Jour de l'an  -  2027</v>
      </c>
      <c r="J29" s="86">
        <f>DATE(_An+2,1,1)</f>
        <v>46388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2:22">
      <c r="B30" s="13" t="s">
        <v>17</v>
      </c>
      <c r="C30" s="50" t="s">
        <v>56</v>
      </c>
      <c r="D30" s="29" t="s">
        <v>188</v>
      </c>
      <c r="E30" s="13" t="s">
        <v>2</v>
      </c>
      <c r="F30" s="81"/>
      <c r="I30" s="61" t="s">
        <v>89</v>
      </c>
      <c r="J30" s="62">
        <f>FLOOR(DAY(MINUTE(_An+2/38)/2+56)&amp;"/5/"&amp;_An+2,7)-34</f>
        <v>46474</v>
      </c>
      <c r="L30" s="26"/>
      <c r="M30" s="26" t="s">
        <v>117</v>
      </c>
      <c r="N30" s="26"/>
      <c r="O30" s="26"/>
      <c r="P30" s="26"/>
      <c r="Q30" s="26"/>
      <c r="R30" s="26"/>
      <c r="S30" s="26"/>
      <c r="T30" s="26"/>
      <c r="U30" s="26"/>
      <c r="V30" s="26"/>
    </row>
    <row r="31" spans="2:22">
      <c r="B31" s="13" t="s">
        <v>17</v>
      </c>
      <c r="C31" s="50" t="s">
        <v>57</v>
      </c>
      <c r="D31" s="29" t="s">
        <v>187</v>
      </c>
      <c r="E31" s="13" t="s">
        <v>1</v>
      </c>
      <c r="F31" s="81"/>
      <c r="I31" s="13" t="s">
        <v>90</v>
      </c>
      <c r="J31" s="44">
        <f>DatePaques2027+1</f>
        <v>46475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8" t="s">
        <v>118</v>
      </c>
    </row>
    <row r="32" spans="2:22" ht="15" thickBot="1">
      <c r="B32" s="31" t="s">
        <v>17</v>
      </c>
      <c r="C32" s="52" t="s">
        <v>58</v>
      </c>
      <c r="D32" s="32" t="s">
        <v>171</v>
      </c>
      <c r="E32" s="31" t="s">
        <v>0</v>
      </c>
      <c r="F32" s="82"/>
      <c r="I32" s="13" t="s">
        <v>91</v>
      </c>
      <c r="J32" s="44">
        <f>DATE(_An+2,5,1)</f>
        <v>46508</v>
      </c>
    </row>
    <row r="33" spans="2:10" ht="15" thickTop="1">
      <c r="B33" s="13" t="s">
        <v>18</v>
      </c>
      <c r="C33" s="50" t="s">
        <v>59</v>
      </c>
      <c r="D33" s="29" t="s">
        <v>190</v>
      </c>
      <c r="E33" s="13"/>
      <c r="F33" s="83" t="s">
        <v>121</v>
      </c>
      <c r="I33" s="13" t="s">
        <v>92</v>
      </c>
      <c r="J33" s="44">
        <f>DATE(_An+2,5,8)</f>
        <v>46515</v>
      </c>
    </row>
    <row r="34" spans="2:10">
      <c r="B34" s="13" t="s">
        <v>19</v>
      </c>
      <c r="C34" s="50" t="s">
        <v>60</v>
      </c>
      <c r="D34" s="29" t="s">
        <v>163</v>
      </c>
      <c r="E34" s="13" t="s">
        <v>1</v>
      </c>
      <c r="F34" s="83"/>
      <c r="I34" s="13" t="s">
        <v>93</v>
      </c>
      <c r="J34" s="44">
        <f>DatePaques2027+39</f>
        <v>46513</v>
      </c>
    </row>
    <row r="35" spans="2:10">
      <c r="B35" s="13" t="s">
        <v>19</v>
      </c>
      <c r="C35" s="50" t="s">
        <v>61</v>
      </c>
      <c r="D35" s="29" t="s">
        <v>161</v>
      </c>
      <c r="E35" s="13" t="s">
        <v>0</v>
      </c>
      <c r="F35" s="83"/>
      <c r="I35" s="61" t="s">
        <v>94</v>
      </c>
      <c r="J35" s="62">
        <f>DatePaques2027+49</f>
        <v>46523</v>
      </c>
    </row>
    <row r="36" spans="2:10">
      <c r="B36" s="13" t="s">
        <v>20</v>
      </c>
      <c r="C36" s="50" t="s">
        <v>62</v>
      </c>
      <c r="D36" s="29" t="s">
        <v>162</v>
      </c>
      <c r="E36" s="13"/>
      <c r="F36" s="83"/>
      <c r="I36" s="13" t="s">
        <v>95</v>
      </c>
      <c r="J36" s="44">
        <f>DatePaques2027+50</f>
        <v>46524</v>
      </c>
    </row>
    <row r="37" spans="2:10">
      <c r="B37" s="13" t="s">
        <v>20</v>
      </c>
      <c r="C37" s="50" t="s">
        <v>63</v>
      </c>
      <c r="D37" s="29" t="s">
        <v>189</v>
      </c>
      <c r="E37" s="13" t="s">
        <v>0</v>
      </c>
      <c r="F37" s="83"/>
      <c r="I37" s="13" t="s">
        <v>96</v>
      </c>
      <c r="J37" s="44">
        <f>DATE(_An+2,7,14)</f>
        <v>46582</v>
      </c>
    </row>
    <row r="38" spans="2:10" ht="15" thickBot="1">
      <c r="B38" s="14" t="s">
        <v>20</v>
      </c>
      <c r="C38" s="51" t="s">
        <v>64</v>
      </c>
      <c r="D38" s="30" t="s">
        <v>164</v>
      </c>
      <c r="E38" s="14" t="s">
        <v>1</v>
      </c>
      <c r="F38" s="83"/>
      <c r="I38" s="13" t="s">
        <v>97</v>
      </c>
      <c r="J38" s="44">
        <f>DATE(_An+2,8,15)</f>
        <v>46614</v>
      </c>
    </row>
    <row r="39" spans="2:10" ht="15" thickTop="1">
      <c r="B39" s="13" t="s">
        <v>21</v>
      </c>
      <c r="C39" s="50" t="s">
        <v>65</v>
      </c>
      <c r="D39" s="29" t="s">
        <v>168</v>
      </c>
      <c r="E39" s="13" t="s">
        <v>1</v>
      </c>
      <c r="F39" s="83"/>
      <c r="I39" s="13" t="s">
        <v>98</v>
      </c>
      <c r="J39" s="44">
        <f>DATE(_An+2,11,1)</f>
        <v>46692</v>
      </c>
    </row>
    <row r="40" spans="2:10">
      <c r="B40" s="13" t="s">
        <v>21</v>
      </c>
      <c r="C40" s="50" t="s">
        <v>66</v>
      </c>
      <c r="D40" s="29" t="s">
        <v>169</v>
      </c>
      <c r="E40" s="13" t="s">
        <v>0</v>
      </c>
      <c r="F40" s="83"/>
      <c r="I40" s="13" t="s">
        <v>99</v>
      </c>
      <c r="J40" s="44">
        <f>DATE(_An+2,11,11)</f>
        <v>46702</v>
      </c>
    </row>
    <row r="41" spans="2:10" ht="15" thickBot="1">
      <c r="B41" s="13" t="s">
        <v>21</v>
      </c>
      <c r="C41" s="50" t="s">
        <v>67</v>
      </c>
      <c r="D41" s="29" t="s">
        <v>167</v>
      </c>
      <c r="E41" s="13" t="s">
        <v>2</v>
      </c>
      <c r="F41" s="83"/>
      <c r="I41" s="14" t="s">
        <v>100</v>
      </c>
      <c r="J41" s="45">
        <f>DATE(_An+2,12,25)</f>
        <v>46746</v>
      </c>
    </row>
    <row r="42" spans="2:10" ht="15" thickTop="1">
      <c r="B42" s="13" t="s">
        <v>22</v>
      </c>
      <c r="C42" s="50" t="s">
        <v>68</v>
      </c>
      <c r="D42" s="29" t="s">
        <v>188</v>
      </c>
      <c r="E42" s="13" t="s">
        <v>2</v>
      </c>
      <c r="F42" s="83"/>
    </row>
    <row r="43" spans="2:10">
      <c r="B43" s="13" t="s">
        <v>22</v>
      </c>
      <c r="C43" s="50" t="s">
        <v>69</v>
      </c>
      <c r="D43" s="29" t="s">
        <v>187</v>
      </c>
      <c r="E43" s="13" t="s">
        <v>1</v>
      </c>
      <c r="F43" s="83"/>
    </row>
    <row r="44" spans="2:10" ht="15" thickBot="1">
      <c r="B44" s="14" t="s">
        <v>22</v>
      </c>
      <c r="C44" s="51" t="s">
        <v>70</v>
      </c>
      <c r="D44" s="30" t="s">
        <v>170</v>
      </c>
      <c r="E44" s="14" t="s">
        <v>0</v>
      </c>
      <c r="F44" s="83"/>
    </row>
    <row r="45" spans="2:10" ht="15" thickTop="1">
      <c r="B45" s="13" t="s">
        <v>23</v>
      </c>
      <c r="C45" s="50" t="s">
        <v>71</v>
      </c>
      <c r="D45" s="29" t="s">
        <v>186</v>
      </c>
      <c r="E45" s="13"/>
      <c r="F45" s="83"/>
    </row>
    <row r="46" spans="2:10">
      <c r="B46" s="13" t="s">
        <v>23</v>
      </c>
      <c r="C46" s="50" t="s">
        <v>72</v>
      </c>
      <c r="D46" s="29" t="s">
        <v>185</v>
      </c>
      <c r="E46" s="13" t="s">
        <v>1</v>
      </c>
      <c r="F46" s="83"/>
    </row>
    <row r="47" spans="2:10">
      <c r="B47" s="13" t="s">
        <v>23</v>
      </c>
      <c r="C47" s="50" t="s">
        <v>73</v>
      </c>
      <c r="D47" s="29" t="s">
        <v>184</v>
      </c>
      <c r="E47" s="13" t="s">
        <v>2</v>
      </c>
      <c r="F47" s="83"/>
    </row>
    <row r="48" spans="2:10">
      <c r="B48" s="13" t="s">
        <v>24</v>
      </c>
      <c r="C48" s="50" t="s">
        <v>74</v>
      </c>
      <c r="D48" s="29" t="s">
        <v>183</v>
      </c>
      <c r="E48" s="13"/>
      <c r="F48" s="83"/>
    </row>
    <row r="49" spans="2:6">
      <c r="B49" s="13" t="s">
        <v>24</v>
      </c>
      <c r="C49" s="50" t="s">
        <v>75</v>
      </c>
      <c r="D49" s="29" t="s">
        <v>182</v>
      </c>
      <c r="E49" s="13" t="s">
        <v>2</v>
      </c>
      <c r="F49" s="83"/>
    </row>
    <row r="50" spans="2:6" ht="15" thickBot="1">
      <c r="B50" s="14" t="s">
        <v>24</v>
      </c>
      <c r="C50" s="51" t="s">
        <v>76</v>
      </c>
      <c r="D50" s="30" t="s">
        <v>181</v>
      </c>
      <c r="E50" s="14" t="s">
        <v>1</v>
      </c>
      <c r="F50" s="83"/>
    </row>
    <row r="51" spans="2:6" ht="15" thickTop="1">
      <c r="B51" s="13" t="s">
        <v>25</v>
      </c>
      <c r="C51" s="50" t="s">
        <v>77</v>
      </c>
      <c r="D51" s="29" t="s">
        <v>180</v>
      </c>
      <c r="E51" s="13" t="s">
        <v>0</v>
      </c>
      <c r="F51" s="83"/>
    </row>
    <row r="52" spans="2:6">
      <c r="B52" s="13" t="s">
        <v>25</v>
      </c>
      <c r="C52" s="50" t="s">
        <v>78</v>
      </c>
      <c r="D52" s="29" t="s">
        <v>179</v>
      </c>
      <c r="E52" s="13" t="s">
        <v>1</v>
      </c>
      <c r="F52" s="83"/>
    </row>
    <row r="53" spans="2:6">
      <c r="B53" s="13" t="s">
        <v>25</v>
      </c>
      <c r="C53" s="50" t="s">
        <v>79</v>
      </c>
      <c r="D53" s="29" t="s">
        <v>178</v>
      </c>
      <c r="E53" s="13" t="s">
        <v>2</v>
      </c>
      <c r="F53" s="83"/>
    </row>
    <row r="54" spans="2:6">
      <c r="B54" s="13" t="s">
        <v>26</v>
      </c>
      <c r="C54" s="50" t="s">
        <v>80</v>
      </c>
      <c r="D54" s="29" t="s">
        <v>177</v>
      </c>
      <c r="E54" s="13" t="s">
        <v>2</v>
      </c>
      <c r="F54" s="83"/>
    </row>
    <row r="55" spans="2:6">
      <c r="B55" s="13" t="s">
        <v>26</v>
      </c>
      <c r="C55" s="50" t="s">
        <v>81</v>
      </c>
      <c r="D55" s="29" t="s">
        <v>176</v>
      </c>
      <c r="E55" s="13" t="s">
        <v>1</v>
      </c>
      <c r="F55" s="83"/>
    </row>
    <row r="56" spans="2:6" ht="15" thickBot="1">
      <c r="B56" s="14" t="s">
        <v>26</v>
      </c>
      <c r="C56" s="51" t="s">
        <v>82</v>
      </c>
      <c r="D56" s="30" t="s">
        <v>175</v>
      </c>
      <c r="E56" s="14" t="s">
        <v>0</v>
      </c>
      <c r="F56" s="83"/>
    </row>
    <row r="57" spans="2:6" ht="15" thickTop="1">
      <c r="B57" s="13" t="s">
        <v>27</v>
      </c>
      <c r="C57" s="50" t="s">
        <v>83</v>
      </c>
      <c r="D57" s="29" t="s">
        <v>174</v>
      </c>
      <c r="E57" s="13" t="s">
        <v>0</v>
      </c>
      <c r="F57" s="83"/>
    </row>
    <row r="58" spans="2:6">
      <c r="B58" s="13" t="s">
        <v>27</v>
      </c>
      <c r="C58" s="50" t="s">
        <v>84</v>
      </c>
      <c r="D58" s="29" t="s">
        <v>173</v>
      </c>
      <c r="E58" s="13" t="s">
        <v>1</v>
      </c>
      <c r="F58" s="83"/>
    </row>
    <row r="59" spans="2:6">
      <c r="B59" s="13" t="s">
        <v>27</v>
      </c>
      <c r="C59" s="50" t="s">
        <v>85</v>
      </c>
      <c r="D59" s="29" t="s">
        <v>172</v>
      </c>
      <c r="E59" s="13" t="s">
        <v>2</v>
      </c>
      <c r="F59" s="83"/>
    </row>
    <row r="60" spans="2:6">
      <c r="B60" s="13" t="s">
        <v>28</v>
      </c>
      <c r="C60" s="50" t="s">
        <v>86</v>
      </c>
      <c r="D60" s="29" t="s">
        <v>159</v>
      </c>
      <c r="E60" s="13" t="s">
        <v>2</v>
      </c>
      <c r="F60" s="83"/>
    </row>
    <row r="61" spans="2:6">
      <c r="B61" s="13" t="s">
        <v>28</v>
      </c>
      <c r="C61" s="50" t="s">
        <v>87</v>
      </c>
      <c r="D61" s="29" t="s">
        <v>160</v>
      </c>
      <c r="E61" s="13" t="s">
        <v>1</v>
      </c>
      <c r="F61" s="83"/>
    </row>
    <row r="62" spans="2:6" ht="15" thickBot="1">
      <c r="B62" s="13" t="s">
        <v>28</v>
      </c>
      <c r="C62" s="50" t="s">
        <v>88</v>
      </c>
      <c r="D62" s="29" t="s">
        <v>171</v>
      </c>
      <c r="E62" s="13" t="s">
        <v>0</v>
      </c>
      <c r="F62" s="84"/>
    </row>
    <row r="63" spans="2:6" ht="15" thickTop="1"/>
  </sheetData>
  <mergeCells count="2">
    <mergeCell ref="F3:F32"/>
    <mergeCell ref="F33:F62"/>
  </mergeCells>
  <phoneticPr fontId="6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Déc25 Janv26</vt:lpstr>
      <vt:lpstr>Fév26 Mars26</vt:lpstr>
      <vt:lpstr>Avril26 Mai26</vt:lpstr>
      <vt:lpstr>Prévisions</vt:lpstr>
      <vt:lpstr>Synthèse des séances</vt:lpstr>
      <vt:lpstr>Paramètres</vt:lpstr>
      <vt:lpstr>'Avril26 Mai26'!_An</vt:lpstr>
      <vt:lpstr>'Fév26 Mars26'!_An</vt:lpstr>
      <vt:lpstr>Prévisions!_An</vt:lpstr>
      <vt:lpstr>_An</vt:lpstr>
      <vt:lpstr>'Avril26 Mai26'!_Mois</vt:lpstr>
      <vt:lpstr>'Fév26 Mars26'!_Mois</vt:lpstr>
      <vt:lpstr>Prévisions!_Mois</vt:lpstr>
      <vt:lpstr>_Mois</vt:lpstr>
      <vt:lpstr>DatePaques</vt:lpstr>
      <vt:lpstr>DatePaques2027</vt:lpstr>
      <vt:lpstr>DatePaquesN1</vt:lpstr>
      <vt:lpstr>'Avril26 Mai26'!l_Feries</vt:lpstr>
      <vt:lpstr>'Fév26 Mars26'!l_Feries</vt:lpstr>
      <vt:lpstr>Prévisions!l_Feries</vt:lpstr>
      <vt:lpstr>l_Feries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2025-12-20T08:51:05Z</cp:lastPrinted>
  <dcterms:created xsi:type="dcterms:W3CDTF">2015-06-05T18:19:34Z</dcterms:created>
  <dcterms:modified xsi:type="dcterms:W3CDTF">2025-12-21T07:32:26Z</dcterms:modified>
</cp:coreProperties>
</file>