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\"/>
    </mc:Choice>
  </mc:AlternateContent>
  <xr:revisionPtr revIDLastSave="0" documentId="13_ncr:1_{EDB1AB66-13EB-4CD2-BA0F-5E72F2DB6A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discipline+Général'!$A$2:$BN$73</definedName>
    <definedName name="CTot">'Classmt par discipline+Général'!$BL$2</definedName>
    <definedName name="refCol">OFFSET(Prm!$A$1,1,,COUNTA(Prm!$A:$A)-1,4)</definedName>
    <definedName name="TabRes">'Classmt par discipline+Général'!$A$2:$BN$73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4" i="1" l="1"/>
  <c r="BJ4" i="1" s="1"/>
  <c r="BF4" i="1"/>
  <c r="BG4" i="1" s="1"/>
  <c r="BA4" i="1"/>
  <c r="BB4" i="1" s="1"/>
  <c r="AV4" i="1"/>
  <c r="AW4" i="1" s="1"/>
  <c r="AQ4" i="1"/>
  <c r="AR4" i="1" s="1"/>
  <c r="AL4" i="1"/>
  <c r="AM4" i="1" s="1"/>
  <c r="AN4" i="1" s="1"/>
  <c r="AG4" i="1"/>
  <c r="AH4" i="1" s="1"/>
  <c r="AB4" i="1"/>
  <c r="AC4" i="1" s="1"/>
  <c r="W4" i="1"/>
  <c r="X4" i="1" s="1"/>
  <c r="Q4" i="1"/>
  <c r="R4" i="1" s="1"/>
  <c r="S4" i="1" s="1"/>
  <c r="L4" i="1"/>
  <c r="M4" i="1" s="1"/>
  <c r="H4" i="1"/>
  <c r="BJ22" i="1"/>
  <c r="BJ23" i="1"/>
  <c r="BJ24" i="1"/>
  <c r="BJ25" i="1"/>
  <c r="BJ28" i="1"/>
  <c r="BJ26" i="1"/>
  <c r="BJ34" i="1"/>
  <c r="BJ27" i="1"/>
  <c r="BJ35" i="1"/>
  <c r="BJ29" i="1"/>
  <c r="BJ30" i="1"/>
  <c r="BJ32" i="1"/>
  <c r="BJ37" i="1"/>
  <c r="BJ31" i="1"/>
  <c r="BJ33" i="1"/>
  <c r="BJ39" i="1"/>
  <c r="BJ41" i="1"/>
  <c r="BJ36" i="1"/>
  <c r="BJ42" i="1"/>
  <c r="BJ44" i="1"/>
  <c r="BJ45" i="1"/>
  <c r="BJ40" i="1"/>
  <c r="BJ38" i="1"/>
  <c r="BJ47" i="1"/>
  <c r="BJ46" i="1"/>
  <c r="BJ51" i="1"/>
  <c r="BJ52" i="1"/>
  <c r="BJ54" i="1"/>
  <c r="BJ55" i="1"/>
  <c r="BJ43" i="1"/>
  <c r="BJ56" i="1"/>
  <c r="BJ48" i="1"/>
  <c r="BJ50" i="1"/>
  <c r="BJ53" i="1"/>
  <c r="BJ57" i="1"/>
  <c r="BJ58" i="1"/>
  <c r="BJ70" i="1"/>
  <c r="BJ68" i="1"/>
  <c r="BJ66" i="1"/>
  <c r="BJ67" i="1"/>
  <c r="BJ49" i="1"/>
  <c r="BJ59" i="1"/>
  <c r="BJ65" i="1"/>
  <c r="BJ61" i="1"/>
  <c r="BJ60" i="1"/>
  <c r="BJ69" i="1"/>
  <c r="BJ62" i="1"/>
  <c r="BJ64" i="1"/>
  <c r="BJ63" i="1"/>
  <c r="BJ71" i="1"/>
  <c r="BJ72" i="1"/>
  <c r="BJ73" i="1"/>
  <c r="BJ16" i="1"/>
  <c r="BJ19" i="1"/>
  <c r="BJ20" i="1"/>
  <c r="BJ21" i="1"/>
  <c r="BI73" i="1"/>
  <c r="BF73" i="1"/>
  <c r="BG73" i="1" s="1"/>
  <c r="BA73" i="1"/>
  <c r="BB73" i="1" s="1"/>
  <c r="AV73" i="1"/>
  <c r="AW73" i="1" s="1"/>
  <c r="AQ73" i="1"/>
  <c r="AR73" i="1" s="1"/>
  <c r="AL73" i="1"/>
  <c r="AM73" i="1" s="1"/>
  <c r="AN73" i="1" s="1"/>
  <c r="AG73" i="1"/>
  <c r="AH73" i="1" s="1"/>
  <c r="AB73" i="1"/>
  <c r="AC73" i="1" s="1"/>
  <c r="W73" i="1"/>
  <c r="X73" i="1" s="1"/>
  <c r="Q73" i="1"/>
  <c r="R73" i="1" s="1"/>
  <c r="S73" i="1" s="1"/>
  <c r="L73" i="1"/>
  <c r="M73" i="1" s="1"/>
  <c r="H73" i="1"/>
  <c r="BI6" i="1"/>
  <c r="BJ6" i="1" s="1"/>
  <c r="BI7" i="1"/>
  <c r="BJ7" i="1" s="1"/>
  <c r="BI3" i="1"/>
  <c r="BJ3" i="1" s="1"/>
  <c r="BI5" i="1"/>
  <c r="BJ5" i="1" s="1"/>
  <c r="BI10" i="1"/>
  <c r="BJ10" i="1" s="1"/>
  <c r="BI13" i="1"/>
  <c r="BJ13" i="1" s="1"/>
  <c r="BI9" i="1"/>
  <c r="BJ9" i="1" s="1"/>
  <c r="BI14" i="1"/>
  <c r="BJ14" i="1" s="1"/>
  <c r="BI15" i="1"/>
  <c r="BJ15" i="1" s="1"/>
  <c r="BI17" i="1"/>
  <c r="BJ17" i="1" s="1"/>
  <c r="BI11" i="1"/>
  <c r="BJ11" i="1" s="1"/>
  <c r="BI12" i="1"/>
  <c r="BJ12" i="1" s="1"/>
  <c r="BI16" i="1"/>
  <c r="BI18" i="1"/>
  <c r="BJ18" i="1" s="1"/>
  <c r="BI19" i="1"/>
  <c r="BI20" i="1"/>
  <c r="BI21" i="1"/>
  <c r="BI22" i="1"/>
  <c r="BI23" i="1"/>
  <c r="BI24" i="1"/>
  <c r="BI25" i="1"/>
  <c r="BI28" i="1"/>
  <c r="BI26" i="1"/>
  <c r="BI34" i="1"/>
  <c r="BI27" i="1"/>
  <c r="BI35" i="1"/>
  <c r="BI29" i="1"/>
  <c r="BI30" i="1"/>
  <c r="BI32" i="1"/>
  <c r="BI37" i="1"/>
  <c r="BI31" i="1"/>
  <c r="BI33" i="1"/>
  <c r="BI39" i="1"/>
  <c r="BI41" i="1"/>
  <c r="BI36" i="1"/>
  <c r="BI42" i="1"/>
  <c r="BI44" i="1"/>
  <c r="BI45" i="1"/>
  <c r="BI40" i="1"/>
  <c r="BI38" i="1"/>
  <c r="BI47" i="1"/>
  <c r="BI46" i="1"/>
  <c r="BI51" i="1"/>
  <c r="BI52" i="1"/>
  <c r="BI54" i="1"/>
  <c r="BI55" i="1"/>
  <c r="BI43" i="1"/>
  <c r="BI56" i="1"/>
  <c r="BI48" i="1"/>
  <c r="BI50" i="1"/>
  <c r="BI53" i="1"/>
  <c r="BI57" i="1"/>
  <c r="BI58" i="1"/>
  <c r="BI70" i="1"/>
  <c r="BI68" i="1"/>
  <c r="BI66" i="1"/>
  <c r="BI67" i="1"/>
  <c r="BI49" i="1"/>
  <c r="BI59" i="1"/>
  <c r="BI65" i="1"/>
  <c r="BI61" i="1"/>
  <c r="BI60" i="1"/>
  <c r="BI69" i="1"/>
  <c r="BI62" i="1"/>
  <c r="BI64" i="1"/>
  <c r="BI63" i="1"/>
  <c r="BI71" i="1"/>
  <c r="BI72" i="1"/>
  <c r="BF6" i="1"/>
  <c r="BF7" i="1"/>
  <c r="BF3" i="1"/>
  <c r="BF5" i="1"/>
  <c r="BF10" i="1"/>
  <c r="BF13" i="1"/>
  <c r="BF9" i="1"/>
  <c r="BF14" i="1"/>
  <c r="BF15" i="1"/>
  <c r="BF17" i="1"/>
  <c r="BF11" i="1"/>
  <c r="BF12" i="1"/>
  <c r="BF16" i="1"/>
  <c r="BF18" i="1"/>
  <c r="BF19" i="1"/>
  <c r="BF20" i="1"/>
  <c r="BF21" i="1"/>
  <c r="BF22" i="1"/>
  <c r="BF23" i="1"/>
  <c r="BF24" i="1"/>
  <c r="BF25" i="1"/>
  <c r="BF28" i="1"/>
  <c r="BF26" i="1"/>
  <c r="BF34" i="1"/>
  <c r="BF27" i="1"/>
  <c r="BF35" i="1"/>
  <c r="BF29" i="1"/>
  <c r="BF30" i="1"/>
  <c r="BF32" i="1"/>
  <c r="BF37" i="1"/>
  <c r="BF31" i="1"/>
  <c r="BF33" i="1"/>
  <c r="BF39" i="1"/>
  <c r="BF41" i="1"/>
  <c r="BF36" i="1"/>
  <c r="BF42" i="1"/>
  <c r="BF44" i="1"/>
  <c r="BF45" i="1"/>
  <c r="BF40" i="1"/>
  <c r="BF38" i="1"/>
  <c r="BF47" i="1"/>
  <c r="BF46" i="1"/>
  <c r="BF51" i="1"/>
  <c r="BF52" i="1"/>
  <c r="BF54" i="1"/>
  <c r="BF55" i="1"/>
  <c r="BF43" i="1"/>
  <c r="BF56" i="1"/>
  <c r="BF48" i="1"/>
  <c r="BF50" i="1"/>
  <c r="BF53" i="1"/>
  <c r="BF57" i="1"/>
  <c r="BF58" i="1"/>
  <c r="BF70" i="1"/>
  <c r="BF68" i="1"/>
  <c r="BF66" i="1"/>
  <c r="BF67" i="1"/>
  <c r="BF49" i="1"/>
  <c r="BF59" i="1"/>
  <c r="BF65" i="1"/>
  <c r="BF61" i="1"/>
  <c r="BF60" i="1"/>
  <c r="BF69" i="1"/>
  <c r="BF62" i="1"/>
  <c r="BF64" i="1"/>
  <c r="BF63" i="1"/>
  <c r="BF71" i="1"/>
  <c r="BF72" i="1"/>
  <c r="Y4" i="1" l="1"/>
  <c r="AD4" i="1"/>
  <c r="AI4" i="1"/>
  <c r="T4" i="1"/>
  <c r="AS4" i="1"/>
  <c r="AX4" i="1"/>
  <c r="BH4" i="1"/>
  <c r="BC4" i="1"/>
  <c r="N4" i="1"/>
  <c r="BL4" i="1"/>
  <c r="AS73" i="1"/>
  <c r="AD73" i="1"/>
  <c r="AI73" i="1"/>
  <c r="Y73" i="1"/>
  <c r="T73" i="1"/>
  <c r="BC73" i="1"/>
  <c r="AX73" i="1"/>
  <c r="BH73" i="1"/>
  <c r="N73" i="1"/>
  <c r="BL73" i="1"/>
  <c r="BI8" i="1"/>
  <c r="BJ8" i="1" s="1"/>
  <c r="BM4" i="1" l="1"/>
  <c r="BM73" i="1"/>
  <c r="H21" i="1"/>
  <c r="H22" i="1"/>
  <c r="H23" i="1"/>
  <c r="H24" i="1"/>
  <c r="H25" i="1"/>
  <c r="H28" i="1"/>
  <c r="H26" i="1"/>
  <c r="H34" i="1"/>
  <c r="H27" i="1"/>
  <c r="H35" i="1"/>
  <c r="H29" i="1"/>
  <c r="H30" i="1"/>
  <c r="H32" i="1"/>
  <c r="H37" i="1"/>
  <c r="H31" i="1"/>
  <c r="H33" i="1"/>
  <c r="H39" i="1"/>
  <c r="H41" i="1"/>
  <c r="H36" i="1"/>
  <c r="H42" i="1"/>
  <c r="H44" i="1"/>
  <c r="H45" i="1"/>
  <c r="H40" i="1"/>
  <c r="H38" i="1"/>
  <c r="H47" i="1"/>
  <c r="H46" i="1"/>
  <c r="H51" i="1"/>
  <c r="H52" i="1"/>
  <c r="H54" i="1"/>
  <c r="H55" i="1"/>
  <c r="H43" i="1"/>
  <c r="H56" i="1"/>
  <c r="H48" i="1"/>
  <c r="H50" i="1"/>
  <c r="H53" i="1"/>
  <c r="H57" i="1"/>
  <c r="H58" i="1"/>
  <c r="H70" i="1"/>
  <c r="H68" i="1"/>
  <c r="H66" i="1"/>
  <c r="H67" i="1"/>
  <c r="H49" i="1"/>
  <c r="H59" i="1"/>
  <c r="H65" i="1"/>
  <c r="H61" i="1"/>
  <c r="H60" i="1"/>
  <c r="H69" i="1"/>
  <c r="H62" i="1"/>
  <c r="H64" i="1"/>
  <c r="H63" i="1"/>
  <c r="H71" i="1"/>
  <c r="H72" i="1"/>
  <c r="H6" i="1"/>
  <c r="H7" i="1"/>
  <c r="H3" i="1"/>
  <c r="H5" i="1"/>
  <c r="H10" i="1"/>
  <c r="H13" i="1"/>
  <c r="H9" i="1"/>
  <c r="H14" i="1"/>
  <c r="H15" i="1"/>
  <c r="H17" i="1"/>
  <c r="H11" i="1"/>
  <c r="H12" i="1"/>
  <c r="H16" i="1"/>
  <c r="H18" i="1"/>
  <c r="H19" i="1"/>
  <c r="H20" i="1"/>
  <c r="H8" i="1"/>
  <c r="Q6" i="1"/>
  <c r="Q7" i="1"/>
  <c r="Q3" i="1"/>
  <c r="Q5" i="1"/>
  <c r="Q10" i="1"/>
  <c r="Q13" i="1"/>
  <c r="Q9" i="1"/>
  <c r="Q14" i="1"/>
  <c r="Q15" i="1"/>
  <c r="Q17" i="1"/>
  <c r="Q11" i="1"/>
  <c r="Q12" i="1"/>
  <c r="Q16" i="1"/>
  <c r="Q18" i="1"/>
  <c r="Q19" i="1"/>
  <c r="Q20" i="1"/>
  <c r="Q21" i="1"/>
  <c r="Q22" i="1"/>
  <c r="Q23" i="1"/>
  <c r="Q24" i="1"/>
  <c r="Q25" i="1"/>
  <c r="Q28" i="1"/>
  <c r="Q26" i="1"/>
  <c r="Q34" i="1"/>
  <c r="Q27" i="1"/>
  <c r="Q35" i="1"/>
  <c r="Q29" i="1"/>
  <c r="Q30" i="1"/>
  <c r="Q32" i="1"/>
  <c r="Q37" i="1"/>
  <c r="Q31" i="1"/>
  <c r="Q33" i="1"/>
  <c r="Q39" i="1"/>
  <c r="Q41" i="1"/>
  <c r="Q36" i="1"/>
  <c r="Q42" i="1"/>
  <c r="Q44" i="1"/>
  <c r="Q45" i="1"/>
  <c r="Q40" i="1"/>
  <c r="Q38" i="1"/>
  <c r="Q47" i="1"/>
  <c r="Q46" i="1"/>
  <c r="Q51" i="1"/>
  <c r="Q52" i="1"/>
  <c r="Q54" i="1"/>
  <c r="Q55" i="1"/>
  <c r="Q43" i="1"/>
  <c r="Q56" i="1"/>
  <c r="Q48" i="1"/>
  <c r="Q50" i="1"/>
  <c r="Q53" i="1"/>
  <c r="Q57" i="1"/>
  <c r="Q58" i="1"/>
  <c r="Q70" i="1"/>
  <c r="Q68" i="1"/>
  <c r="Q66" i="1"/>
  <c r="Q67" i="1"/>
  <c r="Q49" i="1"/>
  <c r="Q59" i="1"/>
  <c r="Q65" i="1"/>
  <c r="Q61" i="1"/>
  <c r="Q60" i="1"/>
  <c r="Q69" i="1"/>
  <c r="Q62" i="1"/>
  <c r="Q64" i="1"/>
  <c r="Q63" i="1"/>
  <c r="Q71" i="1"/>
  <c r="Q72" i="1"/>
  <c r="Q8" i="1"/>
  <c r="BG6" i="1"/>
  <c r="BA6" i="1"/>
  <c r="BB6" i="1" s="1"/>
  <c r="AV6" i="1"/>
  <c r="AW6" i="1" s="1"/>
  <c r="AQ6" i="1"/>
  <c r="AR6" i="1" s="1"/>
  <c r="AL6" i="1"/>
  <c r="AM6" i="1" s="1"/>
  <c r="AN6" i="1" s="1"/>
  <c r="AG6" i="1"/>
  <c r="AH6" i="1" s="1"/>
  <c r="AB6" i="1"/>
  <c r="AC6" i="1" s="1"/>
  <c r="W6" i="1"/>
  <c r="X6" i="1" s="1"/>
  <c r="L6" i="1"/>
  <c r="M6" i="1" s="1"/>
  <c r="BF8" i="1"/>
  <c r="BG8" i="1" s="1"/>
  <c r="BA8" i="1"/>
  <c r="BB8" i="1" s="1"/>
  <c r="AV8" i="1"/>
  <c r="AW8" i="1" s="1"/>
  <c r="AQ8" i="1"/>
  <c r="AR8" i="1" s="1"/>
  <c r="AL8" i="1"/>
  <c r="AM8" i="1" s="1"/>
  <c r="AG8" i="1"/>
  <c r="AH8" i="1" s="1"/>
  <c r="AB8" i="1"/>
  <c r="AC8" i="1" s="1"/>
  <c r="W8" i="1"/>
  <c r="X8" i="1" s="1"/>
  <c r="L8" i="1"/>
  <c r="M8" i="1" s="1"/>
  <c r="AX6" i="1" l="1"/>
  <c r="BC6" i="1"/>
  <c r="AI6" i="1"/>
  <c r="Y6" i="1"/>
  <c r="AD6" i="1"/>
  <c r="AS6" i="1"/>
  <c r="BH6" i="1"/>
  <c r="N6" i="1"/>
  <c r="AI8" i="1"/>
  <c r="AN8" i="1"/>
  <c r="AS8" i="1"/>
  <c r="AX8" i="1"/>
  <c r="BC8" i="1"/>
  <c r="BH8" i="1"/>
  <c r="Y8" i="1"/>
  <c r="AD8" i="1"/>
  <c r="N8" i="1"/>
  <c r="R20" i="1"/>
  <c r="R21" i="1"/>
  <c r="R35" i="1"/>
  <c r="R37" i="1"/>
  <c r="R25" i="1"/>
  <c r="R28" i="1"/>
  <c r="R24" i="1"/>
  <c r="R23" i="1"/>
  <c r="R39" i="1"/>
  <c r="R41" i="1"/>
  <c r="R42" i="1"/>
  <c r="R26" i="1"/>
  <c r="R44" i="1"/>
  <c r="R45" i="1"/>
  <c r="R40" i="1"/>
  <c r="R27" i="1"/>
  <c r="R47" i="1"/>
  <c r="R29" i="1"/>
  <c r="R30" i="1"/>
  <c r="R32" i="1"/>
  <c r="R31" i="1"/>
  <c r="R33" i="1"/>
  <c r="R51" i="1"/>
  <c r="R52" i="1"/>
  <c r="R36" i="1"/>
  <c r="R54" i="1"/>
  <c r="R38" i="1"/>
  <c r="R55" i="1"/>
  <c r="R43" i="1"/>
  <c r="R56" i="1"/>
  <c r="R46" i="1"/>
  <c r="R48" i="1"/>
  <c r="R50" i="1"/>
  <c r="R57" i="1"/>
  <c r="R58" i="1"/>
  <c r="R53" i="1"/>
  <c r="R70" i="1"/>
  <c r="R68" i="1"/>
  <c r="R66" i="1"/>
  <c r="R67" i="1"/>
  <c r="R49" i="1"/>
  <c r="R59" i="1"/>
  <c r="R65" i="1"/>
  <c r="R61" i="1"/>
  <c r="R60" i="1"/>
  <c r="R69" i="1"/>
  <c r="R62" i="1"/>
  <c r="R64" i="1"/>
  <c r="R63" i="1"/>
  <c r="R71" i="1"/>
  <c r="R72" i="1"/>
  <c r="R9" i="1"/>
  <c r="R14" i="1"/>
  <c r="R15" i="1"/>
  <c r="R17" i="1"/>
  <c r="R16" i="1"/>
  <c r="R11" i="1"/>
  <c r="R12" i="1"/>
  <c r="R18" i="1"/>
  <c r="R22" i="1"/>
  <c r="R19" i="1"/>
  <c r="R34" i="1"/>
  <c r="BG13" i="1"/>
  <c r="BG69" i="1"/>
  <c r="BH69" i="1" s="1"/>
  <c r="BG60" i="1"/>
  <c r="BH60" i="1" s="1"/>
  <c r="BG49" i="1"/>
  <c r="BH49" i="1" s="1"/>
  <c r="BG67" i="1"/>
  <c r="BH67" i="1" s="1"/>
  <c r="BG66" i="1"/>
  <c r="BH66" i="1" s="1"/>
  <c r="BG72" i="1"/>
  <c r="BH72" i="1" s="1"/>
  <c r="BG63" i="1"/>
  <c r="BH63" i="1" s="1"/>
  <c r="BG61" i="1"/>
  <c r="BH61" i="1" s="1"/>
  <c r="BG56" i="1"/>
  <c r="BH56" i="1" s="1"/>
  <c r="BG30" i="1"/>
  <c r="BH30" i="1" s="1"/>
  <c r="BG52" i="1"/>
  <c r="BH52" i="1" s="1"/>
  <c r="BG29" i="1"/>
  <c r="BH29" i="1" s="1"/>
  <c r="BG27" i="1"/>
  <c r="BH27" i="1" s="1"/>
  <c r="BG47" i="1"/>
  <c r="BH47" i="1" s="1"/>
  <c r="BG57" i="1"/>
  <c r="BH57" i="1" s="1"/>
  <c r="BG26" i="1"/>
  <c r="BH26" i="1" s="1"/>
  <c r="BG46" i="1"/>
  <c r="BH46" i="1" s="1"/>
  <c r="BG58" i="1"/>
  <c r="BH58" i="1" s="1"/>
  <c r="BG65" i="1"/>
  <c r="BH65" i="1" s="1"/>
  <c r="BG45" i="1"/>
  <c r="BH45" i="1" s="1"/>
  <c r="BG41" i="1"/>
  <c r="BH41" i="1" s="1"/>
  <c r="BG36" i="1"/>
  <c r="BH36" i="1" s="1"/>
  <c r="BG43" i="1"/>
  <c r="BH43" i="1" s="1"/>
  <c r="BG71" i="1"/>
  <c r="BH71" i="1" s="1"/>
  <c r="BG55" i="1"/>
  <c r="BH55" i="1" s="1"/>
  <c r="BG38" i="1"/>
  <c r="BH38" i="1" s="1"/>
  <c r="BG64" i="1"/>
  <c r="BH64" i="1" s="1"/>
  <c r="BG48" i="1"/>
  <c r="BH48" i="1" s="1"/>
  <c r="BG53" i="1"/>
  <c r="BH53" i="1" s="1"/>
  <c r="BG51" i="1"/>
  <c r="BH51" i="1" s="1"/>
  <c r="BG62" i="1"/>
  <c r="BH62" i="1" s="1"/>
  <c r="BG59" i="1"/>
  <c r="BH59" i="1" s="1"/>
  <c r="BG68" i="1"/>
  <c r="BH68" i="1" s="1"/>
  <c r="BG54" i="1"/>
  <c r="BH54" i="1" s="1"/>
  <c r="BG44" i="1"/>
  <c r="BH44" i="1" s="1"/>
  <c r="BG50" i="1"/>
  <c r="BH50" i="1" s="1"/>
  <c r="BG31" i="1"/>
  <c r="BH31" i="1" s="1"/>
  <c r="BG12" i="1"/>
  <c r="BG33" i="1"/>
  <c r="BH33" i="1" s="1"/>
  <c r="BG32" i="1"/>
  <c r="BH32" i="1" s="1"/>
  <c r="BG39" i="1"/>
  <c r="BH39" i="1" s="1"/>
  <c r="BG42" i="1"/>
  <c r="BH42" i="1" s="1"/>
  <c r="BG25" i="1"/>
  <c r="BH25" i="1" s="1"/>
  <c r="BG70" i="1"/>
  <c r="BH70" i="1" s="1"/>
  <c r="BG35" i="1"/>
  <c r="BH35" i="1" s="1"/>
  <c r="BG19" i="1"/>
  <c r="BH19" i="1" s="1"/>
  <c r="BG15" i="1"/>
  <c r="BG40" i="1"/>
  <c r="BH40" i="1" s="1"/>
  <c r="BG24" i="1"/>
  <c r="BH24" i="1" s="1"/>
  <c r="BG37" i="1"/>
  <c r="BH37" i="1" s="1"/>
  <c r="BG22" i="1"/>
  <c r="BH22" i="1" s="1"/>
  <c r="BG21" i="1"/>
  <c r="BH21" i="1" s="1"/>
  <c r="BG28" i="1"/>
  <c r="BH28" i="1" s="1"/>
  <c r="BG34" i="1"/>
  <c r="BH34" i="1" s="1"/>
  <c r="BG23" i="1"/>
  <c r="BH23" i="1" s="1"/>
  <c r="BG3" i="1"/>
  <c r="BG5" i="1"/>
  <c r="BG16" i="1"/>
  <c r="BH16" i="1" s="1"/>
  <c r="BG20" i="1"/>
  <c r="BH20" i="1" s="1"/>
  <c r="BA15" i="1"/>
  <c r="BB15" i="1" s="1"/>
  <c r="BA69" i="1"/>
  <c r="BB69" i="1" s="1"/>
  <c r="BC69" i="1" s="1"/>
  <c r="BA60" i="1"/>
  <c r="BB60" i="1" s="1"/>
  <c r="BC60" i="1" s="1"/>
  <c r="BA49" i="1"/>
  <c r="BB49" i="1" s="1"/>
  <c r="BC49" i="1" s="1"/>
  <c r="BA67" i="1"/>
  <c r="BB67" i="1" s="1"/>
  <c r="BC67" i="1" s="1"/>
  <c r="BA66" i="1"/>
  <c r="BB66" i="1" s="1"/>
  <c r="BC66" i="1" s="1"/>
  <c r="BA72" i="1"/>
  <c r="BB72" i="1" s="1"/>
  <c r="BC72" i="1" s="1"/>
  <c r="BA63" i="1"/>
  <c r="BB63" i="1" s="1"/>
  <c r="BC63" i="1" s="1"/>
  <c r="BA61" i="1"/>
  <c r="BB61" i="1" s="1"/>
  <c r="BC61" i="1" s="1"/>
  <c r="BA56" i="1"/>
  <c r="BB56" i="1" s="1"/>
  <c r="BC56" i="1" s="1"/>
  <c r="BA30" i="1"/>
  <c r="BB30" i="1" s="1"/>
  <c r="BC30" i="1" s="1"/>
  <c r="BA52" i="1"/>
  <c r="BB52" i="1" s="1"/>
  <c r="BC52" i="1" s="1"/>
  <c r="BA29" i="1"/>
  <c r="BB29" i="1" s="1"/>
  <c r="BC29" i="1" s="1"/>
  <c r="BA27" i="1"/>
  <c r="BB27" i="1" s="1"/>
  <c r="BC27" i="1" s="1"/>
  <c r="BA47" i="1"/>
  <c r="BB47" i="1" s="1"/>
  <c r="BC47" i="1" s="1"/>
  <c r="BA57" i="1"/>
  <c r="BB57" i="1" s="1"/>
  <c r="BC57" i="1" s="1"/>
  <c r="BA26" i="1"/>
  <c r="BB26" i="1" s="1"/>
  <c r="BC26" i="1" s="1"/>
  <c r="BA46" i="1"/>
  <c r="BB46" i="1" s="1"/>
  <c r="BC46" i="1" s="1"/>
  <c r="BA58" i="1"/>
  <c r="BB58" i="1" s="1"/>
  <c r="BC58" i="1" s="1"/>
  <c r="BA65" i="1"/>
  <c r="BB65" i="1" s="1"/>
  <c r="BC65" i="1" s="1"/>
  <c r="BA45" i="1"/>
  <c r="BB45" i="1" s="1"/>
  <c r="BC45" i="1" s="1"/>
  <c r="BA41" i="1"/>
  <c r="BB41" i="1" s="1"/>
  <c r="BC41" i="1" s="1"/>
  <c r="BA36" i="1"/>
  <c r="BB36" i="1" s="1"/>
  <c r="BC36" i="1" s="1"/>
  <c r="BA43" i="1"/>
  <c r="BB43" i="1" s="1"/>
  <c r="BC43" i="1" s="1"/>
  <c r="BA71" i="1"/>
  <c r="BB71" i="1" s="1"/>
  <c r="BC71" i="1" s="1"/>
  <c r="BA55" i="1"/>
  <c r="BB55" i="1" s="1"/>
  <c r="BC55" i="1" s="1"/>
  <c r="BA38" i="1"/>
  <c r="BB38" i="1" s="1"/>
  <c r="BC38" i="1" s="1"/>
  <c r="BA64" i="1"/>
  <c r="BB64" i="1" s="1"/>
  <c r="BC64" i="1" s="1"/>
  <c r="BA48" i="1"/>
  <c r="BB48" i="1" s="1"/>
  <c r="BC48" i="1" s="1"/>
  <c r="BA53" i="1"/>
  <c r="BB53" i="1" s="1"/>
  <c r="BC53" i="1" s="1"/>
  <c r="BA51" i="1"/>
  <c r="BB51" i="1" s="1"/>
  <c r="BC51" i="1" s="1"/>
  <c r="BA62" i="1"/>
  <c r="BB62" i="1" s="1"/>
  <c r="BC62" i="1" s="1"/>
  <c r="BA59" i="1"/>
  <c r="BB59" i="1" s="1"/>
  <c r="BC59" i="1" s="1"/>
  <c r="BA68" i="1"/>
  <c r="BB68" i="1" s="1"/>
  <c r="BC68" i="1" s="1"/>
  <c r="BA54" i="1"/>
  <c r="BB54" i="1" s="1"/>
  <c r="BC54" i="1" s="1"/>
  <c r="BA44" i="1"/>
  <c r="BB44" i="1" s="1"/>
  <c r="BC44" i="1" s="1"/>
  <c r="BA50" i="1"/>
  <c r="BB50" i="1" s="1"/>
  <c r="BC50" i="1" s="1"/>
  <c r="BA31" i="1"/>
  <c r="BB31" i="1" s="1"/>
  <c r="BC31" i="1" s="1"/>
  <c r="BA33" i="1"/>
  <c r="BB33" i="1" s="1"/>
  <c r="BC33" i="1" s="1"/>
  <c r="BA32" i="1"/>
  <c r="BB32" i="1" s="1"/>
  <c r="BC32" i="1" s="1"/>
  <c r="BA39" i="1"/>
  <c r="BB39" i="1" s="1"/>
  <c r="BC39" i="1" s="1"/>
  <c r="BA42" i="1"/>
  <c r="BB42" i="1" s="1"/>
  <c r="BC42" i="1" s="1"/>
  <c r="BA25" i="1"/>
  <c r="BB25" i="1" s="1"/>
  <c r="BC25" i="1" s="1"/>
  <c r="BA70" i="1"/>
  <c r="BB70" i="1" s="1"/>
  <c r="BC70" i="1" s="1"/>
  <c r="BA35" i="1"/>
  <c r="BB35" i="1" s="1"/>
  <c r="BC35" i="1" s="1"/>
  <c r="BA19" i="1"/>
  <c r="BB19" i="1" s="1"/>
  <c r="BC19" i="1" s="1"/>
  <c r="BA40" i="1"/>
  <c r="BB40" i="1" s="1"/>
  <c r="BC40" i="1" s="1"/>
  <c r="BA24" i="1"/>
  <c r="BB24" i="1" s="1"/>
  <c r="BC24" i="1" s="1"/>
  <c r="BA37" i="1"/>
  <c r="BB37" i="1" s="1"/>
  <c r="BC37" i="1" s="1"/>
  <c r="BA22" i="1"/>
  <c r="BB22" i="1" s="1"/>
  <c r="BC22" i="1" s="1"/>
  <c r="BA21" i="1"/>
  <c r="BB21" i="1" s="1"/>
  <c r="BC21" i="1" s="1"/>
  <c r="BA28" i="1"/>
  <c r="BB28" i="1" s="1"/>
  <c r="BC28" i="1" s="1"/>
  <c r="BA34" i="1"/>
  <c r="BB34" i="1" s="1"/>
  <c r="BC34" i="1" s="1"/>
  <c r="BA23" i="1"/>
  <c r="BB23" i="1" s="1"/>
  <c r="BC23" i="1" s="1"/>
  <c r="BA16" i="1"/>
  <c r="BB16" i="1" s="1"/>
  <c r="BC16" i="1" s="1"/>
  <c r="BA20" i="1"/>
  <c r="BB20" i="1" s="1"/>
  <c r="BC20" i="1" s="1"/>
  <c r="AV12" i="1"/>
  <c r="AW12" i="1" s="1"/>
  <c r="AV69" i="1"/>
  <c r="AW69" i="1" s="1"/>
  <c r="AX69" i="1" s="1"/>
  <c r="AV60" i="1"/>
  <c r="AW60" i="1" s="1"/>
  <c r="AX60" i="1" s="1"/>
  <c r="AV49" i="1"/>
  <c r="AW49" i="1" s="1"/>
  <c r="AX49" i="1" s="1"/>
  <c r="AV67" i="1"/>
  <c r="AW67" i="1" s="1"/>
  <c r="AX67" i="1" s="1"/>
  <c r="AV66" i="1"/>
  <c r="AW66" i="1" s="1"/>
  <c r="AX66" i="1" s="1"/>
  <c r="AV72" i="1"/>
  <c r="AW72" i="1" s="1"/>
  <c r="AX72" i="1" s="1"/>
  <c r="AV63" i="1"/>
  <c r="AW63" i="1" s="1"/>
  <c r="AX63" i="1" s="1"/>
  <c r="AV61" i="1"/>
  <c r="AW61" i="1" s="1"/>
  <c r="AX61" i="1" s="1"/>
  <c r="AV56" i="1"/>
  <c r="AW56" i="1" s="1"/>
  <c r="AX56" i="1" s="1"/>
  <c r="AV30" i="1"/>
  <c r="AW30" i="1" s="1"/>
  <c r="AX30" i="1" s="1"/>
  <c r="AV52" i="1"/>
  <c r="AW52" i="1" s="1"/>
  <c r="AX52" i="1" s="1"/>
  <c r="AV29" i="1"/>
  <c r="AW29" i="1" s="1"/>
  <c r="AX29" i="1" s="1"/>
  <c r="AV27" i="1"/>
  <c r="AW27" i="1" s="1"/>
  <c r="AX27" i="1" s="1"/>
  <c r="AV47" i="1"/>
  <c r="AW47" i="1" s="1"/>
  <c r="AX47" i="1" s="1"/>
  <c r="AV57" i="1"/>
  <c r="AW57" i="1" s="1"/>
  <c r="AX57" i="1" s="1"/>
  <c r="AV26" i="1"/>
  <c r="AW26" i="1" s="1"/>
  <c r="AX26" i="1" s="1"/>
  <c r="AV46" i="1"/>
  <c r="AW46" i="1" s="1"/>
  <c r="AX46" i="1" s="1"/>
  <c r="AV58" i="1"/>
  <c r="AW58" i="1" s="1"/>
  <c r="AX58" i="1" s="1"/>
  <c r="AV65" i="1"/>
  <c r="AW65" i="1" s="1"/>
  <c r="AX65" i="1" s="1"/>
  <c r="AV45" i="1"/>
  <c r="AW45" i="1" s="1"/>
  <c r="AX45" i="1" s="1"/>
  <c r="AV41" i="1"/>
  <c r="AW41" i="1" s="1"/>
  <c r="AX41" i="1" s="1"/>
  <c r="AV36" i="1"/>
  <c r="AW36" i="1" s="1"/>
  <c r="AX36" i="1" s="1"/>
  <c r="AV43" i="1"/>
  <c r="AW43" i="1" s="1"/>
  <c r="AX43" i="1" s="1"/>
  <c r="AV71" i="1"/>
  <c r="AW71" i="1" s="1"/>
  <c r="AX71" i="1" s="1"/>
  <c r="AV55" i="1"/>
  <c r="AW55" i="1" s="1"/>
  <c r="AX55" i="1" s="1"/>
  <c r="AV9" i="1"/>
  <c r="AW9" i="1" s="1"/>
  <c r="AV38" i="1"/>
  <c r="AW38" i="1" s="1"/>
  <c r="AX38" i="1" s="1"/>
  <c r="AV64" i="1"/>
  <c r="AW64" i="1" s="1"/>
  <c r="AX64" i="1" s="1"/>
  <c r="AV48" i="1"/>
  <c r="AW48" i="1" s="1"/>
  <c r="AX48" i="1" s="1"/>
  <c r="AV53" i="1"/>
  <c r="AW53" i="1" s="1"/>
  <c r="AX53" i="1" s="1"/>
  <c r="AV51" i="1"/>
  <c r="AW51" i="1" s="1"/>
  <c r="AX51" i="1" s="1"/>
  <c r="AV62" i="1"/>
  <c r="AW62" i="1" s="1"/>
  <c r="AX62" i="1" s="1"/>
  <c r="AV59" i="1"/>
  <c r="AW59" i="1" s="1"/>
  <c r="AX59" i="1" s="1"/>
  <c r="AV68" i="1"/>
  <c r="AW68" i="1" s="1"/>
  <c r="AX68" i="1" s="1"/>
  <c r="AV54" i="1"/>
  <c r="AW54" i="1" s="1"/>
  <c r="AX54" i="1" s="1"/>
  <c r="AV44" i="1"/>
  <c r="AW44" i="1" s="1"/>
  <c r="AX44" i="1" s="1"/>
  <c r="AV50" i="1"/>
  <c r="AW50" i="1" s="1"/>
  <c r="AX50" i="1" s="1"/>
  <c r="AV31" i="1"/>
  <c r="AW31" i="1" s="1"/>
  <c r="AX31" i="1" s="1"/>
  <c r="AV33" i="1"/>
  <c r="AW33" i="1" s="1"/>
  <c r="AX33" i="1" s="1"/>
  <c r="AV32" i="1"/>
  <c r="AW32" i="1" s="1"/>
  <c r="AX32" i="1" s="1"/>
  <c r="AV39" i="1"/>
  <c r="AW39" i="1" s="1"/>
  <c r="AX39" i="1" s="1"/>
  <c r="AV11" i="1"/>
  <c r="AW11" i="1" s="1"/>
  <c r="AV42" i="1"/>
  <c r="AW42" i="1" s="1"/>
  <c r="AX42" i="1" s="1"/>
  <c r="AV25" i="1"/>
  <c r="AW25" i="1" s="1"/>
  <c r="AX25" i="1" s="1"/>
  <c r="AV70" i="1"/>
  <c r="AW70" i="1" s="1"/>
  <c r="AX70" i="1" s="1"/>
  <c r="AV18" i="1"/>
  <c r="AW18" i="1" s="1"/>
  <c r="AV35" i="1"/>
  <c r="AW35" i="1" s="1"/>
  <c r="AX35" i="1" s="1"/>
  <c r="AV14" i="1"/>
  <c r="AW14" i="1" s="1"/>
  <c r="AV19" i="1"/>
  <c r="AW19" i="1" s="1"/>
  <c r="AX19" i="1" s="1"/>
  <c r="AV15" i="1"/>
  <c r="AW15" i="1" s="1"/>
  <c r="AV40" i="1"/>
  <c r="AW40" i="1" s="1"/>
  <c r="AX40" i="1" s="1"/>
  <c r="AV24" i="1"/>
  <c r="AW24" i="1" s="1"/>
  <c r="AX24" i="1" s="1"/>
  <c r="AV37" i="1"/>
  <c r="AW37" i="1" s="1"/>
  <c r="AX37" i="1" s="1"/>
  <c r="AV22" i="1"/>
  <c r="AW22" i="1" s="1"/>
  <c r="AX22" i="1" s="1"/>
  <c r="AV21" i="1"/>
  <c r="AW21" i="1" s="1"/>
  <c r="AX21" i="1" s="1"/>
  <c r="AV28" i="1"/>
  <c r="AW28" i="1" s="1"/>
  <c r="AX28" i="1" s="1"/>
  <c r="AV17" i="1"/>
  <c r="AW17" i="1" s="1"/>
  <c r="AV34" i="1"/>
  <c r="AW34" i="1" s="1"/>
  <c r="AX34" i="1" s="1"/>
  <c r="AV23" i="1"/>
  <c r="AW23" i="1" s="1"/>
  <c r="AX23" i="1" s="1"/>
  <c r="AV3" i="1"/>
  <c r="AW3" i="1" s="1"/>
  <c r="AV5" i="1"/>
  <c r="AW5" i="1" s="1"/>
  <c r="AV16" i="1"/>
  <c r="AW16" i="1" s="1"/>
  <c r="AX16" i="1" s="1"/>
  <c r="AV20" i="1"/>
  <c r="AW20" i="1" s="1"/>
  <c r="AX20" i="1" s="1"/>
  <c r="AV10" i="1"/>
  <c r="AW10" i="1" s="1"/>
  <c r="AV7" i="1"/>
  <c r="AW7" i="1" s="1"/>
  <c r="AV13" i="1"/>
  <c r="AW13" i="1" s="1"/>
  <c r="R6" i="1" l="1"/>
  <c r="S6" i="1" s="1"/>
  <c r="T6" i="1" s="1"/>
  <c r="BM6" i="1" s="1"/>
  <c r="R8" i="1"/>
  <c r="S8" i="1" s="1"/>
  <c r="BL8" i="1" s="1"/>
  <c r="R3" i="1"/>
  <c r="R7" i="1"/>
  <c r="R13" i="1"/>
  <c r="R10" i="1"/>
  <c r="R5" i="1"/>
  <c r="BA13" i="1"/>
  <c r="BB13" i="1" s="1"/>
  <c r="BA7" i="1"/>
  <c r="BB7" i="1" s="1"/>
  <c r="BA10" i="1"/>
  <c r="BB10" i="1" s="1"/>
  <c r="BA14" i="1"/>
  <c r="BB14" i="1" s="1"/>
  <c r="BG11" i="1"/>
  <c r="BA5" i="1"/>
  <c r="BB5" i="1" s="1"/>
  <c r="BG10" i="1"/>
  <c r="BA12" i="1"/>
  <c r="BB12" i="1" s="1"/>
  <c r="BA3" i="1"/>
  <c r="BB3" i="1" s="1"/>
  <c r="BA18" i="1"/>
  <c r="BB18" i="1" s="1"/>
  <c r="BG7" i="1"/>
  <c r="BA11" i="1"/>
  <c r="BB11" i="1" s="1"/>
  <c r="BG14" i="1"/>
  <c r="BA17" i="1"/>
  <c r="BB17" i="1" s="1"/>
  <c r="BA9" i="1"/>
  <c r="BB9" i="1" s="1"/>
  <c r="BG17" i="1"/>
  <c r="BG18" i="1"/>
  <c r="BG9" i="1"/>
  <c r="BL6" i="1" l="1"/>
  <c r="T8" i="1"/>
  <c r="BM8" i="1" s="1"/>
  <c r="AN55" i="1"/>
  <c r="AN61" i="1"/>
  <c r="AI55" i="1"/>
  <c r="AI61" i="1"/>
  <c r="AL10" i="1"/>
  <c r="AM10" i="1" s="1"/>
  <c r="AL69" i="1"/>
  <c r="AM69" i="1" s="1"/>
  <c r="AL60" i="1"/>
  <c r="AM60" i="1" s="1"/>
  <c r="AN60" i="1" s="1"/>
  <c r="AL49" i="1"/>
  <c r="AM49" i="1" s="1"/>
  <c r="AN49" i="1" s="1"/>
  <c r="AL67" i="1"/>
  <c r="AM67" i="1" s="1"/>
  <c r="AL66" i="1"/>
  <c r="AM66" i="1" s="1"/>
  <c r="AL72" i="1"/>
  <c r="AM72" i="1" s="1"/>
  <c r="AN72" i="1" s="1"/>
  <c r="AL63" i="1"/>
  <c r="AM63" i="1" s="1"/>
  <c r="AN63" i="1" s="1"/>
  <c r="AL56" i="1"/>
  <c r="AM56" i="1" s="1"/>
  <c r="AN56" i="1" s="1"/>
  <c r="AL52" i="1"/>
  <c r="AM52" i="1" s="1"/>
  <c r="AN52" i="1" s="1"/>
  <c r="AL27" i="1"/>
  <c r="AM27" i="1" s="1"/>
  <c r="AL47" i="1"/>
  <c r="AM47" i="1" s="1"/>
  <c r="AN47" i="1" s="1"/>
  <c r="AL57" i="1"/>
  <c r="AM57" i="1" s="1"/>
  <c r="AN57" i="1" s="1"/>
  <c r="AL26" i="1"/>
  <c r="AM26" i="1" s="1"/>
  <c r="AL46" i="1"/>
  <c r="AM46" i="1" s="1"/>
  <c r="AL58" i="1"/>
  <c r="AM58" i="1" s="1"/>
  <c r="AN58" i="1" s="1"/>
  <c r="AL65" i="1"/>
  <c r="AM65" i="1" s="1"/>
  <c r="AL45" i="1"/>
  <c r="AM45" i="1" s="1"/>
  <c r="AN45" i="1" s="1"/>
  <c r="AL41" i="1"/>
  <c r="AM41" i="1" s="1"/>
  <c r="AN41" i="1" s="1"/>
  <c r="AL36" i="1"/>
  <c r="AM36" i="1" s="1"/>
  <c r="AL43" i="1"/>
  <c r="AM43" i="1" s="1"/>
  <c r="AN43" i="1" s="1"/>
  <c r="AL71" i="1"/>
  <c r="AM71" i="1" s="1"/>
  <c r="AN71" i="1" s="1"/>
  <c r="AL9" i="1"/>
  <c r="AM9" i="1" s="1"/>
  <c r="AN9" i="1" s="1"/>
  <c r="AL38" i="1"/>
  <c r="AM38" i="1" s="1"/>
  <c r="AL64" i="1"/>
  <c r="AM64" i="1" s="1"/>
  <c r="AL48" i="1"/>
  <c r="AM48" i="1" s="1"/>
  <c r="AL53" i="1"/>
  <c r="AM53" i="1" s="1"/>
  <c r="AL51" i="1"/>
  <c r="AM51" i="1" s="1"/>
  <c r="AN51" i="1" s="1"/>
  <c r="AL62" i="1"/>
  <c r="AM62" i="1" s="1"/>
  <c r="AN62" i="1" s="1"/>
  <c r="AL59" i="1"/>
  <c r="AM59" i="1" s="1"/>
  <c r="AN59" i="1" s="1"/>
  <c r="AL68" i="1"/>
  <c r="AM68" i="1" s="1"/>
  <c r="AL54" i="1"/>
  <c r="AM54" i="1" s="1"/>
  <c r="AN54" i="1" s="1"/>
  <c r="AL44" i="1"/>
  <c r="AM44" i="1" s="1"/>
  <c r="AN44" i="1" s="1"/>
  <c r="AL50" i="1"/>
  <c r="AM50" i="1" s="1"/>
  <c r="AL31" i="1"/>
  <c r="AM31" i="1" s="1"/>
  <c r="AL12" i="1"/>
  <c r="AM12" i="1" s="1"/>
  <c r="AL33" i="1"/>
  <c r="AM33" i="1" s="1"/>
  <c r="AL32" i="1"/>
  <c r="AM32" i="1" s="1"/>
  <c r="AL39" i="1"/>
  <c r="AM39" i="1" s="1"/>
  <c r="AN39" i="1" s="1"/>
  <c r="AL11" i="1"/>
  <c r="AM11" i="1" s="1"/>
  <c r="AN11" i="1" s="1"/>
  <c r="AL42" i="1"/>
  <c r="AM42" i="1" s="1"/>
  <c r="AN42" i="1" s="1"/>
  <c r="AL25" i="1"/>
  <c r="AM25" i="1" s="1"/>
  <c r="AL70" i="1"/>
  <c r="AM70" i="1" s="1"/>
  <c r="AL18" i="1"/>
  <c r="AM18" i="1" s="1"/>
  <c r="AN18" i="1" s="1"/>
  <c r="AL35" i="1"/>
  <c r="AM35" i="1" s="1"/>
  <c r="AN35" i="1" s="1"/>
  <c r="AL14" i="1"/>
  <c r="AM14" i="1" s="1"/>
  <c r="AN14" i="1" s="1"/>
  <c r="AL19" i="1"/>
  <c r="AM19" i="1" s="1"/>
  <c r="AL15" i="1"/>
  <c r="AM15" i="1" s="1"/>
  <c r="AL40" i="1"/>
  <c r="AM40" i="1" s="1"/>
  <c r="AL24" i="1"/>
  <c r="AM24" i="1" s="1"/>
  <c r="AL37" i="1"/>
  <c r="AM37" i="1" s="1"/>
  <c r="AN37" i="1" s="1"/>
  <c r="AL22" i="1"/>
  <c r="AM22" i="1" s="1"/>
  <c r="AL21" i="1"/>
  <c r="AM21" i="1" s="1"/>
  <c r="AL28" i="1"/>
  <c r="AM28" i="1" s="1"/>
  <c r="AL17" i="1"/>
  <c r="AM17" i="1" s="1"/>
  <c r="AL34" i="1"/>
  <c r="AM34" i="1" s="1"/>
  <c r="AN34" i="1" s="1"/>
  <c r="AL23" i="1"/>
  <c r="AM23" i="1" s="1"/>
  <c r="AL3" i="1"/>
  <c r="AM3" i="1" s="1"/>
  <c r="AL5" i="1"/>
  <c r="AM5" i="1" s="1"/>
  <c r="AL16" i="1"/>
  <c r="AM16" i="1" s="1"/>
  <c r="AL20" i="1"/>
  <c r="AM20" i="1" s="1"/>
  <c r="AL7" i="1"/>
  <c r="AM7" i="1" s="1"/>
  <c r="AL13" i="1"/>
  <c r="AM13" i="1" s="1"/>
  <c r="AB9" i="1"/>
  <c r="AC9" i="1" s="1"/>
  <c r="AB69" i="1"/>
  <c r="AC69" i="1" s="1"/>
  <c r="AD69" i="1" s="1"/>
  <c r="AB60" i="1"/>
  <c r="AC60" i="1" s="1"/>
  <c r="AD60" i="1" s="1"/>
  <c r="AB49" i="1"/>
  <c r="AC49" i="1" s="1"/>
  <c r="AD49" i="1" s="1"/>
  <c r="AB67" i="1"/>
  <c r="AC67" i="1" s="1"/>
  <c r="AD67" i="1" s="1"/>
  <c r="AB66" i="1"/>
  <c r="AC66" i="1" s="1"/>
  <c r="AD66" i="1" s="1"/>
  <c r="AB72" i="1"/>
  <c r="AC72" i="1" s="1"/>
  <c r="AD72" i="1" s="1"/>
  <c r="AB63" i="1"/>
  <c r="AC63" i="1" s="1"/>
  <c r="AD63" i="1" s="1"/>
  <c r="AB61" i="1"/>
  <c r="AC61" i="1" s="1"/>
  <c r="AD61" i="1" s="1"/>
  <c r="AB56" i="1"/>
  <c r="AC56" i="1" s="1"/>
  <c r="AD56" i="1" s="1"/>
  <c r="AB30" i="1"/>
  <c r="AC30" i="1" s="1"/>
  <c r="AD30" i="1" s="1"/>
  <c r="AB52" i="1"/>
  <c r="AC52" i="1" s="1"/>
  <c r="AD52" i="1" s="1"/>
  <c r="AB29" i="1"/>
  <c r="AC29" i="1" s="1"/>
  <c r="AD29" i="1" s="1"/>
  <c r="AB27" i="1"/>
  <c r="AC27" i="1" s="1"/>
  <c r="AD27" i="1" s="1"/>
  <c r="AB47" i="1"/>
  <c r="AC47" i="1" s="1"/>
  <c r="AD47" i="1" s="1"/>
  <c r="AB57" i="1"/>
  <c r="AC57" i="1" s="1"/>
  <c r="AD57" i="1" s="1"/>
  <c r="AB26" i="1"/>
  <c r="AC26" i="1" s="1"/>
  <c r="AD26" i="1" s="1"/>
  <c r="AB46" i="1"/>
  <c r="AC46" i="1" s="1"/>
  <c r="AD46" i="1" s="1"/>
  <c r="AB58" i="1"/>
  <c r="AC58" i="1" s="1"/>
  <c r="AD58" i="1" s="1"/>
  <c r="AB65" i="1"/>
  <c r="AC65" i="1" s="1"/>
  <c r="AD65" i="1" s="1"/>
  <c r="AB45" i="1"/>
  <c r="AC45" i="1" s="1"/>
  <c r="AD45" i="1" s="1"/>
  <c r="AB41" i="1"/>
  <c r="AC41" i="1" s="1"/>
  <c r="AD41" i="1" s="1"/>
  <c r="AB36" i="1"/>
  <c r="AC36" i="1" s="1"/>
  <c r="AD36" i="1" s="1"/>
  <c r="AB43" i="1"/>
  <c r="AC43" i="1" s="1"/>
  <c r="AD43" i="1" s="1"/>
  <c r="AB71" i="1"/>
  <c r="AC71" i="1" s="1"/>
  <c r="AD71" i="1" s="1"/>
  <c r="AB55" i="1"/>
  <c r="AC55" i="1" s="1"/>
  <c r="AD55" i="1" s="1"/>
  <c r="AB38" i="1"/>
  <c r="AC38" i="1" s="1"/>
  <c r="AD38" i="1" s="1"/>
  <c r="AB64" i="1"/>
  <c r="AC64" i="1" s="1"/>
  <c r="AD64" i="1" s="1"/>
  <c r="AB48" i="1"/>
  <c r="AC48" i="1" s="1"/>
  <c r="AD48" i="1" s="1"/>
  <c r="AB53" i="1"/>
  <c r="AC53" i="1" s="1"/>
  <c r="AD53" i="1" s="1"/>
  <c r="AB51" i="1"/>
  <c r="AC51" i="1" s="1"/>
  <c r="AD51" i="1" s="1"/>
  <c r="AB62" i="1"/>
  <c r="AC62" i="1" s="1"/>
  <c r="AD62" i="1" s="1"/>
  <c r="AB59" i="1"/>
  <c r="AC59" i="1" s="1"/>
  <c r="AD59" i="1" s="1"/>
  <c r="AB68" i="1"/>
  <c r="AC68" i="1" s="1"/>
  <c r="AD68" i="1" s="1"/>
  <c r="AB54" i="1"/>
  <c r="AC54" i="1" s="1"/>
  <c r="AD54" i="1" s="1"/>
  <c r="AB44" i="1"/>
  <c r="AC44" i="1" s="1"/>
  <c r="AD44" i="1" s="1"/>
  <c r="AB50" i="1"/>
  <c r="AC50" i="1" s="1"/>
  <c r="AD50" i="1" s="1"/>
  <c r="AB31" i="1"/>
  <c r="AC31" i="1" s="1"/>
  <c r="AD31" i="1" s="1"/>
  <c r="AB12" i="1"/>
  <c r="AC12" i="1" s="1"/>
  <c r="AB33" i="1"/>
  <c r="AC33" i="1" s="1"/>
  <c r="AD33" i="1" s="1"/>
  <c r="AB32" i="1"/>
  <c r="AC32" i="1" s="1"/>
  <c r="AD32" i="1" s="1"/>
  <c r="AB39" i="1"/>
  <c r="AC39" i="1" s="1"/>
  <c r="AD39" i="1" s="1"/>
  <c r="AB11" i="1"/>
  <c r="AC11" i="1" s="1"/>
  <c r="AB42" i="1"/>
  <c r="AC42" i="1" s="1"/>
  <c r="AD42" i="1" s="1"/>
  <c r="AB25" i="1"/>
  <c r="AC25" i="1" s="1"/>
  <c r="AD25" i="1" s="1"/>
  <c r="AB70" i="1"/>
  <c r="AC70" i="1" s="1"/>
  <c r="AD70" i="1" s="1"/>
  <c r="AB18" i="1"/>
  <c r="AC18" i="1" s="1"/>
  <c r="AB35" i="1"/>
  <c r="AC35" i="1" s="1"/>
  <c r="AD35" i="1" s="1"/>
  <c r="AB14" i="1"/>
  <c r="AC14" i="1" s="1"/>
  <c r="AB19" i="1"/>
  <c r="AC19" i="1" s="1"/>
  <c r="AD19" i="1" s="1"/>
  <c r="AB15" i="1"/>
  <c r="AC15" i="1" s="1"/>
  <c r="AB40" i="1"/>
  <c r="AC40" i="1" s="1"/>
  <c r="AD40" i="1" s="1"/>
  <c r="AB24" i="1"/>
  <c r="AC24" i="1" s="1"/>
  <c r="AD24" i="1" s="1"/>
  <c r="AB37" i="1"/>
  <c r="AC37" i="1" s="1"/>
  <c r="AD37" i="1" s="1"/>
  <c r="AB22" i="1"/>
  <c r="AC22" i="1" s="1"/>
  <c r="AD22" i="1" s="1"/>
  <c r="AB21" i="1"/>
  <c r="AC21" i="1" s="1"/>
  <c r="AD21" i="1" s="1"/>
  <c r="AB28" i="1"/>
  <c r="AC28" i="1" s="1"/>
  <c r="AD28" i="1" s="1"/>
  <c r="AB34" i="1"/>
  <c r="AC34" i="1" s="1"/>
  <c r="AD34" i="1" s="1"/>
  <c r="AB23" i="1"/>
  <c r="AC23" i="1" s="1"/>
  <c r="AD23" i="1" s="1"/>
  <c r="AB3" i="1"/>
  <c r="AC3" i="1" s="1"/>
  <c r="AB5" i="1"/>
  <c r="AC5" i="1" s="1"/>
  <c r="AB16" i="1"/>
  <c r="AC16" i="1" s="1"/>
  <c r="AD16" i="1" s="1"/>
  <c r="AB20" i="1"/>
  <c r="AC20" i="1" s="1"/>
  <c r="AD20" i="1" s="1"/>
  <c r="AB10" i="1"/>
  <c r="AC10" i="1" s="1"/>
  <c r="AB7" i="1"/>
  <c r="AC7" i="1" s="1"/>
  <c r="AB13" i="1"/>
  <c r="AC13" i="1" s="1"/>
  <c r="W69" i="1"/>
  <c r="X69" i="1" s="1"/>
  <c r="Y69" i="1" s="1"/>
  <c r="W60" i="1"/>
  <c r="X60" i="1" s="1"/>
  <c r="Y60" i="1" s="1"/>
  <c r="W49" i="1"/>
  <c r="X49" i="1" s="1"/>
  <c r="Y49" i="1" s="1"/>
  <c r="W67" i="1"/>
  <c r="X67" i="1" s="1"/>
  <c r="Y67" i="1" s="1"/>
  <c r="W66" i="1"/>
  <c r="X66" i="1" s="1"/>
  <c r="Y66" i="1" s="1"/>
  <c r="W72" i="1"/>
  <c r="X72" i="1" s="1"/>
  <c r="Y72" i="1" s="1"/>
  <c r="W63" i="1"/>
  <c r="X63" i="1" s="1"/>
  <c r="Y63" i="1" s="1"/>
  <c r="W61" i="1"/>
  <c r="X61" i="1" s="1"/>
  <c r="Y61" i="1" s="1"/>
  <c r="W56" i="1"/>
  <c r="X56" i="1" s="1"/>
  <c r="Y56" i="1" s="1"/>
  <c r="W30" i="1"/>
  <c r="X30" i="1" s="1"/>
  <c r="Y30" i="1" s="1"/>
  <c r="W52" i="1"/>
  <c r="X52" i="1" s="1"/>
  <c r="Y52" i="1" s="1"/>
  <c r="W29" i="1"/>
  <c r="X29" i="1" s="1"/>
  <c r="Y29" i="1" s="1"/>
  <c r="W27" i="1"/>
  <c r="X27" i="1" s="1"/>
  <c r="Y27" i="1" s="1"/>
  <c r="W47" i="1"/>
  <c r="X47" i="1" s="1"/>
  <c r="Y47" i="1" s="1"/>
  <c r="W57" i="1"/>
  <c r="X57" i="1" s="1"/>
  <c r="Y57" i="1" s="1"/>
  <c r="W26" i="1"/>
  <c r="X26" i="1" s="1"/>
  <c r="Y26" i="1" s="1"/>
  <c r="W46" i="1"/>
  <c r="X46" i="1" s="1"/>
  <c r="Y46" i="1" s="1"/>
  <c r="W58" i="1"/>
  <c r="X58" i="1" s="1"/>
  <c r="Y58" i="1" s="1"/>
  <c r="W65" i="1"/>
  <c r="X65" i="1" s="1"/>
  <c r="Y65" i="1" s="1"/>
  <c r="W45" i="1"/>
  <c r="X45" i="1" s="1"/>
  <c r="Y45" i="1" s="1"/>
  <c r="W41" i="1"/>
  <c r="X41" i="1" s="1"/>
  <c r="Y41" i="1" s="1"/>
  <c r="W36" i="1"/>
  <c r="X36" i="1" s="1"/>
  <c r="Y36" i="1" s="1"/>
  <c r="W43" i="1"/>
  <c r="X43" i="1" s="1"/>
  <c r="Y43" i="1" s="1"/>
  <c r="W71" i="1"/>
  <c r="X71" i="1" s="1"/>
  <c r="Y71" i="1" s="1"/>
  <c r="W55" i="1"/>
  <c r="X55" i="1" s="1"/>
  <c r="Y55" i="1" s="1"/>
  <c r="W9" i="1"/>
  <c r="X9" i="1" s="1"/>
  <c r="W38" i="1"/>
  <c r="X38" i="1" s="1"/>
  <c r="Y38" i="1" s="1"/>
  <c r="W64" i="1"/>
  <c r="X64" i="1" s="1"/>
  <c r="Y64" i="1" s="1"/>
  <c r="W48" i="1"/>
  <c r="X48" i="1" s="1"/>
  <c r="Y48" i="1" s="1"/>
  <c r="W53" i="1"/>
  <c r="X53" i="1" s="1"/>
  <c r="Y53" i="1" s="1"/>
  <c r="W51" i="1"/>
  <c r="X51" i="1" s="1"/>
  <c r="Y51" i="1" s="1"/>
  <c r="W62" i="1"/>
  <c r="X62" i="1" s="1"/>
  <c r="Y62" i="1" s="1"/>
  <c r="W59" i="1"/>
  <c r="X59" i="1" s="1"/>
  <c r="Y59" i="1" s="1"/>
  <c r="W68" i="1"/>
  <c r="X68" i="1" s="1"/>
  <c r="Y68" i="1" s="1"/>
  <c r="W54" i="1"/>
  <c r="X54" i="1" s="1"/>
  <c r="Y54" i="1" s="1"/>
  <c r="W44" i="1"/>
  <c r="X44" i="1" s="1"/>
  <c r="Y44" i="1" s="1"/>
  <c r="W50" i="1"/>
  <c r="X50" i="1" s="1"/>
  <c r="Y50" i="1" s="1"/>
  <c r="W31" i="1"/>
  <c r="X31" i="1" s="1"/>
  <c r="Y31" i="1" s="1"/>
  <c r="W12" i="1"/>
  <c r="X12" i="1" s="1"/>
  <c r="W33" i="1"/>
  <c r="X33" i="1" s="1"/>
  <c r="Y33" i="1" s="1"/>
  <c r="W32" i="1"/>
  <c r="X32" i="1" s="1"/>
  <c r="Y32" i="1" s="1"/>
  <c r="W39" i="1"/>
  <c r="X39" i="1" s="1"/>
  <c r="Y39" i="1" s="1"/>
  <c r="W11" i="1"/>
  <c r="X11" i="1" s="1"/>
  <c r="W42" i="1"/>
  <c r="X42" i="1" s="1"/>
  <c r="Y42" i="1" s="1"/>
  <c r="W25" i="1"/>
  <c r="X25" i="1" s="1"/>
  <c r="Y25" i="1" s="1"/>
  <c r="W70" i="1"/>
  <c r="X70" i="1" s="1"/>
  <c r="Y70" i="1" s="1"/>
  <c r="W18" i="1"/>
  <c r="X18" i="1" s="1"/>
  <c r="W35" i="1"/>
  <c r="X35" i="1" s="1"/>
  <c r="Y35" i="1" s="1"/>
  <c r="W14" i="1"/>
  <c r="X14" i="1" s="1"/>
  <c r="W19" i="1"/>
  <c r="X19" i="1" s="1"/>
  <c r="Y19" i="1" s="1"/>
  <c r="W15" i="1"/>
  <c r="X15" i="1" s="1"/>
  <c r="W40" i="1"/>
  <c r="X40" i="1" s="1"/>
  <c r="Y40" i="1" s="1"/>
  <c r="W24" i="1"/>
  <c r="X24" i="1" s="1"/>
  <c r="W37" i="1"/>
  <c r="X37" i="1" s="1"/>
  <c r="Y37" i="1" s="1"/>
  <c r="W22" i="1"/>
  <c r="X22" i="1" s="1"/>
  <c r="W21" i="1"/>
  <c r="X21" i="1" s="1"/>
  <c r="Y21" i="1" s="1"/>
  <c r="W28" i="1"/>
  <c r="X28" i="1" s="1"/>
  <c r="Y28" i="1" s="1"/>
  <c r="W17" i="1"/>
  <c r="X17" i="1" s="1"/>
  <c r="W34" i="1"/>
  <c r="X34" i="1" s="1"/>
  <c r="Y34" i="1" s="1"/>
  <c r="W23" i="1"/>
  <c r="X23" i="1" s="1"/>
  <c r="W3" i="1"/>
  <c r="X3" i="1" s="1"/>
  <c r="W5" i="1"/>
  <c r="X5" i="1" s="1"/>
  <c r="W16" i="1"/>
  <c r="X16" i="1" s="1"/>
  <c r="Y16" i="1" s="1"/>
  <c r="W20" i="1"/>
  <c r="X20" i="1" s="1"/>
  <c r="Y20" i="1" s="1"/>
  <c r="W10" i="1"/>
  <c r="X10" i="1" s="1"/>
  <c r="W7" i="1"/>
  <c r="X7" i="1" s="1"/>
  <c r="W13" i="1"/>
  <c r="X13" i="1" s="1"/>
  <c r="S52" i="1"/>
  <c r="S49" i="1"/>
  <c r="T49" i="1" s="1"/>
  <c r="S67" i="1"/>
  <c r="T67" i="1" s="1"/>
  <c r="S66" i="1"/>
  <c r="T66" i="1" s="1"/>
  <c r="S72" i="1"/>
  <c r="S61" i="1"/>
  <c r="S27" i="1"/>
  <c r="T27" i="1" s="1"/>
  <c r="S46" i="1"/>
  <c r="T46" i="1" s="1"/>
  <c r="S58" i="1"/>
  <c r="S41" i="1"/>
  <c r="S36" i="1"/>
  <c r="T36" i="1" s="1"/>
  <c r="S43" i="1"/>
  <c r="T43" i="1" s="1"/>
  <c r="S55" i="1"/>
  <c r="S9" i="1"/>
  <c r="T9" i="1" s="1"/>
  <c r="S38" i="1"/>
  <c r="T38" i="1" s="1"/>
  <c r="S53" i="1"/>
  <c r="T53" i="1" s="1"/>
  <c r="S62" i="1"/>
  <c r="S68" i="1"/>
  <c r="T68" i="1" s="1"/>
  <c r="S50" i="1"/>
  <c r="S31" i="1"/>
  <c r="S12" i="1"/>
  <c r="T12" i="1" s="1"/>
  <c r="S33" i="1"/>
  <c r="T33" i="1" s="1"/>
  <c r="S39" i="1"/>
  <c r="S11" i="1"/>
  <c r="S42" i="1"/>
  <c r="S25" i="1"/>
  <c r="S70" i="1"/>
  <c r="T70" i="1" s="1"/>
  <c r="S14" i="1"/>
  <c r="T14" i="1" s="1"/>
  <c r="S40" i="1"/>
  <c r="S24" i="1"/>
  <c r="S21" i="1"/>
  <c r="S28" i="1"/>
  <c r="S17" i="1"/>
  <c r="S34" i="1"/>
  <c r="S23" i="1"/>
  <c r="T23" i="1" s="1"/>
  <c r="S3" i="1"/>
  <c r="S5" i="1"/>
  <c r="S16" i="1"/>
  <c r="S20" i="1"/>
  <c r="S13" i="1"/>
  <c r="L51" i="1"/>
  <c r="M51" i="1" s="1"/>
  <c r="L49" i="1"/>
  <c r="M49" i="1" s="1"/>
  <c r="L67" i="1"/>
  <c r="M67" i="1" s="1"/>
  <c r="L66" i="1"/>
  <c r="M66" i="1" s="1"/>
  <c r="L72" i="1"/>
  <c r="M72" i="1" s="1"/>
  <c r="L63" i="1"/>
  <c r="M63" i="1" s="1"/>
  <c r="L61" i="1"/>
  <c r="M61" i="1" s="1"/>
  <c r="L56" i="1"/>
  <c r="M56" i="1" s="1"/>
  <c r="L30" i="1"/>
  <c r="M30" i="1" s="1"/>
  <c r="L27" i="1"/>
  <c r="M27" i="1" s="1"/>
  <c r="L57" i="1"/>
  <c r="M57" i="1" s="1"/>
  <c r="L46" i="1"/>
  <c r="M46" i="1" s="1"/>
  <c r="L58" i="1"/>
  <c r="M58" i="1" s="1"/>
  <c r="L65" i="1"/>
  <c r="M65" i="1" s="1"/>
  <c r="L45" i="1"/>
  <c r="M45" i="1" s="1"/>
  <c r="L41" i="1"/>
  <c r="M41" i="1" s="1"/>
  <c r="L36" i="1"/>
  <c r="M36" i="1" s="1"/>
  <c r="L43" i="1"/>
  <c r="M43" i="1" s="1"/>
  <c r="N43" i="1" s="1"/>
  <c r="L71" i="1"/>
  <c r="M71" i="1" s="1"/>
  <c r="L55" i="1"/>
  <c r="M55" i="1" s="1"/>
  <c r="L9" i="1"/>
  <c r="M9" i="1" s="1"/>
  <c r="L38" i="1"/>
  <c r="M38" i="1" s="1"/>
  <c r="L48" i="1"/>
  <c r="M48" i="1" s="1"/>
  <c r="L53" i="1"/>
  <c r="M53" i="1" s="1"/>
  <c r="L62" i="1"/>
  <c r="M62" i="1" s="1"/>
  <c r="L59" i="1"/>
  <c r="M59" i="1" s="1"/>
  <c r="L68" i="1"/>
  <c r="M68" i="1" s="1"/>
  <c r="L54" i="1"/>
  <c r="M54" i="1" s="1"/>
  <c r="L44" i="1"/>
  <c r="M44" i="1" s="1"/>
  <c r="L50" i="1"/>
  <c r="M50" i="1" s="1"/>
  <c r="L31" i="1"/>
  <c r="M31" i="1" s="1"/>
  <c r="L12" i="1"/>
  <c r="M12" i="1" s="1"/>
  <c r="L33" i="1"/>
  <c r="M33" i="1" s="1"/>
  <c r="L25" i="1"/>
  <c r="M25" i="1" s="1"/>
  <c r="L70" i="1"/>
  <c r="M70" i="1" s="1"/>
  <c r="L35" i="1"/>
  <c r="M35" i="1" s="1"/>
  <c r="L14" i="1"/>
  <c r="M14" i="1" s="1"/>
  <c r="L19" i="1"/>
  <c r="M19" i="1" s="1"/>
  <c r="L15" i="1"/>
  <c r="M15" i="1" s="1"/>
  <c r="L40" i="1"/>
  <c r="M40" i="1" s="1"/>
  <c r="L24" i="1"/>
  <c r="M24" i="1" s="1"/>
  <c r="L37" i="1"/>
  <c r="M37" i="1" s="1"/>
  <c r="L22" i="1"/>
  <c r="M22" i="1" s="1"/>
  <c r="L21" i="1"/>
  <c r="M21" i="1" s="1"/>
  <c r="L23" i="1"/>
  <c r="M23" i="1" s="1"/>
  <c r="L3" i="1"/>
  <c r="M3" i="1" s="1"/>
  <c r="L20" i="1"/>
  <c r="M20" i="1" s="1"/>
  <c r="L10" i="1"/>
  <c r="M10" i="1" s="1"/>
  <c r="L7" i="1"/>
  <c r="M7" i="1" s="1"/>
  <c r="L13" i="1"/>
  <c r="M13" i="1" s="1"/>
  <c r="L18" i="1" l="1"/>
  <c r="M18" i="1" s="1"/>
  <c r="L60" i="1"/>
  <c r="M60" i="1" s="1"/>
  <c r="S22" i="1"/>
  <c r="L5" i="1"/>
  <c r="M5" i="1" s="1"/>
  <c r="L26" i="1"/>
  <c r="M26" i="1" s="1"/>
  <c r="L69" i="1"/>
  <c r="M69" i="1" s="1"/>
  <c r="S37" i="1"/>
  <c r="S26" i="1"/>
  <c r="AB17" i="1"/>
  <c r="AC17" i="1" s="1"/>
  <c r="S57" i="1"/>
  <c r="S51" i="1"/>
  <c r="S47" i="1"/>
  <c r="L34" i="1"/>
  <c r="M34" i="1" s="1"/>
  <c r="L42" i="1"/>
  <c r="M42" i="1" s="1"/>
  <c r="L47" i="1"/>
  <c r="M47" i="1" s="1"/>
  <c r="L29" i="1"/>
  <c r="M29" i="1" s="1"/>
  <c r="S29" i="1"/>
  <c r="L64" i="1"/>
  <c r="M64" i="1" s="1"/>
  <c r="L11" i="1"/>
  <c r="M11" i="1" s="1"/>
  <c r="L17" i="1"/>
  <c r="M17" i="1" s="1"/>
  <c r="L39" i="1"/>
  <c r="M39" i="1" s="1"/>
  <c r="S7" i="1"/>
  <c r="S35" i="1"/>
  <c r="S48" i="1"/>
  <c r="L28" i="1"/>
  <c r="M28" i="1" s="1"/>
  <c r="L32" i="1"/>
  <c r="M32" i="1" s="1"/>
  <c r="L52" i="1"/>
  <c r="M52" i="1" s="1"/>
  <c r="S10" i="1"/>
  <c r="S18" i="1"/>
  <c r="S64" i="1"/>
  <c r="S30" i="1"/>
  <c r="S69" i="1"/>
  <c r="L16" i="1"/>
  <c r="M16" i="1" s="1"/>
  <c r="S44" i="1"/>
  <c r="N46" i="1"/>
  <c r="S71" i="1"/>
  <c r="S56" i="1"/>
  <c r="N49" i="1"/>
  <c r="N70" i="1"/>
  <c r="S63" i="1"/>
  <c r="N38" i="1"/>
  <c r="N27" i="1"/>
  <c r="S15" i="1"/>
  <c r="S54" i="1"/>
  <c r="AL29" i="1"/>
  <c r="AM29" i="1" s="1"/>
  <c r="N66" i="1"/>
  <c r="N23" i="1"/>
  <c r="S19" i="1"/>
  <c r="S45" i="1"/>
  <c r="N53" i="1"/>
  <c r="S59" i="1"/>
  <c r="S65" i="1"/>
  <c r="AL30" i="1"/>
  <c r="AM30" i="1" s="1"/>
  <c r="N33" i="1"/>
  <c r="N12" i="1"/>
  <c r="S60" i="1"/>
  <c r="N36" i="1"/>
  <c r="N68" i="1"/>
  <c r="N67" i="1"/>
  <c r="N14" i="1"/>
  <c r="S32" i="1"/>
  <c r="AG20" i="1"/>
  <c r="AH20" i="1" s="1"/>
  <c r="AN27" i="1"/>
  <c r="BH11" i="1"/>
  <c r="AN23" i="1"/>
  <c r="AQ20" i="1"/>
  <c r="AR20" i="1" s="1"/>
  <c r="AS20" i="1" s="1"/>
  <c r="Y23" i="1" l="1"/>
  <c r="BL20" i="1"/>
  <c r="AX11" i="1"/>
  <c r="BC11" i="1"/>
  <c r="AI20" i="1"/>
  <c r="AN20" i="1"/>
  <c r="Y11" i="1"/>
  <c r="AD11" i="1"/>
  <c r="N11" i="1"/>
  <c r="T11" i="1"/>
  <c r="N20" i="1"/>
  <c r="T20" i="1"/>
  <c r="AQ27" i="1"/>
  <c r="AR27" i="1" s="1"/>
  <c r="AS27" i="1" s="1"/>
  <c r="AG27" i="1"/>
  <c r="AH27" i="1" s="1"/>
  <c r="AG11" i="1"/>
  <c r="AH11" i="1" s="1"/>
  <c r="AQ11" i="1"/>
  <c r="AR11" i="1" s="1"/>
  <c r="AS11" i="1" s="1"/>
  <c r="AG23" i="1"/>
  <c r="AH23" i="1" s="1"/>
  <c r="AQ23" i="1"/>
  <c r="AR23" i="1" s="1"/>
  <c r="AS23" i="1" s="1"/>
  <c r="AG40" i="1"/>
  <c r="AH40" i="1" s="1"/>
  <c r="AQ60" i="1"/>
  <c r="AR60" i="1" s="1"/>
  <c r="AS60" i="1" s="1"/>
  <c r="AG60" i="1"/>
  <c r="AH60" i="1" s="1"/>
  <c r="AQ49" i="1"/>
  <c r="AR49" i="1" s="1"/>
  <c r="AS49" i="1" s="1"/>
  <c r="AG49" i="1"/>
  <c r="AH49" i="1" s="1"/>
  <c r="AQ43" i="1"/>
  <c r="AR43" i="1" s="1"/>
  <c r="AS43" i="1" s="1"/>
  <c r="AG43" i="1"/>
  <c r="AH43" i="1" s="1"/>
  <c r="AI43" i="1" l="1"/>
  <c r="BM43" i="1" s="1"/>
  <c r="BL43" i="1"/>
  <c r="AI49" i="1"/>
  <c r="BM49" i="1" s="1"/>
  <c r="BL49" i="1"/>
  <c r="AI60" i="1"/>
  <c r="BL60" i="1"/>
  <c r="AI27" i="1"/>
  <c r="BM27" i="1" s="1"/>
  <c r="BL27" i="1"/>
  <c r="AI23" i="1"/>
  <c r="BM23" i="1" s="1"/>
  <c r="BL23" i="1"/>
  <c r="AI11" i="1"/>
  <c r="BM11" i="1" s="1"/>
  <c r="BL11" i="1"/>
  <c r="BM20" i="1"/>
  <c r="AG12" i="1"/>
  <c r="AH12" i="1" s="1"/>
  <c r="AQ12" i="1"/>
  <c r="AR12" i="1" s="1"/>
  <c r="BH12" i="1"/>
  <c r="AG69" i="1"/>
  <c r="AH69" i="1" s="1"/>
  <c r="AQ69" i="1"/>
  <c r="AR69" i="1" s="1"/>
  <c r="AS69" i="1" s="1"/>
  <c r="BL12" i="1" l="1"/>
  <c r="BL69" i="1"/>
  <c r="AX12" i="1"/>
  <c r="BC12" i="1"/>
  <c r="AN69" i="1"/>
  <c r="AN12" i="1"/>
  <c r="AS12" i="1"/>
  <c r="AD12" i="1"/>
  <c r="AI12" i="1"/>
  <c r="T69" i="1"/>
  <c r="AI69" i="1"/>
  <c r="Y12" i="1"/>
  <c r="N69" i="1"/>
  <c r="Y22" i="1"/>
  <c r="BH14" i="1"/>
  <c r="BH17" i="1"/>
  <c r="AN66" i="1"/>
  <c r="BH7" i="1"/>
  <c r="AN67" i="1"/>
  <c r="BH13" i="1"/>
  <c r="BH15" i="1"/>
  <c r="N3" i="1"/>
  <c r="BH10" i="1"/>
  <c r="BH18" i="1"/>
  <c r="BH5" i="1"/>
  <c r="Y24" i="1"/>
  <c r="BH9" i="1" l="1"/>
  <c r="N9" i="1"/>
  <c r="BH3" i="1"/>
  <c r="T3" i="1"/>
  <c r="BM69" i="1"/>
  <c r="BM12" i="1"/>
  <c r="AX9" i="1"/>
  <c r="BC9" i="1"/>
  <c r="AX5" i="1"/>
  <c r="BC5" i="1"/>
  <c r="AX17" i="1"/>
  <c r="BC17" i="1"/>
  <c r="AX18" i="1"/>
  <c r="BC18" i="1"/>
  <c r="AX14" i="1"/>
  <c r="BC14" i="1"/>
  <c r="AX10" i="1"/>
  <c r="BC10" i="1"/>
  <c r="AX15" i="1"/>
  <c r="BC15" i="1"/>
  <c r="AX3" i="1"/>
  <c r="BC3" i="1"/>
  <c r="AX7" i="1"/>
  <c r="BC7" i="1"/>
  <c r="AX13" i="1"/>
  <c r="BC13" i="1"/>
  <c r="AN30" i="1"/>
  <c r="AN32" i="1"/>
  <c r="AN31" i="1"/>
  <c r="AN26" i="1"/>
  <c r="AN19" i="1"/>
  <c r="AN29" i="1"/>
  <c r="AN65" i="1"/>
  <c r="AN70" i="1"/>
  <c r="AN25" i="1"/>
  <c r="AN46" i="1"/>
  <c r="AN36" i="1"/>
  <c r="AN24" i="1"/>
  <c r="AN48" i="1"/>
  <c r="AN40" i="1"/>
  <c r="AN38" i="1"/>
  <c r="AN64" i="1"/>
  <c r="AN50" i="1"/>
  <c r="AN53" i="1"/>
  <c r="AN68" i="1"/>
  <c r="AN33" i="1"/>
  <c r="AN3" i="1"/>
  <c r="AN15" i="1"/>
  <c r="AN17" i="1"/>
  <c r="AN28" i="1"/>
  <c r="AN13" i="1"/>
  <c r="AN10" i="1"/>
  <c r="AN16" i="1"/>
  <c r="AN21" i="1"/>
  <c r="AN5" i="1"/>
  <c r="AN22" i="1"/>
  <c r="AN7" i="1"/>
  <c r="T26" i="1"/>
  <c r="T30" i="1"/>
  <c r="T24" i="1"/>
  <c r="T64" i="1"/>
  <c r="T65" i="1"/>
  <c r="T40" i="1"/>
  <c r="AI40" i="1"/>
  <c r="T31" i="1"/>
  <c r="T48" i="1"/>
  <c r="T19" i="1"/>
  <c r="T50" i="1"/>
  <c r="T25" i="1"/>
  <c r="AD3" i="1"/>
  <c r="T32" i="1"/>
  <c r="T29" i="1"/>
  <c r="AD15" i="1"/>
  <c r="Y9" i="1"/>
  <c r="AD9" i="1"/>
  <c r="Y14" i="1"/>
  <c r="AD14" i="1"/>
  <c r="Y5" i="1"/>
  <c r="AD5" i="1"/>
  <c r="Y18" i="1"/>
  <c r="AD18" i="1"/>
  <c r="Y10" i="1"/>
  <c r="AD10" i="1"/>
  <c r="Y17" i="1"/>
  <c r="AD17" i="1"/>
  <c r="Y7" i="1"/>
  <c r="AD7" i="1"/>
  <c r="Y13" i="1"/>
  <c r="AD13" i="1"/>
  <c r="Y3" i="1"/>
  <c r="T15" i="1"/>
  <c r="Y15" i="1"/>
  <c r="N72" i="1"/>
  <c r="T72" i="1"/>
  <c r="N34" i="1"/>
  <c r="T34" i="1"/>
  <c r="N13" i="1"/>
  <c r="T13" i="1"/>
  <c r="N5" i="1"/>
  <c r="T5" i="1"/>
  <c r="N17" i="1"/>
  <c r="T17" i="1"/>
  <c r="N44" i="1"/>
  <c r="T44" i="1"/>
  <c r="N35" i="1"/>
  <c r="T35" i="1"/>
  <c r="N55" i="1"/>
  <c r="T55" i="1"/>
  <c r="N16" i="1"/>
  <c r="T16" i="1"/>
  <c r="N28" i="1"/>
  <c r="T28" i="1"/>
  <c r="N18" i="1"/>
  <c r="T18" i="1"/>
  <c r="N10" i="1"/>
  <c r="T10" i="1"/>
  <c r="N41" i="1"/>
  <c r="T41" i="1"/>
  <c r="N61" i="1"/>
  <c r="T61" i="1"/>
  <c r="N60" i="1"/>
  <c r="T60" i="1"/>
  <c r="N21" i="1"/>
  <c r="T21" i="1"/>
  <c r="N47" i="1"/>
  <c r="T47" i="1"/>
  <c r="N59" i="1"/>
  <c r="T59" i="1"/>
  <c r="N51" i="1"/>
  <c r="T51" i="1"/>
  <c r="N56" i="1"/>
  <c r="T56" i="1"/>
  <c r="N71" i="1"/>
  <c r="T71" i="1"/>
  <c r="N39" i="1"/>
  <c r="T39" i="1"/>
  <c r="N37" i="1"/>
  <c r="T37" i="1"/>
  <c r="N22" i="1"/>
  <c r="T22" i="1"/>
  <c r="N57" i="1"/>
  <c r="T57" i="1"/>
  <c r="N52" i="1"/>
  <c r="T52" i="1"/>
  <c r="N63" i="1"/>
  <c r="T63" i="1"/>
  <c r="N58" i="1"/>
  <c r="T58" i="1"/>
  <c r="N54" i="1"/>
  <c r="T54" i="1"/>
  <c r="N45" i="1"/>
  <c r="T45" i="1"/>
  <c r="N42" i="1"/>
  <c r="T42" i="1"/>
  <c r="N62" i="1"/>
  <c r="T62" i="1"/>
  <c r="N7" i="1"/>
  <c r="T7" i="1"/>
  <c r="N31" i="1"/>
  <c r="N30" i="1"/>
  <c r="N64" i="1"/>
  <c r="N32" i="1"/>
  <c r="N19" i="1"/>
  <c r="N48" i="1"/>
  <c r="N29" i="1"/>
  <c r="N50" i="1"/>
  <c r="N65" i="1"/>
  <c r="N25" i="1"/>
  <c r="N40" i="1"/>
  <c r="N24" i="1"/>
  <c r="N15" i="1"/>
  <c r="N26" i="1"/>
  <c r="BM60" i="1" l="1"/>
  <c r="AQ62" i="1"/>
  <c r="AR62" i="1" s="1"/>
  <c r="AS62" i="1" s="1"/>
  <c r="AQ65" i="1"/>
  <c r="AQ58" i="1"/>
  <c r="AQ22" i="1"/>
  <c r="AQ48" i="1"/>
  <c r="AQ37" i="1"/>
  <c r="AR37" i="1" s="1"/>
  <c r="AS37" i="1" s="1"/>
  <c r="AQ32" i="1"/>
  <c r="AQ47" i="1"/>
  <c r="AR47" i="1" s="1"/>
  <c r="AS47" i="1" s="1"/>
  <c r="AQ64" i="1"/>
  <c r="AR64" i="1" s="1"/>
  <c r="AS64" i="1" s="1"/>
  <c r="AQ41" i="1"/>
  <c r="AQ14" i="1"/>
  <c r="AR14" i="1" s="1"/>
  <c r="AS14" i="1" s="1"/>
  <c r="AQ17" i="1"/>
  <c r="AQ53" i="1"/>
  <c r="AR53" i="1" s="1"/>
  <c r="AS53" i="1" s="1"/>
  <c r="AQ66" i="1"/>
  <c r="AR66" i="1" s="1"/>
  <c r="AS66" i="1" s="1"/>
  <c r="AQ7" i="1"/>
  <c r="AQ42" i="1"/>
  <c r="AR42" i="1" s="1"/>
  <c r="AS42" i="1" s="1"/>
  <c r="AQ67" i="1"/>
  <c r="AQ63" i="1"/>
  <c r="AR63" i="1" s="1"/>
  <c r="AS63" i="1" s="1"/>
  <c r="AQ38" i="1"/>
  <c r="AQ19" i="1"/>
  <c r="AR19" i="1" s="1"/>
  <c r="AS19" i="1" s="1"/>
  <c r="AQ26" i="1"/>
  <c r="AR26" i="1" s="1"/>
  <c r="AS26" i="1" s="1"/>
  <c r="AQ71" i="1"/>
  <c r="AR71" i="1" s="1"/>
  <c r="AS71" i="1" s="1"/>
  <c r="AQ21" i="1"/>
  <c r="AQ30" i="1"/>
  <c r="AQ46" i="1"/>
  <c r="AR46" i="1" s="1"/>
  <c r="AS46" i="1" s="1"/>
  <c r="AQ25" i="1"/>
  <c r="AQ28" i="1"/>
  <c r="AR28" i="1" s="1"/>
  <c r="AS28" i="1" s="1"/>
  <c r="AQ51" i="1"/>
  <c r="AQ13" i="1"/>
  <c r="AR13" i="1" s="1"/>
  <c r="AS13" i="1" s="1"/>
  <c r="AQ15" i="1"/>
  <c r="AR15" i="1" s="1"/>
  <c r="AS15" i="1" s="1"/>
  <c r="AQ50" i="1"/>
  <c r="AR50" i="1" s="1"/>
  <c r="AS50" i="1" s="1"/>
  <c r="AQ52" i="1"/>
  <c r="AQ59" i="1"/>
  <c r="AR59" i="1" s="1"/>
  <c r="AS59" i="1" s="1"/>
  <c r="AQ72" i="1"/>
  <c r="AR72" i="1" s="1"/>
  <c r="AS72" i="1" s="1"/>
  <c r="AQ39" i="1"/>
  <c r="AR39" i="1" s="1"/>
  <c r="AS39" i="1" s="1"/>
  <c r="AQ56" i="1"/>
  <c r="AR56" i="1" s="1"/>
  <c r="AS56" i="1" s="1"/>
  <c r="AQ3" i="1"/>
  <c r="AQ10" i="1"/>
  <c r="AR10" i="1" s="1"/>
  <c r="AS10" i="1" s="1"/>
  <c r="AQ18" i="1"/>
  <c r="AQ31" i="1"/>
  <c r="AR31" i="1" s="1"/>
  <c r="AS31" i="1" s="1"/>
  <c r="AQ5" i="1"/>
  <c r="AR5" i="1" s="1"/>
  <c r="AS5" i="1" s="1"/>
  <c r="AQ9" i="1"/>
  <c r="AQ16" i="1"/>
  <c r="AQ33" i="1"/>
  <c r="AR33" i="1" s="1"/>
  <c r="AS33" i="1" s="1"/>
  <c r="AQ45" i="1"/>
  <c r="AQ54" i="1"/>
  <c r="AR54" i="1" s="1"/>
  <c r="AS54" i="1" s="1"/>
  <c r="AQ57" i="1"/>
  <c r="AR57" i="1" s="1"/>
  <c r="AS57" i="1" s="1"/>
  <c r="AQ34" i="1"/>
  <c r="AQ55" i="1"/>
  <c r="AQ40" i="1"/>
  <c r="AQ29" i="1"/>
  <c r="AR29" i="1" s="1"/>
  <c r="AS29" i="1" s="1"/>
  <c r="AQ61" i="1"/>
  <c r="AQ35" i="1"/>
  <c r="AR35" i="1" s="1"/>
  <c r="AS35" i="1" s="1"/>
  <c r="AQ24" i="1"/>
  <c r="AR24" i="1" s="1"/>
  <c r="AS24" i="1" s="1"/>
  <c r="AQ68" i="1"/>
  <c r="AR68" i="1" s="1"/>
  <c r="AS68" i="1" s="1"/>
  <c r="AQ70" i="1"/>
  <c r="AR70" i="1" s="1"/>
  <c r="AS70" i="1" s="1"/>
  <c r="AQ36" i="1"/>
  <c r="AG62" i="1"/>
  <c r="AH62" i="1" s="1"/>
  <c r="AG65" i="1"/>
  <c r="AG58" i="1"/>
  <c r="AH58" i="1" s="1"/>
  <c r="AG22" i="1"/>
  <c r="AG48" i="1"/>
  <c r="AH48" i="1" s="1"/>
  <c r="AG37" i="1"/>
  <c r="AH37" i="1" s="1"/>
  <c r="AG32" i="1"/>
  <c r="AG47" i="1"/>
  <c r="AH47" i="1" s="1"/>
  <c r="AG64" i="1"/>
  <c r="AG41" i="1"/>
  <c r="AG14" i="1"/>
  <c r="AH14" i="1" s="1"/>
  <c r="AG17" i="1"/>
  <c r="AH17" i="1" s="1"/>
  <c r="AG53" i="1"/>
  <c r="AH53" i="1" s="1"/>
  <c r="AG66" i="1"/>
  <c r="AH66" i="1" s="1"/>
  <c r="AG7" i="1"/>
  <c r="AG42" i="1"/>
  <c r="AH42" i="1" s="1"/>
  <c r="AG67" i="1"/>
  <c r="AG63" i="1"/>
  <c r="AH63" i="1" s="1"/>
  <c r="AG38" i="1"/>
  <c r="AG19" i="1"/>
  <c r="AH19" i="1" s="1"/>
  <c r="AG26" i="1"/>
  <c r="AH26" i="1" s="1"/>
  <c r="AG71" i="1"/>
  <c r="AH71" i="1" s="1"/>
  <c r="AG21" i="1"/>
  <c r="AH21" i="1" s="1"/>
  <c r="AG30" i="1"/>
  <c r="AH30" i="1" s="1"/>
  <c r="AG46" i="1"/>
  <c r="AH46" i="1" s="1"/>
  <c r="AG25" i="1"/>
  <c r="AG28" i="1"/>
  <c r="AH28" i="1" s="1"/>
  <c r="AG51" i="1"/>
  <c r="AG13" i="1"/>
  <c r="AH13" i="1" s="1"/>
  <c r="AG15" i="1"/>
  <c r="AH15" i="1" s="1"/>
  <c r="AG50" i="1"/>
  <c r="AH50" i="1" s="1"/>
  <c r="AG52" i="1"/>
  <c r="AG59" i="1"/>
  <c r="AH59" i="1" s="1"/>
  <c r="AG72" i="1"/>
  <c r="AH72" i="1" s="1"/>
  <c r="AG39" i="1"/>
  <c r="AH39" i="1" s="1"/>
  <c r="AG56" i="1"/>
  <c r="AG3" i="1"/>
  <c r="AG10" i="1"/>
  <c r="AH10" i="1" s="1"/>
  <c r="AG18" i="1"/>
  <c r="AG31" i="1"/>
  <c r="AH31" i="1" s="1"/>
  <c r="AG5" i="1"/>
  <c r="AH5" i="1" s="1"/>
  <c r="AG9" i="1"/>
  <c r="AG16" i="1"/>
  <c r="AH16" i="1" s="1"/>
  <c r="AG33" i="1"/>
  <c r="AH33" i="1" s="1"/>
  <c r="AG45" i="1"/>
  <c r="AG54" i="1"/>
  <c r="AG57" i="1"/>
  <c r="AH57" i="1" s="1"/>
  <c r="AG34" i="1"/>
  <c r="AG29" i="1"/>
  <c r="AH29" i="1" s="1"/>
  <c r="AG35" i="1"/>
  <c r="AH35" i="1" s="1"/>
  <c r="AG24" i="1"/>
  <c r="AH24" i="1" s="1"/>
  <c r="AG68" i="1"/>
  <c r="AH68" i="1" s="1"/>
  <c r="AG70" i="1"/>
  <c r="AH70" i="1" s="1"/>
  <c r="AG36" i="1"/>
  <c r="AG44" i="1"/>
  <c r="AH44" i="1" s="1"/>
  <c r="AI31" i="1" l="1"/>
  <c r="BM31" i="1" s="1"/>
  <c r="BL31" i="1"/>
  <c r="AI10" i="1"/>
  <c r="BM10" i="1" s="1"/>
  <c r="BL10" i="1"/>
  <c r="AI21" i="1"/>
  <c r="AI47" i="1"/>
  <c r="BM47" i="1" s="1"/>
  <c r="BL47" i="1"/>
  <c r="AI26" i="1"/>
  <c r="BM26" i="1" s="1"/>
  <c r="BL26" i="1"/>
  <c r="AI70" i="1"/>
  <c r="BM70" i="1" s="1"/>
  <c r="BL70" i="1"/>
  <c r="AI71" i="1"/>
  <c r="BM71" i="1" s="1"/>
  <c r="BL71" i="1"/>
  <c r="AI24" i="1"/>
  <c r="BM24" i="1" s="1"/>
  <c r="BL24" i="1"/>
  <c r="AI48" i="1"/>
  <c r="AI19" i="1"/>
  <c r="BM19" i="1" s="1"/>
  <c r="BL19" i="1"/>
  <c r="AI72" i="1"/>
  <c r="BM72" i="1" s="1"/>
  <c r="BL72" i="1"/>
  <c r="AI39" i="1"/>
  <c r="BM39" i="1" s="1"/>
  <c r="BL39" i="1"/>
  <c r="AI35" i="1"/>
  <c r="BM35" i="1" s="1"/>
  <c r="BL35" i="1"/>
  <c r="AI29" i="1"/>
  <c r="BM29" i="1" s="1"/>
  <c r="BL29" i="1"/>
  <c r="AI59" i="1"/>
  <c r="BM59" i="1" s="1"/>
  <c r="BL59" i="1"/>
  <c r="AI63" i="1"/>
  <c r="BM63" i="1" s="1"/>
  <c r="BL63" i="1"/>
  <c r="AI58" i="1"/>
  <c r="AI68" i="1"/>
  <c r="BM68" i="1" s="1"/>
  <c r="BL68" i="1"/>
  <c r="AI57" i="1"/>
  <c r="BM57" i="1" s="1"/>
  <c r="BL57" i="1"/>
  <c r="AI50" i="1"/>
  <c r="BM50" i="1" s="1"/>
  <c r="BL50" i="1"/>
  <c r="AI42" i="1"/>
  <c r="BM42" i="1" s="1"/>
  <c r="BL42" i="1"/>
  <c r="AI62" i="1"/>
  <c r="BM62" i="1" s="1"/>
  <c r="BL62" i="1"/>
  <c r="AI15" i="1"/>
  <c r="BM15" i="1" s="1"/>
  <c r="BL15" i="1"/>
  <c r="AI66" i="1"/>
  <c r="BM66" i="1" s="1"/>
  <c r="BL66" i="1"/>
  <c r="AI37" i="1"/>
  <c r="BM37" i="1" s="1"/>
  <c r="BL37" i="1"/>
  <c r="AI13" i="1"/>
  <c r="BM13" i="1" s="1"/>
  <c r="BL13" i="1"/>
  <c r="AI33" i="1"/>
  <c r="BM33" i="1" s="1"/>
  <c r="BL33" i="1"/>
  <c r="AI53" i="1"/>
  <c r="BM53" i="1" s="1"/>
  <c r="BL53" i="1"/>
  <c r="AI17" i="1"/>
  <c r="AI28" i="1"/>
  <c r="BM28" i="1" s="1"/>
  <c r="BL28" i="1"/>
  <c r="AI16" i="1"/>
  <c r="AI5" i="1"/>
  <c r="BM5" i="1" s="1"/>
  <c r="BL5" i="1"/>
  <c r="AI14" i="1"/>
  <c r="BM14" i="1" s="1"/>
  <c r="BL14" i="1"/>
  <c r="AI46" i="1"/>
  <c r="BM46" i="1" s="1"/>
  <c r="BL46" i="1"/>
  <c r="AI44" i="1"/>
  <c r="AI30" i="1"/>
  <c r="AH9" i="1"/>
  <c r="AH7" i="1"/>
  <c r="AR36" i="1"/>
  <c r="AS36" i="1" s="1"/>
  <c r="AR21" i="1"/>
  <c r="AS21" i="1" s="1"/>
  <c r="AH65" i="1"/>
  <c r="AR51" i="1"/>
  <c r="AS51" i="1" s="1"/>
  <c r="AR41" i="1"/>
  <c r="AS41" i="1" s="1"/>
  <c r="AH51" i="1"/>
  <c r="AH45" i="1"/>
  <c r="AH52" i="1"/>
  <c r="AH41" i="1"/>
  <c r="AH25" i="1"/>
  <c r="AR40" i="1"/>
  <c r="AR52" i="1"/>
  <c r="AS52" i="1" s="1"/>
  <c r="AR7" i="1"/>
  <c r="AS7" i="1" s="1"/>
  <c r="AH34" i="1"/>
  <c r="AH18" i="1"/>
  <c r="AH64" i="1"/>
  <c r="AR55" i="1"/>
  <c r="AR18" i="1"/>
  <c r="AS18" i="1" s="1"/>
  <c r="AR38" i="1"/>
  <c r="AS38" i="1" s="1"/>
  <c r="AR17" i="1"/>
  <c r="AS17" i="1" s="1"/>
  <c r="AH54" i="1"/>
  <c r="AH32" i="1"/>
  <c r="AH22" i="1"/>
  <c r="AR16" i="1"/>
  <c r="AS16" i="1" s="1"/>
  <c r="AR61" i="1"/>
  <c r="AH38" i="1"/>
  <c r="AH3" i="1"/>
  <c r="AR34" i="1"/>
  <c r="AS34" i="1" s="1"/>
  <c r="AR45" i="1"/>
  <c r="AS45" i="1" s="1"/>
  <c r="AR25" i="1"/>
  <c r="AS25" i="1" s="1"/>
  <c r="AR32" i="1"/>
  <c r="AS32" i="1" s="1"/>
  <c r="AR58" i="1"/>
  <c r="AS58" i="1" s="1"/>
  <c r="AR67" i="1"/>
  <c r="AS67" i="1" s="1"/>
  <c r="AR65" i="1"/>
  <c r="AS65" i="1" s="1"/>
  <c r="AH56" i="1"/>
  <c r="AR3" i="1"/>
  <c r="AS3" i="1" s="1"/>
  <c r="AH67" i="1"/>
  <c r="AH36" i="1"/>
  <c r="AR22" i="1"/>
  <c r="AS22" i="1" s="1"/>
  <c r="AR9" i="1"/>
  <c r="AS9" i="1" s="1"/>
  <c r="AR30" i="1"/>
  <c r="AS30" i="1" s="1"/>
  <c r="AR48" i="1"/>
  <c r="AS48" i="1" s="1"/>
  <c r="BM17" i="1" l="1"/>
  <c r="BL16" i="1"/>
  <c r="BM16" i="1"/>
  <c r="AI3" i="1"/>
  <c r="BM3" i="1" s="1"/>
  <c r="BL3" i="1"/>
  <c r="AI25" i="1"/>
  <c r="BM25" i="1" s="1"/>
  <c r="BL25" i="1"/>
  <c r="AI22" i="1"/>
  <c r="BM22" i="1" s="1"/>
  <c r="BL22" i="1"/>
  <c r="AI45" i="1"/>
  <c r="BM45" i="1" s="1"/>
  <c r="BL45" i="1"/>
  <c r="BL17" i="1"/>
  <c r="AI38" i="1"/>
  <c r="BM38" i="1" s="1"/>
  <c r="BL38" i="1"/>
  <c r="AI32" i="1"/>
  <c r="BM32" i="1" s="1"/>
  <c r="BL32" i="1"/>
  <c r="AI51" i="1"/>
  <c r="BM51" i="1" s="1"/>
  <c r="BL51" i="1"/>
  <c r="AI56" i="1"/>
  <c r="BM56" i="1" s="1"/>
  <c r="BL56" i="1"/>
  <c r="AI52" i="1"/>
  <c r="BM52" i="1" s="1"/>
  <c r="BL52" i="1"/>
  <c r="BM30" i="1"/>
  <c r="AI36" i="1"/>
  <c r="BM36" i="1" s="1"/>
  <c r="BL36" i="1"/>
  <c r="AI54" i="1"/>
  <c r="BM54" i="1" s="1"/>
  <c r="BL54" i="1"/>
  <c r="BL30" i="1"/>
  <c r="AI65" i="1"/>
  <c r="BM65" i="1" s="1"/>
  <c r="BL65" i="1"/>
  <c r="AI67" i="1"/>
  <c r="BM67" i="1" s="1"/>
  <c r="BL67" i="1"/>
  <c r="AS55" i="1"/>
  <c r="BM55" i="1" s="1"/>
  <c r="BL55" i="1"/>
  <c r="BL21" i="1"/>
  <c r="AS61" i="1"/>
  <c r="BM61" i="1" s="1"/>
  <c r="BL61" i="1"/>
  <c r="BM21" i="1"/>
  <c r="AI18" i="1"/>
  <c r="BM18" i="1" s="1"/>
  <c r="BL18" i="1"/>
  <c r="AI7" i="1"/>
  <c r="BM7" i="1" s="1"/>
  <c r="BL7" i="1"/>
  <c r="AI64" i="1"/>
  <c r="BM64" i="1" s="1"/>
  <c r="BL64" i="1"/>
  <c r="AI34" i="1"/>
  <c r="BM34" i="1" s="1"/>
  <c r="BL34" i="1"/>
  <c r="AI9" i="1"/>
  <c r="BM9" i="1" s="1"/>
  <c r="BL9" i="1"/>
  <c r="BL58" i="1"/>
  <c r="AS40" i="1"/>
  <c r="BM40" i="1" s="1"/>
  <c r="BL40" i="1"/>
  <c r="BM58" i="1"/>
  <c r="BL48" i="1"/>
  <c r="AI41" i="1"/>
  <c r="BM41" i="1" s="1"/>
  <c r="BL41" i="1"/>
  <c r="BM48" i="1"/>
  <c r="AQ44" i="1" l="1"/>
  <c r="AR44" i="1" l="1"/>
  <c r="AS44" i="1" l="1"/>
  <c r="BM44" i="1" s="1"/>
  <c r="BL44" i="1"/>
  <c r="BN4" i="1" l="1"/>
  <c r="A4" i="1"/>
  <c r="BN73" i="1"/>
  <c r="A73" i="1"/>
  <c r="BN6" i="1"/>
  <c r="A6" i="1"/>
  <c r="BN8" i="1"/>
  <c r="A8" i="1"/>
  <c r="A49" i="1"/>
  <c r="A11" i="1"/>
  <c r="A27" i="1"/>
  <c r="BN20" i="1"/>
  <c r="A20" i="1"/>
  <c r="BN60" i="1"/>
  <c r="BN27" i="1"/>
  <c r="A23" i="1"/>
  <c r="BN23" i="1"/>
  <c r="BN49" i="1"/>
  <c r="BN11" i="1"/>
  <c r="A43" i="1"/>
  <c r="BN43" i="1"/>
  <c r="A12" i="1"/>
  <c r="A69" i="1"/>
  <c r="BN69" i="1"/>
  <c r="BN12" i="1"/>
  <c r="BN29" i="1"/>
  <c r="BN59" i="1"/>
  <c r="BN68" i="1"/>
  <c r="A29" i="1"/>
  <c r="BN30" i="1"/>
  <c r="BN52" i="1"/>
  <c r="A60" i="1"/>
  <c r="BN71" i="1"/>
  <c r="BN45" i="1"/>
  <c r="A51" i="1"/>
  <c r="BN56" i="1"/>
  <c r="BN13" i="1"/>
  <c r="BN21" i="1"/>
  <c r="A72" i="1"/>
  <c r="A18" i="1"/>
  <c r="A19" i="1"/>
  <c r="A31" i="1"/>
  <c r="A50" i="1"/>
  <c r="A30" i="1"/>
  <c r="A10" i="1"/>
  <c r="BN9" i="1"/>
  <c r="BN61" i="1"/>
  <c r="BN3" i="1"/>
  <c r="BN55" i="1"/>
  <c r="A56" i="1"/>
  <c r="A68" i="1"/>
  <c r="A39" i="1"/>
  <c r="A70" i="1"/>
  <c r="A3" i="1"/>
  <c r="A34" i="1"/>
  <c r="A54" i="1"/>
  <c r="BN46" i="1"/>
  <c r="BN72" i="1"/>
  <c r="BN57" i="1"/>
  <c r="A21" i="1"/>
  <c r="A45" i="1"/>
  <c r="A36" i="1"/>
  <c r="BN18" i="1"/>
  <c r="BN16" i="1"/>
  <c r="A55" i="1"/>
  <c r="A61" i="1"/>
  <c r="BN26" i="1"/>
  <c r="A5" i="1"/>
  <c r="BN34" i="1"/>
  <c r="BN24" i="1"/>
  <c r="A33" i="1"/>
  <c r="A24" i="1"/>
  <c r="A71" i="1"/>
  <c r="BN5" i="1"/>
  <c r="BN36" i="1"/>
  <c r="BN28" i="1"/>
  <c r="BN50" i="1"/>
  <c r="A40" i="1"/>
  <c r="A9" i="1"/>
  <c r="BN31" i="1"/>
  <c r="A59" i="1"/>
  <c r="A35" i="1"/>
  <c r="A15" i="1"/>
  <c r="A26" i="1"/>
  <c r="BN15" i="1"/>
  <c r="BN10" i="1"/>
  <c r="A13" i="1"/>
  <c r="BN33" i="1"/>
  <c r="BN40" i="1"/>
  <c r="BN35" i="1"/>
  <c r="BN70" i="1"/>
  <c r="BN25" i="1"/>
  <c r="A16" i="1"/>
  <c r="BN54" i="1"/>
  <c r="BN39" i="1"/>
  <c r="BN51" i="1"/>
  <c r="BN19" i="1"/>
  <c r="A57" i="1"/>
  <c r="A52" i="1"/>
  <c r="A25" i="1"/>
  <c r="A28" i="1"/>
  <c r="A46" i="1"/>
  <c r="BN38" i="1"/>
  <c r="A38" i="1"/>
  <c r="BN63" i="1"/>
  <c r="A63" i="1"/>
  <c r="BN22" i="1"/>
  <c r="BN64" i="1"/>
  <c r="BN67" i="1"/>
  <c r="BN47" i="1"/>
  <c r="BN41" i="1"/>
  <c r="BN62" i="1"/>
  <c r="BN48" i="1"/>
  <c r="BN32" i="1"/>
  <c r="BN42" i="1"/>
  <c r="BN58" i="1"/>
  <c r="BN65" i="1"/>
  <c r="BN17" i="1"/>
  <c r="BN7" i="1"/>
  <c r="BN53" i="1"/>
  <c r="BN66" i="1"/>
  <c r="BN14" i="1"/>
  <c r="BN37" i="1"/>
  <c r="A14" i="1"/>
  <c r="A66" i="1"/>
  <c r="A48" i="1"/>
  <c r="A41" i="1"/>
  <c r="A32" i="1"/>
  <c r="A7" i="1"/>
  <c r="A58" i="1"/>
  <c r="BN44" i="1"/>
  <c r="A17" i="1"/>
  <c r="A42" i="1"/>
  <c r="A22" i="1"/>
  <c r="A44" i="1"/>
  <c r="A37" i="1"/>
  <c r="A62" i="1"/>
  <c r="A64" i="1"/>
  <c r="A47" i="1"/>
  <c r="A67" i="1"/>
  <c r="A65" i="1"/>
  <c r="A53" i="1"/>
</calcChain>
</file>

<file path=xl/sharedStrings.xml><?xml version="1.0" encoding="utf-8"?>
<sst xmlns="http://schemas.openxmlformats.org/spreadsheetml/2006/main" count="277" uniqueCount="144">
  <si>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</si>
  <si>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</si>
  <si>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</si>
  <si>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</si>
  <si>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</si>
  <si>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</si>
  <si>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</si>
  <si>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</si>
  <si>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</si>
  <si>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</si>
  <si>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</si>
  <si>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</si>
  <si>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</si>
  <si>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</si>
  <si>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</si>
  <si>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</si>
  <si>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</si>
  <si>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</si>
  <si>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</si>
  <si>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</si>
  <si>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</si>
  <si>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</si>
  <si>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</si>
  <si>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</si>
  <si>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</si>
  <si>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</si>
  <si>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</si>
  <si>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</si>
  <si>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</si>
  <si>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</si>
  <si>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</si>
  <si>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</si>
  <si>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</si>
  <si>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</si>
  <si>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</si>
  <si>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</si>
  <si>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</si>
  <si>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</si>
  <si>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</si>
  <si>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</si>
  <si>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</si>
  <si>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</si>
  <si>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</si>
  <si>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</si>
  <si>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</si>
  <si>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</si>
  <si>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</si>
  <si>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</si>
  <si>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</si>
  <si>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</si>
  <si>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</si>
  <si>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</si>
  <si>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</si>
  <si>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</si>
  <si>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</si>
  <si>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</si>
  <si>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</si>
  <si>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</si>
  <si>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</si>
  <si>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</si>
  <si>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</si>
  <si>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</si>
  <si>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</si>
  <si>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</si>
  <si>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</si>
  <si>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</si>
  <si>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</si>
  <si>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</si>
  <si>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</si>
  <si>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</si>
  <si>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</si>
  <si>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</si>
  <si>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</si>
  <si>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</si>
  <si>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</si>
  <si>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</si>
  <si>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</si>
  <si>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</si>
  <si>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</si>
  <si>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</si>
  <si>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</si>
  <si>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</si>
  <si>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</si>
  <si>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</si>
  <si>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</si>
  <si>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</si>
  <si>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</si>
  <si>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</si>
  <si>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</si>
  <si>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</si>
  <si>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</si>
  <si>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</si>
  <si>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</si>
  <si>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</si>
  <si>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</si>
  <si>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</si>
  <si>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</si>
  <si>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</si>
  <si>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</si>
  <si>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</si>
  <si>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</si>
  <si>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</si>
  <si>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</si>
  <si>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</si>
  <si>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</si>
  <si>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</si>
  <si>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</si>
  <si>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</si>
  <si>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</si>
  <si>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</si>
  <si>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</si>
  <si>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</si>
  <si>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</si>
  <si>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</si>
  <si>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</si>
  <si>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</t>
  </si>
  <si>
    <t>DORV</t>
  </si>
  <si>
    <t>Entrez le nom à ajouter ou chercher :</t>
  </si>
  <si>
    <t>DUPER</t>
  </si>
  <si>
    <t>Adr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</si>
  <si>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</si>
  <si>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</si>
  <si>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</si>
  <si>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</si>
  <si>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</si>
  <si>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</si>
  <si>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</si>
  <si>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</si>
  <si>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</si>
  <si>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K:O</t>
  </si>
  <si>
    <t>P:U</t>
  </si>
  <si>
    <t>V:Z</t>
  </si>
  <si>
    <t>AA:AE</t>
  </si>
  <si>
    <t>AF:AJ</t>
  </si>
  <si>
    <t>AK:AO</t>
  </si>
  <si>
    <t>AP:AT</t>
  </si>
  <si>
    <t>AU:AY</t>
  </si>
  <si>
    <t>AZ:BD</t>
  </si>
  <si>
    <t>BE:BK</t>
  </si>
  <si>
    <t>BL:BN</t>
  </si>
  <si>
    <t>H</t>
  </si>
  <si>
    <t>Femme</t>
  </si>
  <si>
    <t>vold</t>
  </si>
  <si>
    <t>VOLD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</si>
</sst>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0.5"/>
      <color theme="0"/>
      <name val="Comic Sans MS"/>
      <family val="4"/>
    </font>
    <font>
      <b/>
      <sz val="12"/>
      <color rgb="FFFF0000"/>
      <name val="Comic Sans MS"/>
      <family val="4"/>
    </font>
    <font>
      <b/>
      <sz val="14"/>
      <color theme="1"/>
      <name val="Comic Sans MS"/>
      <family val="4"/>
    </font>
    <font>
      <b/>
      <sz val="11"/>
      <color rgb="FFFF00FF"/>
      <name val="Comic Sans MS"/>
      <family val="4"/>
    </font>
    <font>
      <sz val="11"/>
      <color rgb="FFFF00FF"/>
      <name val="Calibri"/>
      <family val="2"/>
      <scheme val="minor"/>
    </font>
    <font>
      <b/>
      <sz val="11"/>
      <color rgb="FF000000"/>
      <name val="Comic Sans MS"/>
      <family val="4"/>
    </font>
    <font>
      <sz val="9"/>
      <color rgb="FF000000"/>
      <name val="Comic Sans MS"/>
      <family val="4"/>
    </font>
    <font>
      <sz val="11"/>
      <color rgb="FF000000"/>
      <name val="Comic Sans MS"/>
      <family val="4"/>
    </font>
    <font>
      <sz val="10"/>
      <color rgb="FF000000"/>
      <name val="Comic Sans MS"/>
      <family val="4"/>
    </font>
    <font>
      <sz val="11"/>
      <color rgb="FF000000"/>
      <name val="Calibri"/>
      <family val="2"/>
      <scheme val="minor"/>
    </font>
    <font>
      <b/>
      <sz val="12"/>
      <color rgb="FFFF00FF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166" fontId="1" fillId="0" borderId="8" xfId="0" applyNumberFormat="1" applyFont="1" applyBorder="1" applyAlignment="1">
      <alignment horizontal="center"/>
    </xf>
    <xf numFmtId="0" fontId="10" fillId="3" borderId="1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1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3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3" borderId="2" xfId="0" applyNumberFormat="1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6" fillId="3" borderId="2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171" fontId="4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5" fillId="0" borderId="5" xfId="0" applyFont="1" applyBorder="1" applyAlignment="1" applyProtection="1">
      <alignment vertical="center" wrapText="1"/>
      <protection locked="0"/>
    </xf>
    <xf numFmtId="0" fontId="19" fillId="4" borderId="16" xfId="0" applyFont="1" applyFill="1" applyBorder="1" applyProtection="1">
      <protection locked="0"/>
    </xf>
    <xf numFmtId="0" fontId="17" fillId="5" borderId="0" xfId="0" applyFont="1" applyFill="1" applyAlignment="1" applyProtection="1">
      <alignment horizontal="left" wrapText="1"/>
      <protection locked="0"/>
    </xf>
    <xf numFmtId="0" fontId="20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" fontId="16" fillId="0" borderId="4" xfId="0" applyNumberFormat="1" applyFont="1" applyBorder="1" applyAlignment="1">
      <alignment horizontal="center"/>
    </xf>
    <xf numFmtId="164" fontId="16" fillId="0" borderId="7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/>
    </xf>
    <xf numFmtId="0" fontId="16" fillId="0" borderId="6" xfId="0" applyFont="1" applyBorder="1" applyAlignment="1">
      <alignment horizontal="center" vertical="center"/>
    </xf>
    <xf numFmtId="167" fontId="11" fillId="0" borderId="3" xfId="0" applyNumberFormat="1" applyFont="1" applyBorder="1" applyAlignment="1">
      <alignment horizontal="center" vertical="center"/>
    </xf>
    <xf numFmtId="166" fontId="16" fillId="0" borderId="8" xfId="0" applyNumberFormat="1" applyFont="1" applyBorder="1" applyAlignment="1">
      <alignment horizontal="center"/>
    </xf>
    <xf numFmtId="165" fontId="16" fillId="0" borderId="4" xfId="0" applyNumberFormat="1" applyFont="1" applyBorder="1" applyAlignment="1">
      <alignment horizontal="center" vertical="center"/>
    </xf>
    <xf numFmtId="171" fontId="11" fillId="0" borderId="3" xfId="0" applyNumberFormat="1" applyFont="1" applyBorder="1" applyAlignment="1">
      <alignment horizontal="center" vertical="center"/>
    </xf>
    <xf numFmtId="164" fontId="20" fillId="0" borderId="9" xfId="0" applyNumberFormat="1" applyFont="1" applyBorder="1" applyAlignment="1">
      <alignment horizontal="center" vertical="center"/>
    </xf>
    <xf numFmtId="0" fontId="21" fillId="0" borderId="0" xfId="0" applyFont="1"/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14" fontId="23" fillId="0" borderId="2" xfId="0" applyNumberFormat="1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164" fontId="25" fillId="0" borderId="1" xfId="0" applyNumberFormat="1" applyFont="1" applyBorder="1" applyAlignment="1">
      <alignment horizontal="center" vertical="center"/>
    </xf>
    <xf numFmtId="1" fontId="25" fillId="0" borderId="3" xfId="0" applyNumberFormat="1" applyFont="1" applyBorder="1" applyAlignment="1">
      <alignment horizontal="center" vertical="center"/>
    </xf>
    <xf numFmtId="1" fontId="24" fillId="0" borderId="4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164" fontId="24" fillId="0" borderId="7" xfId="0" applyNumberFormat="1" applyFont="1" applyBorder="1" applyAlignment="1">
      <alignment horizontal="center" vertical="center"/>
    </xf>
    <xf numFmtId="14" fontId="25" fillId="0" borderId="3" xfId="0" applyNumberFormat="1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/>
    </xf>
    <xf numFmtId="0" fontId="24" fillId="0" borderId="6" xfId="0" applyFont="1" applyBorder="1" applyAlignment="1">
      <alignment horizontal="center" vertical="center"/>
    </xf>
    <xf numFmtId="167" fontId="25" fillId="0" borderId="3" xfId="0" applyNumberFormat="1" applyFont="1" applyBorder="1" applyAlignment="1">
      <alignment horizontal="center" vertical="center"/>
    </xf>
    <xf numFmtId="166" fontId="24" fillId="0" borderId="8" xfId="0" applyNumberFormat="1" applyFont="1" applyBorder="1" applyAlignment="1">
      <alignment horizontal="center"/>
    </xf>
    <xf numFmtId="165" fontId="24" fillId="0" borderId="4" xfId="0" applyNumberFormat="1" applyFont="1" applyBorder="1" applyAlignment="1">
      <alignment horizontal="center" vertical="center"/>
    </xf>
    <xf numFmtId="171" fontId="25" fillId="0" borderId="3" xfId="0" applyNumberFormat="1" applyFont="1" applyBorder="1" applyAlignment="1">
      <alignment horizontal="center" vertical="center"/>
    </xf>
    <xf numFmtId="164" fontId="22" fillId="0" borderId="9" xfId="0" applyNumberFormat="1" applyFont="1" applyBorder="1" applyAlignment="1">
      <alignment horizontal="center" vertical="center"/>
    </xf>
    <xf numFmtId="0" fontId="26" fillId="0" borderId="0" xfId="0" applyFont="1"/>
    <xf numFmtId="168" fontId="25" fillId="0" borderId="3" xfId="0" applyNumberFormat="1" applyFont="1" applyBorder="1" applyAlignment="1">
      <alignment horizontal="center" vertical="center"/>
    </xf>
    <xf numFmtId="170" fontId="25" fillId="0" borderId="3" xfId="0" applyNumberFormat="1" applyFont="1" applyBorder="1" applyAlignment="1">
      <alignment horizontal="center" vertical="center"/>
    </xf>
    <xf numFmtId="169" fontId="25" fillId="0" borderId="3" xfId="0" applyNumberFormat="1" applyFont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/>
    </xf>
    <xf numFmtId="0" fontId="23" fillId="3" borderId="2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14" fontId="23" fillId="3" borderId="2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/>
    </xf>
    <xf numFmtId="168" fontId="11" fillId="0" borderId="3" xfId="0" applyNumberFormat="1" applyFont="1" applyBorder="1" applyAlignment="1">
      <alignment horizontal="center" vertical="center"/>
    </xf>
    <xf numFmtId="0" fontId="27" fillId="0" borderId="12" xfId="0" applyFont="1" applyBorder="1" applyAlignment="1" applyProtection="1">
      <alignment horizontal="center" vertical="top" textRotation="90" wrapText="1"/>
      <protection locked="0"/>
    </xf>
    <xf numFmtId="0" fontId="18" fillId="0" borderId="14" xfId="0" applyFont="1" applyBorder="1" applyAlignment="1">
      <alignment horizontal="right" wrapText="1"/>
    </xf>
    <xf numFmtId="0" fontId="18" fillId="0" borderId="15" xfId="0" applyFont="1" applyBorder="1" applyAlignment="1">
      <alignment horizontal="right" wrapText="1"/>
    </xf>
    <xf numFmtId="0" fontId="16" fillId="3" borderId="0" xfId="0" applyFont="1" applyFill="1" applyBorder="1" applyAlignment="1">
      <alignment horizontal="center" vertical="center"/>
    </xf>
    <xf numFmtId="0" fontId="26" fillId="0" borderId="1" xfId="0" applyFont="1" applyBorder="1"/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FF00FF"/>
      <color rgb="FF00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80</xdr:row>
      <xdr:rowOff>182979</xdr:rowOff>
    </xdr:from>
    <xdr:to>
      <xdr:col>30</xdr:col>
      <xdr:colOff>701735</xdr:colOff>
      <xdr:row>99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4</xdr:col>
      <xdr:colOff>11205</xdr:colOff>
      <xdr:row>0</xdr:row>
      <xdr:rowOff>504265</xdr:rowOff>
    </xdr:from>
    <xdr:to>
      <xdr:col>46</xdr:col>
      <xdr:colOff>369474</xdr:colOff>
      <xdr:row>0</xdr:row>
      <xdr:rowOff>934571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66029" y="504265"/>
          <a:ext cx="22438339" cy="43030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 fPrintsWithSheet="0"/>
  </xdr:twoCellAnchor>
  <xdr:twoCellAnchor>
    <xdr:from>
      <xdr:col>0</xdr:col>
      <xdr:colOff>13608</xdr:colOff>
      <xdr:row>80</xdr:row>
      <xdr:rowOff>45081</xdr:rowOff>
    </xdr:from>
    <xdr:to>
      <xdr:col>24</xdr:col>
      <xdr:colOff>547007</xdr:colOff>
      <xdr:row>95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</xdr:col>
          <xdr:colOff>411480</xdr:colOff>
          <xdr:row>0</xdr:row>
          <xdr:rowOff>464820</xdr:rowOff>
        </xdr:to>
        <xdr:sp macro="" textlink="">
          <xdr:nvSpPr>
            <xdr:cNvPr id="1026" name="RegPDF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Z106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sqref="A1:B1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8" customWidth="1"/>
    <col min="4" max="4" width="13.44140625" style="8" customWidth="1"/>
    <col min="5" max="5" width="4.21875" style="59" customWidth="1"/>
    <col min="6" max="6" width="8.88671875" style="7" customWidth="1"/>
    <col min="7" max="7" width="11.88671875" style="40" customWidth="1"/>
    <col min="8" max="8" width="4.6640625" style="6" customWidth="1"/>
    <col min="9" max="9" width="6.109375" style="27" customWidth="1"/>
    <col min="10" max="10" width="4.6640625" style="28" customWidth="1"/>
    <col min="11" max="11" width="8.33203125" style="7" customWidth="1"/>
    <col min="12" max="12" width="4.33203125" style="3" customWidth="1"/>
    <col min="13" max="13" width="8.109375" style="3" customWidth="1"/>
    <col min="14" max="14" width="8.5546875" style="3" customWidth="1"/>
    <col min="15" max="15" width="10.109375" style="50" customWidth="1"/>
    <col min="16" max="16" width="8.33203125" style="7" customWidth="1"/>
    <col min="17" max="17" width="8.5546875" style="7" customWidth="1"/>
    <col min="18" max="18" width="4.33203125" style="3" customWidth="1"/>
    <col min="19" max="19" width="8.109375" style="3" customWidth="1"/>
    <col min="20" max="20" width="8.5546875" style="3" customWidth="1"/>
    <col min="21" max="21" width="10.109375" style="50" customWidth="1"/>
    <col min="22" max="22" width="9.33203125" style="7" customWidth="1"/>
    <col min="23" max="23" width="3.6640625" style="3" customWidth="1"/>
    <col min="24" max="24" width="8" style="3" customWidth="1"/>
    <col min="25" max="25" width="8.5546875" style="3" customWidth="1"/>
    <col min="26" max="26" width="10.109375" style="50" customWidth="1"/>
    <col min="27" max="27" width="9.33203125" style="7" customWidth="1"/>
    <col min="28" max="28" width="3.6640625" style="3" customWidth="1"/>
    <col min="29" max="29" width="8" style="3" customWidth="1"/>
    <col min="30" max="30" width="8.5546875" style="3" customWidth="1"/>
    <col min="31" max="31" width="10.6640625" style="50" customWidth="1"/>
    <col min="32" max="32" width="10.33203125" style="7" customWidth="1"/>
    <col min="33" max="33" width="4.33203125" style="3" customWidth="1"/>
    <col min="34" max="34" width="6.88671875" style="3" customWidth="1"/>
    <col min="35" max="35" width="9" style="3" customWidth="1"/>
    <col min="36" max="36" width="10.109375" style="50" customWidth="1"/>
    <col min="37" max="37" width="10.33203125" style="7" customWidth="1"/>
    <col min="38" max="38" width="4.33203125" style="3" customWidth="1"/>
    <col min="39" max="39" width="6.88671875" style="3" customWidth="1"/>
    <col min="40" max="40" width="9" style="3" customWidth="1"/>
    <col min="41" max="41" width="10.109375" style="50" customWidth="1"/>
    <col min="42" max="42" width="9.33203125" style="7" customWidth="1"/>
    <col min="43" max="43" width="3.6640625" style="3" customWidth="1"/>
    <col min="44" max="44" width="8" style="3" customWidth="1"/>
    <col min="45" max="45" width="8.5546875" style="3" customWidth="1"/>
    <col min="46" max="46" width="12.44140625" style="50" customWidth="1"/>
    <col min="47" max="47" width="9.33203125" style="7" customWidth="1"/>
    <col min="48" max="48" width="3.6640625" style="3" customWidth="1"/>
    <col min="49" max="49" width="8" style="3" customWidth="1"/>
    <col min="50" max="50" width="8.5546875" style="3" customWidth="1"/>
    <col min="51" max="51" width="10.109375" style="50" customWidth="1"/>
    <col min="52" max="52" width="9.33203125" style="7" customWidth="1"/>
    <col min="53" max="53" width="3.6640625" style="3" customWidth="1"/>
    <col min="54" max="54" width="8" style="3" customWidth="1"/>
    <col min="55" max="55" width="8.5546875" style="3" customWidth="1"/>
    <col min="56" max="56" width="10.109375" style="50" customWidth="1"/>
    <col min="57" max="57" width="9.33203125" style="7" customWidth="1"/>
    <col min="58" max="58" width="5.109375" style="3" customWidth="1"/>
    <col min="59" max="59" width="8" style="3" customWidth="1"/>
    <col min="60" max="60" width="8.5546875" style="3" customWidth="1"/>
    <col min="61" max="61" width="7.88671875" style="3" customWidth="1"/>
    <col min="62" max="62" width="8.88671875" style="3" customWidth="1"/>
    <col min="63" max="63" width="10.109375" style="50" customWidth="1"/>
    <col min="64" max="64" width="8.44140625" style="5" customWidth="1"/>
    <col min="65" max="65" width="9" style="5" customWidth="1"/>
    <col min="66" max="66" width="7.88671875" style="5" customWidth="1"/>
    <col min="67" max="67" width="5.44140625" customWidth="1"/>
    <col min="68" max="69" width="9.109375" customWidth="1"/>
    <col min="70" max="70" width="11.44140625" customWidth="1"/>
    <col min="71" max="78" width="9.109375" customWidth="1"/>
  </cols>
  <sheetData>
    <row r="1" spans="1:66" ht="76.2" customHeight="1" x14ac:dyDescent="0.5">
      <c r="A1" s="112" t="s">
        <v>117</v>
      </c>
      <c r="B1" s="113"/>
      <c r="C1" s="66" t="s">
        <v>142</v>
      </c>
      <c r="D1" s="67" t="s">
        <v>113</v>
      </c>
      <c r="E1" s="60"/>
    </row>
    <row r="2" spans="1:66" ht="72" customHeight="1" thickBot="1" x14ac:dyDescent="0.35">
      <c r="A2" s="13" t="s">
        <v>0</v>
      </c>
      <c r="B2" s="33" t="s">
        <v>93</v>
      </c>
      <c r="C2" s="65" t="s">
        <v>7</v>
      </c>
      <c r="D2" s="14" t="s">
        <v>2</v>
      </c>
      <c r="E2" s="111" t="s">
        <v>141</v>
      </c>
      <c r="F2" s="42" t="s">
        <v>92</v>
      </c>
      <c r="G2" s="37" t="s">
        <v>67</v>
      </c>
      <c r="H2" s="30" t="s">
        <v>3</v>
      </c>
      <c r="I2" s="31" t="s">
        <v>74</v>
      </c>
      <c r="J2" s="41" t="s">
        <v>75</v>
      </c>
      <c r="K2" s="18" t="s">
        <v>76</v>
      </c>
      <c r="L2" s="53" t="s">
        <v>8</v>
      </c>
      <c r="M2" s="16" t="s">
        <v>1</v>
      </c>
      <c r="N2" s="17" t="s">
        <v>4</v>
      </c>
      <c r="O2" s="19" t="s">
        <v>91</v>
      </c>
      <c r="P2" s="32" t="s">
        <v>77</v>
      </c>
      <c r="Q2" s="36" t="s">
        <v>84</v>
      </c>
      <c r="R2" s="53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53" t="s">
        <v>8</v>
      </c>
      <c r="X2" s="16" t="s">
        <v>1</v>
      </c>
      <c r="Y2" s="17" t="s">
        <v>4</v>
      </c>
      <c r="Z2" s="19" t="s">
        <v>91</v>
      </c>
      <c r="AA2" s="34" t="s">
        <v>78</v>
      </c>
      <c r="AB2" s="53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53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53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53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53" t="s">
        <v>8</v>
      </c>
      <c r="AW2" s="16" t="s">
        <v>1</v>
      </c>
      <c r="AX2" s="17" t="s">
        <v>4</v>
      </c>
      <c r="AY2" s="19" t="s">
        <v>91</v>
      </c>
      <c r="AZ2" s="35" t="s">
        <v>85</v>
      </c>
      <c r="BA2" s="53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53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4" t="s">
        <v>47</v>
      </c>
      <c r="BN2" s="21" t="s">
        <v>8</v>
      </c>
    </row>
    <row r="3" spans="1:66" s="100" customFormat="1" ht="16.8" thickTop="1" x14ac:dyDescent="0.35">
      <c r="A3" s="81">
        <f ca="1">IF(BM3="-","",RANK(BM3,BM$3:BM$73))</f>
        <v>4</v>
      </c>
      <c r="B3" s="81" t="s">
        <v>81</v>
      </c>
      <c r="C3" s="82" t="s">
        <v>100</v>
      </c>
      <c r="D3" s="82" t="s">
        <v>21</v>
      </c>
      <c r="E3" s="83" t="s">
        <v>140</v>
      </c>
      <c r="F3" s="84"/>
      <c r="G3" s="85">
        <v>37761</v>
      </c>
      <c r="H3" s="86">
        <f ca="1">IF(G3="","",DATEDIF(G3,NOW(),"Y"))</f>
        <v>22</v>
      </c>
      <c r="I3" s="87">
        <v>90</v>
      </c>
      <c r="J3" s="88">
        <v>190</v>
      </c>
      <c r="K3" s="89">
        <v>20</v>
      </c>
      <c r="L3" s="90">
        <f>IF(K3="","",RANK(K3,K$3:K$73,0))</f>
        <v>7</v>
      </c>
      <c r="M3" s="90">
        <f>IFERROR(IF(L3="","",VLOOKUP(L3,'Concordance Classmt &amp; Points'!$A$2:$B$33,2,FALSE)),0)</f>
        <v>36</v>
      </c>
      <c r="N3" s="91">
        <f ca="1">IF(ISNUMBER(M3),M3+M3*(MAX(0,$H3-28))*1.5/100,"")</f>
        <v>36</v>
      </c>
      <c r="O3" s="98">
        <v>45795</v>
      </c>
      <c r="P3" s="89">
        <v>11</v>
      </c>
      <c r="Q3" s="93">
        <f>IFERROR(IF(AND(J3=0,I3=0),"",437.8*P3*I3/(J3*J3)),"")</f>
        <v>12.006149584487535</v>
      </c>
      <c r="R3" s="94">
        <f>IF(Q3="","",RANK(Q3,Q$3:Q$73,0))</f>
        <v>4</v>
      </c>
      <c r="S3" s="90">
        <f>IFERROR(IF(R3="","",VLOOKUP(R3,'Concordance Classmt &amp; Points'!$A$2:$B$33,2,FALSE)),0)</f>
        <v>50</v>
      </c>
      <c r="T3" s="91">
        <f ca="1">IF(ISNUMBER(S3),S3+S3*(MAX(0,$H3-28))*1.5/100,"")</f>
        <v>50</v>
      </c>
      <c r="U3" s="95"/>
      <c r="V3" s="96">
        <v>2019</v>
      </c>
      <c r="W3" s="90">
        <f>IF(V3="","",RANK(V3,V$3:V$73,1))</f>
        <v>1</v>
      </c>
      <c r="X3" s="90">
        <f>IFERROR(IF(W3="","",VLOOKUP(W3,'Concordance Classmt &amp; Points'!$A$2:$B$33,2,FALSE)),0)</f>
        <v>90</v>
      </c>
      <c r="Y3" s="91">
        <f ca="1">IF(ISNUMBER(X3),X3+X3*(MAX(0,$H3-28))*1.5/100,"")</f>
        <v>90</v>
      </c>
      <c r="Z3" s="95"/>
      <c r="AA3" s="96">
        <v>2019</v>
      </c>
      <c r="AB3" s="90">
        <f>IF(AA3="","",RANK(AA3,AA$3:AA$73,1))</f>
        <v>1</v>
      </c>
      <c r="AC3" s="90">
        <f>IFERROR(IF(AB3="","",VLOOKUP(AB3,'Concordance Classmt &amp; Points'!$A$2:$B$33,2,FALSE)),0)</f>
        <v>90</v>
      </c>
      <c r="AD3" s="91">
        <f ca="1">IF(ISNUMBER(AC3),AC3+AC3*(MAX(0,$H3-28))*1.5/100,"")</f>
        <v>90</v>
      </c>
      <c r="AE3" s="95"/>
      <c r="AF3" s="97">
        <v>2.5405092592592593E-3</v>
      </c>
      <c r="AG3" s="90">
        <f>IF(AF3="","",RANK(AF3,AF$3:AF$73,1))</f>
        <v>6</v>
      </c>
      <c r="AH3" s="90">
        <f>IFERROR(IF(AG3="","",VLOOKUP(AG3,'Concordance Classmt &amp; Points'!$A$2:$B$33,2,FALSE)),0)</f>
        <v>40</v>
      </c>
      <c r="AI3" s="91">
        <f ca="1">IF(ISNUMBER(AH3),AH3+AH3*(MAX(0,$H3-28))*1.5/100,"")</f>
        <v>40</v>
      </c>
      <c r="AJ3" s="95"/>
      <c r="AK3" s="97">
        <v>2.5405092592592593E-3</v>
      </c>
      <c r="AL3" s="90">
        <f>IF(AK3="","",RANK(AK3,AK$3:AK$73,1))</f>
        <v>6</v>
      </c>
      <c r="AM3" s="90">
        <f>IFERROR(IF(AL3="","",VLOOKUP(AL3,'Concordance Classmt &amp; Points'!$A$2:$B$33,2,FALSE)),0)</f>
        <v>40</v>
      </c>
      <c r="AN3" s="91">
        <f ca="1">IF(ISNUMBER(AM3),AM3+AM3*(MAX(0,$H3-28))*1.5/100,"")</f>
        <v>40</v>
      </c>
      <c r="AO3" s="95"/>
      <c r="AP3" s="96">
        <v>2019</v>
      </c>
      <c r="AQ3" s="90">
        <f>IF(AP3="","",RANK(AP3,AP$3:AP$73,1))</f>
        <v>1</v>
      </c>
      <c r="AR3" s="90">
        <f>IFERROR(IF(AQ3="","",VLOOKUP(AQ3,'Concordance Classmt &amp; Points'!$A$2:$B$33,2,FALSE)),0)</f>
        <v>90</v>
      </c>
      <c r="AS3" s="91">
        <f ca="1">IF(ISNUMBER(AR3),AR3+AR3*(MAX(0,$H3-28))*1.5/100,"")</f>
        <v>90</v>
      </c>
      <c r="AT3" s="95"/>
      <c r="AU3" s="96">
        <v>2019</v>
      </c>
      <c r="AV3" s="90">
        <f>IF(AU3="","",RANK(AU3,AU$3:AU$73,1))</f>
        <v>1</v>
      </c>
      <c r="AW3" s="90">
        <f>IFERROR(IF(AV3="","",VLOOKUP(AV3,'Concordance Classmt &amp; Points'!$A$2:$B$33,2,FALSE)),0)</f>
        <v>90</v>
      </c>
      <c r="AX3" s="91">
        <f ca="1">IF(ISNUMBER(AW3),AW3+AW3*(MAX(0,$H3-28))*1.5/100,"")</f>
        <v>90</v>
      </c>
      <c r="AY3" s="95"/>
      <c r="AZ3" s="96">
        <v>2012</v>
      </c>
      <c r="BA3" s="90">
        <f>IF(AZ3="","",RANK(AZ3,AZ$3:AZ$73,1))</f>
        <v>1</v>
      </c>
      <c r="BB3" s="90">
        <f>IFERROR(IF(BA3="","",VLOOKUP(BA3,'Concordance Classmt &amp; Points'!$A$2:$B$33,2,FALSE)),0)</f>
        <v>90</v>
      </c>
      <c r="BC3" s="91">
        <f ca="1">IF(ISNUMBER(BB3),BB3+BB3*(MAX(0,$H3-28))*1.5/100,"")</f>
        <v>90</v>
      </c>
      <c r="BD3" s="98"/>
      <c r="BE3" s="96">
        <v>1701</v>
      </c>
      <c r="BF3" s="94">
        <f>IF(BE3="","",RANK(BE3,BE$3:BE$73,0))</f>
        <v>1</v>
      </c>
      <c r="BG3" s="90">
        <f>IFERROR(IF(BF3="","",VLOOKUP(BF3,'Concordance Classmt &amp; Points'!$A$2:$B$33,2,FALSE)),0)</f>
        <v>90</v>
      </c>
      <c r="BH3" s="91">
        <f ca="1">IF(ISNUMBER(BG3),BG3+BG3*(MAX(0,$H3-28))*1.5/100,"")</f>
        <v>90</v>
      </c>
      <c r="BI3" s="91">
        <f>IF(BE3="","",IF(LEN(BE3)&lt;=2,BE3,
IF(LEN(BE3)=3,LEFT(BE3,1)*60+RIGHT(BE3,2)*1,
IF(LEN(BE3)=4,LEFT(BE3,2)*60+RIGHT(BE3,2)*1)))/60)</f>
        <v>17.016666666666666</v>
      </c>
      <c r="BJ3" s="91">
        <f>IF(BE3="","",8+0.5*(BI3-1))</f>
        <v>16.008333333333333</v>
      </c>
      <c r="BK3" s="98">
        <v>45797</v>
      </c>
      <c r="BL3" s="99">
        <f>IF(COUNT(M3,S3,X3,AC3,AH3,AR3,AM3,AW3,BB3,BG3),SUM(M3,S3,X3,AC3,AH3,AR3,AM3,AW3,BB3,BG3),"-")</f>
        <v>706</v>
      </c>
      <c r="BM3" s="99">
        <f ca="1">IF(COUNT(N3,T3,Y3,AD3,AI3,AN3,AS3,AX3,BC3,BH3),SUM(N3,T3,Y3,AD3,AI3,AN3,AS3,AX3,BC3,BH3),"-")</f>
        <v>706</v>
      </c>
      <c r="BN3" s="81">
        <f ca="1">IF(BM3="-","",RANK(BM3,BM$3:BM$73))</f>
        <v>4</v>
      </c>
    </row>
    <row r="4" spans="1:66" s="100" customFormat="1" x14ac:dyDescent="0.35">
      <c r="A4" s="81" t="str">
        <f>IF(BM4="-","",RANK(BM4,BM$3:BM$73))</f>
        <v/>
      </c>
      <c r="B4" s="81"/>
      <c r="C4" s="82" t="s">
        <v>143</v>
      </c>
      <c r="D4" s="82"/>
      <c r="E4" s="83" t="s">
        <v>140</v>
      </c>
      <c r="F4" s="84"/>
      <c r="G4" s="85"/>
      <c r="H4" s="86" t="str">
        <f ca="1">IF(G4="","",DATEDIF(G4,NOW(),"Y"))</f>
        <v/>
      </c>
      <c r="I4" s="87"/>
      <c r="J4" s="88"/>
      <c r="K4" s="89"/>
      <c r="L4" s="90" t="str">
        <f>IF(K4="","",RANK(K4,K$3:K$73,0))</f>
        <v/>
      </c>
      <c r="M4" s="90" t="str">
        <f>IFERROR(IF(L4="","",VLOOKUP(L4,'Concordance Classmt &amp; Points'!$A$2:$B$33,2,FALSE)),0)</f>
        <v/>
      </c>
      <c r="N4" s="91" t="str">
        <f>IF(ISNUMBER(M4),M4+M4*(MAX(0,$H4-28))*1.5/100,"")</f>
        <v/>
      </c>
      <c r="O4" s="98"/>
      <c r="P4" s="89"/>
      <c r="Q4" s="93" t="str">
        <f>IFERROR(IF(AND(J4=0,I4=0),"",437.8*P4*I4/(J4*J4)),"")</f>
        <v/>
      </c>
      <c r="R4" s="94" t="str">
        <f>IF(Q4="","",RANK(Q4,Q$3:Q$73,0))</f>
        <v/>
      </c>
      <c r="S4" s="90" t="str">
        <f>IFERROR(IF(R4="","",VLOOKUP(R4,'Concordance Classmt &amp; Points'!$A$2:$B$33,2,FALSE)),0)</f>
        <v/>
      </c>
      <c r="T4" s="91" t="str">
        <f>IF(ISNUMBER(S4),S4+S4*(MAX(0,$H4-28))*1.5/100,"")</f>
        <v/>
      </c>
      <c r="U4" s="98"/>
      <c r="V4" s="96"/>
      <c r="W4" s="90" t="str">
        <f>IF(V4="","",RANK(V4,V$3:V$73,1))</f>
        <v/>
      </c>
      <c r="X4" s="90" t="str">
        <f>IFERROR(IF(W4="","",VLOOKUP(W4,'Concordance Classmt &amp; Points'!$A$2:$B$33,2,FALSE)),0)</f>
        <v/>
      </c>
      <c r="Y4" s="91" t="str">
        <f>IF(ISNUMBER(X4),X4+X4*(MAX(0,$H4-28))*1.5/100,"")</f>
        <v/>
      </c>
      <c r="Z4" s="102"/>
      <c r="AA4" s="96"/>
      <c r="AB4" s="90" t="str">
        <f>IF(AA4="","",RANK(AA4,AA$3:AA$73,1))</f>
        <v/>
      </c>
      <c r="AC4" s="90" t="str">
        <f>IFERROR(IF(AB4="","",VLOOKUP(AB4,'Concordance Classmt &amp; Points'!$A$2:$B$33,2,FALSE)),0)</f>
        <v/>
      </c>
      <c r="AD4" s="91" t="str">
        <f>IF(ISNUMBER(AC4),AC4+AC4*(MAX(0,$H4-28))*1.5/100,"")</f>
        <v/>
      </c>
      <c r="AE4" s="95"/>
      <c r="AF4" s="97"/>
      <c r="AG4" s="90" t="str">
        <f>IF(AF4="","",RANK(AF4,AF$3:AF$73,1))</f>
        <v/>
      </c>
      <c r="AH4" s="90" t="str">
        <f>IFERROR(IF(AG4="","",VLOOKUP(AG4,'Concordance Classmt &amp; Points'!$A$2:$B$33,2,FALSE)),0)</f>
        <v/>
      </c>
      <c r="AI4" s="91" t="str">
        <f>IF(ISNUMBER(AH4),AH4+AH4*(MAX(0,$H4-28))*1.5/100,"")</f>
        <v/>
      </c>
      <c r="AJ4" s="95"/>
      <c r="AK4" s="97"/>
      <c r="AL4" s="90" t="str">
        <f>IF(AK4="","",RANK(AK4,AK$3:AK$73,1))</f>
        <v/>
      </c>
      <c r="AM4" s="90" t="str">
        <f>IFERROR(IF(AL4="","",VLOOKUP(AL4,'Concordance Classmt &amp; Points'!$A$2:$B$33,2,FALSE)),0)</f>
        <v/>
      </c>
      <c r="AN4" s="91" t="str">
        <f>IF(ISNUMBER(AM4),AM4+AM4*(MAX(0,$H4-28))*1.5/100,"")</f>
        <v/>
      </c>
      <c r="AO4" s="95"/>
      <c r="AP4" s="96"/>
      <c r="AQ4" s="90" t="str">
        <f>IF(AP4="","",RANK(AP4,AP$3:AP$73,1))</f>
        <v/>
      </c>
      <c r="AR4" s="90" t="str">
        <f>IFERROR(IF(AQ4="","",VLOOKUP(AQ4,'Concordance Classmt &amp; Points'!$A$2:$B$33,2,FALSE)),0)</f>
        <v/>
      </c>
      <c r="AS4" s="91" t="str">
        <f>IF(ISNUMBER(AR4),AR4+AR4*(MAX(0,$H4-28))*1.5/100,"")</f>
        <v/>
      </c>
      <c r="AT4" s="95"/>
      <c r="AU4" s="96"/>
      <c r="AV4" s="90" t="str">
        <f>IF(AU4="","",RANK(AU4,AU$3:AU$73,1))</f>
        <v/>
      </c>
      <c r="AW4" s="90" t="str">
        <f>IFERROR(IF(AV4="","",VLOOKUP(AV4,'Concordance Classmt &amp; Points'!$A$2:$B$33,2,FALSE)),0)</f>
        <v/>
      </c>
      <c r="AX4" s="91" t="str">
        <f>IF(ISNUMBER(AW4),AW4+AW4*(MAX(0,$H4-28))*1.5/100,"")</f>
        <v/>
      </c>
      <c r="AY4" s="95"/>
      <c r="AZ4" s="96"/>
      <c r="BA4" s="90" t="str">
        <f>IF(AZ4="","",RANK(AZ4,AZ$3:AZ$73,1))</f>
        <v/>
      </c>
      <c r="BB4" s="90" t="str">
        <f>IFERROR(IF(BA4="","",VLOOKUP(BA4,'Concordance Classmt &amp; Points'!$A$2:$B$33,2,FALSE)),0)</f>
        <v/>
      </c>
      <c r="BC4" s="91" t="str">
        <f>IF(ISNUMBER(BB4),BB4+BB4*(MAX(0,$H4-28))*1.5/100,"")</f>
        <v/>
      </c>
      <c r="BD4" s="95"/>
      <c r="BE4" s="96"/>
      <c r="BF4" s="94" t="str">
        <f>IF(BE4="","",RANK(BE4,BE$3:BE$73,0))</f>
        <v/>
      </c>
      <c r="BG4" s="90" t="str">
        <f>IFERROR(IF(BF4="","",VLOOKUP(BF4,'Concordance Classmt &amp; Points'!$A$2:$B$33,2,FALSE)),0)</f>
        <v/>
      </c>
      <c r="BH4" s="91" t="str">
        <f>IF(ISNUMBER(BG4),BG4+BG4*(MAX(0,$H4-28))*1.5/100,"")</f>
        <v/>
      </c>
      <c r="BI4" s="91" t="str">
        <f>IF(BE4="","",IF(LEN(BE4)&lt;=2,BE4,
IF(LEN(BE4)=3,LEFT(BE4,1)*60+RIGHT(BE4,2)*1,
IF(LEN(BE4)=4,LEFT(BE4,2)*60+RIGHT(BE4,2)*1)))/60)</f>
        <v/>
      </c>
      <c r="BJ4" s="91" t="str">
        <f>IF(BE4="","",8+0.5*(BI4-1))</f>
        <v/>
      </c>
      <c r="BK4" s="98"/>
      <c r="BL4" s="99" t="str">
        <f>IF(COUNT(M4,S4,X4,AC4,AH4,AR4,AM4,AW4,BB4,BG4),SUM(M4,S4,X4,AC4,AH4,AR4,AM4,AW4,BB4,BG4),"-")</f>
        <v>-</v>
      </c>
      <c r="BM4" s="99" t="str">
        <f>IF(COUNT(N4,T4,Y4,AD4,AI4,AN4,AS4,AX4,BC4,BH4),SUM(N4,T4,Y4,AD4,AI4,AN4,AS4,AX4,BC4,BH4),"-")</f>
        <v>-</v>
      </c>
      <c r="BN4" s="81" t="str">
        <f>IF(BM4="-","",RANK(BM4,BM$3:BM$73))</f>
        <v/>
      </c>
    </row>
    <row r="5" spans="1:66" s="100" customFormat="1" x14ac:dyDescent="0.35">
      <c r="A5" s="81">
        <f ca="1">IF(BM5="-","",RANK(BM5,BM$3:BM$73))</f>
        <v>5</v>
      </c>
      <c r="B5" s="81" t="s">
        <v>81</v>
      </c>
      <c r="C5" s="82" t="s">
        <v>101</v>
      </c>
      <c r="D5" s="82" t="s">
        <v>31</v>
      </c>
      <c r="E5" s="83" t="s">
        <v>140</v>
      </c>
      <c r="F5" s="84"/>
      <c r="G5" s="85">
        <v>32714</v>
      </c>
      <c r="H5" s="86">
        <f ca="1">IF(G5="","",DATEDIF(G5,NOW(),"Y"))</f>
        <v>35</v>
      </c>
      <c r="I5" s="87">
        <v>100</v>
      </c>
      <c r="J5" s="88">
        <v>190</v>
      </c>
      <c r="K5" s="89">
        <v>31</v>
      </c>
      <c r="L5" s="90">
        <f>IF(K5="","",RANK(K5,K$3:K$73,0))</f>
        <v>1</v>
      </c>
      <c r="M5" s="90">
        <f>IFERROR(IF(L5="","",VLOOKUP(L5,'Concordance Classmt &amp; Points'!$A$2:$B$33,2,FALSE)),0)</f>
        <v>90</v>
      </c>
      <c r="N5" s="91">
        <f ca="1">IF(ISNUMBER(M5),M5+M5*(MAX(0,$H5-28))*1.5/100,"")</f>
        <v>99.45</v>
      </c>
      <c r="O5" s="102"/>
      <c r="P5" s="89">
        <v>9</v>
      </c>
      <c r="Q5" s="93">
        <f>IFERROR(IF(AND(J5=0,I5=0),"",437.8*P5*I5/(J5*J5)),"")</f>
        <v>10.914681440443212</v>
      </c>
      <c r="R5" s="94">
        <f>IF(Q5="","",RANK(Q5,Q$3:Q$73,0))</f>
        <v>5</v>
      </c>
      <c r="S5" s="90">
        <f>IFERROR(IF(R5="","",VLOOKUP(R5,'Concordance Classmt &amp; Points'!$A$2:$B$33,2,FALSE)),0)</f>
        <v>45</v>
      </c>
      <c r="T5" s="91">
        <f ca="1">IF(ISNUMBER(S5),S5+S5*(MAX(0,$H5-28))*1.5/100,"")</f>
        <v>49.725000000000001</v>
      </c>
      <c r="U5" s="95"/>
      <c r="V5" s="96">
        <v>2044</v>
      </c>
      <c r="W5" s="90">
        <f>IF(V5="","",RANK(V5,V$3:V$73,1))</f>
        <v>2</v>
      </c>
      <c r="X5" s="90">
        <f>IFERROR(IF(W5="","",VLOOKUP(W5,'Concordance Classmt &amp; Points'!$A$2:$B$33,2,FALSE)),0)</f>
        <v>75</v>
      </c>
      <c r="Y5" s="91">
        <f ca="1">IF(ISNUMBER(X5),X5+X5*(MAX(0,$H5-28))*1.5/100,"")</f>
        <v>82.875</v>
      </c>
      <c r="Z5" s="95"/>
      <c r="AA5" s="96">
        <v>2044</v>
      </c>
      <c r="AB5" s="90">
        <f>IF(AA5="","",RANK(AA5,AA$3:AA$73,1))</f>
        <v>2</v>
      </c>
      <c r="AC5" s="90">
        <f>IFERROR(IF(AB5="","",VLOOKUP(AB5,'Concordance Classmt &amp; Points'!$A$2:$B$33,2,FALSE)),0)</f>
        <v>75</v>
      </c>
      <c r="AD5" s="91">
        <f ca="1">IF(ISNUMBER(AC5),AC5+AC5*(MAX(0,$H5-28))*1.5/100,"")</f>
        <v>82.875</v>
      </c>
      <c r="AE5" s="95"/>
      <c r="AF5" s="97">
        <v>2.5902777777777777E-3</v>
      </c>
      <c r="AG5" s="90">
        <f>IF(AF5="","",RANK(AF5,AF$3:AF$73,1))</f>
        <v>8</v>
      </c>
      <c r="AH5" s="90">
        <f>IFERROR(IF(AG5="","",VLOOKUP(AG5,'Concordance Classmt &amp; Points'!$A$2:$B$33,2,FALSE)),0)</f>
        <v>34</v>
      </c>
      <c r="AI5" s="91">
        <f ca="1">IF(ISNUMBER(AH5),AH5+AH5*(MAX(0,$H5-28))*1.5/100,"")</f>
        <v>37.57</v>
      </c>
      <c r="AJ5" s="95"/>
      <c r="AK5" s="97">
        <v>2.5902777777777777E-3</v>
      </c>
      <c r="AL5" s="90">
        <f>IF(AK5="","",RANK(AK5,AK$3:AK$73,1))</f>
        <v>8</v>
      </c>
      <c r="AM5" s="90">
        <f>IFERROR(IF(AL5="","",VLOOKUP(AL5,'Concordance Classmt &amp; Points'!$A$2:$B$33,2,FALSE)),0)</f>
        <v>34</v>
      </c>
      <c r="AN5" s="91">
        <f ca="1">IF(ISNUMBER(AM5),AM5+AM5*(MAX(0,$H5-28))*1.5/100,"")</f>
        <v>37.57</v>
      </c>
      <c r="AO5" s="95"/>
      <c r="AP5" s="96">
        <v>2044</v>
      </c>
      <c r="AQ5" s="90">
        <f>IF(AP5="","",RANK(AP5,AP$3:AP$73,1))</f>
        <v>2</v>
      </c>
      <c r="AR5" s="90">
        <f>IFERROR(IF(AQ5="","",VLOOKUP(AQ5,'Concordance Classmt &amp; Points'!$A$2:$B$33,2,FALSE)),0)</f>
        <v>75</v>
      </c>
      <c r="AS5" s="91">
        <f ca="1">IF(ISNUMBER(AR5),AR5+AR5*(MAX(0,$H5-28))*1.5/100,"")</f>
        <v>82.875</v>
      </c>
      <c r="AT5" s="95"/>
      <c r="AU5" s="96">
        <v>2044</v>
      </c>
      <c r="AV5" s="90">
        <f>IF(AU5="","",RANK(AU5,AU$3:AU$73,1))</f>
        <v>2</v>
      </c>
      <c r="AW5" s="90">
        <f>IFERROR(IF(AV5="","",VLOOKUP(AV5,'Concordance Classmt &amp; Points'!$A$2:$B$33,2,FALSE)),0)</f>
        <v>75</v>
      </c>
      <c r="AX5" s="91">
        <f ca="1">IF(ISNUMBER(AW5),AW5+AW5*(MAX(0,$H5-28))*1.5/100,"")</f>
        <v>82.875</v>
      </c>
      <c r="AY5" s="95"/>
      <c r="AZ5" s="96">
        <v>2044</v>
      </c>
      <c r="BA5" s="90">
        <f>IF(AZ5="","",RANK(AZ5,AZ$3:AZ$73,1))</f>
        <v>2</v>
      </c>
      <c r="BB5" s="90">
        <f>IFERROR(IF(BA5="","",VLOOKUP(BA5,'Concordance Classmt &amp; Points'!$A$2:$B$33,2,FALSE)),0)</f>
        <v>75</v>
      </c>
      <c r="BC5" s="91">
        <f ca="1">IF(ISNUMBER(BB5),BB5+BB5*(MAX(0,$H5-28))*1.5/100,"")</f>
        <v>82.875</v>
      </c>
      <c r="BD5" s="95"/>
      <c r="BE5" s="96">
        <v>1200</v>
      </c>
      <c r="BF5" s="94">
        <f>IF(BE5="","",RANK(BE5,BE$3:BE$73,0))</f>
        <v>4</v>
      </c>
      <c r="BG5" s="90">
        <f>IFERROR(IF(BF5="","",VLOOKUP(BF5,'Concordance Classmt &amp; Points'!$A$2:$B$33,2,FALSE)),0)</f>
        <v>50</v>
      </c>
      <c r="BH5" s="91">
        <f ca="1">IF(ISNUMBER(BG5),BG5+BG5*(MAX(0,$H5-28))*1.5/100,"")</f>
        <v>55.25</v>
      </c>
      <c r="BI5" s="91">
        <f>IF(BE5="","",IF(LEN(BE5)&lt;=2,BE5,
IF(LEN(BE5)=3,LEFT(BE5,1)*60+RIGHT(BE5,2)*1,
IF(LEN(BE5)=4,LEFT(BE5,2)*60+RIGHT(BE5,2)*1)))/60)</f>
        <v>12</v>
      </c>
      <c r="BJ5" s="91">
        <f>IF(BE5="","",8+0.5*(BI5-1))</f>
        <v>13.5</v>
      </c>
      <c r="BK5" s="98">
        <v>45797</v>
      </c>
      <c r="BL5" s="99">
        <f>IF(COUNT(M5,S5,X5,AC5,AH5,AR5,AM5,AW5,BB5,BG5),SUM(M5,S5,X5,AC5,AH5,AR5,AM5,AW5,BB5,BG5),"-")</f>
        <v>628</v>
      </c>
      <c r="BM5" s="99">
        <f ca="1">IF(COUNT(N5,T5,Y5,AD5,AI5,AN5,AS5,AX5,BC5,BH5),SUM(N5,T5,Y5,AD5,AI5,AN5,AS5,AX5,BC5,BH5),"-")</f>
        <v>693.94</v>
      </c>
      <c r="BN5" s="81">
        <f ca="1">IF(BM5="-","",RANK(BM5,BM$3:BM$73))</f>
        <v>5</v>
      </c>
    </row>
    <row r="6" spans="1:66" s="100" customFormat="1" x14ac:dyDescent="0.35">
      <c r="A6" s="81">
        <f ca="1">IF(BM6="-","",RANK(BM6,BM$3:BM$73))</f>
        <v>2</v>
      </c>
      <c r="B6" s="81" t="s">
        <v>80</v>
      </c>
      <c r="C6" s="82" t="s">
        <v>116</v>
      </c>
      <c r="D6" s="82" t="s">
        <v>16</v>
      </c>
      <c r="E6" s="83" t="s">
        <v>140</v>
      </c>
      <c r="F6" s="84">
        <v>124567</v>
      </c>
      <c r="G6" s="85">
        <v>22253</v>
      </c>
      <c r="H6" s="86">
        <f ca="1">IF(G6="","",DATEDIF(G6,NOW(),"Y"))</f>
        <v>64</v>
      </c>
      <c r="I6" s="87">
        <v>85</v>
      </c>
      <c r="J6" s="88">
        <v>190</v>
      </c>
      <c r="K6" s="89">
        <v>31</v>
      </c>
      <c r="L6" s="90">
        <f>IF(K6="","",RANK(K6,K$3:K$73,0))</f>
        <v>1</v>
      </c>
      <c r="M6" s="90">
        <f>IFERROR(IF(L6="","",VLOOKUP(L6,'Concordance Classmt &amp; Points'!$A$2:$B$33,2,FALSE)),0)</f>
        <v>90</v>
      </c>
      <c r="N6" s="91">
        <f ca="1">IF(ISNUMBER(M6),M6+M6*(MAX(0,$H6-28))*1.5/100,"")</f>
        <v>138.6</v>
      </c>
      <c r="O6" s="98">
        <v>45795</v>
      </c>
      <c r="P6" s="89">
        <v>25</v>
      </c>
      <c r="Q6" s="93">
        <f>IFERROR(IF(AND(J6=0,I6=0),"",437.8*P6*I6/(J6*J6)),"")</f>
        <v>25.770775623268698</v>
      </c>
      <c r="R6" s="94">
        <f>IF(Q6="","",RANK(Q6,Q$3:Q$73,0))</f>
        <v>1</v>
      </c>
      <c r="S6" s="90">
        <f>IFERROR(IF(R6="","",VLOOKUP(R6,'Concordance Classmt &amp; Points'!$A$2:$B$33,2,FALSE)),0)</f>
        <v>90</v>
      </c>
      <c r="T6" s="91">
        <f ca="1">IF(ISNUMBER(S6),S6+S6*(MAX(0,$H6-28))*1.5/100,"")</f>
        <v>138.6</v>
      </c>
      <c r="U6" s="98">
        <v>45795</v>
      </c>
      <c r="V6" s="96">
        <v>2315</v>
      </c>
      <c r="W6" s="90">
        <f>IF(V6="","",RANK(V6,V$3:V$73,1))</f>
        <v>4</v>
      </c>
      <c r="X6" s="90">
        <f>IFERROR(IF(W6="","",VLOOKUP(W6,'Concordance Classmt &amp; Points'!$A$2:$B$33,2,FALSE)),0)</f>
        <v>50</v>
      </c>
      <c r="Y6" s="91">
        <f ca="1">IF(ISNUMBER(X6),X6+X6*(MAX(0,$H6-28))*1.5/100,"")</f>
        <v>77</v>
      </c>
      <c r="Z6" s="102"/>
      <c r="AA6" s="96">
        <v>2145</v>
      </c>
      <c r="AB6" s="90">
        <f>IF(AA6="","",RANK(AA6,AA$3:AA$73,1))</f>
        <v>3</v>
      </c>
      <c r="AC6" s="90">
        <f>IFERROR(IF(AB6="","",VLOOKUP(AB6,'Concordance Classmt &amp; Points'!$A$2:$B$33,2,FALSE)),0)</f>
        <v>60</v>
      </c>
      <c r="AD6" s="91">
        <f ca="1">IF(ISNUMBER(AC6),AC6+AC6*(MAX(0,$H6-28))*1.5/100,"")</f>
        <v>92.4</v>
      </c>
      <c r="AE6" s="95"/>
      <c r="AF6" s="97">
        <v>2.9085648148148148E-3</v>
      </c>
      <c r="AG6" s="90">
        <f>IF(AF6="","",RANK(AF6,AF$3:AF$73,1))</f>
        <v>18</v>
      </c>
      <c r="AH6" s="90">
        <f>IFERROR(IF(AG6="","",VLOOKUP(AG6,'Concordance Classmt &amp; Points'!$A$2:$B$33,2,FALSE)),0)</f>
        <v>23</v>
      </c>
      <c r="AI6" s="91">
        <f ca="1">IF(ISNUMBER(AH6),AH6+AH6*(MAX(0,$H6-28))*1.5/100,"")</f>
        <v>35.42</v>
      </c>
      <c r="AJ6" s="95"/>
      <c r="AK6" s="97"/>
      <c r="AL6" s="90" t="str">
        <f>IF(AK6="","",RANK(AK6,AK$3:AK$73,1))</f>
        <v/>
      </c>
      <c r="AM6" s="90" t="str">
        <f>IFERROR(IF(AL6="","",VLOOKUP(AL6,'Concordance Classmt &amp; Points'!$A$2:$B$33,2,FALSE)),0)</f>
        <v/>
      </c>
      <c r="AN6" s="91" t="str">
        <f>IF(ISNUMBER(AM6),AM6+AM6*(MAX(0,$H6-28))*1.5/100,"")</f>
        <v/>
      </c>
      <c r="AO6" s="95"/>
      <c r="AP6" s="96">
        <v>2145</v>
      </c>
      <c r="AQ6" s="90">
        <f>IF(AP6="","",RANK(AP6,AP$3:AP$73,1))</f>
        <v>3</v>
      </c>
      <c r="AR6" s="90">
        <f>IFERROR(IF(AQ6="","",VLOOKUP(AQ6,'Concordance Classmt &amp; Points'!$A$2:$B$33,2,FALSE)),0)</f>
        <v>60</v>
      </c>
      <c r="AS6" s="91">
        <f ca="1">IF(ISNUMBER(AR6),AR6+AR6*(MAX(0,$H6-28))*1.5/100,"")</f>
        <v>92.4</v>
      </c>
      <c r="AT6" s="95"/>
      <c r="AU6" s="96">
        <v>2145</v>
      </c>
      <c r="AV6" s="90">
        <f>IF(AU6="","",RANK(AU6,AU$3:AU$73,1))</f>
        <v>3</v>
      </c>
      <c r="AW6" s="90">
        <f>IFERROR(IF(AV6="","",VLOOKUP(AV6,'Concordance Classmt &amp; Points'!$A$2:$B$33,2,FALSE)),0)</f>
        <v>60</v>
      </c>
      <c r="AX6" s="91">
        <f ca="1">IF(ISNUMBER(AW6),AW6+AW6*(MAX(0,$H6-28))*1.5/100,"")</f>
        <v>92.4</v>
      </c>
      <c r="AY6" s="95"/>
      <c r="AZ6" s="96">
        <v>2145</v>
      </c>
      <c r="BA6" s="90">
        <f>IF(AZ6="","",RANK(AZ6,AZ$3:AZ$73,1))</f>
        <v>3</v>
      </c>
      <c r="BB6" s="90">
        <f>IFERROR(IF(BA6="","",VLOOKUP(BA6,'Concordance Classmt &amp; Points'!$A$2:$B$33,2,FALSE)),0)</f>
        <v>60</v>
      </c>
      <c r="BC6" s="91">
        <f ca="1">IF(ISNUMBER(BB6),BB6+BB6*(MAX(0,$H6-28))*1.5/100,"")</f>
        <v>92.4</v>
      </c>
      <c r="BD6" s="95"/>
      <c r="BE6" s="96">
        <v>915</v>
      </c>
      <c r="BF6" s="94">
        <f>IF(BE6="","",RANK(BE6,BE$3:BE$73,0))</f>
        <v>7</v>
      </c>
      <c r="BG6" s="90">
        <f>IFERROR(IF(BF6="","",VLOOKUP(BF6,'Concordance Classmt &amp; Points'!$A$2:$B$33,2,FALSE)),0)</f>
        <v>36</v>
      </c>
      <c r="BH6" s="91">
        <f ca="1">IF(ISNUMBER(BG6),BG6+BG6*(MAX(0,$H6-28))*1.5/100,"")</f>
        <v>55.44</v>
      </c>
      <c r="BI6" s="91">
        <f>IF(BE6="","",IF(LEN(BE6)&lt;=2,BE6,
IF(LEN(BE6)=3,LEFT(BE6,1)*60+RIGHT(BE6,2)*1,
IF(LEN(BE6)=4,LEFT(BE6,2)*60+RIGHT(BE6,2)*1)))/60)</f>
        <v>9.25</v>
      </c>
      <c r="BJ6" s="91">
        <f>IF(BE6="","",8+0.5*(BI6-1))</f>
        <v>12.125</v>
      </c>
      <c r="BK6" s="98">
        <v>45797</v>
      </c>
      <c r="BL6" s="99">
        <f>IF(COUNT(M6,S6,X6,AC6,AH6,AR6,AM6,AW6,BB6,BG6),SUM(M6,S6,X6,AC6,AH6,AR6,AM6,AW6,BB6,BG6),"-")</f>
        <v>529</v>
      </c>
      <c r="BM6" s="99">
        <f ca="1">IF(COUNT(N6,T6,Y6,AD6,AI6,AN6,AS6,AX6,BC6,BH6),SUM(N6,T6,Y6,AD6,AI6,AN6,AS6,AX6,BC6,BH6),"-")</f>
        <v>814.66000000000008</v>
      </c>
      <c r="BN6" s="81">
        <f ca="1">IF(BM6="-","",RANK(BM6,BM$3:BM$73))</f>
        <v>2</v>
      </c>
    </row>
    <row r="7" spans="1:66" s="100" customFormat="1" x14ac:dyDescent="0.35">
      <c r="A7" s="81">
        <f ca="1">IF(BM7="-","",RANK(BM7,BM$3:BM$73))</f>
        <v>3</v>
      </c>
      <c r="B7" s="81" t="s">
        <v>80</v>
      </c>
      <c r="C7" s="82" t="s">
        <v>99</v>
      </c>
      <c r="D7" s="82" t="s">
        <v>16</v>
      </c>
      <c r="E7" s="83" t="s">
        <v>140</v>
      </c>
      <c r="F7" s="84">
        <v>124567</v>
      </c>
      <c r="G7" s="85">
        <v>22253</v>
      </c>
      <c r="H7" s="86">
        <f ca="1">IF(G7="","",DATEDIF(G7,NOW(),"Y"))</f>
        <v>64</v>
      </c>
      <c r="I7" s="87">
        <v>85</v>
      </c>
      <c r="J7" s="88">
        <v>190</v>
      </c>
      <c r="K7" s="89">
        <v>31</v>
      </c>
      <c r="L7" s="90">
        <f>IF(K7="","",RANK(K7,K$3:K$73,0))</f>
        <v>1</v>
      </c>
      <c r="M7" s="90">
        <f>IFERROR(IF(L7="","",VLOOKUP(L7,'Concordance Classmt &amp; Points'!$A$2:$B$33,2,FALSE)),0)</f>
        <v>90</v>
      </c>
      <c r="N7" s="91">
        <f ca="1">IF(ISNUMBER(M7),M7+M7*(MAX(0,$H7-28))*1.5/100,"")</f>
        <v>138.6</v>
      </c>
      <c r="O7" s="98">
        <v>45795</v>
      </c>
      <c r="P7" s="89">
        <v>25</v>
      </c>
      <c r="Q7" s="93">
        <f>IFERROR(IF(AND(J7=0,I7=0),"",437.8*P7*I7/(J7*J7)),"")</f>
        <v>25.770775623268698</v>
      </c>
      <c r="R7" s="94">
        <f>IF(Q7="","",RANK(Q7,Q$3:Q$73,0))</f>
        <v>1</v>
      </c>
      <c r="S7" s="90">
        <f>IFERROR(IF(R7="","",VLOOKUP(R7,'Concordance Classmt &amp; Points'!$A$2:$B$33,2,FALSE)),0)</f>
        <v>90</v>
      </c>
      <c r="T7" s="91">
        <f ca="1">IF(ISNUMBER(S7),S7+S7*(MAX(0,$H7-28))*1.5/100,"")</f>
        <v>138.6</v>
      </c>
      <c r="U7" s="98">
        <v>45795</v>
      </c>
      <c r="V7" s="96">
        <v>2315</v>
      </c>
      <c r="W7" s="90">
        <f>IF(V7="","",RANK(V7,V$3:V$73,1))</f>
        <v>4</v>
      </c>
      <c r="X7" s="90">
        <f>IFERROR(IF(W7="","",VLOOKUP(W7,'Concordance Classmt &amp; Points'!$A$2:$B$33,2,FALSE)),0)</f>
        <v>50</v>
      </c>
      <c r="Y7" s="91">
        <f ca="1">IF(ISNUMBER(X7),X7+X7*(MAX(0,$H7-28))*1.5/100,"")</f>
        <v>77</v>
      </c>
      <c r="Z7" s="102"/>
      <c r="AA7" s="96">
        <v>2145</v>
      </c>
      <c r="AB7" s="90">
        <f>IF(AA7="","",RANK(AA7,AA$3:AA$73,1))</f>
        <v>3</v>
      </c>
      <c r="AC7" s="90">
        <f>IFERROR(IF(AB7="","",VLOOKUP(AB7,'Concordance Classmt &amp; Points'!$A$2:$B$33,2,FALSE)),0)</f>
        <v>60</v>
      </c>
      <c r="AD7" s="91">
        <f ca="1">IF(ISNUMBER(AC7),AC7+AC7*(MAX(0,$H7-28))*1.5/100,"")</f>
        <v>92.4</v>
      </c>
      <c r="AE7" s="95"/>
      <c r="AF7" s="97">
        <v>2.9085648148148148E-3</v>
      </c>
      <c r="AG7" s="90">
        <f>IF(AF7="","",RANK(AF7,AF$3:AF$73,1))</f>
        <v>18</v>
      </c>
      <c r="AH7" s="90">
        <f>IFERROR(IF(AG7="","",VLOOKUP(AG7,'Concordance Classmt &amp; Points'!$A$2:$B$33,2,FALSE)),0)</f>
        <v>23</v>
      </c>
      <c r="AI7" s="91">
        <f ca="1">IF(ISNUMBER(AH7),AH7+AH7*(MAX(0,$H7-28))*1.5/100,"")</f>
        <v>35.42</v>
      </c>
      <c r="AJ7" s="95"/>
      <c r="AK7" s="97"/>
      <c r="AL7" s="90" t="str">
        <f>IF(AK7="","",RANK(AK7,AK$3:AK$73,1))</f>
        <v/>
      </c>
      <c r="AM7" s="90" t="str">
        <f>IFERROR(IF(AL7="","",VLOOKUP(AL7,'Concordance Classmt &amp; Points'!$A$2:$B$33,2,FALSE)),0)</f>
        <v/>
      </c>
      <c r="AN7" s="91" t="str">
        <f>IF(ISNUMBER(AM7),AM7+AM7*(MAX(0,$H7-28))*1.5/100,"")</f>
        <v/>
      </c>
      <c r="AO7" s="95"/>
      <c r="AP7" s="96">
        <v>2145</v>
      </c>
      <c r="AQ7" s="90">
        <f>IF(AP7="","",RANK(AP7,AP$3:AP$73,1))</f>
        <v>3</v>
      </c>
      <c r="AR7" s="90">
        <f>IFERROR(IF(AQ7="","",VLOOKUP(AQ7,'Concordance Classmt &amp; Points'!$A$2:$B$33,2,FALSE)),0)</f>
        <v>60</v>
      </c>
      <c r="AS7" s="91">
        <f ca="1">IF(ISNUMBER(AR7),AR7+AR7*(MAX(0,$H7-28))*1.5/100,"")</f>
        <v>92.4</v>
      </c>
      <c r="AT7" s="95"/>
      <c r="AU7" s="96">
        <v>2145</v>
      </c>
      <c r="AV7" s="90">
        <f>IF(AU7="","",RANK(AU7,AU$3:AU$73,1))</f>
        <v>3</v>
      </c>
      <c r="AW7" s="90">
        <f>IFERROR(IF(AV7="","",VLOOKUP(AV7,'Concordance Classmt &amp; Points'!$A$2:$B$33,2,FALSE)),0)</f>
        <v>60</v>
      </c>
      <c r="AX7" s="91">
        <f ca="1">IF(ISNUMBER(AW7),AW7+AW7*(MAX(0,$H7-28))*1.5/100,"")</f>
        <v>92.4</v>
      </c>
      <c r="AY7" s="95"/>
      <c r="AZ7" s="96">
        <v>2145</v>
      </c>
      <c r="BA7" s="90">
        <f>IF(AZ7="","",RANK(AZ7,AZ$3:AZ$73,1))</f>
        <v>3</v>
      </c>
      <c r="BB7" s="90">
        <f>IFERROR(IF(BA7="","",VLOOKUP(BA7,'Concordance Classmt &amp; Points'!$A$2:$B$33,2,FALSE)),0)</f>
        <v>60</v>
      </c>
      <c r="BC7" s="91">
        <f ca="1">IF(ISNUMBER(BB7),BB7+BB7*(MAX(0,$H7-28))*1.5/100,"")</f>
        <v>92.4</v>
      </c>
      <c r="BD7" s="95"/>
      <c r="BE7" s="96">
        <v>815</v>
      </c>
      <c r="BF7" s="94">
        <f>IF(BE7="","",RANK(BE7,BE$3:BE$73,0))</f>
        <v>11</v>
      </c>
      <c r="BG7" s="90">
        <f>IFERROR(IF(BF7="","",VLOOKUP(BF7,'Concordance Classmt &amp; Points'!$A$2:$B$33,2,FALSE)),0)</f>
        <v>30</v>
      </c>
      <c r="BH7" s="91">
        <f ca="1">IF(ISNUMBER(BG7),BG7+BG7*(MAX(0,$H7-28))*1.5/100,"")</f>
        <v>46.2</v>
      </c>
      <c r="BI7" s="91">
        <f>IF(BE7="","",IF(LEN(BE7)&lt;=2,BE7,
IF(LEN(BE7)=3,LEFT(BE7,1)*60+RIGHT(BE7,2)*1,
IF(LEN(BE7)=4,LEFT(BE7,2)*60+RIGHT(BE7,2)*1)))/60)</f>
        <v>8.25</v>
      </c>
      <c r="BJ7" s="91">
        <f>IF(BE7="","",8+0.5*(BI7-1))</f>
        <v>11.625</v>
      </c>
      <c r="BK7" s="98">
        <v>45797</v>
      </c>
      <c r="BL7" s="99">
        <f>IF(COUNT(M7,S7,X7,AC7,AH7,AR7,AM7,AW7,BB7,BG7),SUM(M7,S7,X7,AC7,AH7,AR7,AM7,AW7,BB7,BG7),"-")</f>
        <v>523</v>
      </c>
      <c r="BM7" s="99">
        <f ca="1">IF(COUNT(N7,T7,Y7,AD7,AI7,AN7,AS7,AX7,BC7,BH7),SUM(N7,T7,Y7,AD7,AI7,AN7,AS7,AX7,BC7,BH7),"-")</f>
        <v>805.42000000000007</v>
      </c>
      <c r="BN7" s="81">
        <f ca="1">IF(BM7="-","",RANK(BM7,BM$3:BM$73))</f>
        <v>3</v>
      </c>
    </row>
    <row r="8" spans="1:66" s="100" customFormat="1" x14ac:dyDescent="0.35">
      <c r="A8" s="81">
        <f ca="1">IF(BM8="-","",RANK(BM8,BM$3:BM$73))</f>
        <v>1</v>
      </c>
      <c r="B8" s="81" t="s">
        <v>80</v>
      </c>
      <c r="C8" s="82" t="s">
        <v>114</v>
      </c>
      <c r="D8" s="82" t="s">
        <v>16</v>
      </c>
      <c r="E8" s="83" t="s">
        <v>140</v>
      </c>
      <c r="F8" s="84">
        <v>124567</v>
      </c>
      <c r="G8" s="85">
        <v>22253</v>
      </c>
      <c r="H8" s="86">
        <f ca="1">IF(G8="","",DATEDIF(G8,NOW(),"Y"))</f>
        <v>64</v>
      </c>
      <c r="I8" s="87">
        <v>85</v>
      </c>
      <c r="J8" s="88">
        <v>190</v>
      </c>
      <c r="K8" s="89">
        <v>30</v>
      </c>
      <c r="L8" s="90">
        <f>IF(K8="","",RANK(K8,K$3:K$73,0))</f>
        <v>4</v>
      </c>
      <c r="M8" s="90">
        <f>IFERROR(IF(L8="","",VLOOKUP(L8,'Concordance Classmt &amp; Points'!$A$2:$B$33,2,FALSE)),0)</f>
        <v>50</v>
      </c>
      <c r="N8" s="91">
        <f ca="1">IF(ISNUMBER(M8),M8+M8*(MAX(0,$H8-28))*1.5/100,"")</f>
        <v>77</v>
      </c>
      <c r="O8" s="103"/>
      <c r="P8" s="89">
        <v>18</v>
      </c>
      <c r="Q8" s="93">
        <f>IFERROR(IF(AND(J8=0,I8=0),"",437.8*P8*I8/(J8*J8)),"")</f>
        <v>18.554958448753464</v>
      </c>
      <c r="R8" s="94">
        <f>IF(Q8="","",RANK(Q8,Q$3:Q$73,0))</f>
        <v>3</v>
      </c>
      <c r="S8" s="90">
        <f>IFERROR(IF(R8="","",VLOOKUP(R8,'Concordance Classmt &amp; Points'!$A$2:$B$33,2,FALSE)),0)</f>
        <v>60</v>
      </c>
      <c r="T8" s="91">
        <f ca="1">IF(ISNUMBER(S8),S8+S8*(MAX(0,$H8-28))*1.5/100,"")</f>
        <v>92.4</v>
      </c>
      <c r="U8" s="103"/>
      <c r="V8" s="96">
        <v>2222</v>
      </c>
      <c r="W8" s="90">
        <f>IF(V8="","",RANK(V8,V$3:V$73,1))</f>
        <v>3</v>
      </c>
      <c r="X8" s="90">
        <f>IFERROR(IF(W8="","",VLOOKUP(W8,'Concordance Classmt &amp; Points'!$A$2:$B$33,2,FALSE)),0)</f>
        <v>60</v>
      </c>
      <c r="Y8" s="91">
        <f ca="1">IF(ISNUMBER(X8),X8+X8*(MAX(0,$H8-28))*1.5/100,"")</f>
        <v>92.4</v>
      </c>
      <c r="Z8" s="98">
        <v>45796</v>
      </c>
      <c r="AA8" s="96">
        <v>2145</v>
      </c>
      <c r="AB8" s="90">
        <f>IF(AA8="","",RANK(AA8,AA$3:AA$73,1))</f>
        <v>3</v>
      </c>
      <c r="AC8" s="90">
        <f>IFERROR(IF(AB8="","",VLOOKUP(AB8,'Concordance Classmt &amp; Points'!$A$2:$B$33,2,FALSE)),0)</f>
        <v>60</v>
      </c>
      <c r="AD8" s="91">
        <f ca="1">IF(ISNUMBER(AC8),AC8+AC8*(MAX(0,$H8-28))*1.5/100,"")</f>
        <v>92.4</v>
      </c>
      <c r="AE8" s="95"/>
      <c r="AF8" s="97">
        <v>2.9085648148148148E-3</v>
      </c>
      <c r="AG8" s="90">
        <f>IF(AF8="","",RANK(AF8,AF$3:AF$73,1))</f>
        <v>18</v>
      </c>
      <c r="AH8" s="90">
        <f>IFERROR(IF(AG8="","",VLOOKUP(AG8,'Concordance Classmt &amp; Points'!$A$2:$B$33,2,FALSE)),0)</f>
        <v>23</v>
      </c>
      <c r="AI8" s="91">
        <f ca="1">IF(ISNUMBER(AH8),AH8+AH8*(MAX(0,$H8-28))*1.5/100,"")</f>
        <v>35.42</v>
      </c>
      <c r="AJ8" s="95"/>
      <c r="AK8" s="97">
        <v>2.9085648148148148E-3</v>
      </c>
      <c r="AL8" s="90">
        <f>IF(AK8="","",RANK(AK8,AK$3:AK$73,1))</f>
        <v>19</v>
      </c>
      <c r="AM8" s="90">
        <f>IFERROR(IF(AL8="","",VLOOKUP(AL8,'Concordance Classmt &amp; Points'!$A$2:$B$33,2,FALSE)),0)</f>
        <v>22</v>
      </c>
      <c r="AN8" s="91">
        <f ca="1">IF(ISNUMBER(AM8),AM8+AM8*(MAX(0,$H8-28))*1.5/100,"")</f>
        <v>33.880000000000003</v>
      </c>
      <c r="AO8" s="95"/>
      <c r="AP8" s="96">
        <v>2145</v>
      </c>
      <c r="AQ8" s="90">
        <f>IF(AP8="","",RANK(AP8,AP$3:AP$73,1))</f>
        <v>3</v>
      </c>
      <c r="AR8" s="90">
        <f>IFERROR(IF(AQ8="","",VLOOKUP(AQ8,'Concordance Classmt &amp; Points'!$A$2:$B$33,2,FALSE)),0)</f>
        <v>60</v>
      </c>
      <c r="AS8" s="91">
        <f ca="1">IF(ISNUMBER(AR8),AR8+AR8*(MAX(0,$H8-28))*1.5/100,"")</f>
        <v>92.4</v>
      </c>
      <c r="AT8" s="95"/>
      <c r="AU8" s="96">
        <v>2145</v>
      </c>
      <c r="AV8" s="90">
        <f>IF(AU8="","",RANK(AU8,AU$3:AU$73,1))</f>
        <v>3</v>
      </c>
      <c r="AW8" s="90">
        <f>IFERROR(IF(AV8="","",VLOOKUP(AV8,'Concordance Classmt &amp; Points'!$A$2:$B$33,2,FALSE)),0)</f>
        <v>60</v>
      </c>
      <c r="AX8" s="91">
        <f ca="1">IF(ISNUMBER(AW8),AW8+AW8*(MAX(0,$H8-28))*1.5/100,"")</f>
        <v>92.4</v>
      </c>
      <c r="AY8" s="95"/>
      <c r="AZ8" s="96">
        <v>2145</v>
      </c>
      <c r="BA8" s="90">
        <f>IF(AZ8="","",RANK(AZ8,AZ$3:AZ$73,1))</f>
        <v>3</v>
      </c>
      <c r="BB8" s="90">
        <f>IFERROR(IF(BA8="","",VLOOKUP(BA8,'Concordance Classmt &amp; Points'!$A$2:$B$33,2,FALSE)),0)</f>
        <v>60</v>
      </c>
      <c r="BC8" s="91">
        <f ca="1">IF(ISNUMBER(BB8),BB8+BB8*(MAX(0,$H8-28))*1.5/100,"")</f>
        <v>92.4</v>
      </c>
      <c r="BD8" s="95"/>
      <c r="BE8" s="96">
        <v>1215</v>
      </c>
      <c r="BF8" s="94">
        <f>IF(BE8="","",RANK(BE8,BE$3:BE$73,0))</f>
        <v>2</v>
      </c>
      <c r="BG8" s="90">
        <f>IFERROR(IF(BF8="","",VLOOKUP(BF8,'Concordance Classmt &amp; Points'!$A$2:$B$33,2,FALSE)),0)</f>
        <v>75</v>
      </c>
      <c r="BH8" s="91">
        <f ca="1">IF(ISNUMBER(BG8),BG8+BG8*(MAX(0,$H8-28))*1.5/100,"")</f>
        <v>115.5</v>
      </c>
      <c r="BI8" s="91">
        <f>IF(BE8="","",IF(LEN(BE8)&lt;=2,BE8,
IF(LEN(BE8)=3,LEFT(BE8,1)*60+RIGHT(BE8,2)*1,
IF(LEN(BE8)=4,LEFT(BE8,2)*60+RIGHT(BE8,2)*1)))/60)</f>
        <v>12.25</v>
      </c>
      <c r="BJ8" s="91">
        <f>IF(BE8="","",8+0.5*(BI8-1))</f>
        <v>13.625</v>
      </c>
      <c r="BK8" s="98">
        <v>45797</v>
      </c>
      <c r="BL8" s="99">
        <f>IF(COUNT(M8,S8,X8,AC8,AH8,AR8,AM8,AW8,BB8,BG8),SUM(M8,S8,X8,AC8,AH8,AR8,AM8,AW8,BB8,BG8),"-")</f>
        <v>530</v>
      </c>
      <c r="BM8" s="99">
        <f ca="1">IF(COUNT(N8,T8,Y8,AD8,AI8,AN8,AS8,AX8,BC8,BH8),SUM(N8,T8,Y8,AD8,AI8,AN8,AS8,AX8,BC8,BH8),"-")</f>
        <v>816.2</v>
      </c>
      <c r="BN8" s="81">
        <f ca="1">IF(BM8="-","",RANK(BM8,BM$3:BM$73))</f>
        <v>1</v>
      </c>
    </row>
    <row r="9" spans="1:66" s="100" customFormat="1" x14ac:dyDescent="0.35">
      <c r="A9" s="81">
        <f ca="1">IF(BM9="-","",RANK(BM9,BM$3:BM$73))</f>
        <v>10</v>
      </c>
      <c r="B9" s="81" t="s">
        <v>81</v>
      </c>
      <c r="C9" s="82" t="s">
        <v>104</v>
      </c>
      <c r="D9" s="82" t="s">
        <v>32</v>
      </c>
      <c r="E9" s="83" t="s">
        <v>140</v>
      </c>
      <c r="F9" s="84"/>
      <c r="G9" s="85">
        <v>35795</v>
      </c>
      <c r="H9" s="86">
        <f ca="1">IF(G9="","",DATEDIF(G9,NOW(),"Y"))</f>
        <v>27</v>
      </c>
      <c r="I9" s="87"/>
      <c r="J9" s="88"/>
      <c r="K9" s="89">
        <v>20</v>
      </c>
      <c r="L9" s="90">
        <f>IF(K9="","",RANK(K9,K$3:K$73,0))</f>
        <v>7</v>
      </c>
      <c r="M9" s="90">
        <f>IFERROR(IF(L9="","",VLOOKUP(L9,'Concordance Classmt &amp; Points'!$A$2:$B$33,2,FALSE)),0)</f>
        <v>36</v>
      </c>
      <c r="N9" s="91">
        <f ca="1">IF(ISNUMBER(M9),M9+M9*(MAX(0,$H9-28))*1.5/100,"")</f>
        <v>36</v>
      </c>
      <c r="O9" s="98">
        <v>45797</v>
      </c>
      <c r="P9" s="89"/>
      <c r="Q9" s="93" t="str">
        <f>IFERROR(IF(AND(J9=0,I9=0),"",437.8*P9*I9/(J9*J9)),"")</f>
        <v/>
      </c>
      <c r="R9" s="94" t="str">
        <f>IF(Q9="","",RANK(Q9,Q$3:Q$73,0))</f>
        <v/>
      </c>
      <c r="S9" s="90" t="str">
        <f>IFERROR(IF(R9="","",VLOOKUP(R9,'Concordance Classmt &amp; Points'!$A$2:$B$33,2,FALSE)),0)</f>
        <v/>
      </c>
      <c r="T9" s="91" t="str">
        <f>IF(ISNUMBER(S9),S9+S9*(MAX(0,$H9-28))*1.5/100,"")</f>
        <v/>
      </c>
      <c r="U9" s="98"/>
      <c r="V9" s="96">
        <v>2421</v>
      </c>
      <c r="W9" s="90">
        <f>IF(V9="","",RANK(V9,V$3:V$73,1))</f>
        <v>6</v>
      </c>
      <c r="X9" s="90">
        <f>IFERROR(IF(W9="","",VLOOKUP(W9,'Concordance Classmt &amp; Points'!$A$2:$B$33,2,FALSE)),0)</f>
        <v>40</v>
      </c>
      <c r="Y9" s="91">
        <f ca="1">IF(ISNUMBER(X9),X9+X9*(MAX(0,$H9-28))*1.5/100,"")</f>
        <v>40</v>
      </c>
      <c r="Z9" s="95"/>
      <c r="AA9" s="96">
        <v>2421</v>
      </c>
      <c r="AB9" s="90">
        <f>IF(AA9="","",RANK(AA9,AA$3:AA$73,1))</f>
        <v>6</v>
      </c>
      <c r="AC9" s="90">
        <f>IFERROR(IF(AB9="","",VLOOKUP(AB9,'Concordance Classmt &amp; Points'!$A$2:$B$33,2,FALSE)),0)</f>
        <v>40</v>
      </c>
      <c r="AD9" s="91">
        <f ca="1">IF(ISNUMBER(AC9),AC9+AC9*(MAX(0,$H9-28))*1.5/100,"")</f>
        <v>40</v>
      </c>
      <c r="AE9" s="95"/>
      <c r="AF9" s="97"/>
      <c r="AG9" s="90" t="str">
        <f>IF(AF9="","",RANK(AF9,AF$3:AF$73,1))</f>
        <v/>
      </c>
      <c r="AH9" s="90" t="str">
        <f>IFERROR(IF(AG9="","",VLOOKUP(AG9,'Concordance Classmt &amp; Points'!$A$2:$B$33,2,FALSE)),0)</f>
        <v/>
      </c>
      <c r="AI9" s="91" t="str">
        <f>IF(ISNUMBER(AH9),AH9+AH9*(MAX(0,$H9-28))*1.5/100,"")</f>
        <v/>
      </c>
      <c r="AJ9" s="98"/>
      <c r="AK9" s="97"/>
      <c r="AL9" s="90" t="str">
        <f>IF(AK9="","",RANK(AK9,AK$3:AK$73,1))</f>
        <v/>
      </c>
      <c r="AM9" s="90" t="str">
        <f>IFERROR(IF(AL9="","",VLOOKUP(AL9,'Concordance Classmt &amp; Points'!$A$2:$B$33,2,FALSE)),0)</f>
        <v/>
      </c>
      <c r="AN9" s="91" t="str">
        <f>IF(ISNUMBER(AM9),AM9+AM9*(MAX(0,$H9-28))*1.5/100,"")</f>
        <v/>
      </c>
      <c r="AO9" s="95"/>
      <c r="AP9" s="96">
        <v>2421</v>
      </c>
      <c r="AQ9" s="90">
        <f>IF(AP9="","",RANK(AP9,AP$3:AP$73,1))</f>
        <v>6</v>
      </c>
      <c r="AR9" s="90">
        <f>IFERROR(IF(AQ9="","",VLOOKUP(AQ9,'Concordance Classmt &amp; Points'!$A$2:$B$33,2,FALSE)),0)</f>
        <v>40</v>
      </c>
      <c r="AS9" s="91">
        <f ca="1">IF(ISNUMBER(AR9),AR9+AR9*(MAX(0,$H9-28))*1.5/100,"")</f>
        <v>40</v>
      </c>
      <c r="AT9" s="95"/>
      <c r="AU9" s="96">
        <v>2421</v>
      </c>
      <c r="AV9" s="90">
        <f>IF(AU9="","",RANK(AU9,AU$3:AU$73,1))</f>
        <v>6</v>
      </c>
      <c r="AW9" s="90">
        <f>IFERROR(IF(AV9="","",VLOOKUP(AV9,'Concordance Classmt &amp; Points'!$A$2:$B$33,2,FALSE)),0)</f>
        <v>40</v>
      </c>
      <c r="AX9" s="91">
        <f ca="1">IF(ISNUMBER(AW9),AW9+AW9*(MAX(0,$H9-28))*1.5/100,"")</f>
        <v>40</v>
      </c>
      <c r="AY9" s="95"/>
      <c r="AZ9" s="96">
        <v>2421</v>
      </c>
      <c r="BA9" s="90">
        <f>IF(AZ9="","",RANK(AZ9,AZ$3:AZ$73,1))</f>
        <v>6</v>
      </c>
      <c r="BB9" s="90">
        <f>IFERROR(IF(BA9="","",VLOOKUP(BA9,'Concordance Classmt &amp; Points'!$A$2:$B$33,2,FALSE)),0)</f>
        <v>40</v>
      </c>
      <c r="BC9" s="91">
        <f ca="1">IF(ISNUMBER(BB9),BB9+BB9*(MAX(0,$H9-28))*1.5/100,"")</f>
        <v>40</v>
      </c>
      <c r="BD9" s="95"/>
      <c r="BE9" s="96">
        <v>845</v>
      </c>
      <c r="BF9" s="94">
        <f>IF(BE9="","",RANK(BE9,BE$3:BE$73,0))</f>
        <v>9</v>
      </c>
      <c r="BG9" s="90">
        <f>IFERROR(IF(BF9="","",VLOOKUP(BF9,'Concordance Classmt &amp; Points'!$A$2:$B$33,2,FALSE)),0)</f>
        <v>32</v>
      </c>
      <c r="BH9" s="91">
        <f ca="1">IF(ISNUMBER(BG9),BG9+BG9*(MAX(0,$H9-28))*1.5/100,"")</f>
        <v>32</v>
      </c>
      <c r="BI9" s="91">
        <f>IF(BE9="","",IF(LEN(BE9)&lt;=2,BE9,
IF(LEN(BE9)=3,LEFT(BE9,1)*60+RIGHT(BE9,2)*1,
IF(LEN(BE9)=4,LEFT(BE9,2)*60+RIGHT(BE9,2)*1)))/60)</f>
        <v>8.75</v>
      </c>
      <c r="BJ9" s="91">
        <f>IF(BE9="","",8+0.5*(BI9-1))</f>
        <v>11.875</v>
      </c>
      <c r="BK9" s="98">
        <v>45797</v>
      </c>
      <c r="BL9" s="99">
        <f>IF(COUNT(M9,S9,X9,AC9,AH9,AR9,AM9,AW9,BB9,BG9),SUM(M9,S9,X9,AC9,AH9,AR9,AM9,AW9,BB9,BG9),"-")</f>
        <v>268</v>
      </c>
      <c r="BM9" s="99">
        <f ca="1">IF(COUNT(N9,T9,Y9,AD9,AI9,AN9,AS9,AX9,BC9,BH9),SUM(N9,T9,Y9,AD9,AI9,AN9,AS9,AX9,BC9,BH9),"-")</f>
        <v>268</v>
      </c>
      <c r="BN9" s="81">
        <f ca="1">IF(BM9="-","",RANK(BM9,BM$3:BM$73))</f>
        <v>10</v>
      </c>
    </row>
    <row r="10" spans="1:66" s="100" customFormat="1" ht="15.6" customHeight="1" x14ac:dyDescent="0.35">
      <c r="A10" s="81">
        <f ca="1">IF(BM10="-","",RANK(BM10,BM$3:BM$73))</f>
        <v>6</v>
      </c>
      <c r="B10" s="81" t="s">
        <v>81</v>
      </c>
      <c r="C10" s="82" t="s">
        <v>102</v>
      </c>
      <c r="D10" s="82" t="s">
        <v>42</v>
      </c>
      <c r="E10" s="83" t="s">
        <v>140</v>
      </c>
      <c r="F10" s="84"/>
      <c r="G10" s="85">
        <v>32480</v>
      </c>
      <c r="H10" s="86">
        <f ca="1">IF(G10="","",DATEDIF(G10,NOW(),"Y"))</f>
        <v>36</v>
      </c>
      <c r="I10" s="87">
        <v>76</v>
      </c>
      <c r="J10" s="88">
        <v>160</v>
      </c>
      <c r="K10" s="89">
        <v>14</v>
      </c>
      <c r="L10" s="90">
        <f>IF(K10="","",RANK(K10,K$3:K$73,0))</f>
        <v>13</v>
      </c>
      <c r="M10" s="90">
        <f>IFERROR(IF(L10="","",VLOOKUP(L10,'Concordance Classmt &amp; Points'!$A$2:$B$33,2,FALSE)),0)</f>
        <v>28</v>
      </c>
      <c r="N10" s="91">
        <f ca="1">IF(ISNUMBER(M10),M10+M10*(MAX(0,$H10-28))*1.5/100,"")</f>
        <v>31.36</v>
      </c>
      <c r="O10" s="92"/>
      <c r="P10" s="89">
        <v>5</v>
      </c>
      <c r="Q10" s="93">
        <f>IFERROR(IF(AND(J10=0,I10=0),"",437.8*P10*I10/(J10*J10)),"")</f>
        <v>6.4985937500000004</v>
      </c>
      <c r="R10" s="94">
        <f>IF(Q10="","",RANK(Q10,Q$3:Q$73,0))</f>
        <v>7</v>
      </c>
      <c r="S10" s="90">
        <f>IFERROR(IF(R10="","",VLOOKUP(R10,'Concordance Classmt &amp; Points'!$A$2:$B$33,2,FALSE)),0)</f>
        <v>36</v>
      </c>
      <c r="T10" s="91">
        <f ca="1">IF(ISNUMBER(S10),S10+S10*(MAX(0,$H10-28))*1.5/100,"")</f>
        <v>40.32</v>
      </c>
      <c r="U10" s="95"/>
      <c r="V10" s="96">
        <v>2610</v>
      </c>
      <c r="W10" s="90">
        <f>IF(V10="","",RANK(V10,V$3:V$73,1))</f>
        <v>7</v>
      </c>
      <c r="X10" s="90">
        <f>IFERROR(IF(W10="","",VLOOKUP(W10,'Concordance Classmt &amp; Points'!$A$2:$B$33,2,FALSE)),0)</f>
        <v>36</v>
      </c>
      <c r="Y10" s="91">
        <f ca="1">IF(ISNUMBER(X10),X10+X10*(MAX(0,$H10-28))*1.5/100,"")</f>
        <v>40.32</v>
      </c>
      <c r="Z10" s="95"/>
      <c r="AA10" s="96">
        <v>2610</v>
      </c>
      <c r="AB10" s="90">
        <f>IF(AA10="","",RANK(AA10,AA$3:AA$73,1))</f>
        <v>7</v>
      </c>
      <c r="AC10" s="90">
        <f>IFERROR(IF(AB10="","",VLOOKUP(AB10,'Concordance Classmt &amp; Points'!$A$2:$B$33,2,FALSE)),0)</f>
        <v>36</v>
      </c>
      <c r="AD10" s="91">
        <f ca="1">IF(ISNUMBER(AC10),AC10+AC10*(MAX(0,$H10-28))*1.5/100,"")</f>
        <v>40.32</v>
      </c>
      <c r="AE10" s="95"/>
      <c r="AF10" s="97">
        <v>2.4907407407407408E-3</v>
      </c>
      <c r="AG10" s="90">
        <f>IF(AF10="","",RANK(AF10,AF$3:AF$73,1))</f>
        <v>3</v>
      </c>
      <c r="AH10" s="90">
        <f>IFERROR(IF(AG10="","",VLOOKUP(AG10,'Concordance Classmt &amp; Points'!$A$2:$B$33,2,FALSE)),0)</f>
        <v>60</v>
      </c>
      <c r="AI10" s="91">
        <f ca="1">IF(ISNUMBER(AH10),AH10+AH10*(MAX(0,$H10-28))*1.5/100,"")</f>
        <v>67.2</v>
      </c>
      <c r="AJ10" s="95"/>
      <c r="AK10" s="97">
        <v>2.4907407407407408E-3</v>
      </c>
      <c r="AL10" s="90">
        <f>IF(AK10="","",RANK(AK10,AK$3:AK$73,1))</f>
        <v>3</v>
      </c>
      <c r="AM10" s="90">
        <f>IFERROR(IF(AL10="","",VLOOKUP(AL10,'Concordance Classmt &amp; Points'!$A$2:$B$33,2,FALSE)),0)</f>
        <v>60</v>
      </c>
      <c r="AN10" s="91">
        <f ca="1">IF(ISNUMBER(AM10),AM10+AM10*(MAX(0,$H10-28))*1.5/100,"")</f>
        <v>67.2</v>
      </c>
      <c r="AO10" s="95"/>
      <c r="AP10" s="96">
        <v>2610</v>
      </c>
      <c r="AQ10" s="90">
        <f>IF(AP10="","",RANK(AP10,AP$3:AP$73,1))</f>
        <v>7</v>
      </c>
      <c r="AR10" s="90">
        <f>IFERROR(IF(AQ10="","",VLOOKUP(AQ10,'Concordance Classmt &amp; Points'!$A$2:$B$33,2,FALSE)),0)</f>
        <v>36</v>
      </c>
      <c r="AS10" s="91">
        <f ca="1">IF(ISNUMBER(AR10),AR10+AR10*(MAX(0,$H10-28))*1.5/100,"")</f>
        <v>40.32</v>
      </c>
      <c r="AT10" s="95"/>
      <c r="AU10" s="96">
        <v>2610</v>
      </c>
      <c r="AV10" s="90">
        <f>IF(AU10="","",RANK(AU10,AU$3:AU$73,1))</f>
        <v>7</v>
      </c>
      <c r="AW10" s="90">
        <f>IFERROR(IF(AV10="","",VLOOKUP(AV10,'Concordance Classmt &amp; Points'!$A$2:$B$33,2,FALSE)),0)</f>
        <v>36</v>
      </c>
      <c r="AX10" s="91">
        <f ca="1">IF(ISNUMBER(AW10),AW10+AW10*(MAX(0,$H10-28))*1.5/100,"")</f>
        <v>40.32</v>
      </c>
      <c r="AY10" s="95"/>
      <c r="AZ10" s="96">
        <v>2610</v>
      </c>
      <c r="BA10" s="90">
        <f>IF(AZ10="","",RANK(AZ10,AZ$3:AZ$73,1))</f>
        <v>7</v>
      </c>
      <c r="BB10" s="90">
        <f>IFERROR(IF(BA10="","",VLOOKUP(BA10,'Concordance Classmt &amp; Points'!$A$2:$B$33,2,FALSE)),0)</f>
        <v>36</v>
      </c>
      <c r="BC10" s="91">
        <f ca="1">IF(ISNUMBER(BB10),BB10+BB10*(MAX(0,$H10-28))*1.5/100,"")</f>
        <v>40.32</v>
      </c>
      <c r="BD10" s="95"/>
      <c r="BE10" s="96">
        <v>759</v>
      </c>
      <c r="BF10" s="94">
        <f>IF(BE10="","",RANK(BE10,BE$3:BE$73,0))</f>
        <v>12</v>
      </c>
      <c r="BG10" s="90">
        <f>IFERROR(IF(BF10="","",VLOOKUP(BF10,'Concordance Classmt &amp; Points'!$A$2:$B$33,2,FALSE)),0)</f>
        <v>29</v>
      </c>
      <c r="BH10" s="91">
        <f ca="1">IF(ISNUMBER(BG10),BG10+BG10*(MAX(0,$H10-28))*1.5/100,"")</f>
        <v>32.479999999999997</v>
      </c>
      <c r="BI10" s="91">
        <f>IF(BE10="","",IF(LEN(BE10)&lt;=2,BE10,
IF(LEN(BE10)=3,LEFT(BE10,1)*60+RIGHT(BE10,2)*1,
IF(LEN(BE10)=4,LEFT(BE10,2)*60+RIGHT(BE10,2)*1)))/60)</f>
        <v>7.9833333333333334</v>
      </c>
      <c r="BJ10" s="91">
        <f>IF(BE10="","",8+0.5*(BI10-1))</f>
        <v>11.491666666666667</v>
      </c>
      <c r="BK10" s="98">
        <v>45797</v>
      </c>
      <c r="BL10" s="99">
        <f>IF(COUNT(M10,S10,X10,AC10,AH10,AR10,AM10,AW10,BB10,BG10),SUM(M10,S10,X10,AC10,AH10,AR10,AM10,AW10,BB10,BG10),"-")</f>
        <v>393</v>
      </c>
      <c r="BM10" s="99">
        <f ca="1">IF(COUNT(N10,T10,Y10,AD10,AI10,AN10,AS10,AX10,BC10,BH10),SUM(N10,T10,Y10,AD10,AI10,AN10,AS10,AX10,BC10,BH10),"-")</f>
        <v>440.15999999999997</v>
      </c>
      <c r="BN10" s="81">
        <f ca="1">IF(BM10="-","",RANK(BM10,BM$3:BM$73))</f>
        <v>6</v>
      </c>
    </row>
    <row r="11" spans="1:66" s="100" customFormat="1" x14ac:dyDescent="0.35">
      <c r="A11" s="81">
        <f ca="1">IF(BM11="-","",RANK(BM11,BM$3:BM$73))</f>
        <v>12</v>
      </c>
      <c r="B11" s="81"/>
      <c r="C11" s="82" t="s">
        <v>107</v>
      </c>
      <c r="D11" s="82" t="s">
        <v>72</v>
      </c>
      <c r="E11" s="83" t="s">
        <v>140</v>
      </c>
      <c r="F11" s="84"/>
      <c r="G11" s="85">
        <v>35300</v>
      </c>
      <c r="H11" s="86">
        <f ca="1">IF(G11="","",DATEDIF(G11,NOW(),"Y"))</f>
        <v>28</v>
      </c>
      <c r="I11" s="87"/>
      <c r="J11" s="88"/>
      <c r="K11" s="89">
        <v>6</v>
      </c>
      <c r="L11" s="90">
        <f>IF(K11="","",RANK(K11,K$3:K$73,0))</f>
        <v>36</v>
      </c>
      <c r="M11" s="90">
        <f>IFERROR(IF(L11="","",VLOOKUP(L11,'Concordance Classmt &amp; Points'!$A$2:$B$33,2,FALSE)),0)</f>
        <v>0</v>
      </c>
      <c r="N11" s="91">
        <f ca="1">IF(ISNUMBER(M11),M11+M11*(MAX(0,$H11-28))*1.5/100,"")</f>
        <v>0</v>
      </c>
      <c r="O11" s="92"/>
      <c r="P11" s="89">
        <v>6</v>
      </c>
      <c r="Q11" s="93" t="str">
        <f>IFERROR(IF(AND(J11=0,I11=0),"",437.8*P11*I11/(J11*J11)),"")</f>
        <v/>
      </c>
      <c r="R11" s="94" t="str">
        <f>IF(Q11="","",RANK(Q11,Q$3:Q$73,0))</f>
        <v/>
      </c>
      <c r="S11" s="90" t="str">
        <f>IFERROR(IF(R11="","",VLOOKUP(R11,'Concordance Classmt &amp; Points'!$A$2:$B$33,2,FALSE)),0)</f>
        <v/>
      </c>
      <c r="T11" s="91" t="str">
        <f>IF(ISNUMBER(S11),S11+S11*(MAX(0,$H11-28))*1.5/100,"")</f>
        <v/>
      </c>
      <c r="U11" s="95"/>
      <c r="V11" s="96">
        <v>2613</v>
      </c>
      <c r="W11" s="90">
        <f>IF(V11="","",RANK(V11,V$3:V$73,1))</f>
        <v>8</v>
      </c>
      <c r="X11" s="90">
        <f>IFERROR(IF(W11="","",VLOOKUP(W11,'Concordance Classmt &amp; Points'!$A$2:$B$33,2,FALSE)),0)</f>
        <v>34</v>
      </c>
      <c r="Y11" s="91">
        <f ca="1">IF(ISNUMBER(X11),X11+X11*(MAX(0,$H11-28))*1.5/100,"")</f>
        <v>34</v>
      </c>
      <c r="Z11" s="95"/>
      <c r="AA11" s="96">
        <v>2613</v>
      </c>
      <c r="AB11" s="90">
        <f>IF(AA11="","",RANK(AA11,AA$3:AA$73,1))</f>
        <v>8</v>
      </c>
      <c r="AC11" s="90">
        <f>IFERROR(IF(AB11="","",VLOOKUP(AB11,'Concordance Classmt &amp; Points'!$A$2:$B$33,2,FALSE)),0)</f>
        <v>34</v>
      </c>
      <c r="AD11" s="91">
        <f ca="1">IF(ISNUMBER(AC11),AC11+AC11*(MAX(0,$H11-28))*1.5/100,"")</f>
        <v>34</v>
      </c>
      <c r="AE11" s="95"/>
      <c r="AF11" s="97"/>
      <c r="AG11" s="90" t="str">
        <f>IF(AF11="","",RANK(AF11,AF$3:AF$73,1))</f>
        <v/>
      </c>
      <c r="AH11" s="90" t="str">
        <f>IFERROR(IF(AG11="","",VLOOKUP(AG11,'Concordance Classmt &amp; Points'!$A$2:$B$33,2,FALSE)),0)</f>
        <v/>
      </c>
      <c r="AI11" s="91" t="str">
        <f>IF(ISNUMBER(AH11),AH11+AH11*(MAX(0,$H11-28))*1.5/100,"")</f>
        <v/>
      </c>
      <c r="AJ11" s="95"/>
      <c r="AK11" s="97"/>
      <c r="AL11" s="90" t="str">
        <f>IF(AK11="","",RANK(AK11,AK$3:AK$73,1))</f>
        <v/>
      </c>
      <c r="AM11" s="90" t="str">
        <f>IFERROR(IF(AL11="","",VLOOKUP(AL11,'Concordance Classmt &amp; Points'!$A$2:$B$33,2,FALSE)),0)</f>
        <v/>
      </c>
      <c r="AN11" s="91" t="str">
        <f>IF(ISNUMBER(AM11),AM11+AM11*(MAX(0,$H11-28))*1.5/100,"")</f>
        <v/>
      </c>
      <c r="AO11" s="95"/>
      <c r="AP11" s="96">
        <v>2613</v>
      </c>
      <c r="AQ11" s="90">
        <f>IF(AP11="","",RANK(AP11,AP$3:AP$73,1))</f>
        <v>8</v>
      </c>
      <c r="AR11" s="90">
        <f>IFERROR(IF(AQ11="","",VLOOKUP(AQ11,'Concordance Classmt &amp; Points'!$A$2:$B$33,2,FALSE)),0)</f>
        <v>34</v>
      </c>
      <c r="AS11" s="91">
        <f ca="1">IF(ISNUMBER(AR11),AR11+AR11*(MAX(0,$H11-28))*1.5/100,"")</f>
        <v>34</v>
      </c>
      <c r="AT11" s="95"/>
      <c r="AU11" s="96">
        <v>2613</v>
      </c>
      <c r="AV11" s="90">
        <f>IF(AU11="","",RANK(AU11,AU$3:AU$73,1))</f>
        <v>8</v>
      </c>
      <c r="AW11" s="90">
        <f>IFERROR(IF(AV11="","",VLOOKUP(AV11,'Concordance Classmt &amp; Points'!$A$2:$B$33,2,FALSE)),0)</f>
        <v>34</v>
      </c>
      <c r="AX11" s="91">
        <f ca="1">IF(ISNUMBER(AW11),AW11+AW11*(MAX(0,$H11-28))*1.5/100,"")</f>
        <v>34</v>
      </c>
      <c r="AY11" s="95"/>
      <c r="AZ11" s="96">
        <v>2613</v>
      </c>
      <c r="BA11" s="90">
        <f>IF(AZ11="","",RANK(AZ11,AZ$3:AZ$73,1))</f>
        <v>8</v>
      </c>
      <c r="BB11" s="90">
        <f>IFERROR(IF(BA11="","",VLOOKUP(BA11,'Concordance Classmt &amp; Points'!$A$2:$B$33,2,FALSE)),0)</f>
        <v>34</v>
      </c>
      <c r="BC11" s="91">
        <f ca="1">IF(ISNUMBER(BB11),BB11+BB11*(MAX(0,$H11-28))*1.5/100,"")</f>
        <v>34</v>
      </c>
      <c r="BD11" s="95"/>
      <c r="BE11" s="96">
        <v>752</v>
      </c>
      <c r="BF11" s="94">
        <f>IF(BE11="","",RANK(BE11,BE$3:BE$73,0))</f>
        <v>13</v>
      </c>
      <c r="BG11" s="90">
        <f>IFERROR(IF(BF11="","",VLOOKUP(BF11,'Concordance Classmt &amp; Points'!$A$2:$B$33,2,FALSE)),0)</f>
        <v>28</v>
      </c>
      <c r="BH11" s="91">
        <f ca="1">IF(ISNUMBER(BG11),BG11+BG11*(MAX(0,$H11-28))*1.5/100,"")</f>
        <v>28</v>
      </c>
      <c r="BI11" s="91">
        <f>IF(BE11="","",IF(LEN(BE11)&lt;=2,BE11,
IF(LEN(BE11)=3,LEFT(BE11,1)*60+RIGHT(BE11,2)*1,
IF(LEN(BE11)=4,LEFT(BE11,2)*60+RIGHT(BE11,2)*1)))/60)</f>
        <v>7.8666666666666663</v>
      </c>
      <c r="BJ11" s="91">
        <f>IF(BE11="","",8+0.5*(BI11-1))</f>
        <v>11.433333333333334</v>
      </c>
      <c r="BK11" s="98">
        <v>45797</v>
      </c>
      <c r="BL11" s="99">
        <f>IF(COUNT(M11,S11,X11,AC11,AH11,AR11,AM11,AW11,BB11,BG11),SUM(M11,S11,X11,AC11,AH11,AR11,AM11,AW11,BB11,BG11),"-")</f>
        <v>198</v>
      </c>
      <c r="BM11" s="99">
        <f ca="1">IF(COUNT(N11,T11,Y11,AD11,AI11,AN11,AS11,AX11,BC11,BH11),SUM(N11,T11,Y11,AD11,AI11,AN11,AS11,AX11,BC11,BH11),"-")</f>
        <v>198</v>
      </c>
      <c r="BN11" s="81">
        <f ca="1">IF(BM11="-","",RANK(BM11,BM$3:BM$73))</f>
        <v>12</v>
      </c>
    </row>
    <row r="12" spans="1:66" s="100" customFormat="1" x14ac:dyDescent="0.35">
      <c r="A12" s="68">
        <f ca="1">IF(BM12="-","",RANK(BM12,BM$3:BM$73))</f>
        <v>14</v>
      </c>
      <c r="B12" s="68"/>
      <c r="C12" s="25" t="s">
        <v>108</v>
      </c>
      <c r="D12" s="25" t="s">
        <v>68</v>
      </c>
      <c r="E12" s="62" t="s">
        <v>115</v>
      </c>
      <c r="F12" s="63"/>
      <c r="G12" s="64">
        <v>38466</v>
      </c>
      <c r="H12" s="69">
        <f ca="1">IF(G12="","",DATEDIF(G12,NOW(),"Y"))</f>
        <v>20</v>
      </c>
      <c r="I12" s="49"/>
      <c r="J12" s="29"/>
      <c r="K12" s="70"/>
      <c r="L12" s="45" t="str">
        <f>IF(K12="","",RANK(K12,K$3:K$73,0))</f>
        <v/>
      </c>
      <c r="M12" s="45" t="str">
        <f>IFERROR(IF(L12="","",VLOOKUP(L12,'Concordance Classmt &amp; Points'!$A$2:$B$33,2,FALSE)),0)</f>
        <v/>
      </c>
      <c r="N12" s="71" t="str">
        <f>IF(ISNUMBER(M12),M12+M12*(MAX(0,$H12-28))*1.5/100,"")</f>
        <v/>
      </c>
      <c r="O12" s="72"/>
      <c r="P12" s="70"/>
      <c r="Q12" s="73" t="str">
        <f>IFERROR(IF(AND(J12=0,I12=0),"",437.8*P12*I12/(J12*J12)),"")</f>
        <v/>
      </c>
      <c r="R12" s="74" t="str">
        <f>IF(Q12="","",RANK(Q12,Q$3:Q$73,0))</f>
        <v/>
      </c>
      <c r="S12" s="45" t="str">
        <f>IFERROR(IF(R12="","",VLOOKUP(R12,'Concordance Classmt &amp; Points'!$A$2:$B$33,2,FALSE)),0)</f>
        <v/>
      </c>
      <c r="T12" s="71" t="str">
        <f>IF(ISNUMBER(S12),S12+S12*(MAX(0,$H12-28))*1.5/100,"")</f>
        <v/>
      </c>
      <c r="U12" s="75"/>
      <c r="V12" s="76">
        <v>2712</v>
      </c>
      <c r="W12" s="45">
        <f>IF(V12="","",RANK(V12,V$3:V$73,1))</f>
        <v>9</v>
      </c>
      <c r="X12" s="45">
        <f>IFERROR(IF(W12="","",VLOOKUP(W12,'Concordance Classmt &amp; Points'!$A$2:$B$33,2,FALSE)),0)</f>
        <v>32</v>
      </c>
      <c r="Y12" s="71">
        <f ca="1">IF(ISNUMBER(X12),X12+X12*(MAX(0,$H12-28))*1.5/100,"")</f>
        <v>32</v>
      </c>
      <c r="Z12" s="75"/>
      <c r="AA12" s="76">
        <v>2712</v>
      </c>
      <c r="AB12" s="45">
        <f>IF(AA12="","",RANK(AA12,AA$3:AA$73,1))</f>
        <v>9</v>
      </c>
      <c r="AC12" s="45">
        <f>IFERROR(IF(AB12="","",VLOOKUP(AB12,'Concordance Classmt &amp; Points'!$A$2:$B$33,2,FALSE)),0)</f>
        <v>32</v>
      </c>
      <c r="AD12" s="71">
        <f ca="1">IF(ISNUMBER(AC12),AC12+AC12*(MAX(0,$H12-28))*1.5/100,"")</f>
        <v>32</v>
      </c>
      <c r="AE12" s="75"/>
      <c r="AF12" s="77">
        <v>3.3425925925925928E-3</v>
      </c>
      <c r="AG12" s="45">
        <f>IF(AF12="","",RANK(AF12,AF$3:AF$73,1))</f>
        <v>31</v>
      </c>
      <c r="AH12" s="45">
        <f>IFERROR(IF(AG12="","",VLOOKUP(AG12,'Concordance Classmt &amp; Points'!$A$2:$B$33,2,FALSE)),0)</f>
        <v>0</v>
      </c>
      <c r="AI12" s="71">
        <f ca="1">IF(ISNUMBER(AH12),AH12+AH12*(MAX(0,$H12-28))*1.5/100,"")</f>
        <v>0</v>
      </c>
      <c r="AJ12" s="75"/>
      <c r="AK12" s="77">
        <v>3.3425925925925928E-3</v>
      </c>
      <c r="AL12" s="45">
        <f>IF(AK12="","",RANK(AK12,AK$3:AK$73,1))</f>
        <v>31</v>
      </c>
      <c r="AM12" s="45">
        <f>IFERROR(IF(AL12="","",VLOOKUP(AL12,'Concordance Classmt &amp; Points'!$A$2:$B$33,2,FALSE)),0)</f>
        <v>0</v>
      </c>
      <c r="AN12" s="71">
        <f ca="1">IF(ISNUMBER(AM12),AM12+AM12*(MAX(0,$H12-28))*1.5/100,"")</f>
        <v>0</v>
      </c>
      <c r="AO12" s="75"/>
      <c r="AP12" s="76">
        <v>2712</v>
      </c>
      <c r="AQ12" s="45">
        <f>IF(AP12="","",RANK(AP12,AP$3:AP$73,1))</f>
        <v>9</v>
      </c>
      <c r="AR12" s="45">
        <f>IFERROR(IF(AQ12="","",VLOOKUP(AQ12,'Concordance Classmt &amp; Points'!$A$2:$B$33,2,FALSE)),0)</f>
        <v>32</v>
      </c>
      <c r="AS12" s="71">
        <f ca="1">IF(ISNUMBER(AR12),AR12+AR12*(MAX(0,$H12-28))*1.5/100,"")</f>
        <v>32</v>
      </c>
      <c r="AT12" s="75"/>
      <c r="AU12" s="76">
        <v>2712</v>
      </c>
      <c r="AV12" s="45">
        <f>IF(AU12="","",RANK(AU12,AU$3:AU$73,1))</f>
        <v>9</v>
      </c>
      <c r="AW12" s="45">
        <f>IFERROR(IF(AV12="","",VLOOKUP(AV12,'Concordance Classmt &amp; Points'!$A$2:$B$33,2,FALSE)),0)</f>
        <v>32</v>
      </c>
      <c r="AX12" s="71">
        <f ca="1">IF(ISNUMBER(AW12),AW12+AW12*(MAX(0,$H12-28))*1.5/100,"")</f>
        <v>32</v>
      </c>
      <c r="AY12" s="75"/>
      <c r="AZ12" s="76">
        <v>2712</v>
      </c>
      <c r="BA12" s="45">
        <f>IF(AZ12="","",RANK(AZ12,AZ$3:AZ$73,1))</f>
        <v>9</v>
      </c>
      <c r="BB12" s="45">
        <f>IFERROR(IF(BA12="","",VLOOKUP(BA12,'Concordance Classmt &amp; Points'!$A$2:$B$33,2,FALSE)),0)</f>
        <v>32</v>
      </c>
      <c r="BC12" s="71">
        <f ca="1">IF(ISNUMBER(BB12),BB12+BB12*(MAX(0,$H12-28))*1.5/100,"")</f>
        <v>32</v>
      </c>
      <c r="BD12" s="75"/>
      <c r="BE12" s="76">
        <v>650</v>
      </c>
      <c r="BF12" s="74">
        <f>IF(BE12="","",RANK(BE12,BE$3:BE$73,0))</f>
        <v>14</v>
      </c>
      <c r="BG12" s="45">
        <f>IFERROR(IF(BF12="","",VLOOKUP(BF12,'Concordance Classmt &amp; Points'!$A$2:$B$33,2,FALSE)),0)</f>
        <v>27</v>
      </c>
      <c r="BH12" s="71">
        <f ca="1">IF(ISNUMBER(BG12),BG12+BG12*(MAX(0,$H12-28))*1.5/100,"")</f>
        <v>27</v>
      </c>
      <c r="BI12" s="71">
        <f>IF(BE12="","",IF(LEN(BE12)&lt;=2,BE12,
IF(LEN(BE12)=3,LEFT(BE12,1)*60+RIGHT(BE12,2)*1,
IF(LEN(BE12)=4,LEFT(BE12,2)*60+RIGHT(BE12,2)*1)))/60)</f>
        <v>6.833333333333333</v>
      </c>
      <c r="BJ12" s="71">
        <f>IF(BE12="","",8+0.5*(BI12-1))</f>
        <v>10.916666666666666</v>
      </c>
      <c r="BK12" s="78">
        <v>45797</v>
      </c>
      <c r="BL12" s="79">
        <f>IF(COUNT(M12,S12,X12,AC12,AH12,AR12,AM12,AW12,BB12,BG12),SUM(M12,S12,X12,AC12,AH12,AR12,AM12,AW12,BB12,BG12),"-")</f>
        <v>187</v>
      </c>
      <c r="BM12" s="79">
        <f ca="1">IF(COUNT(N12,T12,Y12,AD12,AI12,AN12,AS12,AX12,BC12,BH12),SUM(N12,T12,Y12,AD12,AI12,AN12,AS12,AX12,BC12,BH12),"-")</f>
        <v>187</v>
      </c>
      <c r="BN12" s="68">
        <f ca="1">IF(BM12="-","",RANK(BM12,BM$3:BM$73))</f>
        <v>14</v>
      </c>
    </row>
    <row r="13" spans="1:66" s="100" customFormat="1" x14ac:dyDescent="0.35">
      <c r="A13" s="81">
        <f ca="1">IF(BM13="-","",RANK(BM13,BM$3:BM$73))</f>
        <v>7</v>
      </c>
      <c r="B13" s="81" t="s">
        <v>80</v>
      </c>
      <c r="C13" s="82" t="s">
        <v>103</v>
      </c>
      <c r="D13" s="82" t="s">
        <v>25</v>
      </c>
      <c r="E13" s="83" t="s">
        <v>140</v>
      </c>
      <c r="F13" s="84">
        <v>222222</v>
      </c>
      <c r="G13" s="85">
        <v>35554</v>
      </c>
      <c r="H13" s="86">
        <f ca="1">IF(G13="","",DATEDIF(G13,NOW(),"Y"))</f>
        <v>28</v>
      </c>
      <c r="I13" s="87">
        <v>93</v>
      </c>
      <c r="J13" s="88">
        <v>178</v>
      </c>
      <c r="K13" s="89">
        <v>25</v>
      </c>
      <c r="L13" s="90">
        <f>IF(K13="","",RANK(K13,K$3:K$73,0))</f>
        <v>5</v>
      </c>
      <c r="M13" s="90">
        <f>IFERROR(IF(L13="","",VLOOKUP(L13,'Concordance Classmt &amp; Points'!$A$2:$B$33,2,FALSE)),0)</f>
        <v>45</v>
      </c>
      <c r="N13" s="91">
        <f ca="1">IF(ISNUMBER(M13),M13+M13*(MAX(0,$H13-28))*1.5/100,"")</f>
        <v>45</v>
      </c>
      <c r="O13" s="92"/>
      <c r="P13" s="89">
        <v>7</v>
      </c>
      <c r="Q13" s="93">
        <f>IFERROR(IF(AND(J13=0,I13=0),"",437.8*P13*I13/(J13*J13)),"")</f>
        <v>8.9953225602827924</v>
      </c>
      <c r="R13" s="94">
        <f>IF(Q13="","",RANK(Q13,Q$3:Q$73,0))</f>
        <v>6</v>
      </c>
      <c r="S13" s="90">
        <f>IFERROR(IF(R13="","",VLOOKUP(R13,'Concordance Classmt &amp; Points'!$A$2:$B$33,2,FALSE)),0)</f>
        <v>40</v>
      </c>
      <c r="T13" s="91">
        <f ca="1">IF(ISNUMBER(S13),S13+S13*(MAX(0,$H13-28))*1.5/100,"")</f>
        <v>40</v>
      </c>
      <c r="U13" s="95"/>
      <c r="V13" s="96">
        <v>2750</v>
      </c>
      <c r="W13" s="90">
        <f>IF(V13="","",RANK(V13,V$3:V$73,1))</f>
        <v>10</v>
      </c>
      <c r="X13" s="90">
        <f>IFERROR(IF(W13="","",VLOOKUP(W13,'Concordance Classmt &amp; Points'!$A$2:$B$33,2,FALSE)),0)</f>
        <v>31</v>
      </c>
      <c r="Y13" s="91">
        <f ca="1">IF(ISNUMBER(X13),X13+X13*(MAX(0,$H13-28))*1.5/100,"")</f>
        <v>31</v>
      </c>
      <c r="Z13" s="95"/>
      <c r="AA13" s="96">
        <v>2750</v>
      </c>
      <c r="AB13" s="90">
        <f>IF(AA13="","",RANK(AA13,AA$3:AA$73,1))</f>
        <v>10</v>
      </c>
      <c r="AC13" s="90">
        <f>IFERROR(IF(AB13="","",VLOOKUP(AB13,'Concordance Classmt &amp; Points'!$A$2:$B$33,2,FALSE)),0)</f>
        <v>31</v>
      </c>
      <c r="AD13" s="91">
        <f ca="1">IF(ISNUMBER(AC13),AC13+AC13*(MAX(0,$H13-28))*1.5/100,"")</f>
        <v>31</v>
      </c>
      <c r="AE13" s="95"/>
      <c r="AF13" s="97">
        <v>2.4525462962962964E-3</v>
      </c>
      <c r="AG13" s="90">
        <f>IF(AF13="","",RANK(AF13,AF$3:AF$73,1))</f>
        <v>2</v>
      </c>
      <c r="AH13" s="90">
        <f>IFERROR(IF(AG13="","",VLOOKUP(AG13,'Concordance Classmt &amp; Points'!$A$2:$B$33,2,FALSE)),0)</f>
        <v>75</v>
      </c>
      <c r="AI13" s="91">
        <f ca="1">IF(ISNUMBER(AH13),AH13+AH13*(MAX(0,$H13-28))*1.5/100,"")</f>
        <v>75</v>
      </c>
      <c r="AJ13" s="95"/>
      <c r="AK13" s="97">
        <v>2.4525462962962964E-3</v>
      </c>
      <c r="AL13" s="90">
        <f>IF(AK13="","",RANK(AK13,AK$3:AK$73,1))</f>
        <v>2</v>
      </c>
      <c r="AM13" s="90">
        <f>IFERROR(IF(AL13="","",VLOOKUP(AL13,'Concordance Classmt &amp; Points'!$A$2:$B$33,2,FALSE)),0)</f>
        <v>75</v>
      </c>
      <c r="AN13" s="91">
        <f ca="1">IF(ISNUMBER(AM13),AM13+AM13*(MAX(0,$H13-28))*1.5/100,"")</f>
        <v>75</v>
      </c>
      <c r="AO13" s="95"/>
      <c r="AP13" s="96">
        <v>2750</v>
      </c>
      <c r="AQ13" s="90">
        <f>IF(AP13="","",RANK(AP13,AP$3:AP$73,1))</f>
        <v>10</v>
      </c>
      <c r="AR13" s="90">
        <f>IFERROR(IF(AQ13="","",VLOOKUP(AQ13,'Concordance Classmt &amp; Points'!$A$2:$B$33,2,FALSE)),0)</f>
        <v>31</v>
      </c>
      <c r="AS13" s="91">
        <f ca="1">IF(ISNUMBER(AR13),AR13+AR13*(MAX(0,$H13-28))*1.5/100,"")</f>
        <v>31</v>
      </c>
      <c r="AT13" s="95"/>
      <c r="AU13" s="96">
        <v>2750</v>
      </c>
      <c r="AV13" s="90">
        <f>IF(AU13="","",RANK(AU13,AU$3:AU$73,1))</f>
        <v>10</v>
      </c>
      <c r="AW13" s="90">
        <f>IFERROR(IF(AV13="","",VLOOKUP(AV13,'Concordance Classmt &amp; Points'!$A$2:$B$33,2,FALSE)),0)</f>
        <v>31</v>
      </c>
      <c r="AX13" s="91">
        <f ca="1">IF(ISNUMBER(AW13),AW13+AW13*(MAX(0,$H13-28))*1.5/100,"")</f>
        <v>31</v>
      </c>
      <c r="AY13" s="95"/>
      <c r="AZ13" s="96">
        <v>2750</v>
      </c>
      <c r="BA13" s="90">
        <f>IF(AZ13="","",RANK(AZ13,AZ$3:AZ$73,1))</f>
        <v>10</v>
      </c>
      <c r="BB13" s="90">
        <f>IFERROR(IF(BA13="","",VLOOKUP(BA13,'Concordance Classmt &amp; Points'!$A$2:$B$33,2,FALSE)),0)</f>
        <v>31</v>
      </c>
      <c r="BC13" s="91">
        <f ca="1">IF(ISNUMBER(BB13),BB13+BB13*(MAX(0,$H13-28))*1.5/100,"")</f>
        <v>31</v>
      </c>
      <c r="BD13" s="95"/>
      <c r="BE13" s="96">
        <v>853</v>
      </c>
      <c r="BF13" s="94">
        <f>IF(BE13="","",RANK(BE13,BE$3:BE$73,0))</f>
        <v>8</v>
      </c>
      <c r="BG13" s="90">
        <f>IFERROR(IF(BF13="","",VLOOKUP(BF13,'Concordance Classmt &amp; Points'!$A$2:$B$33,2,FALSE)),0)</f>
        <v>34</v>
      </c>
      <c r="BH13" s="91">
        <f ca="1">IF(ISNUMBER(BG13),BG13+BG13*(MAX(0,$H13-28))*1.5/100,"")</f>
        <v>34</v>
      </c>
      <c r="BI13" s="91">
        <f>IF(BE13="","",IF(LEN(BE13)&lt;=2,BE13,
IF(LEN(BE13)=3,LEFT(BE13,1)*60+RIGHT(BE13,2)*1,
IF(LEN(BE13)=4,LEFT(BE13,2)*60+RIGHT(BE13,2)*1)))/60)</f>
        <v>8.8833333333333329</v>
      </c>
      <c r="BJ13" s="91">
        <f>IF(BE13="","",8+0.5*(BI13-1))</f>
        <v>11.941666666666666</v>
      </c>
      <c r="BK13" s="98">
        <v>45797</v>
      </c>
      <c r="BL13" s="99">
        <f>IF(COUNT(M13,S13,X13,AC13,AH13,AR13,AM13,AW13,BB13,BG13),SUM(M13,S13,X13,AC13,AH13,AR13,AM13,AW13,BB13,BG13),"-")</f>
        <v>424</v>
      </c>
      <c r="BM13" s="99">
        <f ca="1">IF(COUNT(N13,T13,Y13,AD13,AI13,AN13,AS13,AX13,BC13,BH13),SUM(N13,T13,Y13,AD13,AI13,AN13,AS13,AX13,BC13,BH13),"-")</f>
        <v>424</v>
      </c>
      <c r="BN13" s="81">
        <f ca="1">IF(BM13="-","",RANK(BM13,BM$3:BM$73))</f>
        <v>7</v>
      </c>
    </row>
    <row r="14" spans="1:66" s="100" customFormat="1" x14ac:dyDescent="0.35">
      <c r="A14" s="81">
        <f ca="1">IF(BM14="-","",RANK(BM14,BM$3:BM$73))</f>
        <v>8</v>
      </c>
      <c r="B14" s="81" t="s">
        <v>80</v>
      </c>
      <c r="C14" s="104" t="s">
        <v>105</v>
      </c>
      <c r="D14" s="104"/>
      <c r="E14" s="105" t="s">
        <v>140</v>
      </c>
      <c r="F14" s="106"/>
      <c r="G14" s="107">
        <v>25461</v>
      </c>
      <c r="H14" s="86">
        <f ca="1">IF(G14="","",DATEDIF(G14,NOW(),"Y"))</f>
        <v>55</v>
      </c>
      <c r="I14" s="87"/>
      <c r="J14" s="88"/>
      <c r="K14" s="89">
        <v>21</v>
      </c>
      <c r="L14" s="90">
        <f>IF(K14="","",RANK(K14,K$3:K$73,0))</f>
        <v>6</v>
      </c>
      <c r="M14" s="90">
        <f>IFERROR(IF(L14="","",VLOOKUP(L14,'Concordance Classmt &amp; Points'!$A$2:$B$33,2,FALSE)),0)</f>
        <v>40</v>
      </c>
      <c r="N14" s="91">
        <f ca="1">IF(ISNUMBER(M14),M14+M14*(MAX(0,$H14-28))*1.5/100,"")</f>
        <v>56.2</v>
      </c>
      <c r="O14" s="98">
        <v>45799</v>
      </c>
      <c r="P14" s="89"/>
      <c r="Q14" s="93" t="str">
        <f>IFERROR(IF(AND(J14=0,I14=0),"",437.8*P14*I14/(J14*J14)),"")</f>
        <v/>
      </c>
      <c r="R14" s="94" t="str">
        <f>IF(Q14="","",RANK(Q14,Q$3:Q$73,0))</f>
        <v/>
      </c>
      <c r="S14" s="90" t="str">
        <f>IFERROR(IF(R14="","",VLOOKUP(R14,'Concordance Classmt &amp; Points'!$A$2:$B$33,2,FALSE)),0)</f>
        <v/>
      </c>
      <c r="T14" s="91" t="str">
        <f>IF(ISNUMBER(S14),S14+S14*(MAX(0,$H14-28))*1.5/100,"")</f>
        <v/>
      </c>
      <c r="U14" s="95"/>
      <c r="V14" s="96">
        <v>2941</v>
      </c>
      <c r="W14" s="90">
        <f>IF(V14="","",RANK(V14,V$3:V$73,1))</f>
        <v>11</v>
      </c>
      <c r="X14" s="90">
        <f>IFERROR(IF(W14="","",VLOOKUP(W14,'Concordance Classmt &amp; Points'!$A$2:$B$33,2,FALSE)),0)</f>
        <v>30</v>
      </c>
      <c r="Y14" s="91">
        <f ca="1">IF(ISNUMBER(X14),X14+X14*(MAX(0,$H14-28))*1.5/100,"")</f>
        <v>42.15</v>
      </c>
      <c r="Z14" s="95"/>
      <c r="AA14" s="96">
        <v>2941</v>
      </c>
      <c r="AB14" s="90">
        <f>IF(AA14="","",RANK(AA14,AA$3:AA$73,1))</f>
        <v>11</v>
      </c>
      <c r="AC14" s="90">
        <f>IFERROR(IF(AB14="","",VLOOKUP(AB14,'Concordance Classmt &amp; Points'!$A$2:$B$33,2,FALSE)),0)</f>
        <v>30</v>
      </c>
      <c r="AD14" s="91">
        <f ca="1">IF(ISNUMBER(AC14),AC14+AC14*(MAX(0,$H14-28))*1.5/100,"")</f>
        <v>42.15</v>
      </c>
      <c r="AE14" s="95"/>
      <c r="AF14" s="97"/>
      <c r="AG14" s="90" t="str">
        <f>IF(AF14="","",RANK(AF14,AF$3:AF$73,1))</f>
        <v/>
      </c>
      <c r="AH14" s="90" t="str">
        <f>IFERROR(IF(AG14="","",VLOOKUP(AG14,'Concordance Classmt &amp; Points'!$A$2:$B$33,2,FALSE)),0)</f>
        <v/>
      </c>
      <c r="AI14" s="91" t="str">
        <f>IF(ISNUMBER(AH14),AH14+AH14*(MAX(0,$H14-28))*1.5/100,"")</f>
        <v/>
      </c>
      <c r="AJ14" s="98"/>
      <c r="AK14" s="97"/>
      <c r="AL14" s="90" t="str">
        <f>IF(AK14="","",RANK(AK14,AK$3:AK$73,1))</f>
        <v/>
      </c>
      <c r="AM14" s="90" t="str">
        <f>IFERROR(IF(AL14="","",VLOOKUP(AL14,'Concordance Classmt &amp; Points'!$A$2:$B$33,2,FALSE)),0)</f>
        <v/>
      </c>
      <c r="AN14" s="91" t="str">
        <f>IF(ISNUMBER(AM14),AM14+AM14*(MAX(0,$H14-28))*1.5/100,"")</f>
        <v/>
      </c>
      <c r="AO14" s="95"/>
      <c r="AP14" s="96">
        <v>2941</v>
      </c>
      <c r="AQ14" s="90">
        <f>IF(AP14="","",RANK(AP14,AP$3:AP$73,1))</f>
        <v>11</v>
      </c>
      <c r="AR14" s="90">
        <f>IFERROR(IF(AQ14="","",VLOOKUP(AQ14,'Concordance Classmt &amp; Points'!$A$2:$B$33,2,FALSE)),0)</f>
        <v>30</v>
      </c>
      <c r="AS14" s="91">
        <f ca="1">IF(ISNUMBER(AR14),AR14+AR14*(MAX(0,$H14-28))*1.5/100,"")</f>
        <v>42.15</v>
      </c>
      <c r="AT14" s="95"/>
      <c r="AU14" s="96">
        <v>2941</v>
      </c>
      <c r="AV14" s="90">
        <f>IF(AU14="","",RANK(AU14,AU$3:AU$73,1))</f>
        <v>11</v>
      </c>
      <c r="AW14" s="90">
        <f>IFERROR(IF(AV14="","",VLOOKUP(AV14,'Concordance Classmt &amp; Points'!$A$2:$B$33,2,FALSE)),0)</f>
        <v>30</v>
      </c>
      <c r="AX14" s="91">
        <f ca="1">IF(ISNUMBER(AW14),AW14+AW14*(MAX(0,$H14-28))*1.5/100,"")</f>
        <v>42.15</v>
      </c>
      <c r="AY14" s="95"/>
      <c r="AZ14" s="96">
        <v>2941</v>
      </c>
      <c r="BA14" s="90">
        <f>IF(AZ14="","",RANK(AZ14,AZ$3:AZ$73,1))</f>
        <v>11</v>
      </c>
      <c r="BB14" s="90">
        <f>IFERROR(IF(BA14="","",VLOOKUP(BA14,'Concordance Classmt &amp; Points'!$A$2:$B$33,2,FALSE)),0)</f>
        <v>30</v>
      </c>
      <c r="BC14" s="91">
        <f ca="1">IF(ISNUMBER(BB14),BB14+BB14*(MAX(0,$H14-28))*1.5/100,"")</f>
        <v>42.15</v>
      </c>
      <c r="BD14" s="95"/>
      <c r="BE14" s="96">
        <v>1111</v>
      </c>
      <c r="BF14" s="94">
        <f>IF(BE14="","",RANK(BE14,BE$3:BE$73,0))</f>
        <v>5</v>
      </c>
      <c r="BG14" s="90">
        <f>IFERROR(IF(BF14="","",VLOOKUP(BF14,'Concordance Classmt &amp; Points'!$A$2:$B$33,2,FALSE)),0)</f>
        <v>45</v>
      </c>
      <c r="BH14" s="91">
        <f ca="1">IF(ISNUMBER(BG14),BG14+BG14*(MAX(0,$H14-28))*1.5/100,"")</f>
        <v>63.225000000000001</v>
      </c>
      <c r="BI14" s="91">
        <f>IF(BE14="","",IF(LEN(BE14)&lt;=2,BE14,
IF(LEN(BE14)=3,LEFT(BE14,1)*60+RIGHT(BE14,2)*1,
IF(LEN(BE14)=4,LEFT(BE14,2)*60+RIGHT(BE14,2)*1)))/60)</f>
        <v>11.183333333333334</v>
      </c>
      <c r="BJ14" s="91">
        <f>IF(BE14="","",8+0.5*(BI14-1))</f>
        <v>13.091666666666667</v>
      </c>
      <c r="BK14" s="98">
        <v>45797</v>
      </c>
      <c r="BL14" s="99">
        <f>IF(COUNT(M14,S14,X14,AC14,AH14,AR14,AM14,AW14,BB14,BG14),SUM(M14,S14,X14,AC14,AH14,AR14,AM14,AW14,BB14,BG14),"-")</f>
        <v>235</v>
      </c>
      <c r="BM14" s="99">
        <f ca="1">IF(COUNT(N14,T14,Y14,AD14,AI14,AN14,AS14,AX14,BC14,BH14),SUM(N14,T14,Y14,AD14,AI14,AN14,AS14,AX14,BC14,BH14),"-")</f>
        <v>330.17500000000001</v>
      </c>
      <c r="BN14" s="81">
        <f ca="1">IF(BM14="-","",RANK(BM14,BM$3:BM$73))</f>
        <v>8</v>
      </c>
    </row>
    <row r="15" spans="1:66" s="100" customFormat="1" x14ac:dyDescent="0.35">
      <c r="A15" s="81">
        <f ca="1">IF(BM15="-","",RANK(BM15,BM$3:BM$73))</f>
        <v>9</v>
      </c>
      <c r="B15" s="81" t="s">
        <v>83</v>
      </c>
      <c r="C15" s="82" t="s">
        <v>106</v>
      </c>
      <c r="D15" s="82" t="s">
        <v>60</v>
      </c>
      <c r="E15" s="83" t="s">
        <v>140</v>
      </c>
      <c r="F15" s="84"/>
      <c r="G15" s="85">
        <v>27429</v>
      </c>
      <c r="H15" s="86">
        <f ca="1">IF(G15="","",DATEDIF(G15,NOW(),"Y"))</f>
        <v>50</v>
      </c>
      <c r="I15" s="87"/>
      <c r="J15" s="88"/>
      <c r="K15" s="89">
        <v>4</v>
      </c>
      <c r="L15" s="90">
        <f>IF(K15="","",RANK(K15,K$3:K$73,0))</f>
        <v>48</v>
      </c>
      <c r="M15" s="90">
        <f>IFERROR(IF(L15="","",VLOOKUP(L15,'Concordance Classmt &amp; Points'!$A$2:$B$33,2,FALSE)),0)</f>
        <v>0</v>
      </c>
      <c r="N15" s="91">
        <f ca="1">IF(ISNUMBER(M15),M15+M15*(MAX(0,$H15-28))*1.5/100,"")</f>
        <v>0</v>
      </c>
      <c r="O15" s="92"/>
      <c r="P15" s="89">
        <v>4</v>
      </c>
      <c r="Q15" s="93" t="str">
        <f>IFERROR(IF(AND(J15=0,I15=0),"",437.8*P15*I15/(J15*J15)),"")</f>
        <v/>
      </c>
      <c r="R15" s="94" t="str">
        <f>IF(Q15="","",RANK(Q15,Q$3:Q$73,0))</f>
        <v/>
      </c>
      <c r="S15" s="90" t="str">
        <f>IFERROR(IF(R15="","",VLOOKUP(R15,'Concordance Classmt &amp; Points'!$A$2:$B$33,2,FALSE)),0)</f>
        <v/>
      </c>
      <c r="T15" s="91" t="str">
        <f>IF(ISNUMBER(S15),S15+S15*(MAX(0,$H15-28))*1.5/100,"")</f>
        <v/>
      </c>
      <c r="U15" s="95"/>
      <c r="V15" s="96">
        <v>2995</v>
      </c>
      <c r="W15" s="90">
        <f>IF(V15="","",RANK(V15,V$3:V$73,1))</f>
        <v>12</v>
      </c>
      <c r="X15" s="90">
        <f>IFERROR(IF(W15="","",VLOOKUP(W15,'Concordance Classmt &amp; Points'!$A$2:$B$33,2,FALSE)),0)</f>
        <v>29</v>
      </c>
      <c r="Y15" s="91">
        <f ca="1">IF(ISNUMBER(X15),X15+X15*(MAX(0,$H15-28))*1.5/100,"")</f>
        <v>38.57</v>
      </c>
      <c r="Z15" s="95"/>
      <c r="AA15" s="96">
        <v>2995</v>
      </c>
      <c r="AB15" s="90">
        <f>IF(AA15="","",RANK(AA15,AA$3:AA$73,1))</f>
        <v>12</v>
      </c>
      <c r="AC15" s="90">
        <f>IFERROR(IF(AB15="","",VLOOKUP(AB15,'Concordance Classmt &amp; Points'!$A$2:$B$33,2,FALSE)),0)</f>
        <v>29</v>
      </c>
      <c r="AD15" s="91">
        <f ca="1">IF(ISNUMBER(AC15),AC15+AC15*(MAX(0,$H15-28))*1.5/100,"")</f>
        <v>38.57</v>
      </c>
      <c r="AE15" s="95"/>
      <c r="AF15" s="97"/>
      <c r="AG15" s="90" t="str">
        <f>IF(AF15="","",RANK(AF15,AF$3:AF$73,1))</f>
        <v/>
      </c>
      <c r="AH15" s="90" t="str">
        <f>IFERROR(IF(AG15="","",VLOOKUP(AG15,'Concordance Classmt &amp; Points'!$A$2:$B$33,2,FALSE)),0)</f>
        <v/>
      </c>
      <c r="AI15" s="91" t="str">
        <f>IF(ISNUMBER(AH15),AH15+AH15*(MAX(0,$H15-28))*1.5/100,"")</f>
        <v/>
      </c>
      <c r="AJ15" s="98"/>
      <c r="AK15" s="97">
        <v>3.1840277777777774E-3</v>
      </c>
      <c r="AL15" s="90">
        <f>IF(AK15="","",RANK(AK15,AK$3:AK$73,1))</f>
        <v>26</v>
      </c>
      <c r="AM15" s="90">
        <f>IFERROR(IF(AL15="","",VLOOKUP(AL15,'Concordance Classmt &amp; Points'!$A$2:$B$33,2,FALSE)),0)</f>
        <v>10</v>
      </c>
      <c r="AN15" s="91">
        <f ca="1">IF(ISNUMBER(AM15),AM15+AM15*(MAX(0,$H15-28))*1.5/100,"")</f>
        <v>13.3</v>
      </c>
      <c r="AO15" s="95"/>
      <c r="AP15" s="96">
        <v>2995</v>
      </c>
      <c r="AQ15" s="90">
        <f>IF(AP15="","",RANK(AP15,AP$3:AP$73,1))</f>
        <v>12</v>
      </c>
      <c r="AR15" s="90">
        <f>IFERROR(IF(AQ15="","",VLOOKUP(AQ15,'Concordance Classmt &amp; Points'!$A$2:$B$33,2,FALSE)),0)</f>
        <v>29</v>
      </c>
      <c r="AS15" s="91">
        <f ca="1">IF(ISNUMBER(AR15),AR15+AR15*(MAX(0,$H15-28))*1.5/100,"")</f>
        <v>38.57</v>
      </c>
      <c r="AT15" s="95"/>
      <c r="AU15" s="96">
        <v>2995</v>
      </c>
      <c r="AV15" s="90">
        <f>IF(AU15="","",RANK(AU15,AU$3:AU$73,1))</f>
        <v>12</v>
      </c>
      <c r="AW15" s="90">
        <f>IFERROR(IF(AV15="","",VLOOKUP(AV15,'Concordance Classmt &amp; Points'!$A$2:$B$33,2,FALSE)),0)</f>
        <v>29</v>
      </c>
      <c r="AX15" s="91">
        <f ca="1">IF(ISNUMBER(AW15),AW15+AW15*(MAX(0,$H15-28))*1.5/100,"")</f>
        <v>38.57</v>
      </c>
      <c r="AY15" s="95"/>
      <c r="AZ15" s="96">
        <v>2995</v>
      </c>
      <c r="BA15" s="90">
        <f>IF(AZ15="","",RANK(AZ15,AZ$3:AZ$73,1))</f>
        <v>12</v>
      </c>
      <c r="BB15" s="90">
        <f>IFERROR(IF(BA15="","",VLOOKUP(BA15,'Concordance Classmt &amp; Points'!$A$2:$B$33,2,FALSE)),0)</f>
        <v>29</v>
      </c>
      <c r="BC15" s="91">
        <f ca="1">IF(ISNUMBER(BB15),BB15+BB15*(MAX(0,$H15-28))*1.5/100,"")</f>
        <v>38.57</v>
      </c>
      <c r="BD15" s="95"/>
      <c r="BE15" s="96">
        <v>1212</v>
      </c>
      <c r="BF15" s="94">
        <f>IF(BE15="","",RANK(BE15,BE$3:BE$73,0))</f>
        <v>3</v>
      </c>
      <c r="BG15" s="90">
        <f>IFERROR(IF(BF15="","",VLOOKUP(BF15,'Concordance Classmt &amp; Points'!$A$2:$B$33,2,FALSE)),0)</f>
        <v>60</v>
      </c>
      <c r="BH15" s="91">
        <f ca="1">IF(ISNUMBER(BG15),BG15+BG15*(MAX(0,$H15-28))*1.5/100,"")</f>
        <v>79.8</v>
      </c>
      <c r="BI15" s="91">
        <f>IF(BE15="","",IF(LEN(BE15)&lt;=2,BE15,
IF(LEN(BE15)=3,LEFT(BE15,1)*60+RIGHT(BE15,2)*1,
IF(LEN(BE15)=4,LEFT(BE15,2)*60+RIGHT(BE15,2)*1)))/60)</f>
        <v>12.2</v>
      </c>
      <c r="BJ15" s="91">
        <f>IF(BE15="","",8+0.5*(BI15-1))</f>
        <v>13.6</v>
      </c>
      <c r="BK15" s="98">
        <v>45797</v>
      </c>
      <c r="BL15" s="99">
        <f>IF(COUNT(M15,S15,X15,AC15,AH15,AR15,AM15,AW15,BB15,BG15),SUM(M15,S15,X15,AC15,AH15,AR15,AM15,AW15,BB15,BG15),"-")</f>
        <v>215</v>
      </c>
      <c r="BM15" s="99">
        <f ca="1">IF(COUNT(N15,T15,Y15,AD15,AI15,AN15,AS15,AX15,BC15,BH15),SUM(N15,T15,Y15,AD15,AI15,AN15,AS15,AX15,BC15,BH15),"-")</f>
        <v>285.95</v>
      </c>
      <c r="BN15" s="81">
        <f ca="1">IF(BM15="-","",RANK(BM15,BM$3:BM$73))</f>
        <v>9</v>
      </c>
    </row>
    <row r="16" spans="1:66" s="100" customFormat="1" x14ac:dyDescent="0.35">
      <c r="A16" s="81">
        <f ca="1">IF(BM16="-","",RANK(BM16,BM$3:BM$73))</f>
        <v>13</v>
      </c>
      <c r="B16" s="81" t="s">
        <v>81</v>
      </c>
      <c r="C16" s="82" t="s">
        <v>109</v>
      </c>
      <c r="D16" s="82" t="s">
        <v>33</v>
      </c>
      <c r="E16" s="83" t="s">
        <v>140</v>
      </c>
      <c r="F16" s="84"/>
      <c r="G16" s="85">
        <v>36094</v>
      </c>
      <c r="H16" s="86">
        <f ca="1">IF(G16="","",DATEDIF(G16,NOW(),"Y"))</f>
        <v>26</v>
      </c>
      <c r="I16" s="87"/>
      <c r="J16" s="88"/>
      <c r="K16" s="89">
        <v>9</v>
      </c>
      <c r="L16" s="90">
        <f>IF(K16="","",RANK(K16,K$3:K$73,0))</f>
        <v>25</v>
      </c>
      <c r="M16" s="90">
        <f>IFERROR(IF(L16="","",VLOOKUP(L16,'Concordance Classmt &amp; Points'!$A$2:$B$33,2,FALSE)),0)</f>
        <v>12</v>
      </c>
      <c r="N16" s="91">
        <f ca="1">IF(ISNUMBER(M16),M16+M16*(MAX(0,$H16-28))*1.5/100,"")</f>
        <v>12</v>
      </c>
      <c r="O16" s="92"/>
      <c r="P16" s="89">
        <v>9</v>
      </c>
      <c r="Q16" s="93" t="str">
        <f>IFERROR(IF(AND(J16=0,I16=0),"",437.8*P16*I16/(J16*J16)),"")</f>
        <v/>
      </c>
      <c r="R16" s="94" t="str">
        <f>IF(Q16="","",RANK(Q16,Q$3:Q$73,0))</f>
        <v/>
      </c>
      <c r="S16" s="90" t="str">
        <f>IFERROR(IF(R16="","",VLOOKUP(R16,'Concordance Classmt &amp; Points'!$A$2:$B$33,2,FALSE)),0)</f>
        <v/>
      </c>
      <c r="T16" s="91" t="str">
        <f>IF(ISNUMBER(S16),S16+S16*(MAX(0,$H16-28))*1.5/100,"")</f>
        <v/>
      </c>
      <c r="U16" s="95"/>
      <c r="V16" s="96"/>
      <c r="W16" s="90" t="str">
        <f>IF(V16="","",RANK(V16,V$3:V$73,1))</f>
        <v/>
      </c>
      <c r="X16" s="90" t="str">
        <f>IFERROR(IF(W16="","",VLOOKUP(W16,'Concordance Classmt &amp; Points'!$A$2:$B$33,2,FALSE)),0)</f>
        <v/>
      </c>
      <c r="Y16" s="91" t="str">
        <f>IF(ISNUMBER(X16),X16+X16*(MAX(0,$H16-28))*1.5/100,"")</f>
        <v/>
      </c>
      <c r="Z16" s="95"/>
      <c r="AA16" s="96"/>
      <c r="AB16" s="90" t="str">
        <f>IF(AA16="","",RANK(AA16,AA$3:AA$73,1))</f>
        <v/>
      </c>
      <c r="AC16" s="90" t="str">
        <f>IFERROR(IF(AB16="","",VLOOKUP(AB16,'Concordance Classmt &amp; Points'!$A$2:$B$33,2,FALSE)),0)</f>
        <v/>
      </c>
      <c r="AD16" s="91" t="str">
        <f>IF(ISNUMBER(AC16),AC16+AC16*(MAX(0,$H16-28))*1.5/100,"")</f>
        <v/>
      </c>
      <c r="AE16" s="95"/>
      <c r="AF16" s="97">
        <v>2.4340277777777776E-3</v>
      </c>
      <c r="AG16" s="90">
        <f>IF(AF16="","",RANK(AF16,AF$3:AF$73,1))</f>
        <v>1</v>
      </c>
      <c r="AH16" s="90">
        <f>IFERROR(IF(AG16="","",VLOOKUP(AG16,'Concordance Classmt &amp; Points'!$A$2:$B$33,2,FALSE)),0)</f>
        <v>90</v>
      </c>
      <c r="AI16" s="91">
        <f ca="1">IF(ISNUMBER(AH16),AH16+AH16*(MAX(0,$H16-28))*1.5/100,"")</f>
        <v>90</v>
      </c>
      <c r="AJ16" s="95"/>
      <c r="AK16" s="97">
        <v>2.4340277777777776E-3</v>
      </c>
      <c r="AL16" s="90">
        <f>IF(AK16="","",RANK(AK16,AK$3:AK$73,1))</f>
        <v>1</v>
      </c>
      <c r="AM16" s="90">
        <f>IFERROR(IF(AL16="","",VLOOKUP(AL16,'Concordance Classmt &amp; Points'!$A$2:$B$33,2,FALSE)),0)</f>
        <v>90</v>
      </c>
      <c r="AN16" s="91">
        <f ca="1">IF(ISNUMBER(AM16),AM16+AM16*(MAX(0,$H16-28))*1.5/100,"")</f>
        <v>90</v>
      </c>
      <c r="AO16" s="95"/>
      <c r="AP16" s="96"/>
      <c r="AQ16" s="90" t="str">
        <f>IF(AP16="","",RANK(AP16,AP$3:AP$73,1))</f>
        <v/>
      </c>
      <c r="AR16" s="90" t="str">
        <f>IFERROR(IF(AQ16="","",VLOOKUP(AQ16,'Concordance Classmt &amp; Points'!$A$2:$B$33,2,FALSE)),0)</f>
        <v/>
      </c>
      <c r="AS16" s="91" t="str">
        <f>IF(ISNUMBER(AR16),AR16+AR16*(MAX(0,$H16-28))*1.5/100,"")</f>
        <v/>
      </c>
      <c r="AT16" s="95"/>
      <c r="AU16" s="96"/>
      <c r="AV16" s="90" t="str">
        <f>IF(AU16="","",RANK(AU16,AU$3:AU$73,1))</f>
        <v/>
      </c>
      <c r="AW16" s="90" t="str">
        <f>IFERROR(IF(AV16="","",VLOOKUP(AV16,'Concordance Classmt &amp; Points'!$A$2:$B$33,2,FALSE)),0)</f>
        <v/>
      </c>
      <c r="AX16" s="91" t="str">
        <f>IF(ISNUMBER(AW16),AW16+AW16*(MAX(0,$H16-28))*1.5/100,"")</f>
        <v/>
      </c>
      <c r="AY16" s="95"/>
      <c r="AZ16" s="96"/>
      <c r="BA16" s="90" t="str">
        <f>IF(AZ16="","",RANK(AZ16,AZ$3:AZ$73,1))</f>
        <v/>
      </c>
      <c r="BB16" s="90" t="str">
        <f>IFERROR(IF(BA16="","",VLOOKUP(BA16,'Concordance Classmt &amp; Points'!$A$2:$B$33,2,FALSE)),0)</f>
        <v/>
      </c>
      <c r="BC16" s="91" t="str">
        <f>IF(ISNUMBER(BB16),BB16+BB16*(MAX(0,$H16-28))*1.5/100,"")</f>
        <v/>
      </c>
      <c r="BD16" s="95"/>
      <c r="BE16" s="96"/>
      <c r="BF16" s="94" t="str">
        <f>IF(BE16="","",RANK(BE16,BE$3:BE$73,0))</f>
        <v/>
      </c>
      <c r="BG16" s="90" t="str">
        <f>IFERROR(IF(BF16="","",VLOOKUP(BF16,'Concordance Classmt &amp; Points'!$A$2:$B$33,2,FALSE)),0)</f>
        <v/>
      </c>
      <c r="BH16" s="91" t="str">
        <f>IF(ISNUMBER(BG16),BG16+BG16*(MAX(0,$H16-28))*1.5/100,"")</f>
        <v/>
      </c>
      <c r="BI16" s="91" t="str">
        <f>IF(BE16="","",IF(LEN(BE16)&lt;=2,BE16,
IF(LEN(BE16)=3,LEFT(BE16,1)*60+RIGHT(BE16,2)*1,
IF(LEN(BE16)=4,LEFT(BE16,2)*60+RIGHT(BE16,2)*1)))/60)</f>
        <v/>
      </c>
      <c r="BJ16" s="91" t="str">
        <f>IF(BE16="","",8+0.5*(BI16-1))</f>
        <v/>
      </c>
      <c r="BK16" s="95"/>
      <c r="BL16" s="99">
        <f>IF(COUNT(M16,S16,X16,AC16,AH16,AR16,AM16,AW16,BB16,BG16),SUM(M16,S16,X16,AC16,AH16,AR16,AM16,AW16,BB16,BG16),"-")</f>
        <v>192</v>
      </c>
      <c r="BM16" s="99">
        <f ca="1">IF(COUNT(N16,T16,Y16,AD16,AI16,AN16,AS16,AX16,BC16,BH16),SUM(N16,T16,Y16,AD16,AI16,AN16,AS16,AX16,BC16,BH16),"-")</f>
        <v>192</v>
      </c>
      <c r="BN16" s="81">
        <f ca="1">IF(BM16="-","",RANK(BM16,BM$3:BM$73))</f>
        <v>13</v>
      </c>
    </row>
    <row r="17" spans="1:66" s="100" customFormat="1" x14ac:dyDescent="0.35">
      <c r="A17" s="81">
        <f ca="1">IF(BM17="-","",RANK(BM17,BM$3:BM$73))</f>
        <v>11</v>
      </c>
      <c r="B17" s="81" t="s">
        <v>82</v>
      </c>
      <c r="C17" s="82" t="s">
        <v>111</v>
      </c>
      <c r="D17" s="82" t="s">
        <v>39</v>
      </c>
      <c r="E17" s="83" t="s">
        <v>140</v>
      </c>
      <c r="F17" s="84"/>
      <c r="G17" s="85">
        <v>34822</v>
      </c>
      <c r="H17" s="86">
        <f ca="1">IF(G17="","",DATEDIF(G17,NOW(),"Y"))</f>
        <v>30</v>
      </c>
      <c r="I17" s="87"/>
      <c r="J17" s="88"/>
      <c r="K17" s="89">
        <v>6</v>
      </c>
      <c r="L17" s="90">
        <f>IF(K17="","",RANK(K17,K$3:K$73,0))</f>
        <v>36</v>
      </c>
      <c r="M17" s="90">
        <f>IFERROR(IF(L17="","",VLOOKUP(L17,'Concordance Classmt &amp; Points'!$A$2:$B$33,2,FALSE)),0)</f>
        <v>0</v>
      </c>
      <c r="N17" s="91">
        <f ca="1">IF(ISNUMBER(M17),M17+M17*(MAX(0,$H17-28))*1.5/100,"")</f>
        <v>0</v>
      </c>
      <c r="O17" s="92"/>
      <c r="P17" s="89">
        <v>6</v>
      </c>
      <c r="Q17" s="93" t="str">
        <f>IFERROR(IF(AND(J17=0,I17=0),"",437.8*P17*I17/(J17*J17)),"")</f>
        <v/>
      </c>
      <c r="R17" s="94" t="str">
        <f>IF(Q17="","",RANK(Q17,Q$3:Q$73,0))</f>
        <v/>
      </c>
      <c r="S17" s="90" t="str">
        <f>IFERROR(IF(R17="","",VLOOKUP(R17,'Concordance Classmt &amp; Points'!$A$2:$B$33,2,FALSE)),0)</f>
        <v/>
      </c>
      <c r="T17" s="91" t="str">
        <f>IF(ISNUMBER(S17),S17+S17*(MAX(0,$H17-28))*1.5/100,"")</f>
        <v/>
      </c>
      <c r="U17" s="95"/>
      <c r="V17" s="96">
        <v>3011</v>
      </c>
      <c r="W17" s="90">
        <f>IF(V17="","",RANK(V17,V$3:V$73,1))</f>
        <v>13</v>
      </c>
      <c r="X17" s="90">
        <f>IFERROR(IF(W17="","",VLOOKUP(W17,'Concordance Classmt &amp; Points'!$A$2:$B$33,2,FALSE)),0)</f>
        <v>28</v>
      </c>
      <c r="Y17" s="91">
        <f ca="1">IF(ISNUMBER(X17),X17+X17*(MAX(0,$H17-28))*1.5/100,"")</f>
        <v>28.84</v>
      </c>
      <c r="Z17" s="95"/>
      <c r="AA17" s="96">
        <v>3011</v>
      </c>
      <c r="AB17" s="90">
        <f>IF(AA17="","",RANK(AA17,AA$3:AA$73,1))</f>
        <v>13</v>
      </c>
      <c r="AC17" s="90">
        <f>IFERROR(IF(AB17="","",VLOOKUP(AB17,'Concordance Classmt &amp; Points'!$A$2:$B$33,2,FALSE)),0)</f>
        <v>28</v>
      </c>
      <c r="AD17" s="91">
        <f ca="1">IF(ISNUMBER(AC17),AC17+AC17*(MAX(0,$H17-28))*1.5/100,"")</f>
        <v>28.84</v>
      </c>
      <c r="AE17" s="95"/>
      <c r="AF17" s="97"/>
      <c r="AG17" s="90" t="str">
        <f>IF(AF17="","",RANK(AF17,AF$3:AF$73,1))</f>
        <v/>
      </c>
      <c r="AH17" s="90" t="str">
        <f>IFERROR(IF(AG17="","",VLOOKUP(AG17,'Concordance Classmt &amp; Points'!$A$2:$B$33,2,FALSE)),0)</f>
        <v/>
      </c>
      <c r="AI17" s="91" t="str">
        <f>IF(ISNUMBER(AH17),AH17+AH17*(MAX(0,$H17-28))*1.5/100,"")</f>
        <v/>
      </c>
      <c r="AJ17" s="98"/>
      <c r="AK17" s="97">
        <v>2.6412037037037033E-3</v>
      </c>
      <c r="AL17" s="90">
        <f>IF(AK17="","",RANK(AK17,AK$3:AK$73,1))</f>
        <v>12</v>
      </c>
      <c r="AM17" s="90">
        <f>IFERROR(IF(AL17="","",VLOOKUP(AL17,'Concordance Classmt &amp; Points'!$A$2:$B$33,2,FALSE)),0)</f>
        <v>29</v>
      </c>
      <c r="AN17" s="91">
        <f ca="1">IF(ISNUMBER(AM17),AM17+AM17*(MAX(0,$H17-28))*1.5/100,"")</f>
        <v>29.87</v>
      </c>
      <c r="AO17" s="95"/>
      <c r="AP17" s="96">
        <v>3011</v>
      </c>
      <c r="AQ17" s="90">
        <f>IF(AP17="","",RANK(AP17,AP$3:AP$73,1))</f>
        <v>13</v>
      </c>
      <c r="AR17" s="90">
        <f>IFERROR(IF(AQ17="","",VLOOKUP(AQ17,'Concordance Classmt &amp; Points'!$A$2:$B$33,2,FALSE)),0)</f>
        <v>28</v>
      </c>
      <c r="AS17" s="91">
        <f ca="1">IF(ISNUMBER(AR17),AR17+AR17*(MAX(0,$H17-28))*1.5/100,"")</f>
        <v>28.84</v>
      </c>
      <c r="AT17" s="95"/>
      <c r="AU17" s="96">
        <v>3011</v>
      </c>
      <c r="AV17" s="90">
        <f>IF(AU17="","",RANK(AU17,AU$3:AU$73,1))</f>
        <v>13</v>
      </c>
      <c r="AW17" s="90">
        <f>IFERROR(IF(AV17="","",VLOOKUP(AV17,'Concordance Classmt &amp; Points'!$A$2:$B$33,2,FALSE)),0)</f>
        <v>28</v>
      </c>
      <c r="AX17" s="91">
        <f ca="1">IF(ISNUMBER(AW17),AW17+AW17*(MAX(0,$H17-28))*1.5/100,"")</f>
        <v>28.84</v>
      </c>
      <c r="AY17" s="95"/>
      <c r="AZ17" s="96">
        <v>3011</v>
      </c>
      <c r="BA17" s="90">
        <f>IF(AZ17="","",RANK(AZ17,AZ$3:AZ$73,1))</f>
        <v>13</v>
      </c>
      <c r="BB17" s="90">
        <f>IFERROR(IF(BA17="","",VLOOKUP(BA17,'Concordance Classmt &amp; Points'!$A$2:$B$33,2,FALSE)),0)</f>
        <v>28</v>
      </c>
      <c r="BC17" s="91">
        <f ca="1">IF(ISNUMBER(BB17),BB17+BB17*(MAX(0,$H17-28))*1.5/100,"")</f>
        <v>28.84</v>
      </c>
      <c r="BD17" s="95"/>
      <c r="BE17" s="96">
        <v>1100</v>
      </c>
      <c r="BF17" s="94">
        <f>IF(BE17="","",RANK(BE17,BE$3:BE$73,0))</f>
        <v>6</v>
      </c>
      <c r="BG17" s="90">
        <f>IFERROR(IF(BF17="","",VLOOKUP(BF17,'Concordance Classmt &amp; Points'!$A$2:$B$33,2,FALSE)),0)</f>
        <v>40</v>
      </c>
      <c r="BH17" s="91">
        <f ca="1">IF(ISNUMBER(BG17),BG17+BG17*(MAX(0,$H17-28))*1.5/100,"")</f>
        <v>41.2</v>
      </c>
      <c r="BI17" s="91">
        <f>IF(BE17="","",IF(LEN(BE17)&lt;=2,BE17,
IF(LEN(BE17)=3,LEFT(BE17,1)*60+RIGHT(BE17,2)*1,
IF(LEN(BE17)=4,LEFT(BE17,2)*60+RIGHT(BE17,2)*1)))/60)</f>
        <v>11</v>
      </c>
      <c r="BJ17" s="91">
        <f>IF(BE17="","",8+0.5*(BI17-1))</f>
        <v>13</v>
      </c>
      <c r="BK17" s="98">
        <v>45797</v>
      </c>
      <c r="BL17" s="99">
        <f>IF(COUNT(M17,S17,X17,AC17,AH17,AR17,AM17,AW17,BB17,BG17),SUM(M17,S17,X17,AC17,AH17,AR17,AM17,AW17,BB17,BG17),"-")</f>
        <v>209</v>
      </c>
      <c r="BM17" s="99">
        <f ca="1">IF(COUNT(N17,T17,Y17,AD17,AI17,AN17,AS17,AX17,BC17,BH17),SUM(N17,T17,Y17,AD17,AI17,AN17,AS17,AX17,BC17,BH17),"-")</f>
        <v>215.26999999999998</v>
      </c>
      <c r="BN17" s="81">
        <f ca="1">IF(BM17="-","",RANK(BM17,BM$3:BM$73))</f>
        <v>11</v>
      </c>
    </row>
    <row r="18" spans="1:66" s="100" customFormat="1" x14ac:dyDescent="0.35">
      <c r="A18" s="4">
        <f ca="1">IF(BM18="-","",RANK(BM18,BM$3:BM$73))</f>
        <v>15</v>
      </c>
      <c r="B18" s="4"/>
      <c r="C18" s="23" t="s">
        <v>110</v>
      </c>
      <c r="D18" s="23" t="s">
        <v>43</v>
      </c>
      <c r="E18" s="56" t="s">
        <v>115</v>
      </c>
      <c r="F18" s="43"/>
      <c r="G18" s="38">
        <v>33420</v>
      </c>
      <c r="H18" s="10">
        <f ca="1">IF(G18="","",DATEDIF(G18,NOW(),"Y"))</f>
        <v>33</v>
      </c>
      <c r="I18" s="49"/>
      <c r="J18" s="29"/>
      <c r="K18" s="9">
        <v>4</v>
      </c>
      <c r="L18" s="2">
        <f>IF(K18="","",RANK(K18,K$3:K$73,0))</f>
        <v>48</v>
      </c>
      <c r="M18" s="2">
        <f>IFERROR(IF(L18="","",VLOOKUP(L18,'Concordance Classmt &amp; Points'!$A$2:$B$33,2,FALSE)),0)</f>
        <v>0</v>
      </c>
      <c r="N18" s="47">
        <f ca="1">IF(ISNUMBER(M18),M18+M18*(MAX(0,$H18-28))*1.5/100,"")</f>
        <v>0</v>
      </c>
      <c r="O18" s="55"/>
      <c r="P18" s="9">
        <v>4</v>
      </c>
      <c r="Q18" s="48" t="str">
        <f>IFERROR(IF(AND(J18=0,I18=0),"",437.8*P18*I18/(J18*J18)),"")</f>
        <v/>
      </c>
      <c r="R18" s="11" t="str">
        <f>IF(Q18="","",RANK(Q18,Q$3:Q$73,0))</f>
        <v/>
      </c>
      <c r="S18" s="2" t="str">
        <f>IFERROR(IF(R18="","",VLOOKUP(R18,'Concordance Classmt &amp; Points'!$A$2:$B$33,2,FALSE)),0)</f>
        <v/>
      </c>
      <c r="T18" s="47" t="str">
        <f>IF(ISNUMBER(S18),S18+S18*(MAX(0,$H18-28))*1.5/100,"")</f>
        <v/>
      </c>
      <c r="U18" s="51"/>
      <c r="V18" s="22"/>
      <c r="W18" s="2" t="str">
        <f>IF(V18="","",RANK(V18,V$3:V$73,1))</f>
        <v/>
      </c>
      <c r="X18" s="2" t="str">
        <f>IFERROR(IF(W18="","",VLOOKUP(W18,'Concordance Classmt &amp; Points'!$A$2:$B$33,2,FALSE)),0)</f>
        <v/>
      </c>
      <c r="Y18" s="47" t="str">
        <f>IF(ISNUMBER(X18),X18+X18*(MAX(0,$H18-28))*1.5/100,"")</f>
        <v/>
      </c>
      <c r="Z18" s="61"/>
      <c r="AA18" s="22">
        <v>3550</v>
      </c>
      <c r="AB18" s="2">
        <f>IF(AA18="","",RANK(AA18,AA$3:AA$73,1))</f>
        <v>14</v>
      </c>
      <c r="AC18" s="2">
        <f>IFERROR(IF(AB18="","",VLOOKUP(AB18,'Concordance Classmt &amp; Points'!$A$2:$B$33,2,FALSE)),0)</f>
        <v>27</v>
      </c>
      <c r="AD18" s="47">
        <f ca="1">IF(ISNUMBER(AC18),AC18+AC18*(MAX(0,$H18-28))*1.5/100,"")</f>
        <v>29.024999999999999</v>
      </c>
      <c r="AE18" s="51"/>
      <c r="AF18" s="26"/>
      <c r="AG18" s="2" t="str">
        <f>IF(AF18="","",RANK(AF18,AF$3:AF$73,1))</f>
        <v/>
      </c>
      <c r="AH18" s="2" t="str">
        <f>IFERROR(IF(AG18="","",VLOOKUP(AG18,'Concordance Classmt &amp; Points'!$A$2:$B$33,2,FALSE)),0)</f>
        <v/>
      </c>
      <c r="AI18" s="47" t="str">
        <f>IF(ISNUMBER(AH18),AH18+AH18*(MAX(0,$H18-28))*1.5/100,"")</f>
        <v/>
      </c>
      <c r="AJ18" s="51"/>
      <c r="AK18" s="26"/>
      <c r="AL18" s="2" t="str">
        <f>IF(AK18="","",RANK(AK18,AK$3:AK$73,1))</f>
        <v/>
      </c>
      <c r="AM18" s="2" t="str">
        <f>IFERROR(IF(AL18="","",VLOOKUP(AL18,'Concordance Classmt &amp; Points'!$A$2:$B$33,2,FALSE)),0)</f>
        <v/>
      </c>
      <c r="AN18" s="47" t="str">
        <f>IF(ISNUMBER(AM18),AM18+AM18*(MAX(0,$H18-28))*1.5/100,"")</f>
        <v/>
      </c>
      <c r="AO18" s="51"/>
      <c r="AP18" s="22">
        <v>3550</v>
      </c>
      <c r="AQ18" s="2">
        <f>IF(AP18="","",RANK(AP18,AP$3:AP$73,1))</f>
        <v>14</v>
      </c>
      <c r="AR18" s="2">
        <f>IFERROR(IF(AQ18="","",VLOOKUP(AQ18,'Concordance Classmt &amp; Points'!$A$2:$B$33,2,FALSE)),0)</f>
        <v>27</v>
      </c>
      <c r="AS18" s="47">
        <f ca="1">IF(ISNUMBER(AR18),AR18+AR18*(MAX(0,$H18-28))*1.5/100,"")</f>
        <v>29.024999999999999</v>
      </c>
      <c r="AT18" s="51"/>
      <c r="AU18" s="22">
        <v>3550</v>
      </c>
      <c r="AV18" s="2">
        <f>IF(AU18="","",RANK(AU18,AU$3:AU$73,1))</f>
        <v>14</v>
      </c>
      <c r="AW18" s="2">
        <f>IFERROR(IF(AV18="","",VLOOKUP(AV18,'Concordance Classmt &amp; Points'!$A$2:$B$33,2,FALSE)),0)</f>
        <v>27</v>
      </c>
      <c r="AX18" s="47">
        <f ca="1">IF(ISNUMBER(AW18),AW18+AW18*(MAX(0,$H18-28))*1.5/100,"")</f>
        <v>29.024999999999999</v>
      </c>
      <c r="AY18" s="51"/>
      <c r="AZ18" s="22">
        <v>3550</v>
      </c>
      <c r="BA18" s="2">
        <f>IF(AZ18="","",RANK(AZ18,AZ$3:AZ$73,1))</f>
        <v>14</v>
      </c>
      <c r="BB18" s="2">
        <f>IFERROR(IF(BA18="","",VLOOKUP(BA18,'Concordance Classmt &amp; Points'!$A$2:$B$33,2,FALSE)),0)</f>
        <v>27</v>
      </c>
      <c r="BC18" s="47">
        <f ca="1">IF(ISNUMBER(BB18),BB18+BB18*(MAX(0,$H18-28))*1.5/100,"")</f>
        <v>29.024999999999999</v>
      </c>
      <c r="BD18" s="51"/>
      <c r="BE18" s="22">
        <v>824</v>
      </c>
      <c r="BF18" s="11">
        <f>IF(BE18="","",RANK(BE18,BE$3:BE$73,0))</f>
        <v>10</v>
      </c>
      <c r="BG18" s="2">
        <f>IFERROR(IF(BF18="","",VLOOKUP(BF18,'Concordance Classmt &amp; Points'!$A$2:$B$33,2,FALSE)),0)</f>
        <v>31</v>
      </c>
      <c r="BH18" s="47">
        <f ca="1">IF(ISNUMBER(BG18),BG18+BG18*(MAX(0,$H18-28))*1.5/100,"")</f>
        <v>33.325000000000003</v>
      </c>
      <c r="BI18" s="47">
        <f>IF(BE18="","",IF(LEN(BE18)&lt;=2,BE18,
IF(LEN(BE18)=3,LEFT(BE18,1)*60+RIGHT(BE18,2)*1,
IF(LEN(BE18)=4,LEFT(BE18,2)*60+RIGHT(BE18,2)*1)))/60)</f>
        <v>8.4</v>
      </c>
      <c r="BJ18" s="47">
        <f>IF(BE18="","",8+0.5*(BI18-1))</f>
        <v>11.7</v>
      </c>
      <c r="BK18" s="61">
        <v>45797</v>
      </c>
      <c r="BL18" s="12">
        <f>IF(COUNT(M18,S18,X18,AC18,AH18,AR18,AM18,AW18,BB18,BG18),SUM(M18,S18,X18,AC18,AH18,AR18,AM18,AW18,BB18,BG18),"-")</f>
        <v>139</v>
      </c>
      <c r="BM18" s="12">
        <f ca="1">IF(COUNT(N18,T18,Y18,AD18,AI18,AN18,AS18,AX18,BC18,BH18),SUM(N18,T18,Y18,AD18,AI18,AN18,AS18,AX18,BC18,BH18),"-")</f>
        <v>149.42500000000001</v>
      </c>
      <c r="BN18" s="4">
        <f ca="1">IF(BM18="-","",RANK(BM18,BM$3:BM$73))</f>
        <v>15</v>
      </c>
    </row>
    <row r="19" spans="1:66" s="100" customFormat="1" x14ac:dyDescent="0.35">
      <c r="A19" s="81">
        <f ca="1">IF(BM19="-","",RANK(BM19,BM$3:BM$73))</f>
        <v>16</v>
      </c>
      <c r="B19" s="81" t="s">
        <v>83</v>
      </c>
      <c r="C19" s="82" t="s">
        <v>112</v>
      </c>
      <c r="D19" s="82" t="s">
        <v>57</v>
      </c>
      <c r="E19" s="83" t="s">
        <v>140</v>
      </c>
      <c r="F19" s="84"/>
      <c r="G19" s="85">
        <v>33286</v>
      </c>
      <c r="H19" s="86">
        <f ca="1">IF(G19="","",DATEDIF(G19,NOW(),"Y"))</f>
        <v>34</v>
      </c>
      <c r="I19" s="87"/>
      <c r="J19" s="88"/>
      <c r="K19" s="89">
        <v>12</v>
      </c>
      <c r="L19" s="90">
        <f>IF(K19="","",RANK(K19,K$3:K$73,0))</f>
        <v>14</v>
      </c>
      <c r="M19" s="90">
        <f>IFERROR(IF(L19="","",VLOOKUP(L19,'Concordance Classmt &amp; Points'!$A$2:$B$33,2,FALSE)),0)</f>
        <v>27</v>
      </c>
      <c r="N19" s="91">
        <f ca="1">IF(ISNUMBER(M19),M19+M19*(MAX(0,$H19-28))*1.5/100,"")</f>
        <v>29.43</v>
      </c>
      <c r="O19" s="92"/>
      <c r="P19" s="89">
        <v>12</v>
      </c>
      <c r="Q19" s="93" t="str">
        <f>IFERROR(IF(AND(J19=0,I19=0),"",437.8*P19*I19/(J19*J19)),"")</f>
        <v/>
      </c>
      <c r="R19" s="94" t="str">
        <f>IF(Q19="","",RANK(Q19,Q$3:Q$73,0))</f>
        <v/>
      </c>
      <c r="S19" s="90" t="str">
        <f>IFERROR(IF(R19="","",VLOOKUP(R19,'Concordance Classmt &amp; Points'!$A$2:$B$33,2,FALSE)),0)</f>
        <v/>
      </c>
      <c r="T19" s="91" t="str">
        <f>IF(ISNUMBER(S19),S19+S19*(MAX(0,$H19-28))*1.5/100,"")</f>
        <v/>
      </c>
      <c r="U19" s="95"/>
      <c r="V19" s="96"/>
      <c r="W19" s="90" t="str">
        <f>IF(V19="","",RANK(V19,V$3:V$73,1))</f>
        <v/>
      </c>
      <c r="X19" s="90" t="str">
        <f>IFERROR(IF(W19="","",VLOOKUP(W19,'Concordance Classmt &amp; Points'!$A$2:$B$33,2,FALSE)),0)</f>
        <v/>
      </c>
      <c r="Y19" s="91" t="str">
        <f>IF(ISNUMBER(X19),X19+X19*(MAX(0,$H19-28))*1.5/100,"")</f>
        <v/>
      </c>
      <c r="Z19" s="95"/>
      <c r="AA19" s="96"/>
      <c r="AB19" s="90" t="str">
        <f>IF(AA19="","",RANK(AA19,AA$3:AA$73,1))</f>
        <v/>
      </c>
      <c r="AC19" s="90" t="str">
        <f>IFERROR(IF(AB19="","",VLOOKUP(AB19,'Concordance Classmt &amp; Points'!$A$2:$B$33,2,FALSE)),0)</f>
        <v/>
      </c>
      <c r="AD19" s="91" t="str">
        <f>IF(ISNUMBER(AC19),AC19+AC19*(MAX(0,$H19-28))*1.5/100,"")</f>
        <v/>
      </c>
      <c r="AE19" s="95"/>
      <c r="AF19" s="97">
        <v>2.491898148148148E-3</v>
      </c>
      <c r="AG19" s="90">
        <f>IF(AF19="","",RANK(AF19,AF$3:AF$73,1))</f>
        <v>4</v>
      </c>
      <c r="AH19" s="90">
        <f>IFERROR(IF(AG19="","",VLOOKUP(AG19,'Concordance Classmt &amp; Points'!$A$2:$B$33,2,FALSE)),0)</f>
        <v>50</v>
      </c>
      <c r="AI19" s="91">
        <f ca="1">IF(ISNUMBER(AH19),AH19+AH19*(MAX(0,$H19-28))*1.5/100,"")</f>
        <v>54.5</v>
      </c>
      <c r="AJ19" s="95"/>
      <c r="AK19" s="97">
        <v>2.491898148148148E-3</v>
      </c>
      <c r="AL19" s="90">
        <f>IF(AK19="","",RANK(AK19,AK$3:AK$73,1))</f>
        <v>4</v>
      </c>
      <c r="AM19" s="90">
        <f>IFERROR(IF(AL19="","",VLOOKUP(AL19,'Concordance Classmt &amp; Points'!$A$2:$B$33,2,FALSE)),0)</f>
        <v>50</v>
      </c>
      <c r="AN19" s="91">
        <f ca="1">IF(ISNUMBER(AM19),AM19+AM19*(MAX(0,$H19-28))*1.5/100,"")</f>
        <v>54.5</v>
      </c>
      <c r="AO19" s="95"/>
      <c r="AP19" s="96"/>
      <c r="AQ19" s="90" t="str">
        <f>IF(AP19="","",RANK(AP19,AP$3:AP$73,1))</f>
        <v/>
      </c>
      <c r="AR19" s="90" t="str">
        <f>IFERROR(IF(AQ19="","",VLOOKUP(AQ19,'Concordance Classmt &amp; Points'!$A$2:$B$33,2,FALSE)),0)</f>
        <v/>
      </c>
      <c r="AS19" s="91" t="str">
        <f>IF(ISNUMBER(AR19),AR19+AR19*(MAX(0,$H19-28))*1.5/100,"")</f>
        <v/>
      </c>
      <c r="AT19" s="95"/>
      <c r="AU19" s="96"/>
      <c r="AV19" s="90" t="str">
        <f>IF(AU19="","",RANK(AU19,AU$3:AU$73,1))</f>
        <v/>
      </c>
      <c r="AW19" s="90" t="str">
        <f>IFERROR(IF(AV19="","",VLOOKUP(AV19,'Concordance Classmt &amp; Points'!$A$2:$B$33,2,FALSE)),0)</f>
        <v/>
      </c>
      <c r="AX19" s="91" t="str">
        <f>IF(ISNUMBER(AW19),AW19+AW19*(MAX(0,$H19-28))*1.5/100,"")</f>
        <v/>
      </c>
      <c r="AY19" s="95"/>
      <c r="AZ19" s="96"/>
      <c r="BA19" s="90" t="str">
        <f>IF(AZ19="","",RANK(AZ19,AZ$3:AZ$73,1))</f>
        <v/>
      </c>
      <c r="BB19" s="90" t="str">
        <f>IFERROR(IF(BA19="","",VLOOKUP(BA19,'Concordance Classmt &amp; Points'!$A$2:$B$33,2,FALSE)),0)</f>
        <v/>
      </c>
      <c r="BC19" s="91" t="str">
        <f>IF(ISNUMBER(BB19),BB19+BB19*(MAX(0,$H19-28))*1.5/100,"")</f>
        <v/>
      </c>
      <c r="BD19" s="95"/>
      <c r="BE19" s="96"/>
      <c r="BF19" s="94" t="str">
        <f>IF(BE19="","",RANK(BE19,BE$3:BE$73,0))</f>
        <v/>
      </c>
      <c r="BG19" s="90" t="str">
        <f>IFERROR(IF(BF19="","",VLOOKUP(BF19,'Concordance Classmt &amp; Points'!$A$2:$B$33,2,FALSE)),0)</f>
        <v/>
      </c>
      <c r="BH19" s="91" t="str">
        <f>IF(ISNUMBER(BG19),BG19+BG19*(MAX(0,$H19-28))*1.5/100,"")</f>
        <v/>
      </c>
      <c r="BI19" s="91" t="str">
        <f>IF(BE19="","",IF(LEN(BE19)&lt;=2,BE19,
IF(LEN(BE19)=3,LEFT(BE19,1)*60+RIGHT(BE19,2)*1,
IF(LEN(BE19)=4,LEFT(BE19,2)*60+RIGHT(BE19,2)*1)))/60)</f>
        <v/>
      </c>
      <c r="BJ19" s="91" t="str">
        <f>IF(BE19="","",8+0.5*(BI19-1))</f>
        <v/>
      </c>
      <c r="BK19" s="95"/>
      <c r="BL19" s="99">
        <f>IF(COUNT(M19,S19,X19,AC19,AH19,AR19,AM19,AW19,BB19,BG19),SUM(M19,S19,X19,AC19,AH19,AR19,AM19,AW19,BB19,BG19),"-")</f>
        <v>127</v>
      </c>
      <c r="BM19" s="99">
        <f ca="1">IF(COUNT(N19,T19,Y19,AD19,AI19,AN19,AS19,AX19,BC19,BH19),SUM(N19,T19,Y19,AD19,AI19,AN19,AS19,AX19,BC19,BH19),"-")</f>
        <v>138.43</v>
      </c>
      <c r="BN19" s="81">
        <f ca="1">IF(BM19="-","",RANK(BM19,BM$3:BM$73))</f>
        <v>16</v>
      </c>
    </row>
    <row r="20" spans="1:66" s="100" customFormat="1" x14ac:dyDescent="0.35">
      <c r="A20" s="81">
        <f ca="1">IF(BM20="-","",RANK(BM20,BM$3:BM$73))</f>
        <v>17</v>
      </c>
      <c r="B20" s="81" t="s">
        <v>81</v>
      </c>
      <c r="C20" s="82"/>
      <c r="D20" s="82" t="s">
        <v>73</v>
      </c>
      <c r="E20" s="83" t="s">
        <v>140</v>
      </c>
      <c r="F20" s="84"/>
      <c r="G20" s="85">
        <v>32681</v>
      </c>
      <c r="H20" s="86">
        <f ca="1">IF(G20="","",DATEDIF(G20,NOW(),"Y"))</f>
        <v>35</v>
      </c>
      <c r="I20" s="87"/>
      <c r="J20" s="88"/>
      <c r="K20" s="89">
        <v>12</v>
      </c>
      <c r="L20" s="90">
        <f>IF(K20="","",RANK(K20,K$3:K$73,0))</f>
        <v>14</v>
      </c>
      <c r="M20" s="90">
        <f>IFERROR(IF(L20="","",VLOOKUP(L20,'Concordance Classmt &amp; Points'!$A$2:$B$33,2,FALSE)),0)</f>
        <v>27</v>
      </c>
      <c r="N20" s="91">
        <f ca="1">IF(ISNUMBER(M20),M20+M20*(MAX(0,$H20-28))*1.5/100,"")</f>
        <v>29.835000000000001</v>
      </c>
      <c r="O20" s="92"/>
      <c r="P20" s="89">
        <v>12</v>
      </c>
      <c r="Q20" s="93" t="str">
        <f>IFERROR(IF(AND(J20=0,I20=0),"",437.8*P20*I20/(J20*J20)),"")</f>
        <v/>
      </c>
      <c r="R20" s="94" t="str">
        <f>IF(Q20="","",RANK(Q20,Q$3:Q$73,0))</f>
        <v/>
      </c>
      <c r="S20" s="90" t="str">
        <f>IFERROR(IF(R20="","",VLOOKUP(R20,'Concordance Classmt &amp; Points'!$A$2:$B$33,2,FALSE)),0)</f>
        <v/>
      </c>
      <c r="T20" s="91" t="str">
        <f>IF(ISNUMBER(S20),S20+S20*(MAX(0,$H20-28))*1.5/100,"")</f>
        <v/>
      </c>
      <c r="U20" s="95"/>
      <c r="V20" s="96"/>
      <c r="W20" s="90" t="str">
        <f>IF(V20="","",RANK(V20,V$3:V$73,1))</f>
        <v/>
      </c>
      <c r="X20" s="90" t="str">
        <f>IFERROR(IF(W20="","",VLOOKUP(W20,'Concordance Classmt &amp; Points'!$A$2:$B$33,2,FALSE)),0)</f>
        <v/>
      </c>
      <c r="Y20" s="91" t="str">
        <f>IF(ISNUMBER(X20),X20+X20*(MAX(0,$H20-28))*1.5/100,"")</f>
        <v/>
      </c>
      <c r="Z20" s="95"/>
      <c r="AA20" s="96"/>
      <c r="AB20" s="90" t="str">
        <f>IF(AA20="","",RANK(AA20,AA$3:AA$73,1))</f>
        <v/>
      </c>
      <c r="AC20" s="90" t="str">
        <f>IFERROR(IF(AB20="","",VLOOKUP(AB20,'Concordance Classmt &amp; Points'!$A$2:$B$33,2,FALSE)),0)</f>
        <v/>
      </c>
      <c r="AD20" s="91" t="str">
        <f>IF(ISNUMBER(AC20),AC20+AC20*(MAX(0,$H20-28))*1.5/100,"")</f>
        <v/>
      </c>
      <c r="AE20" s="95"/>
      <c r="AF20" s="97">
        <v>2.5300925925925929E-3</v>
      </c>
      <c r="AG20" s="90">
        <f>IF(AF20="","",RANK(AF20,AF$3:AF$73,1))</f>
        <v>5</v>
      </c>
      <c r="AH20" s="90">
        <f>IFERROR(IF(AG20="","",VLOOKUP(AG20,'Concordance Classmt &amp; Points'!$A$2:$B$33,2,FALSE)),0)</f>
        <v>45</v>
      </c>
      <c r="AI20" s="91">
        <f ca="1">IF(ISNUMBER(AH20),AH20+AH20*(MAX(0,$H20-28))*1.5/100,"")</f>
        <v>49.725000000000001</v>
      </c>
      <c r="AJ20" s="95"/>
      <c r="AK20" s="97">
        <v>2.5300925925925929E-3</v>
      </c>
      <c r="AL20" s="90">
        <f>IF(AK20="","",RANK(AK20,AK$3:AK$73,1))</f>
        <v>5</v>
      </c>
      <c r="AM20" s="90">
        <f>IFERROR(IF(AL20="","",VLOOKUP(AL20,'Concordance Classmt &amp; Points'!$A$2:$B$33,2,FALSE)),0)</f>
        <v>45</v>
      </c>
      <c r="AN20" s="91">
        <f ca="1">IF(ISNUMBER(AM20),AM20+AM20*(MAX(0,$H20-28))*1.5/100,"")</f>
        <v>49.725000000000001</v>
      </c>
      <c r="AO20" s="95"/>
      <c r="AP20" s="96"/>
      <c r="AQ20" s="90" t="str">
        <f>IF(AP20="","",RANK(AP20,AP$3:AP$73,1))</f>
        <v/>
      </c>
      <c r="AR20" s="90" t="str">
        <f>IFERROR(IF(AQ20="","",VLOOKUP(AQ20,'Concordance Classmt &amp; Points'!$A$2:$B$33,2,FALSE)),0)</f>
        <v/>
      </c>
      <c r="AS20" s="91" t="str">
        <f>IF(ISNUMBER(AR20),AR20+AR20*(MAX(0,$H20-28))*1.5/100,"")</f>
        <v/>
      </c>
      <c r="AT20" s="95"/>
      <c r="AU20" s="96"/>
      <c r="AV20" s="90" t="str">
        <f>IF(AU20="","",RANK(AU20,AU$3:AU$73,1))</f>
        <v/>
      </c>
      <c r="AW20" s="90" t="str">
        <f>IFERROR(IF(AV20="","",VLOOKUP(AV20,'Concordance Classmt &amp; Points'!$A$2:$B$33,2,FALSE)),0)</f>
        <v/>
      </c>
      <c r="AX20" s="91" t="str">
        <f>IF(ISNUMBER(AW20),AW20+AW20*(MAX(0,$H20-28))*1.5/100,"")</f>
        <v/>
      </c>
      <c r="AY20" s="95"/>
      <c r="AZ20" s="96"/>
      <c r="BA20" s="90" t="str">
        <f>IF(AZ20="","",RANK(AZ20,AZ$3:AZ$73,1))</f>
        <v/>
      </c>
      <c r="BB20" s="90" t="str">
        <f>IFERROR(IF(BA20="","",VLOOKUP(BA20,'Concordance Classmt &amp; Points'!$A$2:$B$33,2,FALSE)),0)</f>
        <v/>
      </c>
      <c r="BC20" s="91" t="str">
        <f>IF(ISNUMBER(BB20),BB20+BB20*(MAX(0,$H20-28))*1.5/100,"")</f>
        <v/>
      </c>
      <c r="BD20" s="95"/>
      <c r="BE20" s="96"/>
      <c r="BF20" s="94" t="str">
        <f>IF(BE20="","",RANK(BE20,BE$3:BE$73,0))</f>
        <v/>
      </c>
      <c r="BG20" s="90" t="str">
        <f>IFERROR(IF(BF20="","",VLOOKUP(BF20,'Concordance Classmt &amp; Points'!$A$2:$B$33,2,FALSE)),0)</f>
        <v/>
      </c>
      <c r="BH20" s="91" t="str">
        <f>IF(ISNUMBER(BG20),BG20+BG20*(MAX(0,$H20-28))*1.5/100,"")</f>
        <v/>
      </c>
      <c r="BI20" s="91" t="str">
        <f>IF(BE20="","",IF(LEN(BE20)&lt;=2,BE20,
IF(LEN(BE20)=3,LEFT(BE20,1)*60+RIGHT(BE20,2)*1,
IF(LEN(BE20)=4,LEFT(BE20,2)*60+RIGHT(BE20,2)*1)))/60)</f>
        <v/>
      </c>
      <c r="BJ20" s="91" t="str">
        <f>IF(BE20="","",8+0.5*(BI20-1))</f>
        <v/>
      </c>
      <c r="BK20" s="95"/>
      <c r="BL20" s="99">
        <f>IF(COUNT(M20,S20,X20,AC20,AH20,AR20,AM20,AW20,BB20,BG20),SUM(M20,S20,X20,AC20,AH20,AR20,AM20,AW20,BB20,BG20),"-")</f>
        <v>117</v>
      </c>
      <c r="BM20" s="99">
        <f ca="1">IF(COUNT(N20,T20,Y20,AD20,AI20,AN20,AS20,AX20,BC20,BH20),SUM(N20,T20,Y20,AD20,AI20,AN20,AS20,AX20,BC20,BH20),"-")</f>
        <v>129.285</v>
      </c>
      <c r="BN20" s="81">
        <f ca="1">IF(BM20="-","",RANK(BM20,BM$3:BM$73))</f>
        <v>17</v>
      </c>
    </row>
    <row r="21" spans="1:66" s="80" customFormat="1" x14ac:dyDescent="0.35">
      <c r="A21" s="81">
        <f ca="1">IF(BM21="-","",RANK(BM21,BM$3:BM$73))</f>
        <v>18</v>
      </c>
      <c r="B21" s="81" t="s">
        <v>82</v>
      </c>
      <c r="C21" s="82"/>
      <c r="D21" s="82" t="s">
        <v>58</v>
      </c>
      <c r="E21" s="83" t="s">
        <v>140</v>
      </c>
      <c r="F21" s="84"/>
      <c r="G21" s="85">
        <v>31452</v>
      </c>
      <c r="H21" s="86">
        <f ca="1">IF(G21="","",DATEDIF(G21,NOW(),"Y"))</f>
        <v>39</v>
      </c>
      <c r="I21" s="87"/>
      <c r="J21" s="88"/>
      <c r="K21" s="89">
        <v>10</v>
      </c>
      <c r="L21" s="90">
        <f>IF(K21="","",RANK(K21,K$3:K$73,0))</f>
        <v>19</v>
      </c>
      <c r="M21" s="90">
        <f>IFERROR(IF(L21="","",VLOOKUP(L21,'Concordance Classmt &amp; Points'!$A$2:$B$33,2,FALSE)),0)</f>
        <v>22</v>
      </c>
      <c r="N21" s="91">
        <f ca="1">IF(ISNUMBER(M21),M21+M21*(MAX(0,$H21-28))*1.5/100,"")</f>
        <v>25.63</v>
      </c>
      <c r="O21" s="92"/>
      <c r="P21" s="89">
        <v>10</v>
      </c>
      <c r="Q21" s="93" t="str">
        <f>IFERROR(IF(AND(J21=0,I21=0),"",437.8*P21*I21/(J21*J21)),"")</f>
        <v/>
      </c>
      <c r="R21" s="94" t="str">
        <f>IF(Q21="","",RANK(Q21,Q$3:Q$73,0))</f>
        <v/>
      </c>
      <c r="S21" s="90" t="str">
        <f>IFERROR(IF(R21="","",VLOOKUP(R21,'Concordance Classmt &amp; Points'!$A$2:$B$33,2,FALSE)),0)</f>
        <v/>
      </c>
      <c r="T21" s="91" t="str">
        <f>IF(ISNUMBER(S21),S21+S21*(MAX(0,$H21-28))*1.5/100,"")</f>
        <v/>
      </c>
      <c r="U21" s="95"/>
      <c r="V21" s="96"/>
      <c r="W21" s="90" t="str">
        <f>IF(V21="","",RANK(V21,V$3:V$73,1))</f>
        <v/>
      </c>
      <c r="X21" s="90" t="str">
        <f>IFERROR(IF(W21="","",VLOOKUP(W21,'Concordance Classmt &amp; Points'!$A$2:$B$33,2,FALSE)),0)</f>
        <v/>
      </c>
      <c r="Y21" s="91" t="str">
        <f>IF(ISNUMBER(X21),X21+X21*(MAX(0,$H21-28))*1.5/100,"")</f>
        <v/>
      </c>
      <c r="Z21" s="95"/>
      <c r="AA21" s="96"/>
      <c r="AB21" s="90" t="str">
        <f>IF(AA21="","",RANK(AA21,AA$3:AA$73,1))</f>
        <v/>
      </c>
      <c r="AC21" s="90" t="str">
        <f>IFERROR(IF(AB21="","",VLOOKUP(AB21,'Concordance Classmt &amp; Points'!$A$2:$B$33,2,FALSE)),0)</f>
        <v/>
      </c>
      <c r="AD21" s="91" t="str">
        <f>IF(ISNUMBER(AC21),AC21+AC21*(MAX(0,$H21-28))*1.5/100,"")</f>
        <v/>
      </c>
      <c r="AE21" s="95"/>
      <c r="AF21" s="97">
        <v>2.5902777777777777E-3</v>
      </c>
      <c r="AG21" s="90">
        <f>IF(AF21="","",RANK(AF21,AF$3:AF$73,1))</f>
        <v>8</v>
      </c>
      <c r="AH21" s="90">
        <f>IFERROR(IF(AG21="","",VLOOKUP(AG21,'Concordance Classmt &amp; Points'!$A$2:$B$33,2,FALSE)),0)</f>
        <v>34</v>
      </c>
      <c r="AI21" s="91">
        <f ca="1">IF(ISNUMBER(AH21),AH21+AH21*(MAX(0,$H21-28))*1.5/100,"")</f>
        <v>39.61</v>
      </c>
      <c r="AJ21" s="95"/>
      <c r="AK21" s="97">
        <v>2.5902777777777777E-3</v>
      </c>
      <c r="AL21" s="90">
        <f>IF(AK21="","",RANK(AK21,AK$3:AK$73,1))</f>
        <v>8</v>
      </c>
      <c r="AM21" s="90">
        <f>IFERROR(IF(AL21="","",VLOOKUP(AL21,'Concordance Classmt &amp; Points'!$A$2:$B$33,2,FALSE)),0)</f>
        <v>34</v>
      </c>
      <c r="AN21" s="91">
        <f ca="1">IF(ISNUMBER(AM21),AM21+AM21*(MAX(0,$H21-28))*1.5/100,"")</f>
        <v>39.61</v>
      </c>
      <c r="AO21" s="95"/>
      <c r="AP21" s="96"/>
      <c r="AQ21" s="90" t="str">
        <f>IF(AP21="","",RANK(AP21,AP$3:AP$73,1))</f>
        <v/>
      </c>
      <c r="AR21" s="90" t="str">
        <f>IFERROR(IF(AQ21="","",VLOOKUP(AQ21,'Concordance Classmt &amp; Points'!$A$2:$B$33,2,FALSE)),0)</f>
        <v/>
      </c>
      <c r="AS21" s="91" t="str">
        <f>IF(ISNUMBER(AR21),AR21+AR21*(MAX(0,$H21-28))*1.5/100,"")</f>
        <v/>
      </c>
      <c r="AT21" s="95"/>
      <c r="AU21" s="96"/>
      <c r="AV21" s="90" t="str">
        <f>IF(AU21="","",RANK(AU21,AU$3:AU$73,1))</f>
        <v/>
      </c>
      <c r="AW21" s="90" t="str">
        <f>IFERROR(IF(AV21="","",VLOOKUP(AV21,'Concordance Classmt &amp; Points'!$A$2:$B$33,2,FALSE)),0)</f>
        <v/>
      </c>
      <c r="AX21" s="91" t="str">
        <f>IF(ISNUMBER(AW21),AW21+AW21*(MAX(0,$H21-28))*1.5/100,"")</f>
        <v/>
      </c>
      <c r="AY21" s="95"/>
      <c r="AZ21" s="96"/>
      <c r="BA21" s="90" t="str">
        <f>IF(AZ21="","",RANK(AZ21,AZ$3:AZ$73,1))</f>
        <v/>
      </c>
      <c r="BB21" s="90" t="str">
        <f>IFERROR(IF(BA21="","",VLOOKUP(BA21,'Concordance Classmt &amp; Points'!$A$2:$B$33,2,FALSE)),0)</f>
        <v/>
      </c>
      <c r="BC21" s="91" t="str">
        <f>IF(ISNUMBER(BB21),BB21+BB21*(MAX(0,$H21-28))*1.5/100,"")</f>
        <v/>
      </c>
      <c r="BD21" s="95"/>
      <c r="BE21" s="96"/>
      <c r="BF21" s="94" t="str">
        <f>IF(BE21="","",RANK(BE21,BE$3:BE$73,0))</f>
        <v/>
      </c>
      <c r="BG21" s="90" t="str">
        <f>IFERROR(IF(BF21="","",VLOOKUP(BF21,'Concordance Classmt &amp; Points'!$A$2:$B$33,2,FALSE)),0)</f>
        <v/>
      </c>
      <c r="BH21" s="91" t="str">
        <f>IF(ISNUMBER(BG21),BG21+BG21*(MAX(0,$H21-28))*1.5/100,"")</f>
        <v/>
      </c>
      <c r="BI21" s="91" t="str">
        <f>IF(BE21="","",IF(LEN(BE21)&lt;=2,BE21,
IF(LEN(BE21)=3,LEFT(BE21,1)*60+RIGHT(BE21,2)*1,
IF(LEN(BE21)=4,LEFT(BE21,2)*60+RIGHT(BE21,2)*1)))/60)</f>
        <v/>
      </c>
      <c r="BJ21" s="91" t="str">
        <f>IF(BE21="","",8+0.5*(BI21-1))</f>
        <v/>
      </c>
      <c r="BK21" s="95"/>
      <c r="BL21" s="99">
        <f>IF(COUNT(M21,S21,X21,AC21,AH21,AR21,AM21,AW21,BB21,BG21),SUM(M21,S21,X21,AC21,AH21,AR21,AM21,AW21,BB21,BG21),"-")</f>
        <v>90</v>
      </c>
      <c r="BM21" s="99">
        <f ca="1">IF(COUNT(N21,T21,Y21,AD21,AI21,AN21,AS21,AX21,BC21,BH21),SUM(N21,T21,Y21,AD21,AI21,AN21,AS21,AX21,BC21,BH21),"-")</f>
        <v>104.85</v>
      </c>
      <c r="BN21" s="81">
        <f ca="1">IF(BM21="-","",RANK(BM21,BM$3:BM$73))</f>
        <v>18</v>
      </c>
    </row>
    <row r="22" spans="1:66" s="100" customFormat="1" x14ac:dyDescent="0.35">
      <c r="A22" s="81">
        <f ca="1">IF(BM22="-","",RANK(BM22,BM$3:BM$73))</f>
        <v>19</v>
      </c>
      <c r="B22" s="81" t="s">
        <v>82</v>
      </c>
      <c r="C22" s="104"/>
      <c r="D22" s="104" t="s">
        <v>50</v>
      </c>
      <c r="E22" s="105" t="s">
        <v>140</v>
      </c>
      <c r="F22" s="106"/>
      <c r="G22" s="107">
        <v>34762</v>
      </c>
      <c r="H22" s="86">
        <f ca="1">IF(G22="","",DATEDIF(G22,NOW(),"Y"))</f>
        <v>30</v>
      </c>
      <c r="I22" s="87"/>
      <c r="J22" s="88"/>
      <c r="K22" s="89">
        <v>16</v>
      </c>
      <c r="L22" s="90">
        <f>IF(K22="","",RANK(K22,K$3:K$73,0))</f>
        <v>10</v>
      </c>
      <c r="M22" s="90">
        <f>IFERROR(IF(L22="","",VLOOKUP(L22,'Concordance Classmt &amp; Points'!$A$2:$B$33,2,FALSE)),0)</f>
        <v>31</v>
      </c>
      <c r="N22" s="91">
        <f ca="1">IF(ISNUMBER(M22),M22+M22*(MAX(0,$H22-28))*1.5/100,"")</f>
        <v>31.93</v>
      </c>
      <c r="O22" s="92"/>
      <c r="P22" s="89">
        <v>16</v>
      </c>
      <c r="Q22" s="93" t="str">
        <f>IFERROR(IF(AND(J22=0,I22=0),"",437.8*P22*I22/(J22*J22)),"")</f>
        <v/>
      </c>
      <c r="R22" s="94" t="str">
        <f>IF(Q22="","",RANK(Q22,Q$3:Q$73,0))</f>
        <v/>
      </c>
      <c r="S22" s="90" t="str">
        <f>IFERROR(IF(R22="","",VLOOKUP(R22,'Concordance Classmt &amp; Points'!$A$2:$B$33,2,FALSE)),0)</f>
        <v/>
      </c>
      <c r="T22" s="91" t="str">
        <f>IF(ISNUMBER(S22),S22+S22*(MAX(0,$H22-28))*1.5/100,"")</f>
        <v/>
      </c>
      <c r="U22" s="95"/>
      <c r="V22" s="96"/>
      <c r="W22" s="90" t="str">
        <f>IF(V22="","",RANK(V22,V$3:V$73,1))</f>
        <v/>
      </c>
      <c r="X22" s="90" t="str">
        <f>IFERROR(IF(W22="","",VLOOKUP(W22,'Concordance Classmt &amp; Points'!$A$2:$B$33,2,FALSE)),0)</f>
        <v/>
      </c>
      <c r="Y22" s="91" t="str">
        <f>IF(ISNUMBER(X22),X22+X22*(MAX(0,$H22-28))*1.5/100,"")</f>
        <v/>
      </c>
      <c r="Z22" s="95"/>
      <c r="AA22" s="96"/>
      <c r="AB22" s="90" t="str">
        <f>IF(AA22="","",RANK(AA22,AA$3:AA$73,1))</f>
        <v/>
      </c>
      <c r="AC22" s="90" t="str">
        <f>IFERROR(IF(AB22="","",VLOOKUP(AB22,'Concordance Classmt &amp; Points'!$A$2:$B$33,2,FALSE)),0)</f>
        <v/>
      </c>
      <c r="AD22" s="91" t="str">
        <f>IF(ISNUMBER(AC22),AC22+AC22*(MAX(0,$H22-28))*1.5/100,"")</f>
        <v/>
      </c>
      <c r="AE22" s="95"/>
      <c r="AF22" s="97">
        <v>2.6770833333333334E-3</v>
      </c>
      <c r="AG22" s="90">
        <f>IF(AF22="","",RANK(AF22,AF$3:AF$73,1))</f>
        <v>12</v>
      </c>
      <c r="AH22" s="90">
        <f>IFERROR(IF(AG22="","",VLOOKUP(AG22,'Concordance Classmt &amp; Points'!$A$2:$B$33,2,FALSE)),0)</f>
        <v>29</v>
      </c>
      <c r="AI22" s="91">
        <f ca="1">IF(ISNUMBER(AH22),AH22+AH22*(MAX(0,$H22-28))*1.5/100,"")</f>
        <v>29.87</v>
      </c>
      <c r="AJ22" s="95"/>
      <c r="AK22" s="97">
        <v>2.6770833333333334E-3</v>
      </c>
      <c r="AL22" s="90">
        <f>IF(AK22="","",RANK(AK22,AK$3:AK$73,1))</f>
        <v>13</v>
      </c>
      <c r="AM22" s="90">
        <f>IFERROR(IF(AL22="","",VLOOKUP(AL22,'Concordance Classmt &amp; Points'!$A$2:$B$33,2,FALSE)),0)</f>
        <v>28</v>
      </c>
      <c r="AN22" s="91">
        <f ca="1">IF(ISNUMBER(AM22),AM22+AM22*(MAX(0,$H22-28))*1.5/100,"")</f>
        <v>28.84</v>
      </c>
      <c r="AO22" s="95"/>
      <c r="AP22" s="96"/>
      <c r="AQ22" s="90" t="str">
        <f>IF(AP22="","",RANK(AP22,AP$3:AP$73,1))</f>
        <v/>
      </c>
      <c r="AR22" s="90" t="str">
        <f>IFERROR(IF(AQ22="","",VLOOKUP(AQ22,'Concordance Classmt &amp; Points'!$A$2:$B$33,2,FALSE)),0)</f>
        <v/>
      </c>
      <c r="AS22" s="91" t="str">
        <f>IF(ISNUMBER(AR22),AR22+AR22*(MAX(0,$H22-28))*1.5/100,"")</f>
        <v/>
      </c>
      <c r="AT22" s="95"/>
      <c r="AU22" s="96"/>
      <c r="AV22" s="90" t="str">
        <f>IF(AU22="","",RANK(AU22,AU$3:AU$73,1))</f>
        <v/>
      </c>
      <c r="AW22" s="90" t="str">
        <f>IFERROR(IF(AV22="","",VLOOKUP(AV22,'Concordance Classmt &amp; Points'!$A$2:$B$33,2,FALSE)),0)</f>
        <v/>
      </c>
      <c r="AX22" s="91" t="str">
        <f>IF(ISNUMBER(AW22),AW22+AW22*(MAX(0,$H22-28))*1.5/100,"")</f>
        <v/>
      </c>
      <c r="AY22" s="95"/>
      <c r="AZ22" s="96"/>
      <c r="BA22" s="90" t="str">
        <f>IF(AZ22="","",RANK(AZ22,AZ$3:AZ$73,1))</f>
        <v/>
      </c>
      <c r="BB22" s="90" t="str">
        <f>IFERROR(IF(BA22="","",VLOOKUP(BA22,'Concordance Classmt &amp; Points'!$A$2:$B$33,2,FALSE)),0)</f>
        <v/>
      </c>
      <c r="BC22" s="91" t="str">
        <f>IF(ISNUMBER(BB22),BB22+BB22*(MAX(0,$H22-28))*1.5/100,"")</f>
        <v/>
      </c>
      <c r="BD22" s="95"/>
      <c r="BE22" s="96"/>
      <c r="BF22" s="94" t="str">
        <f>IF(BE22="","",RANK(BE22,BE$3:BE$73,0))</f>
        <v/>
      </c>
      <c r="BG22" s="90" t="str">
        <f>IFERROR(IF(BF22="","",VLOOKUP(BF22,'Concordance Classmt &amp; Points'!$A$2:$B$33,2,FALSE)),0)</f>
        <v/>
      </c>
      <c r="BH22" s="91" t="str">
        <f>IF(ISNUMBER(BG22),BG22+BG22*(MAX(0,$H22-28))*1.5/100,"")</f>
        <v/>
      </c>
      <c r="BI22" s="91" t="str">
        <f>IF(BE22="","",IF(LEN(BE22)&lt;=2,BE22,
IF(LEN(BE22)=3,LEFT(BE22,1)*60+RIGHT(BE22,2)*1,
IF(LEN(BE22)=4,LEFT(BE22,2)*60+RIGHT(BE22,2)*1)))/60)</f>
        <v/>
      </c>
      <c r="BJ22" s="91" t="str">
        <f>IF(BE22="","",8+0.5*(BI22-1))</f>
        <v/>
      </c>
      <c r="BK22" s="95"/>
      <c r="BL22" s="99">
        <f>IF(COUNT(M22,S22,X22,AC22,AH22,AR22,AM22,AW22,BB22,BG22),SUM(M22,S22,X22,AC22,AH22,AR22,AM22,AW22,BB22,BG22),"-")</f>
        <v>88</v>
      </c>
      <c r="BM22" s="99">
        <f ca="1">IF(COUNT(N22,T22,Y22,AD22,AI22,AN22,AS22,AX22,BC22,BH22),SUM(N22,T22,Y22,AD22,AI22,AN22,AS22,AX22,BC22,BH22),"-")</f>
        <v>90.64</v>
      </c>
      <c r="BN22" s="81">
        <f ca="1">IF(BM22="-","",RANK(BM22,BM$3:BM$73))</f>
        <v>19</v>
      </c>
    </row>
    <row r="23" spans="1:66" s="100" customFormat="1" x14ac:dyDescent="0.35">
      <c r="A23" s="81">
        <f ca="1">IF(BM23="-","",RANK(BM23,BM$3:BM$73))</f>
        <v>20</v>
      </c>
      <c r="B23" s="81" t="s">
        <v>81</v>
      </c>
      <c r="C23" s="82"/>
      <c r="D23" s="82" t="s">
        <v>71</v>
      </c>
      <c r="E23" s="83" t="s">
        <v>140</v>
      </c>
      <c r="F23" s="84"/>
      <c r="G23" s="85">
        <v>29555</v>
      </c>
      <c r="H23" s="86">
        <f ca="1">IF(G23="","",DATEDIF(G23,NOW(),"Y"))</f>
        <v>44</v>
      </c>
      <c r="I23" s="87"/>
      <c r="J23" s="88"/>
      <c r="K23" s="89"/>
      <c r="L23" s="90" t="str">
        <f>IF(K23="","",RANK(K23,K$3:K$73,0))</f>
        <v/>
      </c>
      <c r="M23" s="90" t="str">
        <f>IFERROR(IF(L23="","",VLOOKUP(L23,'Concordance Classmt &amp; Points'!$A$2:$B$33,2,FALSE)),0)</f>
        <v/>
      </c>
      <c r="N23" s="91" t="str">
        <f>IF(ISNUMBER(M23),M23+M23*(MAX(0,$H23-28))*1.5/100,"")</f>
        <v/>
      </c>
      <c r="O23" s="92"/>
      <c r="P23" s="89"/>
      <c r="Q23" s="93" t="str">
        <f>IFERROR(IF(AND(J23=0,I23=0),"",437.8*P23*I23/(J23*J23)),"")</f>
        <v/>
      </c>
      <c r="R23" s="94" t="str">
        <f>IF(Q23="","",RANK(Q23,Q$3:Q$73,0))</f>
        <v/>
      </c>
      <c r="S23" s="90" t="str">
        <f>IFERROR(IF(R23="","",VLOOKUP(R23,'Concordance Classmt &amp; Points'!$A$2:$B$33,2,FALSE)),0)</f>
        <v/>
      </c>
      <c r="T23" s="91" t="str">
        <f>IF(ISNUMBER(S23),S23+S23*(MAX(0,$H23-28))*1.5/100,"")</f>
        <v/>
      </c>
      <c r="U23" s="95"/>
      <c r="V23" s="96"/>
      <c r="W23" s="90" t="str">
        <f>IF(V23="","",RANK(V23,V$3:V$73,1))</f>
        <v/>
      </c>
      <c r="X23" s="90" t="str">
        <f>IFERROR(IF(W23="","",VLOOKUP(W23,'Concordance Classmt &amp; Points'!$A$2:$B$33,2,FALSE)),0)</f>
        <v/>
      </c>
      <c r="Y23" s="91" t="str">
        <f>IF(ISNUMBER(X23),X23+X23*(MAX(0,$H23-28))*1.5/100,"")</f>
        <v/>
      </c>
      <c r="Z23" s="103"/>
      <c r="AA23" s="96"/>
      <c r="AB23" s="90" t="str">
        <f>IF(AA23="","",RANK(AA23,AA$3:AA$73,1))</f>
        <v/>
      </c>
      <c r="AC23" s="90" t="str">
        <f>IFERROR(IF(AB23="","",VLOOKUP(AB23,'Concordance Classmt &amp; Points'!$A$2:$B$33,2,FALSE)),0)</f>
        <v/>
      </c>
      <c r="AD23" s="91" t="str">
        <f>IF(ISNUMBER(AC23),AC23+AC23*(MAX(0,$H23-28))*1.5/100,"")</f>
        <v/>
      </c>
      <c r="AE23" s="95"/>
      <c r="AF23" s="97">
        <v>2.5439814814814813E-3</v>
      </c>
      <c r="AG23" s="90">
        <f>IF(AF23="","",RANK(AF23,AF$3:AF$73,1))</f>
        <v>7</v>
      </c>
      <c r="AH23" s="90">
        <f>IFERROR(IF(AG23="","",VLOOKUP(AG23,'Concordance Classmt &amp; Points'!$A$2:$B$33,2,FALSE)),0)</f>
        <v>36</v>
      </c>
      <c r="AI23" s="91">
        <f ca="1">IF(ISNUMBER(AH23),AH23+AH23*(MAX(0,$H23-28))*1.5/100,"")</f>
        <v>44.64</v>
      </c>
      <c r="AJ23" s="95"/>
      <c r="AK23" s="97">
        <v>2.5439814814814813E-3</v>
      </c>
      <c r="AL23" s="90">
        <f>IF(AK23="","",RANK(AK23,AK$3:AK$73,1))</f>
        <v>7</v>
      </c>
      <c r="AM23" s="90">
        <f>IFERROR(IF(AL23="","",VLOOKUP(AL23,'Concordance Classmt &amp; Points'!$A$2:$B$33,2,FALSE)),0)</f>
        <v>36</v>
      </c>
      <c r="AN23" s="91">
        <f ca="1">IF(ISNUMBER(AM23),AM23+AM23*(MAX(0,$H23-28))*1.5/100,"")</f>
        <v>44.64</v>
      </c>
      <c r="AO23" s="95"/>
      <c r="AP23" s="96"/>
      <c r="AQ23" s="90" t="str">
        <f>IF(AP23="","",RANK(AP23,AP$3:AP$73,1))</f>
        <v/>
      </c>
      <c r="AR23" s="90" t="str">
        <f>IFERROR(IF(AQ23="","",VLOOKUP(AQ23,'Concordance Classmt &amp; Points'!$A$2:$B$33,2,FALSE)),0)</f>
        <v/>
      </c>
      <c r="AS23" s="91" t="str">
        <f>IF(ISNUMBER(AR23),AR23+AR23*(MAX(0,$H23-28))*1.5/100,"")</f>
        <v/>
      </c>
      <c r="AT23" s="95"/>
      <c r="AU23" s="96"/>
      <c r="AV23" s="90" t="str">
        <f>IF(AU23="","",RANK(AU23,AU$3:AU$73,1))</f>
        <v/>
      </c>
      <c r="AW23" s="90" t="str">
        <f>IFERROR(IF(AV23="","",VLOOKUP(AV23,'Concordance Classmt &amp; Points'!$A$2:$B$33,2,FALSE)),0)</f>
        <v/>
      </c>
      <c r="AX23" s="91" t="str">
        <f>IF(ISNUMBER(AW23),AW23+AW23*(MAX(0,$H23-28))*1.5/100,"")</f>
        <v/>
      </c>
      <c r="AY23" s="95"/>
      <c r="AZ23" s="96"/>
      <c r="BA23" s="90" t="str">
        <f>IF(AZ23="","",RANK(AZ23,AZ$3:AZ$73,1))</f>
        <v/>
      </c>
      <c r="BB23" s="90" t="str">
        <f>IFERROR(IF(BA23="","",VLOOKUP(BA23,'Concordance Classmt &amp; Points'!$A$2:$B$33,2,FALSE)),0)</f>
        <v/>
      </c>
      <c r="BC23" s="91" t="str">
        <f>IF(ISNUMBER(BB23),BB23+BB23*(MAX(0,$H23-28))*1.5/100,"")</f>
        <v/>
      </c>
      <c r="BD23" s="95"/>
      <c r="BE23" s="96"/>
      <c r="BF23" s="94" t="str">
        <f>IF(BE23="","",RANK(BE23,BE$3:BE$73,0))</f>
        <v/>
      </c>
      <c r="BG23" s="90" t="str">
        <f>IFERROR(IF(BF23="","",VLOOKUP(BF23,'Concordance Classmt &amp; Points'!$A$2:$B$33,2,FALSE)),0)</f>
        <v/>
      </c>
      <c r="BH23" s="91" t="str">
        <f>IF(ISNUMBER(BG23),BG23+BG23*(MAX(0,$H23-28))*1.5/100,"")</f>
        <v/>
      </c>
      <c r="BI23" s="91" t="str">
        <f>IF(BE23="","",IF(LEN(BE23)&lt;=2,BE23,
IF(LEN(BE23)=3,LEFT(BE23,1)*60+RIGHT(BE23,2)*1,
IF(LEN(BE23)=4,LEFT(BE23,2)*60+RIGHT(BE23,2)*1)))/60)</f>
        <v/>
      </c>
      <c r="BJ23" s="91" t="str">
        <f>IF(BE23="","",8+0.5*(BI23-1))</f>
        <v/>
      </c>
      <c r="BK23" s="95"/>
      <c r="BL23" s="99">
        <f>IF(COUNT(M23,S23,X23,AC23,AH23,AR23,AM23,AW23,BB23,BG23),SUM(M23,S23,X23,AC23,AH23,AR23,AM23,AW23,BB23,BG23),"-")</f>
        <v>72</v>
      </c>
      <c r="BM23" s="99">
        <f ca="1">IF(COUNT(N23,T23,Y23,AD23,AI23,AN23,AS23,AX23,BC23,BH23),SUM(N23,T23,Y23,AD23,AI23,AN23,AS23,AX23,BC23,BH23),"-")</f>
        <v>89.28</v>
      </c>
      <c r="BN23" s="81">
        <f ca="1">IF(BM23="-","",RANK(BM23,BM$3:BM$73))</f>
        <v>20</v>
      </c>
    </row>
    <row r="24" spans="1:66" x14ac:dyDescent="0.35">
      <c r="A24" s="81">
        <f ca="1">IF(BM24="-","",RANK(BM24,BM$3:BM$73))</f>
        <v>21</v>
      </c>
      <c r="B24" s="81" t="s">
        <v>81</v>
      </c>
      <c r="C24" s="82"/>
      <c r="D24" s="82" t="s">
        <v>65</v>
      </c>
      <c r="E24" s="83" t="s">
        <v>140</v>
      </c>
      <c r="F24" s="84"/>
      <c r="G24" s="85">
        <v>30957</v>
      </c>
      <c r="H24" s="86">
        <f ca="1">IF(G24="","",DATEDIF(G24,NOW(),"Y"))</f>
        <v>40</v>
      </c>
      <c r="I24" s="87"/>
      <c r="J24" s="88"/>
      <c r="K24" s="89">
        <v>8</v>
      </c>
      <c r="L24" s="90">
        <f>IF(K24="","",RANK(K24,K$3:K$73,0))</f>
        <v>29</v>
      </c>
      <c r="M24" s="90">
        <f>IFERROR(IF(L24="","",VLOOKUP(L24,'Concordance Classmt &amp; Points'!$A$2:$B$33,2,FALSE)),0)</f>
        <v>4</v>
      </c>
      <c r="N24" s="91">
        <f ca="1">IF(ISNUMBER(M24),M24+M24*(MAX(0,$H24-28))*1.5/100,"")</f>
        <v>4.72</v>
      </c>
      <c r="O24" s="92"/>
      <c r="P24" s="89">
        <v>8</v>
      </c>
      <c r="Q24" s="93" t="str">
        <f>IFERROR(IF(AND(J24=0,I24=0),"",437.8*P24*I24/(J24*J24)),"")</f>
        <v/>
      </c>
      <c r="R24" s="94" t="str">
        <f>IF(Q24="","",RANK(Q24,Q$3:Q$73,0))</f>
        <v/>
      </c>
      <c r="S24" s="90" t="str">
        <f>IFERROR(IF(R24="","",VLOOKUP(R24,'Concordance Classmt &amp; Points'!$A$2:$B$33,2,FALSE)),0)</f>
        <v/>
      </c>
      <c r="T24" s="91" t="str">
        <f>IF(ISNUMBER(S24),S24+S24*(MAX(0,$H24-28))*1.5/100,"")</f>
        <v/>
      </c>
      <c r="U24" s="95"/>
      <c r="V24" s="96"/>
      <c r="W24" s="90" t="str">
        <f>IF(V24="","",RANK(V24,V$3:V$73,1))</f>
        <v/>
      </c>
      <c r="X24" s="90" t="str">
        <f>IFERROR(IF(W24="","",VLOOKUP(W24,'Concordance Classmt &amp; Points'!$A$2:$B$33,2,FALSE)),0)</f>
        <v/>
      </c>
      <c r="Y24" s="91" t="str">
        <f>IF(ISNUMBER(X24),X24+X24*(MAX(0,$H24-28))*1.5/100,"")</f>
        <v/>
      </c>
      <c r="Z24" s="95"/>
      <c r="AA24" s="96"/>
      <c r="AB24" s="90" t="str">
        <f>IF(AA24="","",RANK(AA24,AA$3:AA$73,1))</f>
        <v/>
      </c>
      <c r="AC24" s="90" t="str">
        <f>IFERROR(IF(AB24="","",VLOOKUP(AB24,'Concordance Classmt &amp; Points'!$A$2:$B$33,2,FALSE)),0)</f>
        <v/>
      </c>
      <c r="AD24" s="91" t="str">
        <f>IF(ISNUMBER(AC24),AC24+AC24*(MAX(0,$H24-28))*1.5/100,"")</f>
        <v/>
      </c>
      <c r="AE24" s="95"/>
      <c r="AF24" s="97">
        <v>2.7384259259259258E-3</v>
      </c>
      <c r="AG24" s="90">
        <f>IF(AF24="","",RANK(AF24,AF$3:AF$73,1))</f>
        <v>14</v>
      </c>
      <c r="AH24" s="90">
        <f>IFERROR(IF(AG24="","",VLOOKUP(AG24,'Concordance Classmt &amp; Points'!$A$2:$B$33,2,FALSE)),0)</f>
        <v>27</v>
      </c>
      <c r="AI24" s="91">
        <f ca="1">IF(ISNUMBER(AH24),AH24+AH24*(MAX(0,$H24-28))*1.5/100,"")</f>
        <v>31.86</v>
      </c>
      <c r="AJ24" s="95"/>
      <c r="AK24" s="97">
        <v>2.7384259259259258E-3</v>
      </c>
      <c r="AL24" s="90">
        <f>IF(AK24="","",RANK(AK24,AK$3:AK$73,1))</f>
        <v>15</v>
      </c>
      <c r="AM24" s="90">
        <f>IFERROR(IF(AL24="","",VLOOKUP(AL24,'Concordance Classmt &amp; Points'!$A$2:$B$33,2,FALSE)),0)</f>
        <v>26</v>
      </c>
      <c r="AN24" s="91">
        <f ca="1">IF(ISNUMBER(AM24),AM24+AM24*(MAX(0,$H24-28))*1.5/100,"")</f>
        <v>30.68</v>
      </c>
      <c r="AO24" s="95"/>
      <c r="AP24" s="96"/>
      <c r="AQ24" s="90" t="str">
        <f>IF(AP24="","",RANK(AP24,AP$3:AP$73,1))</f>
        <v/>
      </c>
      <c r="AR24" s="90" t="str">
        <f>IFERROR(IF(AQ24="","",VLOOKUP(AQ24,'Concordance Classmt &amp; Points'!$A$2:$B$33,2,FALSE)),0)</f>
        <v/>
      </c>
      <c r="AS24" s="91" t="str">
        <f>IF(ISNUMBER(AR24),AR24+AR24*(MAX(0,$H24-28))*1.5/100,"")</f>
        <v/>
      </c>
      <c r="AT24" s="95"/>
      <c r="AU24" s="96"/>
      <c r="AV24" s="90" t="str">
        <f>IF(AU24="","",RANK(AU24,AU$3:AU$73,1))</f>
        <v/>
      </c>
      <c r="AW24" s="90" t="str">
        <f>IFERROR(IF(AV24="","",VLOOKUP(AV24,'Concordance Classmt &amp; Points'!$A$2:$B$33,2,FALSE)),0)</f>
        <v/>
      </c>
      <c r="AX24" s="91" t="str">
        <f>IF(ISNUMBER(AW24),AW24+AW24*(MAX(0,$H24-28))*1.5/100,"")</f>
        <v/>
      </c>
      <c r="AY24" s="95"/>
      <c r="AZ24" s="96"/>
      <c r="BA24" s="90" t="str">
        <f>IF(AZ24="","",RANK(AZ24,AZ$3:AZ$73,1))</f>
        <v/>
      </c>
      <c r="BB24" s="90" t="str">
        <f>IFERROR(IF(BA24="","",VLOOKUP(BA24,'Concordance Classmt &amp; Points'!$A$2:$B$33,2,FALSE)),0)</f>
        <v/>
      </c>
      <c r="BC24" s="91" t="str">
        <f>IF(ISNUMBER(BB24),BB24+BB24*(MAX(0,$H24-28))*1.5/100,"")</f>
        <v/>
      </c>
      <c r="BD24" s="95"/>
      <c r="BE24" s="96"/>
      <c r="BF24" s="94" t="str">
        <f>IF(BE24="","",RANK(BE24,BE$3:BE$73,0))</f>
        <v/>
      </c>
      <c r="BG24" s="90" t="str">
        <f>IFERROR(IF(BF24="","",VLOOKUP(BF24,'Concordance Classmt &amp; Points'!$A$2:$B$33,2,FALSE)),0)</f>
        <v/>
      </c>
      <c r="BH24" s="91" t="str">
        <f>IF(ISNUMBER(BG24),BG24+BG24*(MAX(0,$H24-28))*1.5/100,"")</f>
        <v/>
      </c>
      <c r="BI24" s="91" t="str">
        <f>IF(BE24="","",IF(LEN(BE24)&lt;=2,BE24,
IF(LEN(BE24)=3,LEFT(BE24,1)*60+RIGHT(BE24,2)*1,
IF(LEN(BE24)=4,LEFT(BE24,2)*60+RIGHT(BE24,2)*1)))/60)</f>
        <v/>
      </c>
      <c r="BJ24" s="91" t="str">
        <f>IF(BE24="","",8+0.5*(BI24-1))</f>
        <v/>
      </c>
      <c r="BK24" s="95"/>
      <c r="BL24" s="99">
        <f>IF(COUNT(M24,S24,X24,AC24,AH24,AR24,AM24,AW24,BB24,BG24),SUM(M24,S24,X24,AC24,AH24,AR24,AM24,AW24,BB24,BG24),"-")</f>
        <v>57</v>
      </c>
      <c r="BM24" s="99">
        <f ca="1">IF(COUNT(N24,T24,Y24,AD24,AI24,AN24,AS24,AX24,BC24,BH24),SUM(N24,T24,Y24,AD24,AI24,AN24,AS24,AX24,BC24,BH24),"-")</f>
        <v>67.259999999999991</v>
      </c>
      <c r="BN24" s="81">
        <f ca="1">IF(BM24="-","",RANK(BM24,BM$3:BM$73))</f>
        <v>21</v>
      </c>
    </row>
    <row r="25" spans="1:66" s="100" customFormat="1" x14ac:dyDescent="0.35">
      <c r="A25" s="81">
        <f ca="1">IF(BM25="-","",RANK(BM25,BM$3:BM$73))</f>
        <v>22</v>
      </c>
      <c r="B25" s="81"/>
      <c r="C25" s="82"/>
      <c r="D25" s="82" t="s">
        <v>23</v>
      </c>
      <c r="E25" s="83" t="s">
        <v>140</v>
      </c>
      <c r="F25" s="84"/>
      <c r="G25" s="85">
        <v>37965</v>
      </c>
      <c r="H25" s="86">
        <f ca="1">IF(G25="","",DATEDIF(G25,NOW(),"Y"))</f>
        <v>21</v>
      </c>
      <c r="I25" s="87"/>
      <c r="J25" s="88"/>
      <c r="K25" s="89">
        <v>9</v>
      </c>
      <c r="L25" s="90">
        <f>IF(K25="","",RANK(K25,K$3:K$73,0))</f>
        <v>25</v>
      </c>
      <c r="M25" s="90">
        <f>IFERROR(IF(L25="","",VLOOKUP(L25,'Concordance Classmt &amp; Points'!$A$2:$B$33,2,FALSE)),0)</f>
        <v>12</v>
      </c>
      <c r="N25" s="91">
        <f ca="1">IF(ISNUMBER(M25),M25+M25*(MAX(0,$H25-28))*1.5/100,"")</f>
        <v>12</v>
      </c>
      <c r="O25" s="92"/>
      <c r="P25" s="89">
        <v>9</v>
      </c>
      <c r="Q25" s="93" t="str">
        <f>IFERROR(IF(AND(J25=0,I25=0),"",437.8*P25*I25/(J25*J25)),"")</f>
        <v/>
      </c>
      <c r="R25" s="94" t="str">
        <f>IF(Q25="","",RANK(Q25,Q$3:Q$73,0))</f>
        <v/>
      </c>
      <c r="S25" s="90" t="str">
        <f>IFERROR(IF(R25="","",VLOOKUP(R25,'Concordance Classmt &amp; Points'!$A$2:$B$33,2,FALSE)),0)</f>
        <v/>
      </c>
      <c r="T25" s="91" t="str">
        <f>IF(ISNUMBER(S25),S25+S25*(MAX(0,$H25-28))*1.5/100,"")</f>
        <v/>
      </c>
      <c r="U25" s="101"/>
      <c r="V25" s="96"/>
      <c r="W25" s="90" t="str">
        <f>IF(V25="","",RANK(V25,V$3:V$73,1))</f>
        <v/>
      </c>
      <c r="X25" s="90" t="str">
        <f>IFERROR(IF(W25="","",VLOOKUP(W25,'Concordance Classmt &amp; Points'!$A$2:$B$33,2,FALSE)),0)</f>
        <v/>
      </c>
      <c r="Y25" s="91" t="str">
        <f>IF(ISNUMBER(X25),X25+X25*(MAX(0,$H25-28))*1.5/100,"")</f>
        <v/>
      </c>
      <c r="Z25" s="101"/>
      <c r="AA25" s="96"/>
      <c r="AB25" s="90" t="str">
        <f>IF(AA25="","",RANK(AA25,AA$3:AA$73,1))</f>
        <v/>
      </c>
      <c r="AC25" s="90" t="str">
        <f>IFERROR(IF(AB25="","",VLOOKUP(AB25,'Concordance Classmt &amp; Points'!$A$2:$B$33,2,FALSE)),0)</f>
        <v/>
      </c>
      <c r="AD25" s="91" t="str">
        <f>IF(ISNUMBER(AC25),AC25+AC25*(MAX(0,$H25-28))*1.5/100,"")</f>
        <v/>
      </c>
      <c r="AE25" s="92"/>
      <c r="AF25" s="97">
        <v>2.7060185185185186E-3</v>
      </c>
      <c r="AG25" s="90">
        <f>IF(AF25="","",RANK(AF25,AF$3:AF$73,1))</f>
        <v>13</v>
      </c>
      <c r="AH25" s="90">
        <f>IFERROR(IF(AG25="","",VLOOKUP(AG25,'Concordance Classmt &amp; Points'!$A$2:$B$33,2,FALSE)),0)</f>
        <v>28</v>
      </c>
      <c r="AI25" s="91">
        <f ca="1">IF(ISNUMBER(AH25),AH25+AH25*(MAX(0,$H25-28))*1.5/100,"")</f>
        <v>28</v>
      </c>
      <c r="AJ25" s="101"/>
      <c r="AK25" s="97">
        <v>2.7060185185185186E-3</v>
      </c>
      <c r="AL25" s="90">
        <f>IF(AK25="","",RANK(AK25,AK$3:AK$73,1))</f>
        <v>14</v>
      </c>
      <c r="AM25" s="90">
        <f>IFERROR(IF(AL25="","",VLOOKUP(AL25,'Concordance Classmt &amp; Points'!$A$2:$B$33,2,FALSE)),0)</f>
        <v>27</v>
      </c>
      <c r="AN25" s="91">
        <f ca="1">IF(ISNUMBER(AM25),AM25+AM25*(MAX(0,$H25-28))*1.5/100,"")</f>
        <v>27</v>
      </c>
      <c r="AO25" s="101"/>
      <c r="AP25" s="96"/>
      <c r="AQ25" s="90" t="str">
        <f>IF(AP25="","",RANK(AP25,AP$3:AP$73,1))</f>
        <v/>
      </c>
      <c r="AR25" s="90" t="str">
        <f>IFERROR(IF(AQ25="","",VLOOKUP(AQ25,'Concordance Classmt &amp; Points'!$A$2:$B$33,2,FALSE)),0)</f>
        <v/>
      </c>
      <c r="AS25" s="91" t="str">
        <f>IF(ISNUMBER(AR25),AR25+AR25*(MAX(0,$H25-28))*1.5/100,"")</f>
        <v/>
      </c>
      <c r="AT25" s="101"/>
      <c r="AU25" s="96"/>
      <c r="AV25" s="90" t="str">
        <f>IF(AU25="","",RANK(AU25,AU$3:AU$73,1))</f>
        <v/>
      </c>
      <c r="AW25" s="90" t="str">
        <f>IFERROR(IF(AV25="","",VLOOKUP(AV25,'Concordance Classmt &amp; Points'!$A$2:$B$33,2,FALSE)),0)</f>
        <v/>
      </c>
      <c r="AX25" s="91" t="str">
        <f>IF(ISNUMBER(AW25),AW25+AW25*(MAX(0,$H25-28))*1.5/100,"")</f>
        <v/>
      </c>
      <c r="AY25" s="101"/>
      <c r="AZ25" s="96"/>
      <c r="BA25" s="90" t="str">
        <f>IF(AZ25="","",RANK(AZ25,AZ$3:AZ$73,1))</f>
        <v/>
      </c>
      <c r="BB25" s="90" t="str">
        <f>IFERROR(IF(BA25="","",VLOOKUP(BA25,'Concordance Classmt &amp; Points'!$A$2:$B$33,2,FALSE)),0)</f>
        <v/>
      </c>
      <c r="BC25" s="91" t="str">
        <f>IF(ISNUMBER(BB25),BB25+BB25*(MAX(0,$H25-28))*1.5/100,"")</f>
        <v/>
      </c>
      <c r="BD25" s="101"/>
      <c r="BE25" s="96"/>
      <c r="BF25" s="94" t="str">
        <f>IF(BE25="","",RANK(BE25,BE$3:BE$73,0))</f>
        <v/>
      </c>
      <c r="BG25" s="90" t="str">
        <f>IFERROR(IF(BF25="","",VLOOKUP(BF25,'Concordance Classmt &amp; Points'!$A$2:$B$33,2,FALSE)),0)</f>
        <v/>
      </c>
      <c r="BH25" s="91" t="str">
        <f>IF(ISNUMBER(BG25),BG25+BG25*(MAX(0,$H25-28))*1.5/100,"")</f>
        <v/>
      </c>
      <c r="BI25" s="91" t="str">
        <f>IF(BE25="","",IF(LEN(BE25)&lt;=2,BE25,
IF(LEN(BE25)=3,LEFT(BE25,1)*60+RIGHT(BE25,2)*1,
IF(LEN(BE25)=4,LEFT(BE25,2)*60+RIGHT(BE25,2)*1)))/60)</f>
        <v/>
      </c>
      <c r="BJ25" s="91" t="str">
        <f>IF(BE25="","",8+0.5*(BI25-1))</f>
        <v/>
      </c>
      <c r="BK25" s="101"/>
      <c r="BL25" s="99">
        <f>IF(COUNT(M25,S25,X25,AC25,AH25,AR25,AM25,AW25,BB25,BG25),SUM(M25,S25,X25,AC25,AH25,AR25,AM25,AW25,BB25,BG25),"-")</f>
        <v>67</v>
      </c>
      <c r="BM25" s="99">
        <f ca="1">IF(COUNT(N25,T25,Y25,AD25,AI25,AN25,AS25,AX25,BC25,BH25),SUM(N25,T25,Y25,AD25,AI25,AN25,AS25,AX25,BC25,BH25),"-")</f>
        <v>67</v>
      </c>
      <c r="BN25" s="81">
        <f ca="1">IF(BM25="-","",RANK(BM25,BM$3:BM$73))</f>
        <v>22</v>
      </c>
    </row>
    <row r="26" spans="1:66" s="100" customFormat="1" x14ac:dyDescent="0.35">
      <c r="A26" s="81">
        <f ca="1">IF(BM26="-","",RANK(BM26,BM$3:BM$73))</f>
        <v>23</v>
      </c>
      <c r="B26" s="81"/>
      <c r="C26" s="82"/>
      <c r="D26" s="82" t="s">
        <v>19</v>
      </c>
      <c r="E26" s="83" t="s">
        <v>140</v>
      </c>
      <c r="F26" s="84"/>
      <c r="G26" s="85">
        <v>35004</v>
      </c>
      <c r="H26" s="86">
        <f ca="1">IF(G26="","",DATEDIF(G26,NOW(),"Y"))</f>
        <v>29</v>
      </c>
      <c r="I26" s="87"/>
      <c r="J26" s="88"/>
      <c r="K26" s="89">
        <v>5</v>
      </c>
      <c r="L26" s="90">
        <f>IF(K26="","",RANK(K26,K$3:K$73,0))</f>
        <v>39</v>
      </c>
      <c r="M26" s="90">
        <f>IFERROR(IF(L26="","",VLOOKUP(L26,'Concordance Classmt &amp; Points'!$A$2:$B$33,2,FALSE)),0)</f>
        <v>0</v>
      </c>
      <c r="N26" s="91">
        <f ca="1">IF(ISNUMBER(M26),M26+M26*(MAX(0,$H26-28))*1.5/100,"")</f>
        <v>0</v>
      </c>
      <c r="O26" s="92"/>
      <c r="P26" s="89">
        <v>5</v>
      </c>
      <c r="Q26" s="93" t="str">
        <f>IFERROR(IF(AND(J26=0,I26=0),"",437.8*P26*I26/(J26*J26)),"")</f>
        <v/>
      </c>
      <c r="R26" s="94" t="str">
        <f>IF(Q26="","",RANK(Q26,Q$3:Q$73,0))</f>
        <v/>
      </c>
      <c r="S26" s="90" t="str">
        <f>IFERROR(IF(R26="","",VLOOKUP(R26,'Concordance Classmt &amp; Points'!$A$2:$B$33,2,FALSE)),0)</f>
        <v/>
      </c>
      <c r="T26" s="91" t="str">
        <f>IF(ISNUMBER(S26),S26+S26*(MAX(0,$H26-28))*1.5/100,"")</f>
        <v/>
      </c>
      <c r="U26" s="101"/>
      <c r="V26" s="96"/>
      <c r="W26" s="90" t="str">
        <f>IF(V26="","",RANK(V26,V$3:V$73,1))</f>
        <v/>
      </c>
      <c r="X26" s="90" t="str">
        <f>IFERROR(IF(W26="","",VLOOKUP(W26,'Concordance Classmt &amp; Points'!$A$2:$B$33,2,FALSE)),0)</f>
        <v/>
      </c>
      <c r="Y26" s="91" t="str">
        <f>IF(ISNUMBER(X26),X26+X26*(MAX(0,$H26-28))*1.5/100,"")</f>
        <v/>
      </c>
      <c r="Z26" s="101"/>
      <c r="AA26" s="96"/>
      <c r="AB26" s="90" t="str">
        <f>IF(AA26="","",RANK(AA26,AA$3:AA$73,1))</f>
        <v/>
      </c>
      <c r="AC26" s="90" t="str">
        <f>IFERROR(IF(AB26="","",VLOOKUP(AB26,'Concordance Classmt &amp; Points'!$A$2:$B$33,2,FALSE)),0)</f>
        <v/>
      </c>
      <c r="AD26" s="91" t="str">
        <f>IF(ISNUMBER(AC26),AC26+AC26*(MAX(0,$H26-28))*1.5/100,"")</f>
        <v/>
      </c>
      <c r="AE26" s="101"/>
      <c r="AF26" s="97">
        <v>2.6168981481481481E-3</v>
      </c>
      <c r="AG26" s="90">
        <f>IF(AF26="","",RANK(AF26,AF$3:AF$73,1))</f>
        <v>10</v>
      </c>
      <c r="AH26" s="90">
        <f>IFERROR(IF(AG26="","",VLOOKUP(AG26,'Concordance Classmt &amp; Points'!$A$2:$B$33,2,FALSE)),0)</f>
        <v>31</v>
      </c>
      <c r="AI26" s="91">
        <f ca="1">IF(ISNUMBER(AH26),AH26+AH26*(MAX(0,$H26-28))*1.5/100,"")</f>
        <v>31.465</v>
      </c>
      <c r="AJ26" s="101"/>
      <c r="AK26" s="97">
        <v>2.6168981481481481E-3</v>
      </c>
      <c r="AL26" s="90">
        <f>IF(AK26="","",RANK(AK26,AK$3:AK$73,1))</f>
        <v>10</v>
      </c>
      <c r="AM26" s="90">
        <f>IFERROR(IF(AL26="","",VLOOKUP(AL26,'Concordance Classmt &amp; Points'!$A$2:$B$33,2,FALSE)),0)</f>
        <v>31</v>
      </c>
      <c r="AN26" s="91">
        <f ca="1">IF(ISNUMBER(AM26),AM26+AM26*(MAX(0,$H26-28))*1.5/100,"")</f>
        <v>31.465</v>
      </c>
      <c r="AO26" s="101"/>
      <c r="AP26" s="96"/>
      <c r="AQ26" s="90" t="str">
        <f>IF(AP26="","",RANK(AP26,AP$3:AP$73,1))</f>
        <v/>
      </c>
      <c r="AR26" s="90" t="str">
        <f>IFERROR(IF(AQ26="","",VLOOKUP(AQ26,'Concordance Classmt &amp; Points'!$A$2:$B$33,2,FALSE)),0)</f>
        <v/>
      </c>
      <c r="AS26" s="91" t="str">
        <f>IF(ISNUMBER(AR26),AR26+AR26*(MAX(0,$H26-28))*1.5/100,"")</f>
        <v/>
      </c>
      <c r="AT26" s="101"/>
      <c r="AU26" s="96"/>
      <c r="AV26" s="90" t="str">
        <f>IF(AU26="","",RANK(AU26,AU$3:AU$73,1))</f>
        <v/>
      </c>
      <c r="AW26" s="90" t="str">
        <f>IFERROR(IF(AV26="","",VLOOKUP(AV26,'Concordance Classmt &amp; Points'!$A$2:$B$33,2,FALSE)),0)</f>
        <v/>
      </c>
      <c r="AX26" s="91" t="str">
        <f>IF(ISNUMBER(AW26),AW26+AW26*(MAX(0,$H26-28))*1.5/100,"")</f>
        <v/>
      </c>
      <c r="AY26" s="101"/>
      <c r="AZ26" s="96"/>
      <c r="BA26" s="90" t="str">
        <f>IF(AZ26="","",RANK(AZ26,AZ$3:AZ$73,1))</f>
        <v/>
      </c>
      <c r="BB26" s="90" t="str">
        <f>IFERROR(IF(BA26="","",VLOOKUP(BA26,'Concordance Classmt &amp; Points'!$A$2:$B$33,2,FALSE)),0)</f>
        <v/>
      </c>
      <c r="BC26" s="91" t="str">
        <f>IF(ISNUMBER(BB26),BB26+BB26*(MAX(0,$H26-28))*1.5/100,"")</f>
        <v/>
      </c>
      <c r="BD26" s="101"/>
      <c r="BE26" s="96"/>
      <c r="BF26" s="94" t="str">
        <f>IF(BE26="","",RANK(BE26,BE$3:BE$73,0))</f>
        <v/>
      </c>
      <c r="BG26" s="90" t="str">
        <f>IFERROR(IF(BF26="","",VLOOKUP(BF26,'Concordance Classmt &amp; Points'!$A$2:$B$33,2,FALSE)),0)</f>
        <v/>
      </c>
      <c r="BH26" s="91" t="str">
        <f>IF(ISNUMBER(BG26),BG26+BG26*(MAX(0,$H26-28))*1.5/100,"")</f>
        <v/>
      </c>
      <c r="BI26" s="91" t="str">
        <f>IF(BE26="","",IF(LEN(BE26)&lt;=2,BE26,
IF(LEN(BE26)=3,LEFT(BE26,1)*60+RIGHT(BE26,2)*1,
IF(LEN(BE26)=4,LEFT(BE26,2)*60+RIGHT(BE26,2)*1)))/60)</f>
        <v/>
      </c>
      <c r="BJ26" s="91" t="str">
        <f>IF(BE26="","",8+0.5*(BI26-1))</f>
        <v/>
      </c>
      <c r="BK26" s="101"/>
      <c r="BL26" s="99">
        <f>IF(COUNT(M26,S26,X26,AC26,AH26,AR26,AM26,AW26,BB26,BG26),SUM(M26,S26,X26,AC26,AH26,AR26,AM26,AW26,BB26,BG26),"-")</f>
        <v>62</v>
      </c>
      <c r="BM26" s="99">
        <f ca="1">IF(COUNT(N26,T26,Y26,AD26,AI26,AN26,AS26,AX26,BC26,BH26),SUM(N26,T26,Y26,AD26,AI26,AN26,AS26,AX26,BC26,BH26),"-")</f>
        <v>62.93</v>
      </c>
      <c r="BN26" s="81">
        <f ca="1">IF(BM26="-","",RANK(BM26,BM$3:BM$73))</f>
        <v>23</v>
      </c>
    </row>
    <row r="27" spans="1:66" s="100" customFormat="1" x14ac:dyDescent="0.35">
      <c r="A27" s="81">
        <f ca="1">IF(BM27="-","",RANK(BM27,BM$3:BM$73))</f>
        <v>24</v>
      </c>
      <c r="B27" s="81"/>
      <c r="C27" s="82"/>
      <c r="D27" s="82" t="s">
        <v>33</v>
      </c>
      <c r="E27" s="83" t="s">
        <v>140</v>
      </c>
      <c r="F27" s="84"/>
      <c r="G27" s="85">
        <v>36722</v>
      </c>
      <c r="H27" s="86">
        <f ca="1">IF(G27="","",DATEDIF(G27,NOW(),"Y"))</f>
        <v>24</v>
      </c>
      <c r="I27" s="87"/>
      <c r="J27" s="88"/>
      <c r="K27" s="89"/>
      <c r="L27" s="90" t="str">
        <f>IF(K27="","",RANK(K27,K$3:K$73,0))</f>
        <v/>
      </c>
      <c r="M27" s="90" t="str">
        <f>IFERROR(IF(L27="","",VLOOKUP(L27,'Concordance Classmt &amp; Points'!$A$2:$B$33,2,FALSE)),0)</f>
        <v/>
      </c>
      <c r="N27" s="91" t="str">
        <f>IF(ISNUMBER(M27),M27+M27*(MAX(0,$H27-28))*1.5/100,"")</f>
        <v/>
      </c>
      <c r="O27" s="92"/>
      <c r="P27" s="89"/>
      <c r="Q27" s="93" t="str">
        <f>IFERROR(IF(AND(J27=0,I27=0),"",437.8*P27*I27/(J27*J27)),"")</f>
        <v/>
      </c>
      <c r="R27" s="94" t="str">
        <f>IF(Q27="","",RANK(Q27,Q$3:Q$73,0))</f>
        <v/>
      </c>
      <c r="S27" s="90" t="str">
        <f>IFERROR(IF(R27="","",VLOOKUP(R27,'Concordance Classmt &amp; Points'!$A$2:$B$33,2,FALSE)),0)</f>
        <v/>
      </c>
      <c r="T27" s="91" t="str">
        <f>IF(ISNUMBER(S27),S27+S27*(MAX(0,$H27-28))*1.5/100,"")</f>
        <v/>
      </c>
      <c r="U27" s="101"/>
      <c r="V27" s="96"/>
      <c r="W27" s="90" t="str">
        <f>IF(V27="","",RANK(V27,V$3:V$73,1))</f>
        <v/>
      </c>
      <c r="X27" s="90" t="str">
        <f>IFERROR(IF(W27="","",VLOOKUP(W27,'Concordance Classmt &amp; Points'!$A$2:$B$33,2,FALSE)),0)</f>
        <v/>
      </c>
      <c r="Y27" s="91" t="str">
        <f>IF(ISNUMBER(X27),X27+X27*(MAX(0,$H27-28))*1.5/100,"")</f>
        <v/>
      </c>
      <c r="Z27" s="101"/>
      <c r="AA27" s="96"/>
      <c r="AB27" s="90" t="str">
        <f>IF(AA27="","",RANK(AA27,AA$3:AA$73,1))</f>
        <v/>
      </c>
      <c r="AC27" s="90" t="str">
        <f>IFERROR(IF(AB27="","",VLOOKUP(AB27,'Concordance Classmt &amp; Points'!$A$2:$B$33,2,FALSE)),0)</f>
        <v/>
      </c>
      <c r="AD27" s="91" t="str">
        <f>IF(ISNUMBER(AC27),AC27+AC27*(MAX(0,$H27-28))*1.5/100,"")</f>
        <v/>
      </c>
      <c r="AE27" s="101"/>
      <c r="AF27" s="97">
        <v>2.6238425925925925E-3</v>
      </c>
      <c r="AG27" s="90">
        <f>IF(AF27="","",RANK(AF27,AF$3:AF$73,1))</f>
        <v>11</v>
      </c>
      <c r="AH27" s="90">
        <f>IFERROR(IF(AG27="","",VLOOKUP(AG27,'Concordance Classmt &amp; Points'!$A$2:$B$33,2,FALSE)),0)</f>
        <v>30</v>
      </c>
      <c r="AI27" s="91">
        <f ca="1">IF(ISNUMBER(AH27),AH27+AH27*(MAX(0,$H27-28))*1.5/100,"")</f>
        <v>30</v>
      </c>
      <c r="AJ27" s="101"/>
      <c r="AK27" s="97">
        <v>2.6238425925925925E-3</v>
      </c>
      <c r="AL27" s="90">
        <f>IF(AK27="","",RANK(AK27,AK$3:AK$73,1))</f>
        <v>11</v>
      </c>
      <c r="AM27" s="90">
        <f>IFERROR(IF(AL27="","",VLOOKUP(AL27,'Concordance Classmt &amp; Points'!$A$2:$B$33,2,FALSE)),0)</f>
        <v>30</v>
      </c>
      <c r="AN27" s="91">
        <f ca="1">IF(ISNUMBER(AM27),AM27+AM27*(MAX(0,$H27-28))*1.5/100,"")</f>
        <v>30</v>
      </c>
      <c r="AO27" s="101"/>
      <c r="AP27" s="96"/>
      <c r="AQ27" s="90" t="str">
        <f>IF(AP27="","",RANK(AP27,AP$3:AP$73,1))</f>
        <v/>
      </c>
      <c r="AR27" s="90" t="str">
        <f>IFERROR(IF(AQ27="","",VLOOKUP(AQ27,'Concordance Classmt &amp; Points'!$A$2:$B$33,2,FALSE)),0)</f>
        <v/>
      </c>
      <c r="AS27" s="91" t="str">
        <f>IF(ISNUMBER(AR27),AR27+AR27*(MAX(0,$H27-28))*1.5/100,"")</f>
        <v/>
      </c>
      <c r="AT27" s="101"/>
      <c r="AU27" s="96"/>
      <c r="AV27" s="90" t="str">
        <f>IF(AU27="","",RANK(AU27,AU$3:AU$73,1))</f>
        <v/>
      </c>
      <c r="AW27" s="90" t="str">
        <f>IFERROR(IF(AV27="","",VLOOKUP(AV27,'Concordance Classmt &amp; Points'!$A$2:$B$33,2,FALSE)),0)</f>
        <v/>
      </c>
      <c r="AX27" s="91" t="str">
        <f>IF(ISNUMBER(AW27),AW27+AW27*(MAX(0,$H27-28))*1.5/100,"")</f>
        <v/>
      </c>
      <c r="AY27" s="101"/>
      <c r="AZ27" s="96"/>
      <c r="BA27" s="90" t="str">
        <f>IF(AZ27="","",RANK(AZ27,AZ$3:AZ$73,1))</f>
        <v/>
      </c>
      <c r="BB27" s="90" t="str">
        <f>IFERROR(IF(BA27="","",VLOOKUP(BA27,'Concordance Classmt &amp; Points'!$A$2:$B$33,2,FALSE)),0)</f>
        <v/>
      </c>
      <c r="BC27" s="91" t="str">
        <f>IF(ISNUMBER(BB27),BB27+BB27*(MAX(0,$H27-28))*1.5/100,"")</f>
        <v/>
      </c>
      <c r="BD27" s="101"/>
      <c r="BE27" s="96"/>
      <c r="BF27" s="94" t="str">
        <f>IF(BE27="","",RANK(BE27,BE$3:BE$73,0))</f>
        <v/>
      </c>
      <c r="BG27" s="90" t="str">
        <f>IFERROR(IF(BF27="","",VLOOKUP(BF27,'Concordance Classmt &amp; Points'!$A$2:$B$33,2,FALSE)),0)</f>
        <v/>
      </c>
      <c r="BH27" s="91" t="str">
        <f>IF(ISNUMBER(BG27),BG27+BG27*(MAX(0,$H27-28))*1.5/100,"")</f>
        <v/>
      </c>
      <c r="BI27" s="91" t="str">
        <f>IF(BE27="","",IF(LEN(BE27)&lt;=2,BE27,
IF(LEN(BE27)=3,LEFT(BE27,1)*60+RIGHT(BE27,2)*1,
IF(LEN(BE27)=4,LEFT(BE27,2)*60+RIGHT(BE27,2)*1)))/60)</f>
        <v/>
      </c>
      <c r="BJ27" s="91" t="str">
        <f>IF(BE27="","",8+0.5*(BI27-1))</f>
        <v/>
      </c>
      <c r="BK27" s="101"/>
      <c r="BL27" s="99">
        <f>IF(COUNT(M27,S27,X27,AC27,AH27,AR27,AM27,AW27,BB27,BG27),SUM(M27,S27,X27,AC27,AH27,AR27,AM27,AW27,BB27,BG27),"-")</f>
        <v>60</v>
      </c>
      <c r="BM27" s="99">
        <f ca="1">IF(COUNT(N27,T27,Y27,AD27,AI27,AN27,AS27,AX27,BC27,BH27),SUM(N27,T27,Y27,AD27,AI27,AN27,AS27,AX27,BC27,BH27),"-")</f>
        <v>60</v>
      </c>
      <c r="BN27" s="81">
        <f ca="1">IF(BM27="-","",RANK(BM27,BM$3:BM$73))</f>
        <v>24</v>
      </c>
    </row>
    <row r="28" spans="1:66" x14ac:dyDescent="0.35">
      <c r="A28" s="81">
        <f ca="1">IF(BM28="-","",RANK(BM28,BM$3:BM$73))</f>
        <v>25</v>
      </c>
      <c r="B28" s="81" t="s">
        <v>82</v>
      </c>
      <c r="C28" s="82"/>
      <c r="D28" s="82" t="s">
        <v>40</v>
      </c>
      <c r="E28" s="83" t="s">
        <v>140</v>
      </c>
      <c r="F28" s="84"/>
      <c r="G28" s="85">
        <v>32292</v>
      </c>
      <c r="H28" s="86">
        <f ca="1">IF(G28="","",DATEDIF(G28,NOW(),"Y"))</f>
        <v>36</v>
      </c>
      <c r="I28" s="87"/>
      <c r="J28" s="88"/>
      <c r="K28" s="89">
        <v>10</v>
      </c>
      <c r="L28" s="90">
        <f>IF(K28="","",RANK(K28,K$3:K$73,0))</f>
        <v>19</v>
      </c>
      <c r="M28" s="90">
        <f>IFERROR(IF(L28="","",VLOOKUP(L28,'Concordance Classmt &amp; Points'!$A$2:$B$33,2,FALSE)),0)</f>
        <v>22</v>
      </c>
      <c r="N28" s="91">
        <f ca="1">IF(ISNUMBER(M28),M28+M28*(MAX(0,$H28-28))*1.5/100,"")</f>
        <v>24.64</v>
      </c>
      <c r="O28" s="92"/>
      <c r="P28" s="89">
        <v>10</v>
      </c>
      <c r="Q28" s="93" t="str">
        <f>IFERROR(IF(AND(J28=0,I28=0),"",437.8*P28*I28/(J28*J28)),"")</f>
        <v/>
      </c>
      <c r="R28" s="94" t="str">
        <f>IF(Q28="","",RANK(Q28,Q$3:Q$73,0))</f>
        <v/>
      </c>
      <c r="S28" s="90" t="str">
        <f>IFERROR(IF(R28="","",VLOOKUP(R28,'Concordance Classmt &amp; Points'!$A$2:$B$33,2,FALSE)),0)</f>
        <v/>
      </c>
      <c r="T28" s="91" t="str">
        <f>IF(ISNUMBER(S28),S28+S28*(MAX(0,$H28-28))*1.5/100,"")</f>
        <v/>
      </c>
      <c r="U28" s="101"/>
      <c r="V28" s="96"/>
      <c r="W28" s="90" t="str">
        <f>IF(V28="","",RANK(V28,V$3:V$73,1))</f>
        <v/>
      </c>
      <c r="X28" s="90" t="str">
        <f>IFERROR(IF(W28="","",VLOOKUP(W28,'Concordance Classmt &amp; Points'!$A$2:$B$33,2,FALSE)),0)</f>
        <v/>
      </c>
      <c r="Y28" s="91" t="str">
        <f>IF(ISNUMBER(X28),X28+X28*(MAX(0,$H28-28))*1.5/100,"")</f>
        <v/>
      </c>
      <c r="Z28" s="101"/>
      <c r="AA28" s="96"/>
      <c r="AB28" s="90" t="str">
        <f>IF(AA28="","",RANK(AA28,AA$3:AA$73,1))</f>
        <v/>
      </c>
      <c r="AC28" s="90" t="str">
        <f>IFERROR(IF(AB28="","",VLOOKUP(AB28,'Concordance Classmt &amp; Points'!$A$2:$B$33,2,FALSE)),0)</f>
        <v/>
      </c>
      <c r="AD28" s="91" t="str">
        <f>IF(ISNUMBER(AC28),AC28+AC28*(MAX(0,$H28-28))*1.5/100,"")</f>
        <v/>
      </c>
      <c r="AE28" s="101"/>
      <c r="AF28" s="97">
        <v>2.9606481481481484E-3</v>
      </c>
      <c r="AG28" s="90">
        <f>IF(AF28="","",RANK(AF28,AF$3:AF$73,1))</f>
        <v>24</v>
      </c>
      <c r="AH28" s="90">
        <f>IFERROR(IF(AG28="","",VLOOKUP(AG28,'Concordance Classmt &amp; Points'!$A$2:$B$33,2,FALSE)),0)</f>
        <v>14</v>
      </c>
      <c r="AI28" s="91">
        <f ca="1">IF(ISNUMBER(AH28),AH28+AH28*(MAX(0,$H28-28))*1.5/100,"")</f>
        <v>15.68</v>
      </c>
      <c r="AJ28" s="101"/>
      <c r="AK28" s="97">
        <v>2.9606481481481484E-3</v>
      </c>
      <c r="AL28" s="90">
        <f>IF(AK28="","",RANK(AK28,AK$3:AK$73,1))</f>
        <v>23</v>
      </c>
      <c r="AM28" s="90">
        <f>IFERROR(IF(AL28="","",VLOOKUP(AL28,'Concordance Classmt &amp; Points'!$A$2:$B$33,2,FALSE)),0)</f>
        <v>16</v>
      </c>
      <c r="AN28" s="91">
        <f ca="1">IF(ISNUMBER(AM28),AM28+AM28*(MAX(0,$H28-28))*1.5/100,"")</f>
        <v>17.920000000000002</v>
      </c>
      <c r="AO28" s="101"/>
      <c r="AP28" s="96"/>
      <c r="AQ28" s="90" t="str">
        <f>IF(AP28="","",RANK(AP28,AP$3:AP$73,1))</f>
        <v/>
      </c>
      <c r="AR28" s="90" t="str">
        <f>IFERROR(IF(AQ28="","",VLOOKUP(AQ28,'Concordance Classmt &amp; Points'!$A$2:$B$33,2,FALSE)),0)</f>
        <v/>
      </c>
      <c r="AS28" s="91" t="str">
        <f>IF(ISNUMBER(AR28),AR28+AR28*(MAX(0,$H28-28))*1.5/100,"")</f>
        <v/>
      </c>
      <c r="AT28" s="101"/>
      <c r="AU28" s="96"/>
      <c r="AV28" s="90" t="str">
        <f>IF(AU28="","",RANK(AU28,AU$3:AU$73,1))</f>
        <v/>
      </c>
      <c r="AW28" s="90" t="str">
        <f>IFERROR(IF(AV28="","",VLOOKUP(AV28,'Concordance Classmt &amp; Points'!$A$2:$B$33,2,FALSE)),0)</f>
        <v/>
      </c>
      <c r="AX28" s="91" t="str">
        <f>IF(ISNUMBER(AW28),AW28+AW28*(MAX(0,$H28-28))*1.5/100,"")</f>
        <v/>
      </c>
      <c r="AY28" s="101"/>
      <c r="AZ28" s="96"/>
      <c r="BA28" s="90" t="str">
        <f>IF(AZ28="","",RANK(AZ28,AZ$3:AZ$73,1))</f>
        <v/>
      </c>
      <c r="BB28" s="90" t="str">
        <f>IFERROR(IF(BA28="","",VLOOKUP(BA28,'Concordance Classmt &amp; Points'!$A$2:$B$33,2,FALSE)),0)</f>
        <v/>
      </c>
      <c r="BC28" s="91" t="str">
        <f>IF(ISNUMBER(BB28),BB28+BB28*(MAX(0,$H28-28))*1.5/100,"")</f>
        <v/>
      </c>
      <c r="BD28" s="101"/>
      <c r="BE28" s="96"/>
      <c r="BF28" s="94" t="str">
        <f>IF(BE28="","",RANK(BE28,BE$3:BE$73,0))</f>
        <v/>
      </c>
      <c r="BG28" s="90" t="str">
        <f>IFERROR(IF(BF28="","",VLOOKUP(BF28,'Concordance Classmt &amp; Points'!$A$2:$B$33,2,FALSE)),0)</f>
        <v/>
      </c>
      <c r="BH28" s="91" t="str">
        <f>IF(ISNUMBER(BG28),BG28+BG28*(MAX(0,$H28-28))*1.5/100,"")</f>
        <v/>
      </c>
      <c r="BI28" s="91" t="str">
        <f>IF(BE28="","",IF(LEN(BE28)&lt;=2,BE28,
IF(LEN(BE28)=3,LEFT(BE28,1)*60+RIGHT(BE28,2)*1,
IF(LEN(BE28)=4,LEFT(BE28,2)*60+RIGHT(BE28,2)*1)))/60)</f>
        <v/>
      </c>
      <c r="BJ28" s="91" t="str">
        <f>IF(BE28="","",8+0.5*(BI28-1))</f>
        <v/>
      </c>
      <c r="BK28" s="101"/>
      <c r="BL28" s="99">
        <f>IF(COUNT(M28,S28,X28,AC28,AH28,AR28,AM28,AW28,BB28,BG28),SUM(M28,S28,X28,AC28,AH28,AR28,AM28,AW28,BB28,BG28),"-")</f>
        <v>52</v>
      </c>
      <c r="BM28" s="99">
        <f ca="1">IF(COUNT(N28,T28,Y28,AD28,AI28,AN28,AS28,AX28,BC28,BH28),SUM(N28,T28,Y28,AD28,AI28,AN28,AS28,AX28,BC28,BH28),"-")</f>
        <v>58.24</v>
      </c>
      <c r="BN28" s="81">
        <f ca="1">IF(BM28="-","",RANK(BM28,BM$3:BM$73))</f>
        <v>25</v>
      </c>
    </row>
    <row r="29" spans="1:66" s="100" customFormat="1" x14ac:dyDescent="0.35">
      <c r="A29" s="81">
        <f ca="1">IF(BM29="-","",RANK(BM29,BM$3:BM$73))</f>
        <v>26</v>
      </c>
      <c r="B29" s="81"/>
      <c r="C29" s="82"/>
      <c r="D29" s="82" t="s">
        <v>37</v>
      </c>
      <c r="E29" s="83" t="s">
        <v>140</v>
      </c>
      <c r="F29" s="84"/>
      <c r="G29" s="85">
        <v>38442</v>
      </c>
      <c r="H29" s="86">
        <f ca="1">IF(G29="","",DATEDIF(G29,NOW(),"Y"))</f>
        <v>20</v>
      </c>
      <c r="I29" s="87"/>
      <c r="J29" s="88"/>
      <c r="K29" s="89">
        <v>5</v>
      </c>
      <c r="L29" s="90">
        <f>IF(K29="","",RANK(K29,K$3:K$73,0))</f>
        <v>39</v>
      </c>
      <c r="M29" s="90">
        <f>IFERROR(IF(L29="","",VLOOKUP(L29,'Concordance Classmt &amp; Points'!$A$2:$B$33,2,FALSE)),0)</f>
        <v>0</v>
      </c>
      <c r="N29" s="91">
        <f ca="1">IF(ISNUMBER(M29),M29+M29*(MAX(0,$H29-28))*1.5/100,"")</f>
        <v>0</v>
      </c>
      <c r="O29" s="92"/>
      <c r="P29" s="89">
        <v>5</v>
      </c>
      <c r="Q29" s="93" t="str">
        <f>IFERROR(IF(AND(J29=0,I29=0),"",437.8*P29*I29/(J29*J29)),"")</f>
        <v/>
      </c>
      <c r="R29" s="94" t="str">
        <f>IF(Q29="","",RANK(Q29,Q$3:Q$73,0))</f>
        <v/>
      </c>
      <c r="S29" s="90" t="str">
        <f>IFERROR(IF(R29="","",VLOOKUP(R29,'Concordance Classmt &amp; Points'!$A$2:$B$33,2,FALSE)),0)</f>
        <v/>
      </c>
      <c r="T29" s="91" t="str">
        <f>IF(ISNUMBER(S29),S29+S29*(MAX(0,$H29-28))*1.5/100,"")</f>
        <v/>
      </c>
      <c r="U29" s="101"/>
      <c r="V29" s="96"/>
      <c r="W29" s="90" t="str">
        <f>IF(V29="","",RANK(V29,V$3:V$73,1))</f>
        <v/>
      </c>
      <c r="X29" s="90" t="str">
        <f>IFERROR(IF(W29="","",VLOOKUP(W29,'Concordance Classmt &amp; Points'!$A$2:$B$33,2,FALSE)),0)</f>
        <v/>
      </c>
      <c r="Y29" s="91" t="str">
        <f>IF(ISNUMBER(X29),X29+X29*(MAX(0,$H29-28))*1.5/100,"")</f>
        <v/>
      </c>
      <c r="Z29" s="101"/>
      <c r="AA29" s="96"/>
      <c r="AB29" s="90" t="str">
        <f>IF(AA29="","",RANK(AA29,AA$3:AA$73,1))</f>
        <v/>
      </c>
      <c r="AC29" s="90" t="str">
        <f>IFERROR(IF(AB29="","",VLOOKUP(AB29,'Concordance Classmt &amp; Points'!$A$2:$B$33,2,FALSE)),0)</f>
        <v/>
      </c>
      <c r="AD29" s="91" t="str">
        <f>IF(ISNUMBER(AC29),AC29+AC29*(MAX(0,$H29-28))*1.5/100,"")</f>
        <v/>
      </c>
      <c r="AE29" s="101"/>
      <c r="AF29" s="97">
        <v>2.7719907407407411E-3</v>
      </c>
      <c r="AG29" s="90">
        <f>IF(AF29="","",RANK(AF29,AF$3:AF$73,1))</f>
        <v>15</v>
      </c>
      <c r="AH29" s="90">
        <f>IFERROR(IF(AG29="","",VLOOKUP(AG29,'Concordance Classmt &amp; Points'!$A$2:$B$33,2,FALSE)),0)</f>
        <v>26</v>
      </c>
      <c r="AI29" s="91">
        <f ca="1">IF(ISNUMBER(AH29),AH29+AH29*(MAX(0,$H29-28))*1.5/100,"")</f>
        <v>26</v>
      </c>
      <c r="AJ29" s="101"/>
      <c r="AK29" s="97">
        <v>2.7719907407407411E-3</v>
      </c>
      <c r="AL29" s="90">
        <f>IF(AK29="","",RANK(AK29,AK$3:AK$73,1))</f>
        <v>16</v>
      </c>
      <c r="AM29" s="90">
        <f>IFERROR(IF(AL29="","",VLOOKUP(AL29,'Concordance Classmt &amp; Points'!$A$2:$B$33,2,FALSE)),0)</f>
        <v>25</v>
      </c>
      <c r="AN29" s="91">
        <f ca="1">IF(ISNUMBER(AM29),AM29+AM29*(MAX(0,$H29-28))*1.5/100,"")</f>
        <v>25</v>
      </c>
      <c r="AO29" s="101"/>
      <c r="AP29" s="96"/>
      <c r="AQ29" s="90" t="str">
        <f>IF(AP29="","",RANK(AP29,AP$3:AP$73,1))</f>
        <v/>
      </c>
      <c r="AR29" s="90" t="str">
        <f>IFERROR(IF(AQ29="","",VLOOKUP(AQ29,'Concordance Classmt &amp; Points'!$A$2:$B$33,2,FALSE)),0)</f>
        <v/>
      </c>
      <c r="AS29" s="91" t="str">
        <f>IF(ISNUMBER(AR29),AR29+AR29*(MAX(0,$H29-28))*1.5/100,"")</f>
        <v/>
      </c>
      <c r="AT29" s="101"/>
      <c r="AU29" s="96"/>
      <c r="AV29" s="90" t="str">
        <f>IF(AU29="","",RANK(AU29,AU$3:AU$73,1))</f>
        <v/>
      </c>
      <c r="AW29" s="90" t="str">
        <f>IFERROR(IF(AV29="","",VLOOKUP(AV29,'Concordance Classmt &amp; Points'!$A$2:$B$33,2,FALSE)),0)</f>
        <v/>
      </c>
      <c r="AX29" s="91" t="str">
        <f>IF(ISNUMBER(AW29),AW29+AW29*(MAX(0,$H29-28))*1.5/100,"")</f>
        <v/>
      </c>
      <c r="AY29" s="101"/>
      <c r="AZ29" s="96"/>
      <c r="BA29" s="90" t="str">
        <f>IF(AZ29="","",RANK(AZ29,AZ$3:AZ$73,1))</f>
        <v/>
      </c>
      <c r="BB29" s="90" t="str">
        <f>IFERROR(IF(BA29="","",VLOOKUP(BA29,'Concordance Classmt &amp; Points'!$A$2:$B$33,2,FALSE)),0)</f>
        <v/>
      </c>
      <c r="BC29" s="91" t="str">
        <f>IF(ISNUMBER(BB29),BB29+BB29*(MAX(0,$H29-28))*1.5/100,"")</f>
        <v/>
      </c>
      <c r="BD29" s="101"/>
      <c r="BE29" s="96"/>
      <c r="BF29" s="94" t="str">
        <f>IF(BE29="","",RANK(BE29,BE$3:BE$73,0))</f>
        <v/>
      </c>
      <c r="BG29" s="90" t="str">
        <f>IFERROR(IF(BF29="","",VLOOKUP(BF29,'Concordance Classmt &amp; Points'!$A$2:$B$33,2,FALSE)),0)</f>
        <v/>
      </c>
      <c r="BH29" s="91" t="str">
        <f>IF(ISNUMBER(BG29),BG29+BG29*(MAX(0,$H29-28))*1.5/100,"")</f>
        <v/>
      </c>
      <c r="BI29" s="91" t="str">
        <f>IF(BE29="","",IF(LEN(BE29)&lt;=2,BE29,
IF(LEN(BE29)=3,LEFT(BE29,1)*60+RIGHT(BE29,2)*1,
IF(LEN(BE29)=4,LEFT(BE29,2)*60+RIGHT(BE29,2)*1)))/60)</f>
        <v/>
      </c>
      <c r="BJ29" s="91" t="str">
        <f>IF(BE29="","",8+0.5*(BI29-1))</f>
        <v/>
      </c>
      <c r="BK29" s="101"/>
      <c r="BL29" s="99">
        <f>IF(COUNT(M29,S29,X29,AC29,AH29,AR29,AM29,AW29,BB29,BG29),SUM(M29,S29,X29,AC29,AH29,AR29,AM29,AW29,BB29,BG29),"-")</f>
        <v>51</v>
      </c>
      <c r="BM29" s="99">
        <f ca="1">IF(COUNT(N29,T29,Y29,AD29,AI29,AN29,AS29,AX29,BC29,BH29),SUM(N29,T29,Y29,AD29,AI29,AN29,AS29,AX29,BC29,BH29),"-")</f>
        <v>51</v>
      </c>
      <c r="BN29" s="81">
        <f ca="1">IF(BM29="-","",RANK(BM29,BM$3:BM$73))</f>
        <v>26</v>
      </c>
    </row>
    <row r="30" spans="1:66" x14ac:dyDescent="0.35">
      <c r="A30" s="81">
        <f ca="1">IF(BM30="-","",RANK(BM30,BM$3:BM$73))</f>
        <v>27</v>
      </c>
      <c r="B30" s="81"/>
      <c r="C30" s="82"/>
      <c r="D30" s="82" t="s">
        <v>59</v>
      </c>
      <c r="E30" s="83" t="s">
        <v>140</v>
      </c>
      <c r="F30" s="84"/>
      <c r="G30" s="85">
        <v>35436</v>
      </c>
      <c r="H30" s="86">
        <f ca="1">IF(G30="","",DATEDIF(G30,NOW(),"Y"))</f>
        <v>28</v>
      </c>
      <c r="I30" s="87"/>
      <c r="J30" s="88"/>
      <c r="K30" s="89">
        <v>2</v>
      </c>
      <c r="L30" s="90">
        <f>IF(K30="","",RANK(K30,K$3:K$73,0))</f>
        <v>54</v>
      </c>
      <c r="M30" s="90">
        <f>IFERROR(IF(L30="","",VLOOKUP(L30,'Concordance Classmt &amp; Points'!$A$2:$B$33,2,FALSE)),0)</f>
        <v>0</v>
      </c>
      <c r="N30" s="91">
        <f ca="1">IF(ISNUMBER(M30),M30+M30*(MAX(0,$H30-28))*1.5/100,"")</f>
        <v>0</v>
      </c>
      <c r="O30" s="92"/>
      <c r="P30" s="89">
        <v>2</v>
      </c>
      <c r="Q30" s="93" t="str">
        <f>IFERROR(IF(AND(J30=0,I30=0),"",437.8*P30*I30/(J30*J30)),"")</f>
        <v/>
      </c>
      <c r="R30" s="94" t="str">
        <f>IF(Q30="","",RANK(Q30,Q$3:Q$73,0))</f>
        <v/>
      </c>
      <c r="S30" s="90" t="str">
        <f>IFERROR(IF(R30="","",VLOOKUP(R30,'Concordance Classmt &amp; Points'!$A$2:$B$33,2,FALSE)),0)</f>
        <v/>
      </c>
      <c r="T30" s="91" t="str">
        <f>IF(ISNUMBER(S30),S30+S30*(MAX(0,$H30-28))*1.5/100,"")</f>
        <v/>
      </c>
      <c r="U30" s="101"/>
      <c r="V30" s="96"/>
      <c r="W30" s="90" t="str">
        <f>IF(V30="","",RANK(V30,V$3:V$73,1))</f>
        <v/>
      </c>
      <c r="X30" s="90" t="str">
        <f>IFERROR(IF(W30="","",VLOOKUP(W30,'Concordance Classmt &amp; Points'!$A$2:$B$33,2,FALSE)),0)</f>
        <v/>
      </c>
      <c r="Y30" s="91" t="str">
        <f>IF(ISNUMBER(X30),X30+X30*(MAX(0,$H30-28))*1.5/100,"")</f>
        <v/>
      </c>
      <c r="Z30" s="101"/>
      <c r="AA30" s="96"/>
      <c r="AB30" s="90" t="str">
        <f>IF(AA30="","",RANK(AA30,AA$3:AA$73,1))</f>
        <v/>
      </c>
      <c r="AC30" s="90" t="str">
        <f>IFERROR(IF(AB30="","",VLOOKUP(AB30,'Concordance Classmt &amp; Points'!$A$2:$B$33,2,FALSE)),0)</f>
        <v/>
      </c>
      <c r="AD30" s="91" t="str">
        <f>IF(ISNUMBER(AC30),AC30+AC30*(MAX(0,$H30-28))*1.5/100,"")</f>
        <v/>
      </c>
      <c r="AE30" s="101"/>
      <c r="AF30" s="97">
        <v>2.8807870370370372E-3</v>
      </c>
      <c r="AG30" s="90">
        <f>IF(AF30="","",RANK(AF30,AF$3:AF$73,1))</f>
        <v>16</v>
      </c>
      <c r="AH30" s="90">
        <f>IFERROR(IF(AG30="","",VLOOKUP(AG30,'Concordance Classmt &amp; Points'!$A$2:$B$33,2,FALSE)),0)</f>
        <v>25</v>
      </c>
      <c r="AI30" s="91">
        <f ca="1">IF(ISNUMBER(AH30),AH30+AH30*(MAX(0,$H30-28))*1.5/100,"")</f>
        <v>25</v>
      </c>
      <c r="AJ30" s="101"/>
      <c r="AK30" s="97">
        <v>2.8807870370370372E-3</v>
      </c>
      <c r="AL30" s="90">
        <f>IF(AK30="","",RANK(AK30,AK$3:AK$73,1))</f>
        <v>17</v>
      </c>
      <c r="AM30" s="90">
        <f>IFERROR(IF(AL30="","",VLOOKUP(AL30,'Concordance Classmt &amp; Points'!$A$2:$B$33,2,FALSE)),0)</f>
        <v>24</v>
      </c>
      <c r="AN30" s="91">
        <f ca="1">IF(ISNUMBER(AM30),AM30+AM30*(MAX(0,$H30-28))*1.5/100,"")</f>
        <v>24</v>
      </c>
      <c r="AO30" s="101"/>
      <c r="AP30" s="96"/>
      <c r="AQ30" s="90" t="str">
        <f>IF(AP30="","",RANK(AP30,AP$3:AP$73,1))</f>
        <v/>
      </c>
      <c r="AR30" s="90" t="str">
        <f>IFERROR(IF(AQ30="","",VLOOKUP(AQ30,'Concordance Classmt &amp; Points'!$A$2:$B$33,2,FALSE)),0)</f>
        <v/>
      </c>
      <c r="AS30" s="91" t="str">
        <f>IF(ISNUMBER(AR30),AR30+AR30*(MAX(0,$H30-28))*1.5/100,"")</f>
        <v/>
      </c>
      <c r="AT30" s="101"/>
      <c r="AU30" s="96"/>
      <c r="AV30" s="90" t="str">
        <f>IF(AU30="","",RANK(AU30,AU$3:AU$73,1))</f>
        <v/>
      </c>
      <c r="AW30" s="90" t="str">
        <f>IFERROR(IF(AV30="","",VLOOKUP(AV30,'Concordance Classmt &amp; Points'!$A$2:$B$33,2,FALSE)),0)</f>
        <v/>
      </c>
      <c r="AX30" s="91" t="str">
        <f>IF(ISNUMBER(AW30),AW30+AW30*(MAX(0,$H30-28))*1.5/100,"")</f>
        <v/>
      </c>
      <c r="AY30" s="101"/>
      <c r="AZ30" s="96"/>
      <c r="BA30" s="90" t="str">
        <f>IF(AZ30="","",RANK(AZ30,AZ$3:AZ$73,1))</f>
        <v/>
      </c>
      <c r="BB30" s="90" t="str">
        <f>IFERROR(IF(BA30="","",VLOOKUP(BA30,'Concordance Classmt &amp; Points'!$A$2:$B$33,2,FALSE)),0)</f>
        <v/>
      </c>
      <c r="BC30" s="91" t="str">
        <f>IF(ISNUMBER(BB30),BB30+BB30*(MAX(0,$H30-28))*1.5/100,"")</f>
        <v/>
      </c>
      <c r="BD30" s="101"/>
      <c r="BE30" s="96"/>
      <c r="BF30" s="94" t="str">
        <f>IF(BE30="","",RANK(BE30,BE$3:BE$73,0))</f>
        <v/>
      </c>
      <c r="BG30" s="90" t="str">
        <f>IFERROR(IF(BF30="","",VLOOKUP(BF30,'Concordance Classmt &amp; Points'!$A$2:$B$33,2,FALSE)),0)</f>
        <v/>
      </c>
      <c r="BH30" s="91" t="str">
        <f>IF(ISNUMBER(BG30),BG30+BG30*(MAX(0,$H30-28))*1.5/100,"")</f>
        <v/>
      </c>
      <c r="BI30" s="91" t="str">
        <f>IF(BE30="","",IF(LEN(BE30)&lt;=2,BE30,
IF(LEN(BE30)=3,LEFT(BE30,1)*60+RIGHT(BE30,2)*1,
IF(LEN(BE30)=4,LEFT(BE30,2)*60+RIGHT(BE30,2)*1)))/60)</f>
        <v/>
      </c>
      <c r="BJ30" s="91" t="str">
        <f>IF(BE30="","",8+0.5*(BI30-1))</f>
        <v/>
      </c>
      <c r="BK30" s="101"/>
      <c r="BL30" s="99">
        <f>IF(COUNT(M30,S30,X30,AC30,AH30,AR30,AM30,AW30,BB30,BG30),SUM(M30,S30,X30,AC30,AH30,AR30,AM30,AW30,BB30,BG30),"-")</f>
        <v>49</v>
      </c>
      <c r="BM30" s="99">
        <f ca="1">IF(COUNT(N30,T30,Y30,AD30,AI30,AN30,AS30,AX30,BC30,BH30),SUM(N30,T30,Y30,AD30,AI30,AN30,AS30,AX30,BC30,BH30),"-")</f>
        <v>49</v>
      </c>
      <c r="BN30" s="81">
        <f ca="1">IF(BM30="-","",RANK(BM30,BM$3:BM$73))</f>
        <v>27</v>
      </c>
    </row>
    <row r="31" spans="1:66" s="80" customFormat="1" x14ac:dyDescent="0.35">
      <c r="A31" s="81">
        <f ca="1">IF(BM31="-","",RANK(BM31,BM$3:BM$73))</f>
        <v>28</v>
      </c>
      <c r="B31" s="81"/>
      <c r="C31" s="82"/>
      <c r="D31" s="82" t="s">
        <v>30</v>
      </c>
      <c r="E31" s="83" t="s">
        <v>140</v>
      </c>
      <c r="F31" s="84"/>
      <c r="G31" s="85">
        <v>36500</v>
      </c>
      <c r="H31" s="86">
        <f ca="1">IF(G31="","",DATEDIF(G31,NOW(),"Y"))</f>
        <v>25</v>
      </c>
      <c r="I31" s="87"/>
      <c r="J31" s="88"/>
      <c r="K31" s="89">
        <v>5</v>
      </c>
      <c r="L31" s="90">
        <f>IF(K31="","",RANK(K31,K$3:K$73,0))</f>
        <v>39</v>
      </c>
      <c r="M31" s="90">
        <f>IFERROR(IF(L31="","",VLOOKUP(L31,'Concordance Classmt &amp; Points'!$A$2:$B$33,2,FALSE)),0)</f>
        <v>0</v>
      </c>
      <c r="N31" s="91">
        <f ca="1">IF(ISNUMBER(M31),M31+M31*(MAX(0,$H31-28))*1.5/100,"")</f>
        <v>0</v>
      </c>
      <c r="O31" s="92"/>
      <c r="P31" s="89">
        <v>5</v>
      </c>
      <c r="Q31" s="93" t="str">
        <f>IFERROR(IF(AND(J31=0,I31=0),"",437.8*P31*I31/(J31*J31)),"")</f>
        <v/>
      </c>
      <c r="R31" s="94" t="str">
        <f>IF(Q31="","",RANK(Q31,Q$3:Q$73,0))</f>
        <v/>
      </c>
      <c r="S31" s="90" t="str">
        <f>IFERROR(IF(R31="","",VLOOKUP(R31,'Concordance Classmt &amp; Points'!$A$2:$B$33,2,FALSE)),0)</f>
        <v/>
      </c>
      <c r="T31" s="91" t="str">
        <f>IF(ISNUMBER(S31),S31+S31*(MAX(0,$H31-28))*1.5/100,"")</f>
        <v/>
      </c>
      <c r="U31" s="101"/>
      <c r="V31" s="96"/>
      <c r="W31" s="90" t="str">
        <f>IF(V31="","",RANK(V31,V$3:V$73,1))</f>
        <v/>
      </c>
      <c r="X31" s="90" t="str">
        <f>IFERROR(IF(W31="","",VLOOKUP(W31,'Concordance Classmt &amp; Points'!$A$2:$B$33,2,FALSE)),0)</f>
        <v/>
      </c>
      <c r="Y31" s="91" t="str">
        <f>IF(ISNUMBER(X31),X31+X31*(MAX(0,$H31-28))*1.5/100,"")</f>
        <v/>
      </c>
      <c r="Z31" s="101"/>
      <c r="AA31" s="96"/>
      <c r="AB31" s="90" t="str">
        <f>IF(AA31="","",RANK(AA31,AA$3:AA$73,1))</f>
        <v/>
      </c>
      <c r="AC31" s="90" t="str">
        <f>IFERROR(IF(AB31="","",VLOOKUP(AB31,'Concordance Classmt &amp; Points'!$A$2:$B$33,2,FALSE)),0)</f>
        <v/>
      </c>
      <c r="AD31" s="91" t="str">
        <f>IF(ISNUMBER(AC31),AC31+AC31*(MAX(0,$H31-28))*1.5/100,"")</f>
        <v/>
      </c>
      <c r="AE31" s="101"/>
      <c r="AF31" s="97">
        <v>2.8912037037037036E-3</v>
      </c>
      <c r="AG31" s="90">
        <f>IF(AF31="","",RANK(AF31,AF$3:AF$73,1))</f>
        <v>17</v>
      </c>
      <c r="AH31" s="90">
        <f>IFERROR(IF(AG31="","",VLOOKUP(AG31,'Concordance Classmt &amp; Points'!$A$2:$B$33,2,FALSE)),0)</f>
        <v>24</v>
      </c>
      <c r="AI31" s="91">
        <f ca="1">IF(ISNUMBER(AH31),AH31+AH31*(MAX(0,$H31-28))*1.5/100,"")</f>
        <v>24</v>
      </c>
      <c r="AJ31" s="101"/>
      <c r="AK31" s="97">
        <v>2.8912037037037036E-3</v>
      </c>
      <c r="AL31" s="90">
        <f>IF(AK31="","",RANK(AK31,AK$3:AK$73,1))</f>
        <v>18</v>
      </c>
      <c r="AM31" s="90">
        <f>IFERROR(IF(AL31="","",VLOOKUP(AL31,'Concordance Classmt &amp; Points'!$A$2:$B$33,2,FALSE)),0)</f>
        <v>23</v>
      </c>
      <c r="AN31" s="91">
        <f ca="1">IF(ISNUMBER(AM31),AM31+AM31*(MAX(0,$H31-28))*1.5/100,"")</f>
        <v>23</v>
      </c>
      <c r="AO31" s="101"/>
      <c r="AP31" s="96"/>
      <c r="AQ31" s="90" t="str">
        <f>IF(AP31="","",RANK(AP31,AP$3:AP$73,1))</f>
        <v/>
      </c>
      <c r="AR31" s="90" t="str">
        <f>IFERROR(IF(AQ31="","",VLOOKUP(AQ31,'Concordance Classmt &amp; Points'!$A$2:$B$33,2,FALSE)),0)</f>
        <v/>
      </c>
      <c r="AS31" s="91" t="str">
        <f>IF(ISNUMBER(AR31),AR31+AR31*(MAX(0,$H31-28))*1.5/100,"")</f>
        <v/>
      </c>
      <c r="AT31" s="101"/>
      <c r="AU31" s="96"/>
      <c r="AV31" s="90" t="str">
        <f>IF(AU31="","",RANK(AU31,AU$3:AU$73,1))</f>
        <v/>
      </c>
      <c r="AW31" s="90" t="str">
        <f>IFERROR(IF(AV31="","",VLOOKUP(AV31,'Concordance Classmt &amp; Points'!$A$2:$B$33,2,FALSE)),0)</f>
        <v/>
      </c>
      <c r="AX31" s="91" t="str">
        <f>IF(ISNUMBER(AW31),AW31+AW31*(MAX(0,$H31-28))*1.5/100,"")</f>
        <v/>
      </c>
      <c r="AY31" s="101"/>
      <c r="AZ31" s="96"/>
      <c r="BA31" s="90" t="str">
        <f>IF(AZ31="","",RANK(AZ31,AZ$3:AZ$73,1))</f>
        <v/>
      </c>
      <c r="BB31" s="90" t="str">
        <f>IFERROR(IF(BA31="","",VLOOKUP(BA31,'Concordance Classmt &amp; Points'!$A$2:$B$33,2,FALSE)),0)</f>
        <v/>
      </c>
      <c r="BC31" s="91" t="str">
        <f>IF(ISNUMBER(BB31),BB31+BB31*(MAX(0,$H31-28))*1.5/100,"")</f>
        <v/>
      </c>
      <c r="BD31" s="101"/>
      <c r="BE31" s="96"/>
      <c r="BF31" s="94" t="str">
        <f>IF(BE31="","",RANK(BE31,BE$3:BE$73,0))</f>
        <v/>
      </c>
      <c r="BG31" s="90" t="str">
        <f>IFERROR(IF(BF31="","",VLOOKUP(BF31,'Concordance Classmt &amp; Points'!$A$2:$B$33,2,FALSE)),0)</f>
        <v/>
      </c>
      <c r="BH31" s="91" t="str">
        <f>IF(ISNUMBER(BG31),BG31+BG31*(MAX(0,$H31-28))*1.5/100,"")</f>
        <v/>
      </c>
      <c r="BI31" s="91" t="str">
        <f>IF(BE31="","",IF(LEN(BE31)&lt;=2,BE31,
IF(LEN(BE31)=3,LEFT(BE31,1)*60+RIGHT(BE31,2)*1,
IF(LEN(BE31)=4,LEFT(BE31,2)*60+RIGHT(BE31,2)*1)))/60)</f>
        <v/>
      </c>
      <c r="BJ31" s="91" t="str">
        <f>IF(BE31="","",8+0.5*(BI31-1))</f>
        <v/>
      </c>
      <c r="BK31" s="101"/>
      <c r="BL31" s="99">
        <f>IF(COUNT(M31,S31,X31,AC31,AH31,AR31,AM31,AW31,BB31,BG31),SUM(M31,S31,X31,AC31,AH31,AR31,AM31,AW31,BB31,BG31),"-")</f>
        <v>47</v>
      </c>
      <c r="BM31" s="99">
        <f ca="1">IF(COUNT(N31,T31,Y31,AD31,AI31,AN31,AS31,AX31,BC31,BH31),SUM(N31,T31,Y31,AD31,AI31,AN31,AS31,AX31,BC31,BH31),"-")</f>
        <v>47</v>
      </c>
      <c r="BN31" s="81">
        <f ca="1">IF(BM31="-","",RANK(BM31,BM$3:BM$73))</f>
        <v>28</v>
      </c>
    </row>
    <row r="32" spans="1:66" s="100" customFormat="1" x14ac:dyDescent="0.35">
      <c r="A32" s="81">
        <f ca="1">IF(BM32="-","",RANK(BM32,BM$3:BM$73))</f>
        <v>29</v>
      </c>
      <c r="B32" s="81"/>
      <c r="C32" s="82"/>
      <c r="D32" s="82" t="s">
        <v>52</v>
      </c>
      <c r="E32" s="83" t="s">
        <v>140</v>
      </c>
      <c r="F32" s="84"/>
      <c r="G32" s="85">
        <v>32246</v>
      </c>
      <c r="H32" s="86">
        <f ca="1">IF(G32="","",DATEDIF(G32,NOW(),"Y"))</f>
        <v>37</v>
      </c>
      <c r="I32" s="87"/>
      <c r="J32" s="88"/>
      <c r="K32" s="89">
        <v>5</v>
      </c>
      <c r="L32" s="90">
        <f>IF(K32="","",RANK(K32,K$3:K$73,0))</f>
        <v>39</v>
      </c>
      <c r="M32" s="90">
        <f>IFERROR(IF(L32="","",VLOOKUP(L32,'Concordance Classmt &amp; Points'!$A$2:$B$33,2,FALSE)),0)</f>
        <v>0</v>
      </c>
      <c r="N32" s="91">
        <f ca="1">IF(ISNUMBER(M32),M32+M32*(MAX(0,$H32-28))*1.5/100,"")</f>
        <v>0</v>
      </c>
      <c r="O32" s="92"/>
      <c r="P32" s="89">
        <v>5</v>
      </c>
      <c r="Q32" s="93" t="str">
        <f>IFERROR(IF(AND(J32=0,I32=0),"",437.8*P32*I32/(J32*J32)),"")</f>
        <v/>
      </c>
      <c r="R32" s="94" t="str">
        <f>IF(Q32="","",RANK(Q32,Q$3:Q$73,0))</f>
        <v/>
      </c>
      <c r="S32" s="90" t="str">
        <f>IFERROR(IF(R32="","",VLOOKUP(R32,'Concordance Classmt &amp; Points'!$A$2:$B$33,2,FALSE)),0)</f>
        <v/>
      </c>
      <c r="T32" s="91" t="str">
        <f>IF(ISNUMBER(S32),S32+S32*(MAX(0,$H32-28))*1.5/100,"")</f>
        <v/>
      </c>
      <c r="U32" s="101"/>
      <c r="V32" s="96"/>
      <c r="W32" s="90" t="str">
        <f>IF(V32="","",RANK(V32,V$3:V$73,1))</f>
        <v/>
      </c>
      <c r="X32" s="90" t="str">
        <f>IFERROR(IF(W32="","",VLOOKUP(W32,'Concordance Classmt &amp; Points'!$A$2:$B$33,2,FALSE)),0)</f>
        <v/>
      </c>
      <c r="Y32" s="91" t="str">
        <f>IF(ISNUMBER(X32),X32+X32*(MAX(0,$H32-28))*1.5/100,"")</f>
        <v/>
      </c>
      <c r="Z32" s="101"/>
      <c r="AA32" s="96"/>
      <c r="AB32" s="90" t="str">
        <f>IF(AA32="","",RANK(AA32,AA$3:AA$73,1))</f>
        <v/>
      </c>
      <c r="AC32" s="90" t="str">
        <f>IFERROR(IF(AB32="","",VLOOKUP(AB32,'Concordance Classmt &amp; Points'!$A$2:$B$33,2,FALSE)),0)</f>
        <v/>
      </c>
      <c r="AD32" s="91" t="str">
        <f>IF(ISNUMBER(AC32),AC32+AC32*(MAX(0,$H32-28))*1.5/100,"")</f>
        <v/>
      </c>
      <c r="AE32" s="101"/>
      <c r="AF32" s="97">
        <v>2.9166666666666668E-3</v>
      </c>
      <c r="AG32" s="90">
        <f>IF(AF32="","",RANK(AF32,AF$3:AF$73,1))</f>
        <v>21</v>
      </c>
      <c r="AH32" s="90">
        <f>IFERROR(IF(AG32="","",VLOOKUP(AG32,'Concordance Classmt &amp; Points'!$A$2:$B$33,2,FALSE)),0)</f>
        <v>20</v>
      </c>
      <c r="AI32" s="91">
        <f ca="1">IF(ISNUMBER(AH32),AH32+AH32*(MAX(0,$H32-28))*1.5/100,"")</f>
        <v>22.7</v>
      </c>
      <c r="AJ32" s="101"/>
      <c r="AK32" s="97">
        <v>2.9166666666666668E-3</v>
      </c>
      <c r="AL32" s="90">
        <f>IF(AK32="","",RANK(AK32,AK$3:AK$73,1))</f>
        <v>20</v>
      </c>
      <c r="AM32" s="90">
        <f>IFERROR(IF(AL32="","",VLOOKUP(AL32,'Concordance Classmt &amp; Points'!$A$2:$B$33,2,FALSE)),0)</f>
        <v>21</v>
      </c>
      <c r="AN32" s="91">
        <f ca="1">IF(ISNUMBER(AM32),AM32+AM32*(MAX(0,$H32-28))*1.5/100,"")</f>
        <v>23.835000000000001</v>
      </c>
      <c r="AO32" s="101"/>
      <c r="AP32" s="96"/>
      <c r="AQ32" s="90" t="str">
        <f>IF(AP32="","",RANK(AP32,AP$3:AP$73,1))</f>
        <v/>
      </c>
      <c r="AR32" s="90" t="str">
        <f>IFERROR(IF(AQ32="","",VLOOKUP(AQ32,'Concordance Classmt &amp; Points'!$A$2:$B$33,2,FALSE)),0)</f>
        <v/>
      </c>
      <c r="AS32" s="91" t="str">
        <f>IF(ISNUMBER(AR32),AR32+AR32*(MAX(0,$H32-28))*1.5/100,"")</f>
        <v/>
      </c>
      <c r="AT32" s="101"/>
      <c r="AU32" s="96"/>
      <c r="AV32" s="90" t="str">
        <f>IF(AU32="","",RANK(AU32,AU$3:AU$73,1))</f>
        <v/>
      </c>
      <c r="AW32" s="90" t="str">
        <f>IFERROR(IF(AV32="","",VLOOKUP(AV32,'Concordance Classmt &amp; Points'!$A$2:$B$33,2,FALSE)),0)</f>
        <v/>
      </c>
      <c r="AX32" s="91" t="str">
        <f>IF(ISNUMBER(AW32),AW32+AW32*(MAX(0,$H32-28))*1.5/100,"")</f>
        <v/>
      </c>
      <c r="AY32" s="101"/>
      <c r="AZ32" s="96"/>
      <c r="BA32" s="90" t="str">
        <f>IF(AZ32="","",RANK(AZ32,AZ$3:AZ$73,1))</f>
        <v/>
      </c>
      <c r="BB32" s="90" t="str">
        <f>IFERROR(IF(BA32="","",VLOOKUP(BA32,'Concordance Classmt &amp; Points'!$A$2:$B$33,2,FALSE)),0)</f>
        <v/>
      </c>
      <c r="BC32" s="91" t="str">
        <f>IF(ISNUMBER(BB32),BB32+BB32*(MAX(0,$H32-28))*1.5/100,"")</f>
        <v/>
      </c>
      <c r="BD32" s="101"/>
      <c r="BE32" s="96"/>
      <c r="BF32" s="94" t="str">
        <f>IF(BE32="","",RANK(BE32,BE$3:BE$73,0))</f>
        <v/>
      </c>
      <c r="BG32" s="90" t="str">
        <f>IFERROR(IF(BF32="","",VLOOKUP(BF32,'Concordance Classmt &amp; Points'!$A$2:$B$33,2,FALSE)),0)</f>
        <v/>
      </c>
      <c r="BH32" s="91" t="str">
        <f>IF(ISNUMBER(BG32),BG32+BG32*(MAX(0,$H32-28))*1.5/100,"")</f>
        <v/>
      </c>
      <c r="BI32" s="91" t="str">
        <f>IF(BE32="","",IF(LEN(BE32)&lt;=2,BE32,
IF(LEN(BE32)=3,LEFT(BE32,1)*60+RIGHT(BE32,2)*1,
IF(LEN(BE32)=4,LEFT(BE32,2)*60+RIGHT(BE32,2)*1)))/60)</f>
        <v/>
      </c>
      <c r="BJ32" s="91" t="str">
        <f>IF(BE32="","",8+0.5*(BI32-1))</f>
        <v/>
      </c>
      <c r="BK32" s="101"/>
      <c r="BL32" s="99">
        <f>IF(COUNT(M32,S32,X32,AC32,AH32,AR32,AM32,AW32,BB32,BG32),SUM(M32,S32,X32,AC32,AH32,AR32,AM32,AW32,BB32,BG32),"-")</f>
        <v>41</v>
      </c>
      <c r="BM32" s="99">
        <f ca="1">IF(COUNT(N32,T32,Y32,AD32,AI32,AN32,AS32,AX32,BC32,BH32),SUM(N32,T32,Y32,AD32,AI32,AN32,AS32,AX32,BC32,BH32),"-")</f>
        <v>46.534999999999997</v>
      </c>
      <c r="BN32" s="81">
        <f ca="1">IF(BM32="-","",RANK(BM32,BM$3:BM$73))</f>
        <v>29</v>
      </c>
    </row>
    <row r="33" spans="1:66" s="80" customFormat="1" x14ac:dyDescent="0.35">
      <c r="A33" s="4">
        <f ca="1">IF(BM33="-","",RANK(BM33,BM$3:BM$73))</f>
        <v>30</v>
      </c>
      <c r="B33" s="4"/>
      <c r="C33" s="23"/>
      <c r="D33" s="23" t="s">
        <v>34</v>
      </c>
      <c r="E33" s="56" t="s">
        <v>115</v>
      </c>
      <c r="F33" s="43"/>
      <c r="G33" s="38">
        <v>30755</v>
      </c>
      <c r="H33" s="10">
        <f ca="1">IF(G33="","",DATEDIF(G33,NOW(),"Y"))</f>
        <v>41</v>
      </c>
      <c r="I33" s="49"/>
      <c r="J33" s="29"/>
      <c r="K33" s="9"/>
      <c r="L33" s="2" t="str">
        <f>IF(K33="","",RANK(K33,K$3:K$73,0))</f>
        <v/>
      </c>
      <c r="M33" s="2" t="str">
        <f>IFERROR(IF(L33="","",VLOOKUP(L33,'Concordance Classmt &amp; Points'!$A$2:$B$33,2,FALSE)),0)</f>
        <v/>
      </c>
      <c r="N33" s="47" t="str">
        <f>IF(ISNUMBER(M33),M33+M33*(MAX(0,$H33-28))*1.5/100,"")</f>
        <v/>
      </c>
      <c r="O33" s="55"/>
      <c r="P33" s="9"/>
      <c r="Q33" s="48" t="str">
        <f>IFERROR(IF(AND(J33=0,I33=0),"",437.8*P33*I33/(J33*J33)),"")</f>
        <v/>
      </c>
      <c r="R33" s="11" t="str">
        <f>IF(Q33="","",RANK(Q33,Q$3:Q$73,0))</f>
        <v/>
      </c>
      <c r="S33" s="2" t="str">
        <f>IFERROR(IF(R33="","",VLOOKUP(R33,'Concordance Classmt &amp; Points'!$A$2:$B$33,2,FALSE)),0)</f>
        <v/>
      </c>
      <c r="T33" s="47" t="str">
        <f>IF(ISNUMBER(S33),S33+S33*(MAX(0,$H33-28))*1.5/100,"")</f>
        <v/>
      </c>
      <c r="U33" s="52"/>
      <c r="V33" s="22"/>
      <c r="W33" s="2" t="str">
        <f>IF(V33="","",RANK(V33,V$3:V$73,1))</f>
        <v/>
      </c>
      <c r="X33" s="2" t="str">
        <f>IFERROR(IF(W33="","",VLOOKUP(W33,'Concordance Classmt &amp; Points'!$A$2:$B$33,2,FALSE)),0)</f>
        <v/>
      </c>
      <c r="Y33" s="47" t="str">
        <f>IF(ISNUMBER(X33),X33+X33*(MAX(0,$H33-28))*1.5/100,"")</f>
        <v/>
      </c>
      <c r="Z33" s="52"/>
      <c r="AA33" s="22"/>
      <c r="AB33" s="2" t="str">
        <f>IF(AA33="","",RANK(AA33,AA$3:AA$73,1))</f>
        <v/>
      </c>
      <c r="AC33" s="2" t="str">
        <f>IFERROR(IF(AB33="","",VLOOKUP(AB33,'Concordance Classmt &amp; Points'!$A$2:$B$33,2,FALSE)),0)</f>
        <v/>
      </c>
      <c r="AD33" s="47" t="str">
        <f>IF(ISNUMBER(AC33),AC33+AC33*(MAX(0,$H33-28))*1.5/100,"")</f>
        <v/>
      </c>
      <c r="AE33" s="52"/>
      <c r="AF33" s="26">
        <v>2.9421296296296296E-3</v>
      </c>
      <c r="AG33" s="2">
        <f>IF(AF33="","",RANK(AF33,AF$3:AF$73,1))</f>
        <v>22</v>
      </c>
      <c r="AH33" s="2">
        <f>IFERROR(IF(AG33="","",VLOOKUP(AG33,'Concordance Classmt &amp; Points'!$A$2:$B$33,2,FALSE)),0)</f>
        <v>18</v>
      </c>
      <c r="AI33" s="47">
        <f ca="1">IF(ISNUMBER(AH33),AH33+AH33*(MAX(0,$H33-28))*1.5/100,"")</f>
        <v>21.509999999999998</v>
      </c>
      <c r="AJ33" s="52"/>
      <c r="AK33" s="26">
        <v>2.9421296296296296E-3</v>
      </c>
      <c r="AL33" s="2">
        <f>IF(AK33="","",RANK(AK33,AK$3:AK$73,1))</f>
        <v>21</v>
      </c>
      <c r="AM33" s="2">
        <f>IFERROR(IF(AL33="","",VLOOKUP(AL33,'Concordance Classmt &amp; Points'!$A$2:$B$33,2,FALSE)),0)</f>
        <v>20</v>
      </c>
      <c r="AN33" s="47">
        <f ca="1">IF(ISNUMBER(AM33),AM33+AM33*(MAX(0,$H33-28))*1.5/100,"")</f>
        <v>23.9</v>
      </c>
      <c r="AO33" s="52"/>
      <c r="AP33" s="22"/>
      <c r="AQ33" s="2" t="str">
        <f>IF(AP33="","",RANK(AP33,AP$3:AP$73,1))</f>
        <v/>
      </c>
      <c r="AR33" s="2" t="str">
        <f>IFERROR(IF(AQ33="","",VLOOKUP(AQ33,'Concordance Classmt &amp; Points'!$A$2:$B$33,2,FALSE)),0)</f>
        <v/>
      </c>
      <c r="AS33" s="47" t="str">
        <f>IF(ISNUMBER(AR33),AR33+AR33*(MAX(0,$H33-28))*1.5/100,"")</f>
        <v/>
      </c>
      <c r="AT33" s="52"/>
      <c r="AU33" s="22"/>
      <c r="AV33" s="2" t="str">
        <f>IF(AU33="","",RANK(AU33,AU$3:AU$73,1))</f>
        <v/>
      </c>
      <c r="AW33" s="2" t="str">
        <f>IFERROR(IF(AV33="","",VLOOKUP(AV33,'Concordance Classmt &amp; Points'!$A$2:$B$33,2,FALSE)),0)</f>
        <v/>
      </c>
      <c r="AX33" s="47" t="str">
        <f>IF(ISNUMBER(AW33),AW33+AW33*(MAX(0,$H33-28))*1.5/100,"")</f>
        <v/>
      </c>
      <c r="AY33" s="52"/>
      <c r="AZ33" s="22"/>
      <c r="BA33" s="2" t="str">
        <f>IF(AZ33="","",RANK(AZ33,AZ$3:AZ$73,1))</f>
        <v/>
      </c>
      <c r="BB33" s="2" t="str">
        <f>IFERROR(IF(BA33="","",VLOOKUP(BA33,'Concordance Classmt &amp; Points'!$A$2:$B$33,2,FALSE)),0)</f>
        <v/>
      </c>
      <c r="BC33" s="47" t="str">
        <f>IF(ISNUMBER(BB33),BB33+BB33*(MAX(0,$H33-28))*1.5/100,"")</f>
        <v/>
      </c>
      <c r="BD33" s="52"/>
      <c r="BE33" s="22"/>
      <c r="BF33" s="11" t="str">
        <f>IF(BE33="","",RANK(BE33,BE$3:BE$73,0))</f>
        <v/>
      </c>
      <c r="BG33" s="2" t="str">
        <f>IFERROR(IF(BF33="","",VLOOKUP(BF33,'Concordance Classmt &amp; Points'!$A$2:$B$33,2,FALSE)),0)</f>
        <v/>
      </c>
      <c r="BH33" s="47" t="str">
        <f>IF(ISNUMBER(BG33),BG33+BG33*(MAX(0,$H33-28))*1.5/100,"")</f>
        <v/>
      </c>
      <c r="BI33" s="47" t="str">
        <f>IF(BE33="","",IF(LEN(BE33)&lt;=2,BE33,
IF(LEN(BE33)=3,LEFT(BE33,1)*60+RIGHT(BE33,2)*1,
IF(LEN(BE33)=4,LEFT(BE33,2)*60+RIGHT(BE33,2)*1)))/60)</f>
        <v/>
      </c>
      <c r="BJ33" s="47" t="str">
        <f>IF(BE33="","",8+0.5*(BI33-1))</f>
        <v/>
      </c>
      <c r="BK33" s="52"/>
      <c r="BL33" s="12">
        <f>IF(COUNT(M33,S33,X33,AC33,AH33,AR33,AM33,AW33,BB33,BG33),SUM(M33,S33,X33,AC33,AH33,AR33,AM33,AW33,BB33,BG33),"-")</f>
        <v>38</v>
      </c>
      <c r="BM33" s="12">
        <f ca="1">IF(COUNT(N33,T33,Y33,AD33,AI33,AN33,AS33,AX33,BC33,BH33),SUM(N33,T33,Y33,AD33,AI33,AN33,AS33,AX33,BC33,BH33),"-")</f>
        <v>45.41</v>
      </c>
      <c r="BN33" s="4">
        <f ca="1">IF(BM33="-","",RANK(BM33,BM$3:BM$73))</f>
        <v>30</v>
      </c>
    </row>
    <row r="34" spans="1:66" s="100" customFormat="1" x14ac:dyDescent="0.35">
      <c r="A34" s="81">
        <f ca="1">IF(BM34="-","",RANK(BM34,BM$3:BM$73))</f>
        <v>31</v>
      </c>
      <c r="B34" s="81" t="s">
        <v>82</v>
      </c>
      <c r="C34" s="82"/>
      <c r="D34" s="82" t="s">
        <v>63</v>
      </c>
      <c r="E34" s="83" t="s">
        <v>140</v>
      </c>
      <c r="F34" s="84"/>
      <c r="G34" s="85">
        <v>30132</v>
      </c>
      <c r="H34" s="86">
        <f ca="1">IF(G34="","",DATEDIF(G34,NOW(),"Y"))</f>
        <v>42</v>
      </c>
      <c r="I34" s="87"/>
      <c r="J34" s="88"/>
      <c r="K34" s="89">
        <v>17</v>
      </c>
      <c r="L34" s="90">
        <f>IF(K34="","",RANK(K34,K$3:K$73,0))</f>
        <v>9</v>
      </c>
      <c r="M34" s="90">
        <f>IFERROR(IF(L34="","",VLOOKUP(L34,'Concordance Classmt &amp; Points'!$A$2:$B$33,2,FALSE)),0)</f>
        <v>32</v>
      </c>
      <c r="N34" s="91">
        <f ca="1">IF(ISNUMBER(M34),M34+M34*(MAX(0,$H34-28))*1.5/100,"")</f>
        <v>38.72</v>
      </c>
      <c r="O34" s="92"/>
      <c r="P34" s="89">
        <v>17</v>
      </c>
      <c r="Q34" s="93" t="str">
        <f>IFERROR(IF(AND(J34=0,I34=0),"",437.8*P34*I34/(J34*J34)),"")</f>
        <v/>
      </c>
      <c r="R34" s="94" t="str">
        <f>IF(Q34="","",RANK(Q34,Q$3:Q$73,0))</f>
        <v/>
      </c>
      <c r="S34" s="90" t="str">
        <f>IFERROR(IF(R34="","",VLOOKUP(R34,'Concordance Classmt &amp; Points'!$A$2:$B$33,2,FALSE)),0)</f>
        <v/>
      </c>
      <c r="T34" s="91" t="str">
        <f>IF(ISNUMBER(S34),S34+S34*(MAX(0,$H34-28))*1.5/100,"")</f>
        <v/>
      </c>
      <c r="U34" s="101"/>
      <c r="V34" s="96"/>
      <c r="W34" s="90" t="str">
        <f>IF(V34="","",RANK(V34,V$3:V$73,1))</f>
        <v/>
      </c>
      <c r="X34" s="90" t="str">
        <f>IFERROR(IF(W34="","",VLOOKUP(W34,'Concordance Classmt &amp; Points'!$A$2:$B$33,2,FALSE)),0)</f>
        <v/>
      </c>
      <c r="Y34" s="91" t="str">
        <f>IF(ISNUMBER(X34),X34+X34*(MAX(0,$H34-28))*1.5/100,"")</f>
        <v/>
      </c>
      <c r="Z34" s="101"/>
      <c r="AA34" s="96"/>
      <c r="AB34" s="90" t="str">
        <f>IF(AA34="","",RANK(AA34,AA$3:AA$73,1))</f>
        <v/>
      </c>
      <c r="AC34" s="90" t="str">
        <f>IFERROR(IF(AB34="","",VLOOKUP(AB34,'Concordance Classmt &amp; Points'!$A$2:$B$33,2,FALSE)),0)</f>
        <v/>
      </c>
      <c r="AD34" s="91" t="str">
        <f>IF(ISNUMBER(AC34),AC34+AC34*(MAX(0,$H34-28))*1.5/100,"")</f>
        <v/>
      </c>
      <c r="AE34" s="101"/>
      <c r="AF34" s="97"/>
      <c r="AG34" s="90" t="str">
        <f>IF(AF34="","",RANK(AF34,AF$3:AF$73,1))</f>
        <v/>
      </c>
      <c r="AH34" s="90" t="str">
        <f>IFERROR(IF(AG34="","",VLOOKUP(AG34,'Concordance Classmt &amp; Points'!$A$2:$B$33,2,FALSE)),0)</f>
        <v/>
      </c>
      <c r="AI34" s="91" t="str">
        <f>IF(ISNUMBER(AH34),AH34+AH34*(MAX(0,$H34-28))*1.5/100,"")</f>
        <v/>
      </c>
      <c r="AJ34" s="101"/>
      <c r="AK34" s="97"/>
      <c r="AL34" s="90" t="str">
        <f>IF(AK34="","",RANK(AK34,AK$3:AK$73,1))</f>
        <v/>
      </c>
      <c r="AM34" s="90" t="str">
        <f>IFERROR(IF(AL34="","",VLOOKUP(AL34,'Concordance Classmt &amp; Points'!$A$2:$B$33,2,FALSE)),0)</f>
        <v/>
      </c>
      <c r="AN34" s="91" t="str">
        <f>IF(ISNUMBER(AM34),AM34+AM34*(MAX(0,$H34-28))*1.5/100,"")</f>
        <v/>
      </c>
      <c r="AO34" s="101"/>
      <c r="AP34" s="96"/>
      <c r="AQ34" s="90" t="str">
        <f>IF(AP34="","",RANK(AP34,AP$3:AP$73,1))</f>
        <v/>
      </c>
      <c r="AR34" s="90" t="str">
        <f>IFERROR(IF(AQ34="","",VLOOKUP(AQ34,'Concordance Classmt &amp; Points'!$A$2:$B$33,2,FALSE)),0)</f>
        <v/>
      </c>
      <c r="AS34" s="91" t="str">
        <f>IF(ISNUMBER(AR34),AR34+AR34*(MAX(0,$H34-28))*1.5/100,"")</f>
        <v/>
      </c>
      <c r="AT34" s="101"/>
      <c r="AU34" s="96"/>
      <c r="AV34" s="90" t="str">
        <f>IF(AU34="","",RANK(AU34,AU$3:AU$73,1))</f>
        <v/>
      </c>
      <c r="AW34" s="90" t="str">
        <f>IFERROR(IF(AV34="","",VLOOKUP(AV34,'Concordance Classmt &amp; Points'!$A$2:$B$33,2,FALSE)),0)</f>
        <v/>
      </c>
      <c r="AX34" s="91" t="str">
        <f>IF(ISNUMBER(AW34),AW34+AW34*(MAX(0,$H34-28))*1.5/100,"")</f>
        <v/>
      </c>
      <c r="AY34" s="101"/>
      <c r="AZ34" s="96"/>
      <c r="BA34" s="90" t="str">
        <f>IF(AZ34="","",RANK(AZ34,AZ$3:AZ$73,1))</f>
        <v/>
      </c>
      <c r="BB34" s="90" t="str">
        <f>IFERROR(IF(BA34="","",VLOOKUP(BA34,'Concordance Classmt &amp; Points'!$A$2:$B$33,2,FALSE)),0)</f>
        <v/>
      </c>
      <c r="BC34" s="91" t="str">
        <f>IF(ISNUMBER(BB34),BB34+BB34*(MAX(0,$H34-28))*1.5/100,"")</f>
        <v/>
      </c>
      <c r="BD34" s="101"/>
      <c r="BE34" s="96"/>
      <c r="BF34" s="94" t="str">
        <f>IF(BE34="","",RANK(BE34,BE$3:BE$73,0))</f>
        <v/>
      </c>
      <c r="BG34" s="90" t="str">
        <f>IFERROR(IF(BF34="","",VLOOKUP(BF34,'Concordance Classmt &amp; Points'!$A$2:$B$33,2,FALSE)),0)</f>
        <v/>
      </c>
      <c r="BH34" s="91" t="str">
        <f>IF(ISNUMBER(BG34),BG34+BG34*(MAX(0,$H34-28))*1.5/100,"")</f>
        <v/>
      </c>
      <c r="BI34" s="91" t="str">
        <f>IF(BE34="","",IF(LEN(BE34)&lt;=2,BE34,
IF(LEN(BE34)=3,LEFT(BE34,1)*60+RIGHT(BE34,2)*1,
IF(LEN(BE34)=4,LEFT(BE34,2)*60+RIGHT(BE34,2)*1)))/60)</f>
        <v/>
      </c>
      <c r="BJ34" s="91" t="str">
        <f>IF(BE34="","",8+0.5*(BI34-1))</f>
        <v/>
      </c>
      <c r="BK34" s="101"/>
      <c r="BL34" s="99">
        <f>IF(COUNT(M34,S34,X34,AC34,AH34,AR34,AM34,AW34,BB34,BG34),SUM(M34,S34,X34,AC34,AH34,AR34,AM34,AW34,BB34,BG34),"-")</f>
        <v>32</v>
      </c>
      <c r="BM34" s="99">
        <f ca="1">IF(COUNT(N34,T34,Y34,AD34,AI34,AN34,AS34,AX34,BC34,BH34),SUM(N34,T34,Y34,AD34,AI34,AN34,AS34,AX34,BC34,BH34),"-")</f>
        <v>38.72</v>
      </c>
      <c r="BN34" s="81">
        <f ca="1">IF(BM34="-","",RANK(BM34,BM$3:BM$73))</f>
        <v>31</v>
      </c>
    </row>
    <row r="35" spans="1:66" s="100" customFormat="1" x14ac:dyDescent="0.35">
      <c r="A35" s="81">
        <f ca="1">IF(BM35="-","",RANK(BM35,BM$3:BM$73))</f>
        <v>32</v>
      </c>
      <c r="B35" s="81"/>
      <c r="C35" s="82"/>
      <c r="D35" s="82" t="s">
        <v>38</v>
      </c>
      <c r="E35" s="83" t="s">
        <v>140</v>
      </c>
      <c r="F35" s="84"/>
      <c r="G35" s="85">
        <v>32786</v>
      </c>
      <c r="H35" s="86">
        <f ca="1">IF(G35="","",DATEDIF(G35,NOW(),"Y"))</f>
        <v>35</v>
      </c>
      <c r="I35" s="87"/>
      <c r="J35" s="88"/>
      <c r="K35" s="89">
        <v>16</v>
      </c>
      <c r="L35" s="90">
        <f>IF(K35="","",RANK(K35,K$3:K$73,0))</f>
        <v>10</v>
      </c>
      <c r="M35" s="90">
        <f>IFERROR(IF(L35="","",VLOOKUP(L35,'Concordance Classmt &amp; Points'!$A$2:$B$33,2,FALSE)),0)</f>
        <v>31</v>
      </c>
      <c r="N35" s="91">
        <f ca="1">IF(ISNUMBER(M35),M35+M35*(MAX(0,$H35-28))*1.5/100,"")</f>
        <v>34.255000000000003</v>
      </c>
      <c r="O35" s="92"/>
      <c r="P35" s="89">
        <v>16</v>
      </c>
      <c r="Q35" s="93" t="str">
        <f>IFERROR(IF(AND(J35=0,I35=0),"",437.8*P35*I35/(J35*J35)),"")</f>
        <v/>
      </c>
      <c r="R35" s="94" t="str">
        <f>IF(Q35="","",RANK(Q35,Q$3:Q$73,0))</f>
        <v/>
      </c>
      <c r="S35" s="90" t="str">
        <f>IFERROR(IF(R35="","",VLOOKUP(R35,'Concordance Classmt &amp; Points'!$A$2:$B$33,2,FALSE)),0)</f>
        <v/>
      </c>
      <c r="T35" s="91" t="str">
        <f>IF(ISNUMBER(S35),S35+S35*(MAX(0,$H35-28))*1.5/100,"")</f>
        <v/>
      </c>
      <c r="U35" s="101"/>
      <c r="V35" s="96"/>
      <c r="W35" s="90" t="str">
        <f>IF(V35="","",RANK(V35,V$3:V$73,1))</f>
        <v/>
      </c>
      <c r="X35" s="90" t="str">
        <f>IFERROR(IF(W35="","",VLOOKUP(W35,'Concordance Classmt &amp; Points'!$A$2:$B$33,2,FALSE)),0)</f>
        <v/>
      </c>
      <c r="Y35" s="91" t="str">
        <f>IF(ISNUMBER(X35),X35+X35*(MAX(0,$H35-28))*1.5/100,"")</f>
        <v/>
      </c>
      <c r="Z35" s="101"/>
      <c r="AA35" s="96"/>
      <c r="AB35" s="90" t="str">
        <f>IF(AA35="","",RANK(AA35,AA$3:AA$73,1))</f>
        <v/>
      </c>
      <c r="AC35" s="90" t="str">
        <f>IFERROR(IF(AB35="","",VLOOKUP(AB35,'Concordance Classmt &amp; Points'!$A$2:$B$33,2,FALSE)),0)</f>
        <v/>
      </c>
      <c r="AD35" s="91" t="str">
        <f>IF(ISNUMBER(AC35),AC35+AC35*(MAX(0,$H35-28))*1.5/100,"")</f>
        <v/>
      </c>
      <c r="AE35" s="101"/>
      <c r="AF35" s="97"/>
      <c r="AG35" s="90" t="str">
        <f>IF(AF35="","",RANK(AF35,AF$3:AF$73,1))</f>
        <v/>
      </c>
      <c r="AH35" s="90" t="str">
        <f>IFERROR(IF(AG35="","",VLOOKUP(AG35,'Concordance Classmt &amp; Points'!$A$2:$B$33,2,FALSE)),0)</f>
        <v/>
      </c>
      <c r="AI35" s="91" t="str">
        <f>IF(ISNUMBER(AH35),AH35+AH35*(MAX(0,$H35-28))*1.5/100,"")</f>
        <v/>
      </c>
      <c r="AJ35" s="101"/>
      <c r="AK35" s="97"/>
      <c r="AL35" s="90" t="str">
        <f>IF(AK35="","",RANK(AK35,AK$3:AK$73,1))</f>
        <v/>
      </c>
      <c r="AM35" s="90" t="str">
        <f>IFERROR(IF(AL35="","",VLOOKUP(AL35,'Concordance Classmt &amp; Points'!$A$2:$B$33,2,FALSE)),0)</f>
        <v/>
      </c>
      <c r="AN35" s="91" t="str">
        <f>IF(ISNUMBER(AM35),AM35+AM35*(MAX(0,$H35-28))*1.5/100,"")</f>
        <v/>
      </c>
      <c r="AO35" s="101"/>
      <c r="AP35" s="96"/>
      <c r="AQ35" s="90" t="str">
        <f>IF(AP35="","",RANK(AP35,AP$3:AP$73,1))</f>
        <v/>
      </c>
      <c r="AR35" s="90" t="str">
        <f>IFERROR(IF(AQ35="","",VLOOKUP(AQ35,'Concordance Classmt &amp; Points'!$A$2:$B$33,2,FALSE)),0)</f>
        <v/>
      </c>
      <c r="AS35" s="91" t="str">
        <f>IF(ISNUMBER(AR35),AR35+AR35*(MAX(0,$H35-28))*1.5/100,"")</f>
        <v/>
      </c>
      <c r="AT35" s="101"/>
      <c r="AU35" s="96"/>
      <c r="AV35" s="90" t="str">
        <f>IF(AU35="","",RANK(AU35,AU$3:AU$73,1))</f>
        <v/>
      </c>
      <c r="AW35" s="90" t="str">
        <f>IFERROR(IF(AV35="","",VLOOKUP(AV35,'Concordance Classmt &amp; Points'!$A$2:$B$33,2,FALSE)),0)</f>
        <v/>
      </c>
      <c r="AX35" s="91" t="str">
        <f>IF(ISNUMBER(AW35),AW35+AW35*(MAX(0,$H35-28))*1.5/100,"")</f>
        <v/>
      </c>
      <c r="AY35" s="101"/>
      <c r="AZ35" s="96"/>
      <c r="BA35" s="90" t="str">
        <f>IF(AZ35="","",RANK(AZ35,AZ$3:AZ$73,1))</f>
        <v/>
      </c>
      <c r="BB35" s="90" t="str">
        <f>IFERROR(IF(BA35="","",VLOOKUP(BA35,'Concordance Classmt &amp; Points'!$A$2:$B$33,2,FALSE)),0)</f>
        <v/>
      </c>
      <c r="BC35" s="91" t="str">
        <f>IF(ISNUMBER(BB35),BB35+BB35*(MAX(0,$H35-28))*1.5/100,"")</f>
        <v/>
      </c>
      <c r="BD35" s="101"/>
      <c r="BE35" s="96"/>
      <c r="BF35" s="94" t="str">
        <f>IF(BE35="","",RANK(BE35,BE$3:BE$73,0))</f>
        <v/>
      </c>
      <c r="BG35" s="90" t="str">
        <f>IFERROR(IF(BF35="","",VLOOKUP(BF35,'Concordance Classmt &amp; Points'!$A$2:$B$33,2,FALSE)),0)</f>
        <v/>
      </c>
      <c r="BH35" s="91" t="str">
        <f>IF(ISNUMBER(BG35),BG35+BG35*(MAX(0,$H35-28))*1.5/100,"")</f>
        <v/>
      </c>
      <c r="BI35" s="91" t="str">
        <f>IF(BE35="","",IF(LEN(BE35)&lt;=2,BE35,
IF(LEN(BE35)=3,LEFT(BE35,1)*60+RIGHT(BE35,2)*1,
IF(LEN(BE35)=4,LEFT(BE35,2)*60+RIGHT(BE35,2)*1)))/60)</f>
        <v/>
      </c>
      <c r="BJ35" s="91" t="str">
        <f>IF(BE35="","",8+0.5*(BI35-1))</f>
        <v/>
      </c>
      <c r="BK35" s="101"/>
      <c r="BL35" s="99">
        <f>IF(COUNT(M35,S35,X35,AC35,AH35,AR35,AM35,AW35,BB35,BG35),SUM(M35,S35,X35,AC35,AH35,AR35,AM35,AW35,BB35,BG35),"-")</f>
        <v>31</v>
      </c>
      <c r="BM35" s="99">
        <f ca="1">IF(COUNT(N35,T35,Y35,AD35,AI35,AN35,AS35,AX35,BC35,BH35),SUM(N35,T35,Y35,AD35,AI35,AN35,AS35,AX35,BC35,BH35),"-")</f>
        <v>34.255000000000003</v>
      </c>
      <c r="BN35" s="81">
        <f ca="1">IF(BM35="-","",RANK(BM35,BM$3:BM$73))</f>
        <v>32</v>
      </c>
    </row>
    <row r="36" spans="1:66" s="80" customFormat="1" x14ac:dyDescent="0.35">
      <c r="A36" s="68">
        <f ca="1">IF(BM36="-","",RANK(BM36,BM$3:BM$73))</f>
        <v>33</v>
      </c>
      <c r="B36" s="68"/>
      <c r="C36" s="23"/>
      <c r="D36" s="23" t="s">
        <v>66</v>
      </c>
      <c r="E36" s="56" t="s">
        <v>115</v>
      </c>
      <c r="F36" s="43"/>
      <c r="G36" s="38">
        <v>35801</v>
      </c>
      <c r="H36" s="69">
        <f ca="1">IF(G36="","",DATEDIF(G36,NOW(),"Y"))</f>
        <v>27</v>
      </c>
      <c r="I36" s="49"/>
      <c r="J36" s="29"/>
      <c r="K36" s="70"/>
      <c r="L36" s="45" t="str">
        <f>IF(K36="","",RANK(K36,K$3:K$73,0))</f>
        <v/>
      </c>
      <c r="M36" s="45" t="str">
        <f>IFERROR(IF(L36="","",VLOOKUP(L36,'Concordance Classmt &amp; Points'!$A$2:$B$33,2,FALSE)),0)</f>
        <v/>
      </c>
      <c r="N36" s="71" t="str">
        <f>IF(ISNUMBER(M36),M36+M36*(MAX(0,$H36-28))*1.5/100,"")</f>
        <v/>
      </c>
      <c r="O36" s="72"/>
      <c r="P36" s="70"/>
      <c r="Q36" s="73" t="str">
        <f>IFERROR(IF(AND(J36=0,I36=0),"",437.8*P36*I36/(J36*J36)),"")</f>
        <v/>
      </c>
      <c r="R36" s="74" t="str">
        <f>IF(Q36="","",RANK(Q36,Q$3:Q$73,0))</f>
        <v/>
      </c>
      <c r="S36" s="45" t="str">
        <f>IFERROR(IF(R36="","",VLOOKUP(R36,'Concordance Classmt &amp; Points'!$A$2:$B$33,2,FALSE)),0)</f>
        <v/>
      </c>
      <c r="T36" s="71" t="str">
        <f>IF(ISNUMBER(S36),S36+S36*(MAX(0,$H36-28))*1.5/100,"")</f>
        <v/>
      </c>
      <c r="U36" s="110"/>
      <c r="V36" s="76"/>
      <c r="W36" s="45" t="str">
        <f>IF(V36="","",RANK(V36,V$3:V$73,1))</f>
        <v/>
      </c>
      <c r="X36" s="45" t="str">
        <f>IFERROR(IF(W36="","",VLOOKUP(W36,'Concordance Classmt &amp; Points'!$A$2:$B$33,2,FALSE)),0)</f>
        <v/>
      </c>
      <c r="Y36" s="71" t="str">
        <f>IF(ISNUMBER(X36),X36+X36*(MAX(0,$H36-28))*1.5/100,"")</f>
        <v/>
      </c>
      <c r="Z36" s="110"/>
      <c r="AA36" s="76"/>
      <c r="AB36" s="45" t="str">
        <f>IF(AA36="","",RANK(AA36,AA$3:AA$73,1))</f>
        <v/>
      </c>
      <c r="AC36" s="45" t="str">
        <f>IFERROR(IF(AB36="","",VLOOKUP(AB36,'Concordance Classmt &amp; Points'!$A$2:$B$33,2,FALSE)),0)</f>
        <v/>
      </c>
      <c r="AD36" s="71" t="str">
        <f>IF(ISNUMBER(AC36),AC36+AC36*(MAX(0,$H36-28))*1.5/100,"")</f>
        <v/>
      </c>
      <c r="AE36" s="110"/>
      <c r="AF36" s="77">
        <v>2.9456018518518516E-3</v>
      </c>
      <c r="AG36" s="45">
        <f>IF(AF36="","",RANK(AF36,AF$3:AF$73,1))</f>
        <v>23</v>
      </c>
      <c r="AH36" s="45">
        <f>IFERROR(IF(AG36="","",VLOOKUP(AG36,'Concordance Classmt &amp; Points'!$A$2:$B$33,2,FALSE)),0)</f>
        <v>16</v>
      </c>
      <c r="AI36" s="71">
        <f ca="1">IF(ISNUMBER(AH36),AH36+AH36*(MAX(0,$H36-28))*1.5/100,"")</f>
        <v>16</v>
      </c>
      <c r="AJ36" s="110"/>
      <c r="AK36" s="77">
        <v>2.9456018518518516E-3</v>
      </c>
      <c r="AL36" s="45">
        <f>IF(AK36="","",RANK(AK36,AK$3:AK$73,1))</f>
        <v>22</v>
      </c>
      <c r="AM36" s="45">
        <f>IFERROR(IF(AL36="","",VLOOKUP(AL36,'Concordance Classmt &amp; Points'!$A$2:$B$33,2,FALSE)),0)</f>
        <v>18</v>
      </c>
      <c r="AN36" s="71">
        <f ca="1">IF(ISNUMBER(AM36),AM36+AM36*(MAX(0,$H36-28))*1.5/100,"")</f>
        <v>18</v>
      </c>
      <c r="AO36" s="110"/>
      <c r="AP36" s="76"/>
      <c r="AQ36" s="45" t="str">
        <f>IF(AP36="","",RANK(AP36,AP$3:AP$73,1))</f>
        <v/>
      </c>
      <c r="AR36" s="45" t="str">
        <f>IFERROR(IF(AQ36="","",VLOOKUP(AQ36,'Concordance Classmt &amp; Points'!$A$2:$B$33,2,FALSE)),0)</f>
        <v/>
      </c>
      <c r="AS36" s="71" t="str">
        <f>IF(ISNUMBER(AR36),AR36+AR36*(MAX(0,$H36-28))*1.5/100,"")</f>
        <v/>
      </c>
      <c r="AT36" s="110"/>
      <c r="AU36" s="76"/>
      <c r="AV36" s="45" t="str">
        <f>IF(AU36="","",RANK(AU36,AU$3:AU$73,1))</f>
        <v/>
      </c>
      <c r="AW36" s="45" t="str">
        <f>IFERROR(IF(AV36="","",VLOOKUP(AV36,'Concordance Classmt &amp; Points'!$A$2:$B$33,2,FALSE)),0)</f>
        <v/>
      </c>
      <c r="AX36" s="71" t="str">
        <f>IF(ISNUMBER(AW36),AW36+AW36*(MAX(0,$H36-28))*1.5/100,"")</f>
        <v/>
      </c>
      <c r="AY36" s="110"/>
      <c r="AZ36" s="76"/>
      <c r="BA36" s="45" t="str">
        <f>IF(AZ36="","",RANK(AZ36,AZ$3:AZ$73,1))</f>
        <v/>
      </c>
      <c r="BB36" s="45" t="str">
        <f>IFERROR(IF(BA36="","",VLOOKUP(BA36,'Concordance Classmt &amp; Points'!$A$2:$B$33,2,FALSE)),0)</f>
        <v/>
      </c>
      <c r="BC36" s="71" t="str">
        <f>IF(ISNUMBER(BB36),BB36+BB36*(MAX(0,$H36-28))*1.5/100,"")</f>
        <v/>
      </c>
      <c r="BD36" s="110"/>
      <c r="BE36" s="76"/>
      <c r="BF36" s="74" t="str">
        <f>IF(BE36="","",RANK(BE36,BE$3:BE$73,0))</f>
        <v/>
      </c>
      <c r="BG36" s="45" t="str">
        <f>IFERROR(IF(BF36="","",VLOOKUP(BF36,'Concordance Classmt &amp; Points'!$A$2:$B$33,2,FALSE)),0)</f>
        <v/>
      </c>
      <c r="BH36" s="71" t="str">
        <f>IF(ISNUMBER(BG36),BG36+BG36*(MAX(0,$H36-28))*1.5/100,"")</f>
        <v/>
      </c>
      <c r="BI36" s="71" t="str">
        <f>IF(BE36="","",IF(LEN(BE36)&lt;=2,BE36,
IF(LEN(BE36)=3,LEFT(BE36,1)*60+RIGHT(BE36,2)*1,
IF(LEN(BE36)=4,LEFT(BE36,2)*60+RIGHT(BE36,2)*1)))/60)</f>
        <v/>
      </c>
      <c r="BJ36" s="71" t="str">
        <f>IF(BE36="","",8+0.5*(BI36-1))</f>
        <v/>
      </c>
      <c r="BK36" s="110"/>
      <c r="BL36" s="79">
        <f>IF(COUNT(M36,S36,X36,AC36,AH36,AR36,AM36,AW36,BB36,BG36),SUM(M36,S36,X36,AC36,AH36,AR36,AM36,AW36,BB36,BG36),"-")</f>
        <v>34</v>
      </c>
      <c r="BM36" s="79">
        <f ca="1">IF(COUNT(N36,T36,Y36,AD36,AI36,AN36,AS36,AX36,BC36,BH36),SUM(N36,T36,Y36,AD36,AI36,AN36,AS36,AX36,BC36,BH36),"-")</f>
        <v>34</v>
      </c>
      <c r="BN36" s="68">
        <f ca="1">IF(BM36="-","",RANK(BM36,BM$3:BM$73))</f>
        <v>33</v>
      </c>
    </row>
    <row r="37" spans="1:66" s="100" customFormat="1" x14ac:dyDescent="0.35">
      <c r="A37" s="81">
        <f ca="1">IF(BM37="-","",RANK(BM37,BM$3:BM$73))</f>
        <v>34</v>
      </c>
      <c r="B37" s="81" t="s">
        <v>80</v>
      </c>
      <c r="C37" s="82"/>
      <c r="D37" s="82" t="s">
        <v>51</v>
      </c>
      <c r="E37" s="83" t="s">
        <v>140</v>
      </c>
      <c r="F37" s="84"/>
      <c r="G37" s="85">
        <v>35287</v>
      </c>
      <c r="H37" s="86">
        <f ca="1">IF(G37="","",DATEDIF(G37,NOW(),"Y"))</f>
        <v>28</v>
      </c>
      <c r="I37" s="87"/>
      <c r="J37" s="88"/>
      <c r="K37" s="89">
        <v>16</v>
      </c>
      <c r="L37" s="90">
        <f>IF(K37="","",RANK(K37,K$3:K$73,0))</f>
        <v>10</v>
      </c>
      <c r="M37" s="90">
        <f>IFERROR(IF(L37="","",VLOOKUP(L37,'Concordance Classmt &amp; Points'!$A$2:$B$33,2,FALSE)),0)</f>
        <v>31</v>
      </c>
      <c r="N37" s="91">
        <f ca="1">IF(ISNUMBER(M37),M37+M37*(MAX(0,$H37-28))*1.5/100,"")</f>
        <v>31</v>
      </c>
      <c r="O37" s="92"/>
      <c r="P37" s="89">
        <v>16</v>
      </c>
      <c r="Q37" s="93" t="str">
        <f>IFERROR(IF(AND(J37=0,I37=0),"",437.8*P37*I37/(J37*J37)),"")</f>
        <v/>
      </c>
      <c r="R37" s="94" t="str">
        <f>IF(Q37="","",RANK(Q37,Q$3:Q$73,0))</f>
        <v/>
      </c>
      <c r="S37" s="90" t="str">
        <f>IFERROR(IF(R37="","",VLOOKUP(R37,'Concordance Classmt &amp; Points'!$A$2:$B$33,2,FALSE)),0)</f>
        <v/>
      </c>
      <c r="T37" s="91" t="str">
        <f>IF(ISNUMBER(S37),S37+S37*(MAX(0,$H37-28))*1.5/100,"")</f>
        <v/>
      </c>
      <c r="U37" s="101"/>
      <c r="V37" s="96"/>
      <c r="W37" s="90" t="str">
        <f>IF(V37="","",RANK(V37,V$3:V$73,1))</f>
        <v/>
      </c>
      <c r="X37" s="90" t="str">
        <f>IFERROR(IF(W37="","",VLOOKUP(W37,'Concordance Classmt &amp; Points'!$A$2:$B$33,2,FALSE)),0)</f>
        <v/>
      </c>
      <c r="Y37" s="91" t="str">
        <f>IF(ISNUMBER(X37),X37+X37*(MAX(0,$H37-28))*1.5/100,"")</f>
        <v/>
      </c>
      <c r="Z37" s="101"/>
      <c r="AA37" s="96"/>
      <c r="AB37" s="90" t="str">
        <f>IF(AA37="","",RANK(AA37,AA$3:AA$73,1))</f>
        <v/>
      </c>
      <c r="AC37" s="90" t="str">
        <f>IFERROR(IF(AB37="","",VLOOKUP(AB37,'Concordance Classmt &amp; Points'!$A$2:$B$33,2,FALSE)),0)</f>
        <v/>
      </c>
      <c r="AD37" s="91" t="str">
        <f>IF(ISNUMBER(AC37),AC37+AC37*(MAX(0,$H37-28))*1.5/100,"")</f>
        <v/>
      </c>
      <c r="AE37" s="101"/>
      <c r="AF37" s="97"/>
      <c r="AG37" s="90" t="str">
        <f>IF(AF37="","",RANK(AF37,AF$3:AF$73,1))</f>
        <v/>
      </c>
      <c r="AH37" s="90" t="str">
        <f>IFERROR(IF(AG37="","",VLOOKUP(AG37,'Concordance Classmt &amp; Points'!$A$2:$B$33,2,FALSE)),0)</f>
        <v/>
      </c>
      <c r="AI37" s="91" t="str">
        <f>IF(ISNUMBER(AH37),AH37+AH37*(MAX(0,$H37-28))*1.5/100,"")</f>
        <v/>
      </c>
      <c r="AJ37" s="101"/>
      <c r="AK37" s="97"/>
      <c r="AL37" s="90" t="str">
        <f>IF(AK37="","",RANK(AK37,AK$3:AK$73,1))</f>
        <v/>
      </c>
      <c r="AM37" s="90" t="str">
        <f>IFERROR(IF(AL37="","",VLOOKUP(AL37,'Concordance Classmt &amp; Points'!$A$2:$B$33,2,FALSE)),0)</f>
        <v/>
      </c>
      <c r="AN37" s="91" t="str">
        <f>IF(ISNUMBER(AM37),AM37+AM37*(MAX(0,$H37-28))*1.5/100,"")</f>
        <v/>
      </c>
      <c r="AO37" s="101"/>
      <c r="AP37" s="96"/>
      <c r="AQ37" s="90" t="str">
        <f>IF(AP37="","",RANK(AP37,AP$3:AP$73,1))</f>
        <v/>
      </c>
      <c r="AR37" s="90" t="str">
        <f>IFERROR(IF(AQ37="","",VLOOKUP(AQ37,'Concordance Classmt &amp; Points'!$A$2:$B$33,2,FALSE)),0)</f>
        <v/>
      </c>
      <c r="AS37" s="91" t="str">
        <f>IF(ISNUMBER(AR37),AR37+AR37*(MAX(0,$H37-28))*1.5/100,"")</f>
        <v/>
      </c>
      <c r="AT37" s="101"/>
      <c r="AU37" s="96"/>
      <c r="AV37" s="90" t="str">
        <f>IF(AU37="","",RANK(AU37,AU$3:AU$73,1))</f>
        <v/>
      </c>
      <c r="AW37" s="90" t="str">
        <f>IFERROR(IF(AV37="","",VLOOKUP(AV37,'Concordance Classmt &amp; Points'!$A$2:$B$33,2,FALSE)),0)</f>
        <v/>
      </c>
      <c r="AX37" s="91" t="str">
        <f>IF(ISNUMBER(AW37),AW37+AW37*(MAX(0,$H37-28))*1.5/100,"")</f>
        <v/>
      </c>
      <c r="AY37" s="101"/>
      <c r="AZ37" s="96"/>
      <c r="BA37" s="90" t="str">
        <f>IF(AZ37="","",RANK(AZ37,AZ$3:AZ$73,1))</f>
        <v/>
      </c>
      <c r="BB37" s="90" t="str">
        <f>IFERROR(IF(BA37="","",VLOOKUP(BA37,'Concordance Classmt &amp; Points'!$A$2:$B$33,2,FALSE)),0)</f>
        <v/>
      </c>
      <c r="BC37" s="91" t="str">
        <f>IF(ISNUMBER(BB37),BB37+BB37*(MAX(0,$H37-28))*1.5/100,"")</f>
        <v/>
      </c>
      <c r="BD37" s="101"/>
      <c r="BE37" s="96"/>
      <c r="BF37" s="94" t="str">
        <f>IF(BE37="","",RANK(BE37,BE$3:BE$73,0))</f>
        <v/>
      </c>
      <c r="BG37" s="90" t="str">
        <f>IFERROR(IF(BF37="","",VLOOKUP(BF37,'Concordance Classmt &amp; Points'!$A$2:$B$33,2,FALSE)),0)</f>
        <v/>
      </c>
      <c r="BH37" s="91" t="str">
        <f>IF(ISNUMBER(BG37),BG37+BG37*(MAX(0,$H37-28))*1.5/100,"")</f>
        <v/>
      </c>
      <c r="BI37" s="91" t="str">
        <f>IF(BE37="","",IF(LEN(BE37)&lt;=2,BE37,
IF(LEN(BE37)=3,LEFT(BE37,1)*60+RIGHT(BE37,2)*1,
IF(LEN(BE37)=4,LEFT(BE37,2)*60+RIGHT(BE37,2)*1)))/60)</f>
        <v/>
      </c>
      <c r="BJ37" s="91" t="str">
        <f>IF(BE37="","",8+0.5*(BI37-1))</f>
        <v/>
      </c>
      <c r="BK37" s="101"/>
      <c r="BL37" s="99">
        <f>IF(COUNT(M37,S37,X37,AC37,AH37,AR37,AM37,AW37,BB37,BG37),SUM(M37,S37,X37,AC37,AH37,AR37,AM37,AW37,BB37,BG37),"-")</f>
        <v>31</v>
      </c>
      <c r="BM37" s="99">
        <f ca="1">IF(COUNT(N37,T37,Y37,AD37,AI37,AN37,AS37,AX37,BC37,BH37),SUM(N37,T37,Y37,AD37,AI37,AN37,AS37,AX37,BC37,BH37),"-")</f>
        <v>31</v>
      </c>
      <c r="BN37" s="81">
        <f ca="1">IF(BM37="-","",RANK(BM37,BM$3:BM$73))</f>
        <v>34</v>
      </c>
    </row>
    <row r="38" spans="1:66" s="100" customFormat="1" x14ac:dyDescent="0.35">
      <c r="A38" s="68">
        <f ca="1">IF(BM38="-","",RANK(BM38,BM$3:BM$73))</f>
        <v>35</v>
      </c>
      <c r="B38" s="68"/>
      <c r="C38" s="23"/>
      <c r="D38" s="23" t="s">
        <v>56</v>
      </c>
      <c r="E38" s="56" t="s">
        <v>115</v>
      </c>
      <c r="F38" s="43"/>
      <c r="G38" s="38">
        <v>31330</v>
      </c>
      <c r="H38" s="69">
        <f ca="1">IF(G38="","",DATEDIF(G38,NOW(),"Y"))</f>
        <v>39</v>
      </c>
      <c r="I38" s="49"/>
      <c r="J38" s="29"/>
      <c r="K38" s="70"/>
      <c r="L38" s="45" t="str">
        <f>IF(K38="","",RANK(K38,K$3:K$73,0))</f>
        <v/>
      </c>
      <c r="M38" s="45" t="str">
        <f>IFERROR(IF(L38="","",VLOOKUP(L38,'Concordance Classmt &amp; Points'!$A$2:$B$33,2,FALSE)),0)</f>
        <v/>
      </c>
      <c r="N38" s="71" t="str">
        <f>IF(ISNUMBER(M38),M38+M38*(MAX(0,$H38-28))*1.5/100,"")</f>
        <v/>
      </c>
      <c r="O38" s="72"/>
      <c r="P38" s="70"/>
      <c r="Q38" s="73" t="str">
        <f>IFERROR(IF(AND(J38=0,I38=0),"",437.8*P38*I38/(J38*J38)),"")</f>
        <v/>
      </c>
      <c r="R38" s="74" t="str">
        <f>IF(Q38="","",RANK(Q38,Q$3:Q$73,0))</f>
        <v/>
      </c>
      <c r="S38" s="45" t="str">
        <f>IFERROR(IF(R38="","",VLOOKUP(R38,'Concordance Classmt &amp; Points'!$A$2:$B$33,2,FALSE)),0)</f>
        <v/>
      </c>
      <c r="T38" s="71" t="str">
        <f>IF(ISNUMBER(S38),S38+S38*(MAX(0,$H38-28))*1.5/100,"")</f>
        <v/>
      </c>
      <c r="U38" s="110"/>
      <c r="V38" s="76"/>
      <c r="W38" s="45" t="str">
        <f>IF(V38="","",RANK(V38,V$3:V$73,1))</f>
        <v/>
      </c>
      <c r="X38" s="45" t="str">
        <f>IFERROR(IF(W38="","",VLOOKUP(W38,'Concordance Classmt &amp; Points'!$A$2:$B$33,2,FALSE)),0)</f>
        <v/>
      </c>
      <c r="Y38" s="71" t="str">
        <f>IF(ISNUMBER(X38),X38+X38*(MAX(0,$H38-28))*1.5/100,"")</f>
        <v/>
      </c>
      <c r="Z38" s="110"/>
      <c r="AA38" s="76"/>
      <c r="AB38" s="45" t="str">
        <f>IF(AA38="","",RANK(AA38,AA$3:AA$73,1))</f>
        <v/>
      </c>
      <c r="AC38" s="45" t="str">
        <f>IFERROR(IF(AB38="","",VLOOKUP(AB38,'Concordance Classmt &amp; Points'!$A$2:$B$33,2,FALSE)),0)</f>
        <v/>
      </c>
      <c r="AD38" s="71" t="str">
        <f>IF(ISNUMBER(AC38),AC38+AC38*(MAX(0,$H38-28))*1.5/100,"")</f>
        <v/>
      </c>
      <c r="AE38" s="110"/>
      <c r="AF38" s="77">
        <v>3.0671296296296297E-3</v>
      </c>
      <c r="AG38" s="45">
        <f>IF(AF38="","",RANK(AF38,AF$3:AF$73,1))</f>
        <v>25</v>
      </c>
      <c r="AH38" s="45">
        <f>IFERROR(IF(AG38="","",VLOOKUP(AG38,'Concordance Classmt &amp; Points'!$A$2:$B$33,2,FALSE)),0)</f>
        <v>12</v>
      </c>
      <c r="AI38" s="71">
        <f ca="1">IF(ISNUMBER(AH38),AH38+AH38*(MAX(0,$H38-28))*1.5/100,"")</f>
        <v>13.98</v>
      </c>
      <c r="AJ38" s="110"/>
      <c r="AK38" s="77">
        <v>3.0671296296296297E-3</v>
      </c>
      <c r="AL38" s="45">
        <f>IF(AK38="","",RANK(AK38,AK$3:AK$73,1))</f>
        <v>24</v>
      </c>
      <c r="AM38" s="45">
        <f>IFERROR(IF(AL38="","",VLOOKUP(AL38,'Concordance Classmt &amp; Points'!$A$2:$B$33,2,FALSE)),0)</f>
        <v>14</v>
      </c>
      <c r="AN38" s="71">
        <f ca="1">IF(ISNUMBER(AM38),AM38+AM38*(MAX(0,$H38-28))*1.5/100,"")</f>
        <v>16.309999999999999</v>
      </c>
      <c r="AO38" s="110"/>
      <c r="AP38" s="76"/>
      <c r="AQ38" s="45" t="str">
        <f>IF(AP38="","",RANK(AP38,AP$3:AP$73,1))</f>
        <v/>
      </c>
      <c r="AR38" s="45" t="str">
        <f>IFERROR(IF(AQ38="","",VLOOKUP(AQ38,'Concordance Classmt &amp; Points'!$A$2:$B$33,2,FALSE)),0)</f>
        <v/>
      </c>
      <c r="AS38" s="71" t="str">
        <f>IF(ISNUMBER(AR38),AR38+AR38*(MAX(0,$H38-28))*1.5/100,"")</f>
        <v/>
      </c>
      <c r="AT38" s="110"/>
      <c r="AU38" s="76"/>
      <c r="AV38" s="45" t="str">
        <f>IF(AU38="","",RANK(AU38,AU$3:AU$73,1))</f>
        <v/>
      </c>
      <c r="AW38" s="45" t="str">
        <f>IFERROR(IF(AV38="","",VLOOKUP(AV38,'Concordance Classmt &amp; Points'!$A$2:$B$33,2,FALSE)),0)</f>
        <v/>
      </c>
      <c r="AX38" s="71" t="str">
        <f>IF(ISNUMBER(AW38),AW38+AW38*(MAX(0,$H38-28))*1.5/100,"")</f>
        <v/>
      </c>
      <c r="AY38" s="110"/>
      <c r="AZ38" s="76"/>
      <c r="BA38" s="45" t="str">
        <f>IF(AZ38="","",RANK(AZ38,AZ$3:AZ$73,1))</f>
        <v/>
      </c>
      <c r="BB38" s="45" t="str">
        <f>IFERROR(IF(BA38="","",VLOOKUP(BA38,'Concordance Classmt &amp; Points'!$A$2:$B$33,2,FALSE)),0)</f>
        <v/>
      </c>
      <c r="BC38" s="71" t="str">
        <f>IF(ISNUMBER(BB38),BB38+BB38*(MAX(0,$H38-28))*1.5/100,"")</f>
        <v/>
      </c>
      <c r="BD38" s="110"/>
      <c r="BE38" s="76"/>
      <c r="BF38" s="74" t="str">
        <f>IF(BE38="","",RANK(BE38,BE$3:BE$73,0))</f>
        <v/>
      </c>
      <c r="BG38" s="45" t="str">
        <f>IFERROR(IF(BF38="","",VLOOKUP(BF38,'Concordance Classmt &amp; Points'!$A$2:$B$33,2,FALSE)),0)</f>
        <v/>
      </c>
      <c r="BH38" s="71" t="str">
        <f>IF(ISNUMBER(BG38),BG38+BG38*(MAX(0,$H38-28))*1.5/100,"")</f>
        <v/>
      </c>
      <c r="BI38" s="71" t="str">
        <f>IF(BE38="","",IF(LEN(BE38)&lt;=2,BE38,
IF(LEN(BE38)=3,LEFT(BE38,1)*60+RIGHT(BE38,2)*1,
IF(LEN(BE38)=4,LEFT(BE38,2)*60+RIGHT(BE38,2)*1)))/60)</f>
        <v/>
      </c>
      <c r="BJ38" s="71" t="str">
        <f>IF(BE38="","",8+0.5*(BI38-1))</f>
        <v/>
      </c>
      <c r="BK38" s="110"/>
      <c r="BL38" s="79">
        <f>IF(COUNT(M38,S38,X38,AC38,AH38,AR38,AM38,AW38,BB38,BG38),SUM(M38,S38,X38,AC38,AH38,AR38,AM38,AW38,BB38,BG38),"-")</f>
        <v>26</v>
      </c>
      <c r="BM38" s="79">
        <f ca="1">IF(COUNT(N38,T38,Y38,AD38,AI38,AN38,AS38,AX38,BC38,BH38),SUM(N38,T38,Y38,AD38,AI38,AN38,AS38,AX38,BC38,BH38),"-")</f>
        <v>30.29</v>
      </c>
      <c r="BN38" s="68">
        <f ca="1">IF(BM38="-","",RANK(BM38,BM$3:BM$73))</f>
        <v>35</v>
      </c>
    </row>
    <row r="39" spans="1:66" s="100" customFormat="1" x14ac:dyDescent="0.35">
      <c r="A39" s="81">
        <f ca="1">IF(BM39="-","",RANK(BM39,BM$3:BM$73))</f>
        <v>36</v>
      </c>
      <c r="B39" s="81"/>
      <c r="C39" s="82"/>
      <c r="D39" s="82" t="s">
        <v>41</v>
      </c>
      <c r="E39" s="83" t="s">
        <v>140</v>
      </c>
      <c r="F39" s="84"/>
      <c r="G39" s="85">
        <v>33680</v>
      </c>
      <c r="H39" s="86">
        <f ca="1">IF(G39="","",DATEDIF(G39,NOW(),"Y"))</f>
        <v>33</v>
      </c>
      <c r="I39" s="87"/>
      <c r="J39" s="88"/>
      <c r="K39" s="89">
        <v>12</v>
      </c>
      <c r="L39" s="90">
        <f>IF(K39="","",RANK(K39,K$3:K$73,0))</f>
        <v>14</v>
      </c>
      <c r="M39" s="90">
        <f>IFERROR(IF(L39="","",VLOOKUP(L39,'Concordance Classmt &amp; Points'!$A$2:$B$33,2,FALSE)),0)</f>
        <v>27</v>
      </c>
      <c r="N39" s="91">
        <f ca="1">IF(ISNUMBER(M39),M39+M39*(MAX(0,$H39-28))*1.5/100,"")</f>
        <v>29.024999999999999</v>
      </c>
      <c r="O39" s="92"/>
      <c r="P39" s="89">
        <v>12</v>
      </c>
      <c r="Q39" s="93" t="str">
        <f>IFERROR(IF(AND(J39=0,I39=0),"",437.8*P39*I39/(J39*J39)),"")</f>
        <v/>
      </c>
      <c r="R39" s="94" t="str">
        <f>IF(Q39="","",RANK(Q39,Q$3:Q$73,0))</f>
        <v/>
      </c>
      <c r="S39" s="90" t="str">
        <f>IFERROR(IF(R39="","",VLOOKUP(R39,'Concordance Classmt &amp; Points'!$A$2:$B$33,2,FALSE)),0)</f>
        <v/>
      </c>
      <c r="T39" s="91" t="str">
        <f>IF(ISNUMBER(S39),S39+S39*(MAX(0,$H39-28))*1.5/100,"")</f>
        <v/>
      </c>
      <c r="U39" s="101"/>
      <c r="V39" s="96"/>
      <c r="W39" s="90" t="str">
        <f>IF(V39="","",RANK(V39,V$3:V$73,1))</f>
        <v/>
      </c>
      <c r="X39" s="90" t="str">
        <f>IFERROR(IF(W39="","",VLOOKUP(W39,'Concordance Classmt &amp; Points'!$A$2:$B$33,2,FALSE)),0)</f>
        <v/>
      </c>
      <c r="Y39" s="91" t="str">
        <f>IF(ISNUMBER(X39),X39+X39*(MAX(0,$H39-28))*1.5/100,"")</f>
        <v/>
      </c>
      <c r="Z39" s="101"/>
      <c r="AA39" s="96"/>
      <c r="AB39" s="90" t="str">
        <f>IF(AA39="","",RANK(AA39,AA$3:AA$73,1))</f>
        <v/>
      </c>
      <c r="AC39" s="90" t="str">
        <f>IFERROR(IF(AB39="","",VLOOKUP(AB39,'Concordance Classmt &amp; Points'!$A$2:$B$33,2,FALSE)),0)</f>
        <v/>
      </c>
      <c r="AD39" s="91" t="str">
        <f>IF(ISNUMBER(AC39),AC39+AC39*(MAX(0,$H39-28))*1.5/100,"")</f>
        <v/>
      </c>
      <c r="AE39" s="101"/>
      <c r="AF39" s="97"/>
      <c r="AG39" s="90" t="str">
        <f>IF(AF39="","",RANK(AF39,AF$3:AF$73,1))</f>
        <v/>
      </c>
      <c r="AH39" s="90" t="str">
        <f>IFERROR(IF(AG39="","",VLOOKUP(AG39,'Concordance Classmt &amp; Points'!$A$2:$B$33,2,FALSE)),0)</f>
        <v/>
      </c>
      <c r="AI39" s="91" t="str">
        <f>IF(ISNUMBER(AH39),AH39+AH39*(MAX(0,$H39-28))*1.5/100,"")</f>
        <v/>
      </c>
      <c r="AJ39" s="101"/>
      <c r="AK39" s="97"/>
      <c r="AL39" s="90" t="str">
        <f>IF(AK39="","",RANK(AK39,AK$3:AK$73,1))</f>
        <v/>
      </c>
      <c r="AM39" s="90" t="str">
        <f>IFERROR(IF(AL39="","",VLOOKUP(AL39,'Concordance Classmt &amp; Points'!$A$2:$B$33,2,FALSE)),0)</f>
        <v/>
      </c>
      <c r="AN39" s="91" t="str">
        <f>IF(ISNUMBER(AM39),AM39+AM39*(MAX(0,$H39-28))*1.5/100,"")</f>
        <v/>
      </c>
      <c r="AO39" s="101"/>
      <c r="AP39" s="96"/>
      <c r="AQ39" s="90" t="str">
        <f>IF(AP39="","",RANK(AP39,AP$3:AP$73,1))</f>
        <v/>
      </c>
      <c r="AR39" s="90" t="str">
        <f>IFERROR(IF(AQ39="","",VLOOKUP(AQ39,'Concordance Classmt &amp; Points'!$A$2:$B$33,2,FALSE)),0)</f>
        <v/>
      </c>
      <c r="AS39" s="91" t="str">
        <f>IF(ISNUMBER(AR39),AR39+AR39*(MAX(0,$H39-28))*1.5/100,"")</f>
        <v/>
      </c>
      <c r="AT39" s="101"/>
      <c r="AU39" s="96"/>
      <c r="AV39" s="90" t="str">
        <f>IF(AU39="","",RANK(AU39,AU$3:AU$73,1))</f>
        <v/>
      </c>
      <c r="AW39" s="90" t="str">
        <f>IFERROR(IF(AV39="","",VLOOKUP(AV39,'Concordance Classmt &amp; Points'!$A$2:$B$33,2,FALSE)),0)</f>
        <v/>
      </c>
      <c r="AX39" s="91" t="str">
        <f>IF(ISNUMBER(AW39),AW39+AW39*(MAX(0,$H39-28))*1.5/100,"")</f>
        <v/>
      </c>
      <c r="AY39" s="101"/>
      <c r="AZ39" s="96"/>
      <c r="BA39" s="90" t="str">
        <f>IF(AZ39="","",RANK(AZ39,AZ$3:AZ$73,1))</f>
        <v/>
      </c>
      <c r="BB39" s="90" t="str">
        <f>IFERROR(IF(BA39="","",VLOOKUP(BA39,'Concordance Classmt &amp; Points'!$A$2:$B$33,2,FALSE)),0)</f>
        <v/>
      </c>
      <c r="BC39" s="91" t="str">
        <f>IF(ISNUMBER(BB39),BB39+BB39*(MAX(0,$H39-28))*1.5/100,"")</f>
        <v/>
      </c>
      <c r="BD39" s="101"/>
      <c r="BE39" s="96"/>
      <c r="BF39" s="94" t="str">
        <f>IF(BE39="","",RANK(BE39,BE$3:BE$73,0))</f>
        <v/>
      </c>
      <c r="BG39" s="90" t="str">
        <f>IFERROR(IF(BF39="","",VLOOKUP(BF39,'Concordance Classmt &amp; Points'!$A$2:$B$33,2,FALSE)),0)</f>
        <v/>
      </c>
      <c r="BH39" s="91" t="str">
        <f>IF(ISNUMBER(BG39),BG39+BG39*(MAX(0,$H39-28))*1.5/100,"")</f>
        <v/>
      </c>
      <c r="BI39" s="91" t="str">
        <f>IF(BE39="","",IF(LEN(BE39)&lt;=2,BE39,
IF(LEN(BE39)=3,LEFT(BE39,1)*60+RIGHT(BE39,2)*1,
IF(LEN(BE39)=4,LEFT(BE39,2)*60+RIGHT(BE39,2)*1)))/60)</f>
        <v/>
      </c>
      <c r="BJ39" s="91" t="str">
        <f>IF(BE39="","",8+0.5*(BI39-1))</f>
        <v/>
      </c>
      <c r="BK39" s="101"/>
      <c r="BL39" s="99">
        <f>IF(COUNT(M39,S39,X39,AC39,AH39,AR39,AM39,AW39,BB39,BG39),SUM(M39,S39,X39,AC39,AH39,AR39,AM39,AW39,BB39,BG39),"-")</f>
        <v>27</v>
      </c>
      <c r="BM39" s="99">
        <f ca="1">IF(COUNT(N39,T39,Y39,AD39,AI39,AN39,AS39,AX39,BC39,BH39),SUM(N39,T39,Y39,AD39,AI39,AN39,AS39,AX39,BC39,BH39),"-")</f>
        <v>29.024999999999999</v>
      </c>
      <c r="BN39" s="81">
        <f ca="1">IF(BM39="-","",RANK(BM39,BM$3:BM$73))</f>
        <v>36</v>
      </c>
    </row>
    <row r="40" spans="1:66" s="100" customFormat="1" x14ac:dyDescent="0.35">
      <c r="A40" s="4">
        <f ca="1">IF(BM40="-","",RANK(BM40,BM$3:BM$73))</f>
        <v>37</v>
      </c>
      <c r="B40" s="4" t="s">
        <v>81</v>
      </c>
      <c r="C40" s="23"/>
      <c r="D40" s="23" t="s">
        <v>64</v>
      </c>
      <c r="E40" s="56" t="s">
        <v>115</v>
      </c>
      <c r="F40" s="114"/>
      <c r="G40" s="38">
        <v>35889</v>
      </c>
      <c r="H40" s="10">
        <f ca="1">IF(G40="","",DATEDIF(G40,NOW(),"Y"))</f>
        <v>27</v>
      </c>
      <c r="I40" s="49"/>
      <c r="J40" s="29"/>
      <c r="K40" s="9">
        <v>11</v>
      </c>
      <c r="L40" s="2">
        <f>IF(K40="","",RANK(K40,K$3:K$73,0))</f>
        <v>17</v>
      </c>
      <c r="M40" s="2">
        <f>IFERROR(IF(L40="","",VLOOKUP(L40,'Concordance Classmt &amp; Points'!$A$2:$B$33,2,FALSE)),0)</f>
        <v>24</v>
      </c>
      <c r="N40" s="47">
        <f ca="1">IF(ISNUMBER(M40),M40+M40*(MAX(0,$H40-28))*1.5/100,"")</f>
        <v>24</v>
      </c>
      <c r="O40" s="55"/>
      <c r="P40" s="9">
        <v>11</v>
      </c>
      <c r="Q40" s="48" t="str">
        <f>IFERROR(IF(AND(J40=0,I40=0),"",437.8*P40*I40/(J40*J40)),"")</f>
        <v/>
      </c>
      <c r="R40" s="11" t="str">
        <f>IF(Q40="","",RANK(Q40,Q$3:Q$73,0))</f>
        <v/>
      </c>
      <c r="S40" s="2" t="str">
        <f>IFERROR(IF(R40="","",VLOOKUP(R40,'Concordance Classmt &amp; Points'!$A$2:$B$33,2,FALSE)),0)</f>
        <v/>
      </c>
      <c r="T40" s="47" t="str">
        <f>IF(ISNUMBER(S40),S40+S40*(MAX(0,$H40-28))*1.5/100,"")</f>
        <v/>
      </c>
      <c r="U40" s="52"/>
      <c r="V40" s="22"/>
      <c r="W40" s="2" t="str">
        <f>IF(V40="","",RANK(V40,V$3:V$73,1))</f>
        <v/>
      </c>
      <c r="X40" s="2" t="str">
        <f>IFERROR(IF(W40="","",VLOOKUP(W40,'Concordance Classmt &amp; Points'!$A$2:$B$33,2,FALSE)),0)</f>
        <v/>
      </c>
      <c r="Y40" s="47" t="str">
        <f>IF(ISNUMBER(X40),X40+X40*(MAX(0,$H40-28))*1.5/100,"")</f>
        <v/>
      </c>
      <c r="Z40" s="52"/>
      <c r="AA40" s="22"/>
      <c r="AB40" s="2" t="str">
        <f>IF(AA40="","",RANK(AA40,AA$3:AA$73,1))</f>
        <v/>
      </c>
      <c r="AC40" s="2" t="str">
        <f>IFERROR(IF(AB40="","",VLOOKUP(AB40,'Concordance Classmt &amp; Points'!$A$2:$B$33,2,FALSE)),0)</f>
        <v/>
      </c>
      <c r="AD40" s="47" t="str">
        <f>IF(ISNUMBER(AC40),AC40+AC40*(MAX(0,$H40-28))*1.5/100,"")</f>
        <v/>
      </c>
      <c r="AE40" s="52"/>
      <c r="AF40" s="26">
        <v>3.3275462962962968E-3</v>
      </c>
      <c r="AG40" s="2">
        <f>IF(AF40="","",RANK(AF40,AF$3:AF$73,1))</f>
        <v>30</v>
      </c>
      <c r="AH40" s="2">
        <f>IFERROR(IF(AG40="","",VLOOKUP(AG40,'Concordance Classmt &amp; Points'!$A$2:$B$33,2,FALSE)),0)</f>
        <v>2</v>
      </c>
      <c r="AI40" s="47">
        <f ca="1">IF(ISNUMBER(AH40),AH40+AH40*(MAX(0,$H40-28))*1.5/100,"")</f>
        <v>2</v>
      </c>
      <c r="AJ40" s="52"/>
      <c r="AK40" s="26">
        <v>3.3275462962962968E-3</v>
      </c>
      <c r="AL40" s="2">
        <f>IF(AK40="","",RANK(AK40,AK$3:AK$73,1))</f>
        <v>30</v>
      </c>
      <c r="AM40" s="2">
        <f>IFERROR(IF(AL40="","",VLOOKUP(AL40,'Concordance Classmt &amp; Points'!$A$2:$B$33,2,FALSE)),0)</f>
        <v>2</v>
      </c>
      <c r="AN40" s="47">
        <f ca="1">IF(ISNUMBER(AM40),AM40+AM40*(MAX(0,$H40-28))*1.5/100,"")</f>
        <v>2</v>
      </c>
      <c r="AO40" s="52"/>
      <c r="AP40" s="22"/>
      <c r="AQ40" s="2" t="str">
        <f>IF(AP40="","",RANK(AP40,AP$3:AP$73,1))</f>
        <v/>
      </c>
      <c r="AR40" s="2" t="str">
        <f>IFERROR(IF(AQ40="","",VLOOKUP(AQ40,'Concordance Classmt &amp; Points'!$A$2:$B$33,2,FALSE)),0)</f>
        <v/>
      </c>
      <c r="AS40" s="47" t="str">
        <f>IF(ISNUMBER(AR40),AR40+AR40*(MAX(0,$H40-28))*1.5/100,"")</f>
        <v/>
      </c>
      <c r="AT40" s="52"/>
      <c r="AU40" s="22"/>
      <c r="AV40" s="2" t="str">
        <f>IF(AU40="","",RANK(AU40,AU$3:AU$73,1))</f>
        <v/>
      </c>
      <c r="AW40" s="2" t="str">
        <f>IFERROR(IF(AV40="","",VLOOKUP(AV40,'Concordance Classmt &amp; Points'!$A$2:$B$33,2,FALSE)),0)</f>
        <v/>
      </c>
      <c r="AX40" s="47" t="str">
        <f>IF(ISNUMBER(AW40),AW40+AW40*(MAX(0,$H40-28))*1.5/100,"")</f>
        <v/>
      </c>
      <c r="AY40" s="52"/>
      <c r="AZ40" s="22"/>
      <c r="BA40" s="2" t="str">
        <f>IF(AZ40="","",RANK(AZ40,AZ$3:AZ$73,1))</f>
        <v/>
      </c>
      <c r="BB40" s="2" t="str">
        <f>IFERROR(IF(BA40="","",VLOOKUP(BA40,'Concordance Classmt &amp; Points'!$A$2:$B$33,2,FALSE)),0)</f>
        <v/>
      </c>
      <c r="BC40" s="47" t="str">
        <f>IF(ISNUMBER(BB40),BB40+BB40*(MAX(0,$H40-28))*1.5/100,"")</f>
        <v/>
      </c>
      <c r="BD40" s="52"/>
      <c r="BE40" s="22"/>
      <c r="BF40" s="11" t="str">
        <f>IF(BE40="","",RANK(BE40,BE$3:BE$73,0))</f>
        <v/>
      </c>
      <c r="BG40" s="2" t="str">
        <f>IFERROR(IF(BF40="","",VLOOKUP(BF40,'Concordance Classmt &amp; Points'!$A$2:$B$33,2,FALSE)),0)</f>
        <v/>
      </c>
      <c r="BH40" s="47" t="str">
        <f>IF(ISNUMBER(BG40),BG40+BG40*(MAX(0,$H40-28))*1.5/100,"")</f>
        <v/>
      </c>
      <c r="BI40" s="47" t="str">
        <f>IF(BE40="","",IF(LEN(BE40)&lt;=2,BE40,
IF(LEN(BE40)=3,LEFT(BE40,1)*60+RIGHT(BE40,2)*1,
IF(LEN(BE40)=4,LEFT(BE40,2)*60+RIGHT(BE40,2)*1)))/60)</f>
        <v/>
      </c>
      <c r="BJ40" s="47" t="str">
        <f>IF(BE40="","",8+0.5*(BI40-1))</f>
        <v/>
      </c>
      <c r="BK40" s="52"/>
      <c r="BL40" s="12">
        <f>IF(COUNT(M40,S40,X40,AC40,AH40,AR40,AM40,AW40,BB40,BG40),SUM(M40,S40,X40,AC40,AH40,AR40,AM40,AW40,BB40,BG40),"-")</f>
        <v>28</v>
      </c>
      <c r="BM40" s="12">
        <f ca="1">IF(COUNT(N40,T40,Y40,AD40,AI40,AN40,AS40,AX40,BC40,BH40),SUM(N40,T40,Y40,AD40,AI40,AN40,AS40,AX40,BC40,BH40),"-")</f>
        <v>28</v>
      </c>
      <c r="BN40" s="4">
        <f ca="1">IF(BM40="-","",RANK(BM40,BM$3:BM$73))</f>
        <v>37</v>
      </c>
    </row>
    <row r="41" spans="1:66" s="100" customFormat="1" x14ac:dyDescent="0.35">
      <c r="A41" s="81">
        <f ca="1">IF(BM41="-","",RANK(BM41,BM$3:BM$73))</f>
        <v>38</v>
      </c>
      <c r="B41" s="81"/>
      <c r="C41" s="82"/>
      <c r="D41" s="82" t="s">
        <v>14</v>
      </c>
      <c r="E41" s="83" t="s">
        <v>140</v>
      </c>
      <c r="F41" s="84"/>
      <c r="G41" s="85">
        <v>32218</v>
      </c>
      <c r="H41" s="86">
        <f ca="1">IF(G41="","",DATEDIF(G41,NOW(),"Y"))</f>
        <v>37</v>
      </c>
      <c r="I41" s="87"/>
      <c r="J41" s="88"/>
      <c r="K41" s="89">
        <v>11</v>
      </c>
      <c r="L41" s="90">
        <f>IF(K41="","",RANK(K41,K$3:K$73,0))</f>
        <v>17</v>
      </c>
      <c r="M41" s="90">
        <f>IFERROR(IF(L41="","",VLOOKUP(L41,'Concordance Classmt &amp; Points'!$A$2:$B$33,2,FALSE)),0)</f>
        <v>24</v>
      </c>
      <c r="N41" s="91">
        <f ca="1">IF(ISNUMBER(M41),M41+M41*(MAX(0,$H41-28))*1.5/100,"")</f>
        <v>27.240000000000002</v>
      </c>
      <c r="O41" s="92"/>
      <c r="P41" s="89">
        <v>11</v>
      </c>
      <c r="Q41" s="93" t="str">
        <f>IFERROR(IF(AND(J41=0,I41=0),"",437.8*P41*I41/(J41*J41)),"")</f>
        <v/>
      </c>
      <c r="R41" s="94" t="str">
        <f>IF(Q41="","",RANK(Q41,Q$3:Q$73,0))</f>
        <v/>
      </c>
      <c r="S41" s="90" t="str">
        <f>IFERROR(IF(R41="","",VLOOKUP(R41,'Concordance Classmt &amp; Points'!$A$2:$B$33,2,FALSE)),0)</f>
        <v/>
      </c>
      <c r="T41" s="91" t="str">
        <f>IF(ISNUMBER(S41),S41+S41*(MAX(0,$H41-28))*1.5/100,"")</f>
        <v/>
      </c>
      <c r="U41" s="101"/>
      <c r="V41" s="96"/>
      <c r="W41" s="90" t="str">
        <f>IF(V41="","",RANK(V41,V$3:V$73,1))</f>
        <v/>
      </c>
      <c r="X41" s="90" t="str">
        <f>IFERROR(IF(W41="","",VLOOKUP(W41,'Concordance Classmt &amp; Points'!$A$2:$B$33,2,FALSE)),0)</f>
        <v/>
      </c>
      <c r="Y41" s="91" t="str">
        <f>IF(ISNUMBER(X41),X41+X41*(MAX(0,$H41-28))*1.5/100,"")</f>
        <v/>
      </c>
      <c r="Z41" s="101"/>
      <c r="AA41" s="96"/>
      <c r="AB41" s="90" t="str">
        <f>IF(AA41="","",RANK(AA41,AA$3:AA$73,1))</f>
        <v/>
      </c>
      <c r="AC41" s="90" t="str">
        <f>IFERROR(IF(AB41="","",VLOOKUP(AB41,'Concordance Classmt &amp; Points'!$A$2:$B$33,2,FALSE)),0)</f>
        <v/>
      </c>
      <c r="AD41" s="91" t="str">
        <f>IF(ISNUMBER(AC41),AC41+AC41*(MAX(0,$H41-28))*1.5/100,"")</f>
        <v/>
      </c>
      <c r="AE41" s="101"/>
      <c r="AF41" s="97"/>
      <c r="AG41" s="90" t="str">
        <f>IF(AF41="","",RANK(AF41,AF$3:AF$73,1))</f>
        <v/>
      </c>
      <c r="AH41" s="90" t="str">
        <f>IFERROR(IF(AG41="","",VLOOKUP(AG41,'Concordance Classmt &amp; Points'!$A$2:$B$33,2,FALSE)),0)</f>
        <v/>
      </c>
      <c r="AI41" s="91" t="str">
        <f>IF(ISNUMBER(AH41),AH41+AH41*(MAX(0,$H41-28))*1.5/100,"")</f>
        <v/>
      </c>
      <c r="AJ41" s="101"/>
      <c r="AK41" s="97"/>
      <c r="AL41" s="90" t="str">
        <f>IF(AK41="","",RANK(AK41,AK$3:AK$73,1))</f>
        <v/>
      </c>
      <c r="AM41" s="90" t="str">
        <f>IFERROR(IF(AL41="","",VLOOKUP(AL41,'Concordance Classmt &amp; Points'!$A$2:$B$33,2,FALSE)),0)</f>
        <v/>
      </c>
      <c r="AN41" s="91" t="str">
        <f>IF(ISNUMBER(AM41),AM41+AM41*(MAX(0,$H41-28))*1.5/100,"")</f>
        <v/>
      </c>
      <c r="AO41" s="101"/>
      <c r="AP41" s="96"/>
      <c r="AQ41" s="90" t="str">
        <f>IF(AP41="","",RANK(AP41,AP$3:AP$73,1))</f>
        <v/>
      </c>
      <c r="AR41" s="90" t="str">
        <f>IFERROR(IF(AQ41="","",VLOOKUP(AQ41,'Concordance Classmt &amp; Points'!$A$2:$B$33,2,FALSE)),0)</f>
        <v/>
      </c>
      <c r="AS41" s="91" t="str">
        <f>IF(ISNUMBER(AR41),AR41+AR41*(MAX(0,$H41-28))*1.5/100,"")</f>
        <v/>
      </c>
      <c r="AT41" s="101"/>
      <c r="AU41" s="96"/>
      <c r="AV41" s="90" t="str">
        <f>IF(AU41="","",RANK(AU41,AU$3:AU$73,1))</f>
        <v/>
      </c>
      <c r="AW41" s="90" t="str">
        <f>IFERROR(IF(AV41="","",VLOOKUP(AV41,'Concordance Classmt &amp; Points'!$A$2:$B$33,2,FALSE)),0)</f>
        <v/>
      </c>
      <c r="AX41" s="91" t="str">
        <f>IF(ISNUMBER(AW41),AW41+AW41*(MAX(0,$H41-28))*1.5/100,"")</f>
        <v/>
      </c>
      <c r="AY41" s="101"/>
      <c r="AZ41" s="96"/>
      <c r="BA41" s="90" t="str">
        <f>IF(AZ41="","",RANK(AZ41,AZ$3:AZ$73,1))</f>
        <v/>
      </c>
      <c r="BB41" s="90" t="str">
        <f>IFERROR(IF(BA41="","",VLOOKUP(BA41,'Concordance Classmt &amp; Points'!$A$2:$B$33,2,FALSE)),0)</f>
        <v/>
      </c>
      <c r="BC41" s="91" t="str">
        <f>IF(ISNUMBER(BB41),BB41+BB41*(MAX(0,$H41-28))*1.5/100,"")</f>
        <v/>
      </c>
      <c r="BD41" s="101"/>
      <c r="BE41" s="96"/>
      <c r="BF41" s="94" t="str">
        <f>IF(BE41="","",RANK(BE41,BE$3:BE$73,0))</f>
        <v/>
      </c>
      <c r="BG41" s="90" t="str">
        <f>IFERROR(IF(BF41="","",VLOOKUP(BF41,'Concordance Classmt &amp; Points'!$A$2:$B$33,2,FALSE)),0)</f>
        <v/>
      </c>
      <c r="BH41" s="91" t="str">
        <f>IF(ISNUMBER(BG41),BG41+BG41*(MAX(0,$H41-28))*1.5/100,"")</f>
        <v/>
      </c>
      <c r="BI41" s="91" t="str">
        <f>IF(BE41="","",IF(LEN(BE41)&lt;=2,BE41,
IF(LEN(BE41)=3,LEFT(BE41,1)*60+RIGHT(BE41,2)*1,
IF(LEN(BE41)=4,LEFT(BE41,2)*60+RIGHT(BE41,2)*1)))/60)</f>
        <v/>
      </c>
      <c r="BJ41" s="91" t="str">
        <f>IF(BE41="","",8+0.5*(BI41-1))</f>
        <v/>
      </c>
      <c r="BK41" s="101"/>
      <c r="BL41" s="99">
        <f>IF(COUNT(M41,S41,X41,AC41,AH41,AR41,AM41,AW41,BB41,BG41),SUM(M41,S41,X41,AC41,AH41,AR41,AM41,AW41,BB41,BG41),"-")</f>
        <v>24</v>
      </c>
      <c r="BM41" s="99">
        <f ca="1">IF(COUNT(N41,T41,Y41,AD41,AI41,AN41,AS41,AX41,BC41,BH41),SUM(N41,T41,Y41,AD41,AI41,AN41,AS41,AX41,BC41,BH41),"-")</f>
        <v>27.240000000000002</v>
      </c>
      <c r="BN41" s="81">
        <f ca="1">IF(BM41="-","",RANK(BM41,BM$3:BM$73))</f>
        <v>38</v>
      </c>
    </row>
    <row r="42" spans="1:66" s="100" customFormat="1" x14ac:dyDescent="0.35">
      <c r="A42" s="81">
        <f ca="1">IF(BM42="-","",RANK(BM42,BM$3:BM$73))</f>
        <v>39</v>
      </c>
      <c r="B42" s="81"/>
      <c r="C42" s="82"/>
      <c r="D42" s="82" t="s">
        <v>17</v>
      </c>
      <c r="E42" s="83" t="s">
        <v>140</v>
      </c>
      <c r="F42" s="84"/>
      <c r="G42" s="85">
        <v>32507</v>
      </c>
      <c r="H42" s="86">
        <f ca="1">IF(G42="","",DATEDIF(G42,NOW(),"Y"))</f>
        <v>36</v>
      </c>
      <c r="I42" s="87"/>
      <c r="J42" s="88"/>
      <c r="K42" s="89">
        <v>10</v>
      </c>
      <c r="L42" s="90">
        <f>IF(K42="","",RANK(K42,K$3:K$73,0))</f>
        <v>19</v>
      </c>
      <c r="M42" s="90">
        <f>IFERROR(IF(L42="","",VLOOKUP(L42,'Concordance Classmt &amp; Points'!$A$2:$B$33,2,FALSE)),0)</f>
        <v>22</v>
      </c>
      <c r="N42" s="91">
        <f ca="1">IF(ISNUMBER(M42),M42+M42*(MAX(0,$H42-28))*1.5/100,"")</f>
        <v>24.64</v>
      </c>
      <c r="O42" s="92"/>
      <c r="P42" s="89">
        <v>10</v>
      </c>
      <c r="Q42" s="93" t="str">
        <f>IFERROR(IF(AND(J42=0,I42=0),"",437.8*P42*I42/(J42*J42)),"")</f>
        <v/>
      </c>
      <c r="R42" s="94" t="str">
        <f>IF(Q42="","",RANK(Q42,Q$3:Q$73,0))</f>
        <v/>
      </c>
      <c r="S42" s="90" t="str">
        <f>IFERROR(IF(R42="","",VLOOKUP(R42,'Concordance Classmt &amp; Points'!$A$2:$B$33,2,FALSE)),0)</f>
        <v/>
      </c>
      <c r="T42" s="91" t="str">
        <f>IF(ISNUMBER(S42),S42+S42*(MAX(0,$H42-28))*1.5/100,"")</f>
        <v/>
      </c>
      <c r="U42" s="101"/>
      <c r="V42" s="96"/>
      <c r="W42" s="90" t="str">
        <f>IF(V42="","",RANK(V42,V$3:V$73,1))</f>
        <v/>
      </c>
      <c r="X42" s="90" t="str">
        <f>IFERROR(IF(W42="","",VLOOKUP(W42,'Concordance Classmt &amp; Points'!$A$2:$B$33,2,FALSE)),0)</f>
        <v/>
      </c>
      <c r="Y42" s="91" t="str">
        <f>IF(ISNUMBER(X42),X42+X42*(MAX(0,$H42-28))*1.5/100,"")</f>
        <v/>
      </c>
      <c r="Z42" s="101"/>
      <c r="AA42" s="96"/>
      <c r="AB42" s="90" t="str">
        <f>IF(AA42="","",RANK(AA42,AA$3:AA$73,1))</f>
        <v/>
      </c>
      <c r="AC42" s="90" t="str">
        <f>IFERROR(IF(AB42="","",VLOOKUP(AB42,'Concordance Classmt &amp; Points'!$A$2:$B$33,2,FALSE)),0)</f>
        <v/>
      </c>
      <c r="AD42" s="91" t="str">
        <f>IF(ISNUMBER(AC42),AC42+AC42*(MAX(0,$H42-28))*1.5/100,"")</f>
        <v/>
      </c>
      <c r="AE42" s="101"/>
      <c r="AF42" s="97"/>
      <c r="AG42" s="90" t="str">
        <f>IF(AF42="","",RANK(AF42,AF$3:AF$73,1))</f>
        <v/>
      </c>
      <c r="AH42" s="90" t="str">
        <f>IFERROR(IF(AG42="","",VLOOKUP(AG42,'Concordance Classmt &amp; Points'!$A$2:$B$33,2,FALSE)),0)</f>
        <v/>
      </c>
      <c r="AI42" s="91" t="str">
        <f>IF(ISNUMBER(AH42),AH42+AH42*(MAX(0,$H42-28))*1.5/100,"")</f>
        <v/>
      </c>
      <c r="AJ42" s="101"/>
      <c r="AK42" s="97"/>
      <c r="AL42" s="90" t="str">
        <f>IF(AK42="","",RANK(AK42,AK$3:AK$73,1))</f>
        <v/>
      </c>
      <c r="AM42" s="90" t="str">
        <f>IFERROR(IF(AL42="","",VLOOKUP(AL42,'Concordance Classmt &amp; Points'!$A$2:$B$33,2,FALSE)),0)</f>
        <v/>
      </c>
      <c r="AN42" s="91" t="str">
        <f>IF(ISNUMBER(AM42),AM42+AM42*(MAX(0,$H42-28))*1.5/100,"")</f>
        <v/>
      </c>
      <c r="AO42" s="101"/>
      <c r="AP42" s="96"/>
      <c r="AQ42" s="90" t="str">
        <f>IF(AP42="","",RANK(AP42,AP$3:AP$73,1))</f>
        <v/>
      </c>
      <c r="AR42" s="90" t="str">
        <f>IFERROR(IF(AQ42="","",VLOOKUP(AQ42,'Concordance Classmt &amp; Points'!$A$2:$B$33,2,FALSE)),0)</f>
        <v/>
      </c>
      <c r="AS42" s="91" t="str">
        <f>IF(ISNUMBER(AR42),AR42+AR42*(MAX(0,$H42-28))*1.5/100,"")</f>
        <v/>
      </c>
      <c r="AT42" s="101"/>
      <c r="AU42" s="96"/>
      <c r="AV42" s="90" t="str">
        <f>IF(AU42="","",RANK(AU42,AU$3:AU$73,1))</f>
        <v/>
      </c>
      <c r="AW42" s="90" t="str">
        <f>IFERROR(IF(AV42="","",VLOOKUP(AV42,'Concordance Classmt &amp; Points'!$A$2:$B$33,2,FALSE)),0)</f>
        <v/>
      </c>
      <c r="AX42" s="91" t="str">
        <f>IF(ISNUMBER(AW42),AW42+AW42*(MAX(0,$H42-28))*1.5/100,"")</f>
        <v/>
      </c>
      <c r="AY42" s="101"/>
      <c r="AZ42" s="96"/>
      <c r="BA42" s="90" t="str">
        <f>IF(AZ42="","",RANK(AZ42,AZ$3:AZ$73,1))</f>
        <v/>
      </c>
      <c r="BB42" s="90" t="str">
        <f>IFERROR(IF(BA42="","",VLOOKUP(BA42,'Concordance Classmt &amp; Points'!$A$2:$B$33,2,FALSE)),0)</f>
        <v/>
      </c>
      <c r="BC42" s="91" t="str">
        <f>IF(ISNUMBER(BB42),BB42+BB42*(MAX(0,$H42-28))*1.5/100,"")</f>
        <v/>
      </c>
      <c r="BD42" s="101"/>
      <c r="BE42" s="96"/>
      <c r="BF42" s="94" t="str">
        <f>IF(BE42="","",RANK(BE42,BE$3:BE$73,0))</f>
        <v/>
      </c>
      <c r="BG42" s="90" t="str">
        <f>IFERROR(IF(BF42="","",VLOOKUP(BF42,'Concordance Classmt &amp; Points'!$A$2:$B$33,2,FALSE)),0)</f>
        <v/>
      </c>
      <c r="BH42" s="91" t="str">
        <f>IF(ISNUMBER(BG42),BG42+BG42*(MAX(0,$H42-28))*1.5/100,"")</f>
        <v/>
      </c>
      <c r="BI42" s="91" t="str">
        <f>IF(BE42="","",IF(LEN(BE42)&lt;=2,BE42,
IF(LEN(BE42)=3,LEFT(BE42,1)*60+RIGHT(BE42,2)*1,
IF(LEN(BE42)=4,LEFT(BE42,2)*60+RIGHT(BE42,2)*1)))/60)</f>
        <v/>
      </c>
      <c r="BJ42" s="91" t="str">
        <f>IF(BE42="","",8+0.5*(BI42-1))</f>
        <v/>
      </c>
      <c r="BK42" s="101"/>
      <c r="BL42" s="99">
        <f>IF(COUNT(M42,S42,X42,AC42,AH42,AR42,AM42,AW42,BB42,BG42),SUM(M42,S42,X42,AC42,AH42,AR42,AM42,AW42,BB42,BG42),"-")</f>
        <v>22</v>
      </c>
      <c r="BM42" s="99">
        <f ca="1">IF(COUNT(N42,T42,Y42,AD42,AI42,AN42,AS42,AX42,BC42,BH42),SUM(N42,T42,Y42,AD42,AI42,AN42,AS42,AX42,BC42,BH42),"-")</f>
        <v>24.64</v>
      </c>
      <c r="BN42" s="81">
        <f ca="1">IF(BM42="-","",RANK(BM42,BM$3:BM$73))</f>
        <v>39</v>
      </c>
    </row>
    <row r="43" spans="1:66" s="100" customFormat="1" x14ac:dyDescent="0.35">
      <c r="A43" s="81" t="str">
        <f ca="1">IF(BM43="-","",RANK(BM43,BM$3:BM$73))</f>
        <v/>
      </c>
      <c r="B43" s="81"/>
      <c r="C43" s="82"/>
      <c r="D43" s="82" t="s">
        <v>31</v>
      </c>
      <c r="E43" s="83" t="s">
        <v>140</v>
      </c>
      <c r="F43" s="84"/>
      <c r="G43" s="85"/>
      <c r="H43" s="86" t="str">
        <f ca="1">IF(G43="","",DATEDIF(G43,NOW(),"Y"))</f>
        <v/>
      </c>
      <c r="I43" s="87"/>
      <c r="J43" s="88"/>
      <c r="K43" s="89">
        <v>8</v>
      </c>
      <c r="L43" s="90">
        <f>IF(K43="","",RANK(K43,K$3:K$73,0))</f>
        <v>29</v>
      </c>
      <c r="M43" s="90">
        <f>IFERROR(IF(L43="","",VLOOKUP(L43,'Concordance Classmt &amp; Points'!$A$2:$B$33,2,FALSE)),0)</f>
        <v>4</v>
      </c>
      <c r="N43" s="91" t="e">
        <f ca="1">IF(ISNUMBER(M43),M43+M43*(MAX(0,$H43-28))*1.5/100,"")</f>
        <v>#VALUE!</v>
      </c>
      <c r="O43" s="92"/>
      <c r="P43" s="89">
        <v>8</v>
      </c>
      <c r="Q43" s="93" t="str">
        <f>IFERROR(IF(AND(J43=0,I43=0),"",437.8*P43*I43/(J43*J43)),"")</f>
        <v/>
      </c>
      <c r="R43" s="94" t="str">
        <f>IF(Q43="","",RANK(Q43,Q$3:Q$73,0))</f>
        <v/>
      </c>
      <c r="S43" s="90" t="str">
        <f>IFERROR(IF(R43="","",VLOOKUP(R43,'Concordance Classmt &amp; Points'!$A$2:$B$33,2,FALSE)),0)</f>
        <v/>
      </c>
      <c r="T43" s="91" t="str">
        <f>IF(ISNUMBER(S43),S43+S43*(MAX(0,$H43-28))*1.5/100,"")</f>
        <v/>
      </c>
      <c r="U43" s="101"/>
      <c r="V43" s="96"/>
      <c r="W43" s="90" t="str">
        <f>IF(V43="","",RANK(V43,V$3:V$73,1))</f>
        <v/>
      </c>
      <c r="X43" s="90" t="str">
        <f>IFERROR(IF(W43="","",VLOOKUP(W43,'Concordance Classmt &amp; Points'!$A$2:$B$33,2,FALSE)),0)</f>
        <v/>
      </c>
      <c r="Y43" s="91" t="str">
        <f>IF(ISNUMBER(X43),X43+X43*(MAX(0,$H43-28))*1.5/100,"")</f>
        <v/>
      </c>
      <c r="Z43" s="101"/>
      <c r="AA43" s="96"/>
      <c r="AB43" s="90" t="str">
        <f>IF(AA43="","",RANK(AA43,AA$3:AA$73,1))</f>
        <v/>
      </c>
      <c r="AC43" s="90" t="str">
        <f>IFERROR(IF(AB43="","",VLOOKUP(AB43,'Concordance Classmt &amp; Points'!$A$2:$B$33,2,FALSE)),0)</f>
        <v/>
      </c>
      <c r="AD43" s="91" t="str">
        <f>IF(ISNUMBER(AC43),AC43+AC43*(MAX(0,$H43-28))*1.5/100,"")</f>
        <v/>
      </c>
      <c r="AE43" s="101"/>
      <c r="AF43" s="97"/>
      <c r="AG43" s="90" t="str">
        <f>IF(AF43="","",RANK(AF43,AF$3:AF$73,1))</f>
        <v/>
      </c>
      <c r="AH43" s="90" t="str">
        <f>IFERROR(IF(AG43="","",VLOOKUP(AG43,'Concordance Classmt &amp; Points'!$A$2:$B$33,2,FALSE)),0)</f>
        <v/>
      </c>
      <c r="AI43" s="91" t="str">
        <f>IF(ISNUMBER(AH43),AH43+AH43*(MAX(0,$H43-28))*1.5/100,"")</f>
        <v/>
      </c>
      <c r="AJ43" s="101"/>
      <c r="AK43" s="97"/>
      <c r="AL43" s="90" t="str">
        <f>IF(AK43="","",RANK(AK43,AK$3:AK$73,1))</f>
        <v/>
      </c>
      <c r="AM43" s="90" t="str">
        <f>IFERROR(IF(AL43="","",VLOOKUP(AL43,'Concordance Classmt &amp; Points'!$A$2:$B$33,2,FALSE)),0)</f>
        <v/>
      </c>
      <c r="AN43" s="91" t="str">
        <f>IF(ISNUMBER(AM43),AM43+AM43*(MAX(0,$H43-28))*1.5/100,"")</f>
        <v/>
      </c>
      <c r="AO43" s="101"/>
      <c r="AP43" s="96"/>
      <c r="AQ43" s="90" t="str">
        <f>IF(AP43="","",RANK(AP43,AP$3:AP$73,1))</f>
        <v/>
      </c>
      <c r="AR43" s="90" t="str">
        <f>IFERROR(IF(AQ43="","",VLOOKUP(AQ43,'Concordance Classmt &amp; Points'!$A$2:$B$33,2,FALSE)),0)</f>
        <v/>
      </c>
      <c r="AS43" s="91" t="str">
        <f>IF(ISNUMBER(AR43),AR43+AR43*(MAX(0,$H43-28))*1.5/100,"")</f>
        <v/>
      </c>
      <c r="AT43" s="101"/>
      <c r="AU43" s="96"/>
      <c r="AV43" s="90" t="str">
        <f>IF(AU43="","",RANK(AU43,AU$3:AU$73,1))</f>
        <v/>
      </c>
      <c r="AW43" s="90" t="str">
        <f>IFERROR(IF(AV43="","",VLOOKUP(AV43,'Concordance Classmt &amp; Points'!$A$2:$B$33,2,FALSE)),0)</f>
        <v/>
      </c>
      <c r="AX43" s="91" t="str">
        <f>IF(ISNUMBER(AW43),AW43+AW43*(MAX(0,$H43-28))*1.5/100,"")</f>
        <v/>
      </c>
      <c r="AY43" s="101"/>
      <c r="AZ43" s="96"/>
      <c r="BA43" s="90" t="str">
        <f>IF(AZ43="","",RANK(AZ43,AZ$3:AZ$73,1))</f>
        <v/>
      </c>
      <c r="BB43" s="90" t="str">
        <f>IFERROR(IF(BA43="","",VLOOKUP(BA43,'Concordance Classmt &amp; Points'!$A$2:$B$33,2,FALSE)),0)</f>
        <v/>
      </c>
      <c r="BC43" s="91" t="str">
        <f>IF(ISNUMBER(BB43),BB43+BB43*(MAX(0,$H43-28))*1.5/100,"")</f>
        <v/>
      </c>
      <c r="BD43" s="101"/>
      <c r="BE43" s="96"/>
      <c r="BF43" s="94" t="str">
        <f>IF(BE43="","",RANK(BE43,BE$3:BE$73,0))</f>
        <v/>
      </c>
      <c r="BG43" s="90" t="str">
        <f>IFERROR(IF(BF43="","",VLOOKUP(BF43,'Concordance Classmt &amp; Points'!$A$2:$B$33,2,FALSE)),0)</f>
        <v/>
      </c>
      <c r="BH43" s="91" t="str">
        <f>IF(ISNUMBER(BG43),BG43+BG43*(MAX(0,$H43-28))*1.5/100,"")</f>
        <v/>
      </c>
      <c r="BI43" s="91" t="str">
        <f>IF(BE43="","",IF(LEN(BE43)&lt;=2,BE43,
IF(LEN(BE43)=3,LEFT(BE43,1)*60+RIGHT(BE43,2)*1,
IF(LEN(BE43)=4,LEFT(BE43,2)*60+RIGHT(BE43,2)*1)))/60)</f>
        <v/>
      </c>
      <c r="BJ43" s="91" t="str">
        <f>IF(BE43="","",8+0.5*(BI43-1))</f>
        <v/>
      </c>
      <c r="BK43" s="101"/>
      <c r="BL43" s="99">
        <f>IF(COUNT(M43,S43,X43,AC43,AH43,AR43,AM43,AW43,BB43,BG43),SUM(M43,S43,X43,AC43,AH43,AR43,AM43,AW43,BB43,BG43),"-")</f>
        <v>4</v>
      </c>
      <c r="BM43" s="99" t="str">
        <f ca="1">IF(COUNT(N43,T43,Y43,AD43,AI43,AN43,AS43,AX43,BC43,BH43),SUM(N43,T43,Y43,AD43,AI43,AN43,AS43,AX43,BC43,BH43),"-")</f>
        <v>-</v>
      </c>
      <c r="BN43" s="81" t="str">
        <f ca="1">IF(BM43="-","",RANK(BM43,BM$3:BM$73))</f>
        <v/>
      </c>
    </row>
    <row r="44" spans="1:66" s="100" customFormat="1" x14ac:dyDescent="0.35">
      <c r="A44" s="4">
        <f ca="1">IF(BM44="-","",RANK(BM44,BM$3:BM$73))</f>
        <v>40</v>
      </c>
      <c r="B44" s="4"/>
      <c r="C44" s="23"/>
      <c r="D44" s="23" t="s">
        <v>49</v>
      </c>
      <c r="E44" s="56" t="s">
        <v>115</v>
      </c>
      <c r="F44" s="43"/>
      <c r="G44" s="38">
        <v>33725</v>
      </c>
      <c r="H44" s="10">
        <f ca="1">IF(G44="","",DATEDIF(G44,NOW(),"Y"))</f>
        <v>33</v>
      </c>
      <c r="I44" s="49"/>
      <c r="J44" s="29"/>
      <c r="K44" s="9">
        <v>10</v>
      </c>
      <c r="L44" s="2">
        <f>IF(K44="","",RANK(K44,K$3:K$73,0))</f>
        <v>19</v>
      </c>
      <c r="M44" s="2">
        <f>IFERROR(IF(L44="","",VLOOKUP(L44,'Concordance Classmt &amp; Points'!$A$2:$B$33,2,FALSE)),0)</f>
        <v>22</v>
      </c>
      <c r="N44" s="47">
        <f ca="1">IF(ISNUMBER(M44),M44+M44*(MAX(0,$H44-28))*1.5/100,"")</f>
        <v>23.65</v>
      </c>
      <c r="O44" s="55"/>
      <c r="P44" s="9">
        <v>10</v>
      </c>
      <c r="Q44" s="48" t="str">
        <f>IFERROR(IF(AND(J44=0,I44=0),"",437.8*P44*I44/(J44*J44)),"")</f>
        <v/>
      </c>
      <c r="R44" s="11" t="str">
        <f>IF(Q44="","",RANK(Q44,Q$3:Q$73,0))</f>
        <v/>
      </c>
      <c r="S44" s="2" t="str">
        <f>IFERROR(IF(R44="","",VLOOKUP(R44,'Concordance Classmt &amp; Points'!$A$2:$B$33,2,FALSE)),0)</f>
        <v/>
      </c>
      <c r="T44" s="47" t="str">
        <f>IF(ISNUMBER(S44),S44+S44*(MAX(0,$H44-28))*1.5/100,"")</f>
        <v/>
      </c>
      <c r="U44" s="52"/>
      <c r="V44" s="22"/>
      <c r="W44" s="2" t="str">
        <f>IF(V44="","",RANK(V44,V$3:V$73,1))</f>
        <v/>
      </c>
      <c r="X44" s="2" t="str">
        <f>IFERROR(IF(W44="","",VLOOKUP(W44,'Concordance Classmt &amp; Points'!$A$2:$B$33,2,FALSE)),0)</f>
        <v/>
      </c>
      <c r="Y44" s="47" t="str">
        <f>IF(ISNUMBER(X44),X44+X44*(MAX(0,$H44-28))*1.5/100,"")</f>
        <v/>
      </c>
      <c r="Z44" s="52"/>
      <c r="AA44" s="22"/>
      <c r="AB44" s="2" t="str">
        <f>IF(AA44="","",RANK(AA44,AA$3:AA$73,1))</f>
        <v/>
      </c>
      <c r="AC44" s="2" t="str">
        <f>IFERROR(IF(AB44="","",VLOOKUP(AB44,'Concordance Classmt &amp; Points'!$A$2:$B$33,2,FALSE)),0)</f>
        <v/>
      </c>
      <c r="AD44" s="47" t="str">
        <f>IF(ISNUMBER(AC44),AC44+AC44*(MAX(0,$H44-28))*1.5/100,"")</f>
        <v/>
      </c>
      <c r="AE44" s="52"/>
      <c r="AF44" s="26"/>
      <c r="AG44" s="2" t="str">
        <f>IF(AF44="","",RANK(AF44,AF$3:AF$73,1))</f>
        <v/>
      </c>
      <c r="AH44" s="2" t="str">
        <f>IFERROR(IF(AG44="","",VLOOKUP(AG44,'Concordance Classmt &amp; Points'!$A$2:$B$33,2,FALSE)),0)</f>
        <v/>
      </c>
      <c r="AI44" s="47" t="str">
        <f>IF(ISNUMBER(AH44),AH44+AH44*(MAX(0,$H44-28))*1.5/100,"")</f>
        <v/>
      </c>
      <c r="AJ44" s="52"/>
      <c r="AK44" s="26"/>
      <c r="AL44" s="2" t="str">
        <f>IF(AK44="","",RANK(AK44,AK$3:AK$73,1))</f>
        <v/>
      </c>
      <c r="AM44" s="2" t="str">
        <f>IFERROR(IF(AL44="","",VLOOKUP(AL44,'Concordance Classmt &amp; Points'!$A$2:$B$33,2,FALSE)),0)</f>
        <v/>
      </c>
      <c r="AN44" s="47" t="str">
        <f>IF(ISNUMBER(AM44),AM44+AM44*(MAX(0,$H44-28))*1.5/100,"")</f>
        <v/>
      </c>
      <c r="AO44" s="52"/>
      <c r="AP44" s="22"/>
      <c r="AQ44" s="2" t="str">
        <f>IF(AP44="","",RANK(AP44,AP$3:AP$73,1))</f>
        <v/>
      </c>
      <c r="AR44" s="2" t="str">
        <f>IFERROR(IF(AQ44="","",VLOOKUP(AQ44,'Concordance Classmt &amp; Points'!$A$2:$B$33,2,FALSE)),0)</f>
        <v/>
      </c>
      <c r="AS44" s="47" t="str">
        <f>IF(ISNUMBER(AR44),AR44+AR44*(MAX(0,$H44-28))*1.5/100,"")</f>
        <v/>
      </c>
      <c r="AT44" s="52"/>
      <c r="AU44" s="22"/>
      <c r="AV44" s="2" t="str">
        <f>IF(AU44="","",RANK(AU44,AU$3:AU$73,1))</f>
        <v/>
      </c>
      <c r="AW44" s="2" t="str">
        <f>IFERROR(IF(AV44="","",VLOOKUP(AV44,'Concordance Classmt &amp; Points'!$A$2:$B$33,2,FALSE)),0)</f>
        <v/>
      </c>
      <c r="AX44" s="47" t="str">
        <f>IF(ISNUMBER(AW44),AW44+AW44*(MAX(0,$H44-28))*1.5/100,"")</f>
        <v/>
      </c>
      <c r="AY44" s="52"/>
      <c r="AZ44" s="22"/>
      <c r="BA44" s="2" t="str">
        <f>IF(AZ44="","",RANK(AZ44,AZ$3:AZ$73,1))</f>
        <v/>
      </c>
      <c r="BB44" s="2" t="str">
        <f>IFERROR(IF(BA44="","",VLOOKUP(BA44,'Concordance Classmt &amp; Points'!$A$2:$B$33,2,FALSE)),0)</f>
        <v/>
      </c>
      <c r="BC44" s="47" t="str">
        <f>IF(ISNUMBER(BB44),BB44+BB44*(MAX(0,$H44-28))*1.5/100,"")</f>
        <v/>
      </c>
      <c r="BD44" s="52"/>
      <c r="BE44" s="22"/>
      <c r="BF44" s="11" t="str">
        <f>IF(BE44="","",RANK(BE44,BE$3:BE$73,0))</f>
        <v/>
      </c>
      <c r="BG44" s="2" t="str">
        <f>IFERROR(IF(BF44="","",VLOOKUP(BF44,'Concordance Classmt &amp; Points'!$A$2:$B$33,2,FALSE)),0)</f>
        <v/>
      </c>
      <c r="BH44" s="47" t="str">
        <f>IF(ISNUMBER(BG44),BG44+BG44*(MAX(0,$H44-28))*1.5/100,"")</f>
        <v/>
      </c>
      <c r="BI44" s="47" t="str">
        <f>IF(BE44="","",IF(LEN(BE44)&lt;=2,BE44,
IF(LEN(BE44)=3,LEFT(BE44,1)*60+RIGHT(BE44,2)*1,
IF(LEN(BE44)=4,LEFT(BE44,2)*60+RIGHT(BE44,2)*1)))/60)</f>
        <v/>
      </c>
      <c r="BJ44" s="47" t="str">
        <f>IF(BE44="","",8+0.5*(BI44-1))</f>
        <v/>
      </c>
      <c r="BK44" s="52"/>
      <c r="BL44" s="12">
        <f>IF(COUNT(M44,S44,X44,AC44,AH44,AR44,AM44,AW44,BB44,BG44),SUM(M44,S44,X44,AC44,AH44,AR44,AM44,AW44,BB44,BG44),"-")</f>
        <v>22</v>
      </c>
      <c r="BM44" s="12">
        <f ca="1">IF(COUNT(N44,T44,Y44,AD44,AI44,AN44,AS44,AX44,BC44,BH44),SUM(N44,T44,Y44,AD44,AI44,AN44,AS44,AX44,BC44,BH44),"-")</f>
        <v>23.65</v>
      </c>
      <c r="BN44" s="4">
        <f ca="1">IF(BM44="-","",RANK(BM44,BM$3:BM$73))</f>
        <v>40</v>
      </c>
    </row>
    <row r="45" spans="1:66" s="100" customFormat="1" x14ac:dyDescent="0.35">
      <c r="A45" s="81">
        <f ca="1">IF(BM45="-","",RANK(BM45,BM$3:BM$73))</f>
        <v>40</v>
      </c>
      <c r="B45" s="81"/>
      <c r="C45" s="82"/>
      <c r="D45" s="82" t="s">
        <v>35</v>
      </c>
      <c r="E45" s="83" t="s">
        <v>140</v>
      </c>
      <c r="F45" s="84"/>
      <c r="G45" s="85">
        <v>33424</v>
      </c>
      <c r="H45" s="86">
        <f ca="1">IF(G45="","",DATEDIF(G45,NOW(),"Y"))</f>
        <v>33</v>
      </c>
      <c r="I45" s="87"/>
      <c r="J45" s="88"/>
      <c r="K45" s="89">
        <v>10</v>
      </c>
      <c r="L45" s="90">
        <f>IF(K45="","",RANK(K45,K$3:K$73,0))</f>
        <v>19</v>
      </c>
      <c r="M45" s="90">
        <f>IFERROR(IF(L45="","",VLOOKUP(L45,'Concordance Classmt &amp; Points'!$A$2:$B$33,2,FALSE)),0)</f>
        <v>22</v>
      </c>
      <c r="N45" s="91">
        <f ca="1">IF(ISNUMBER(M45),M45+M45*(MAX(0,$H45-28))*1.5/100,"")</f>
        <v>23.65</v>
      </c>
      <c r="O45" s="92"/>
      <c r="P45" s="89">
        <v>10</v>
      </c>
      <c r="Q45" s="93" t="str">
        <f>IFERROR(IF(AND(J45=0,I45=0),"",437.8*P45*I45/(J45*J45)),"")</f>
        <v/>
      </c>
      <c r="R45" s="94" t="str">
        <f>IF(Q45="","",RANK(Q45,Q$3:Q$73,0))</f>
        <v/>
      </c>
      <c r="S45" s="90" t="str">
        <f>IFERROR(IF(R45="","",VLOOKUP(R45,'Concordance Classmt &amp; Points'!$A$2:$B$33,2,FALSE)),0)</f>
        <v/>
      </c>
      <c r="T45" s="91" t="str">
        <f>IF(ISNUMBER(S45),S45+S45*(MAX(0,$H45-28))*1.5/100,"")</f>
        <v/>
      </c>
      <c r="U45" s="101"/>
      <c r="V45" s="96"/>
      <c r="W45" s="90" t="str">
        <f>IF(V45="","",RANK(V45,V$3:V$73,1))</f>
        <v/>
      </c>
      <c r="X45" s="90" t="str">
        <f>IFERROR(IF(W45="","",VLOOKUP(W45,'Concordance Classmt &amp; Points'!$A$2:$B$33,2,FALSE)),0)</f>
        <v/>
      </c>
      <c r="Y45" s="91" t="str">
        <f>IF(ISNUMBER(X45),X45+X45*(MAX(0,$H45-28))*1.5/100,"")</f>
        <v/>
      </c>
      <c r="Z45" s="101"/>
      <c r="AA45" s="96"/>
      <c r="AB45" s="90" t="str">
        <f>IF(AA45="","",RANK(AA45,AA$3:AA$73,1))</f>
        <v/>
      </c>
      <c r="AC45" s="90" t="str">
        <f>IFERROR(IF(AB45="","",VLOOKUP(AB45,'Concordance Classmt &amp; Points'!$A$2:$B$33,2,FALSE)),0)</f>
        <v/>
      </c>
      <c r="AD45" s="91" t="str">
        <f>IF(ISNUMBER(AC45),AC45+AC45*(MAX(0,$H45-28))*1.5/100,"")</f>
        <v/>
      </c>
      <c r="AE45" s="101"/>
      <c r="AF45" s="97"/>
      <c r="AG45" s="90" t="str">
        <f>IF(AF45="","",RANK(AF45,AF$3:AF$73,1))</f>
        <v/>
      </c>
      <c r="AH45" s="90" t="str">
        <f>IFERROR(IF(AG45="","",VLOOKUP(AG45,'Concordance Classmt &amp; Points'!$A$2:$B$33,2,FALSE)),0)</f>
        <v/>
      </c>
      <c r="AI45" s="91" t="str">
        <f>IF(ISNUMBER(AH45),AH45+AH45*(MAX(0,$H45-28))*1.5/100,"")</f>
        <v/>
      </c>
      <c r="AJ45" s="101"/>
      <c r="AK45" s="97"/>
      <c r="AL45" s="90" t="str">
        <f>IF(AK45="","",RANK(AK45,AK$3:AK$73,1))</f>
        <v/>
      </c>
      <c r="AM45" s="90" t="str">
        <f>IFERROR(IF(AL45="","",VLOOKUP(AL45,'Concordance Classmt &amp; Points'!$A$2:$B$33,2,FALSE)),0)</f>
        <v/>
      </c>
      <c r="AN45" s="91" t="str">
        <f>IF(ISNUMBER(AM45),AM45+AM45*(MAX(0,$H45-28))*1.5/100,"")</f>
        <v/>
      </c>
      <c r="AO45" s="101"/>
      <c r="AP45" s="96"/>
      <c r="AQ45" s="90" t="str">
        <f>IF(AP45="","",RANK(AP45,AP$3:AP$73,1))</f>
        <v/>
      </c>
      <c r="AR45" s="90" t="str">
        <f>IFERROR(IF(AQ45="","",VLOOKUP(AQ45,'Concordance Classmt &amp; Points'!$A$2:$B$33,2,FALSE)),0)</f>
        <v/>
      </c>
      <c r="AS45" s="91" t="str">
        <f>IF(ISNUMBER(AR45),AR45+AR45*(MAX(0,$H45-28))*1.5/100,"")</f>
        <v/>
      </c>
      <c r="AT45" s="101"/>
      <c r="AU45" s="96"/>
      <c r="AV45" s="90" t="str">
        <f>IF(AU45="","",RANK(AU45,AU$3:AU$73,1))</f>
        <v/>
      </c>
      <c r="AW45" s="90" t="str">
        <f>IFERROR(IF(AV45="","",VLOOKUP(AV45,'Concordance Classmt &amp; Points'!$A$2:$B$33,2,FALSE)),0)</f>
        <v/>
      </c>
      <c r="AX45" s="91" t="str">
        <f>IF(ISNUMBER(AW45),AW45+AW45*(MAX(0,$H45-28))*1.5/100,"")</f>
        <v/>
      </c>
      <c r="AY45" s="101"/>
      <c r="AZ45" s="96"/>
      <c r="BA45" s="90" t="str">
        <f>IF(AZ45="","",RANK(AZ45,AZ$3:AZ$73,1))</f>
        <v/>
      </c>
      <c r="BB45" s="90" t="str">
        <f>IFERROR(IF(BA45="","",VLOOKUP(BA45,'Concordance Classmt &amp; Points'!$A$2:$B$33,2,FALSE)),0)</f>
        <v/>
      </c>
      <c r="BC45" s="91" t="str">
        <f>IF(ISNUMBER(BB45),BB45+BB45*(MAX(0,$H45-28))*1.5/100,"")</f>
        <v/>
      </c>
      <c r="BD45" s="101"/>
      <c r="BE45" s="96"/>
      <c r="BF45" s="94" t="str">
        <f>IF(BE45="","",RANK(BE45,BE$3:BE$73,0))</f>
        <v/>
      </c>
      <c r="BG45" s="90" t="str">
        <f>IFERROR(IF(BF45="","",VLOOKUP(BF45,'Concordance Classmt &amp; Points'!$A$2:$B$33,2,FALSE)),0)</f>
        <v/>
      </c>
      <c r="BH45" s="91" t="str">
        <f>IF(ISNUMBER(BG45),BG45+BG45*(MAX(0,$H45-28))*1.5/100,"")</f>
        <v/>
      </c>
      <c r="BI45" s="91" t="str">
        <f>IF(BE45="","",IF(LEN(BE45)&lt;=2,BE45,
IF(LEN(BE45)=3,LEFT(BE45,1)*60+RIGHT(BE45,2)*1,
IF(LEN(BE45)=4,LEFT(BE45,2)*60+RIGHT(BE45,2)*1)))/60)</f>
        <v/>
      </c>
      <c r="BJ45" s="91" t="str">
        <f>IF(BE45="","",8+0.5*(BI45-1))</f>
        <v/>
      </c>
      <c r="BK45" s="101"/>
      <c r="BL45" s="99">
        <f>IF(COUNT(M45,S45,X45,AC45,AH45,AR45,AM45,AW45,BB45,BG45),SUM(M45,S45,X45,AC45,AH45,AR45,AM45,AW45,BB45,BG45),"-")</f>
        <v>22</v>
      </c>
      <c r="BM45" s="99">
        <f ca="1">IF(COUNT(N45,T45,Y45,AD45,AI45,AN45,AS45,AX45,BC45,BH45),SUM(N45,T45,Y45,AD45,AI45,AN45,AS45,AX45,BC45,BH45),"-")</f>
        <v>23.65</v>
      </c>
      <c r="BN45" s="81">
        <f ca="1">IF(BM45="-","",RANK(BM45,BM$3:BM$73))</f>
        <v>40</v>
      </c>
    </row>
    <row r="46" spans="1:66" s="100" customFormat="1" x14ac:dyDescent="0.35">
      <c r="A46" s="68">
        <f ca="1">IF(BM46="-","",RANK(BM46,BM$3:BM$73))</f>
        <v>40</v>
      </c>
      <c r="B46" s="68"/>
      <c r="C46" s="23"/>
      <c r="D46" s="23" t="s">
        <v>22</v>
      </c>
      <c r="E46" s="56" t="s">
        <v>115</v>
      </c>
      <c r="F46" s="43"/>
      <c r="G46" s="38">
        <v>33435</v>
      </c>
      <c r="H46" s="69">
        <f ca="1">IF(G46="","",DATEDIF(G46,NOW(),"Y"))</f>
        <v>33</v>
      </c>
      <c r="I46" s="49"/>
      <c r="J46" s="29"/>
      <c r="K46" s="70"/>
      <c r="L46" s="45" t="str">
        <f>IF(K46="","",RANK(K46,K$3:K$73,0))</f>
        <v/>
      </c>
      <c r="M46" s="45" t="str">
        <f>IFERROR(IF(L46="","",VLOOKUP(L46,'Concordance Classmt &amp; Points'!$A$2:$B$33,2,FALSE)),0)</f>
        <v/>
      </c>
      <c r="N46" s="71" t="str">
        <f>IF(ISNUMBER(M46),M46+M46*(MAX(0,$H46-28))*1.5/100,"")</f>
        <v/>
      </c>
      <c r="O46" s="72"/>
      <c r="P46" s="70"/>
      <c r="Q46" s="73" t="str">
        <f>IFERROR(IF(AND(J46=0,I46=0),"",437.8*P46*I46/(J46*J46)),"")</f>
        <v/>
      </c>
      <c r="R46" s="74" t="str">
        <f>IF(Q46="","",RANK(Q46,Q$3:Q$73,0))</f>
        <v/>
      </c>
      <c r="S46" s="45" t="str">
        <f>IFERROR(IF(R46="","",VLOOKUP(R46,'Concordance Classmt &amp; Points'!$A$2:$B$33,2,FALSE)),0)</f>
        <v/>
      </c>
      <c r="T46" s="71" t="str">
        <f>IF(ISNUMBER(S46),S46+S46*(MAX(0,$H46-28))*1.5/100,"")</f>
        <v/>
      </c>
      <c r="U46" s="110"/>
      <c r="V46" s="76"/>
      <c r="W46" s="45" t="str">
        <f>IF(V46="","",RANK(V46,V$3:V$73,1))</f>
        <v/>
      </c>
      <c r="X46" s="45" t="str">
        <f>IFERROR(IF(W46="","",VLOOKUP(W46,'Concordance Classmt &amp; Points'!$A$2:$B$33,2,FALSE)),0)</f>
        <v/>
      </c>
      <c r="Y46" s="71" t="str">
        <f>IF(ISNUMBER(X46),X46+X46*(MAX(0,$H46-28))*1.5/100,"")</f>
        <v/>
      </c>
      <c r="Z46" s="110"/>
      <c r="AA46" s="76"/>
      <c r="AB46" s="45" t="str">
        <f>IF(AA46="","",RANK(AA46,AA$3:AA$73,1))</f>
        <v/>
      </c>
      <c r="AC46" s="45" t="str">
        <f>IFERROR(IF(AB46="","",VLOOKUP(AB46,'Concordance Classmt &amp; Points'!$A$2:$B$33,2,FALSE)),0)</f>
        <v/>
      </c>
      <c r="AD46" s="71" t="str">
        <f>IF(ISNUMBER(AC46),AC46+AC46*(MAX(0,$H46-28))*1.5/100,"")</f>
        <v/>
      </c>
      <c r="AE46" s="110"/>
      <c r="AF46" s="77">
        <v>3.1423611111111114E-3</v>
      </c>
      <c r="AG46" s="45">
        <f>IF(AF46="","",RANK(AF46,AF$3:AF$73,1))</f>
        <v>26</v>
      </c>
      <c r="AH46" s="45">
        <f>IFERROR(IF(AG46="","",VLOOKUP(AG46,'Concordance Classmt &amp; Points'!$A$2:$B$33,2,FALSE)),0)</f>
        <v>10</v>
      </c>
      <c r="AI46" s="71">
        <f ca="1">IF(ISNUMBER(AH46),AH46+AH46*(MAX(0,$H46-28))*1.5/100,"")</f>
        <v>10.75</v>
      </c>
      <c r="AJ46" s="110"/>
      <c r="AK46" s="77">
        <v>3.1423611111111114E-3</v>
      </c>
      <c r="AL46" s="45">
        <f>IF(AK46="","",RANK(AK46,AK$3:AK$73,1))</f>
        <v>25</v>
      </c>
      <c r="AM46" s="45">
        <f>IFERROR(IF(AL46="","",VLOOKUP(AL46,'Concordance Classmt &amp; Points'!$A$2:$B$33,2,FALSE)),0)</f>
        <v>12</v>
      </c>
      <c r="AN46" s="71">
        <f ca="1">IF(ISNUMBER(AM46),AM46+AM46*(MAX(0,$H46-28))*1.5/100,"")</f>
        <v>12.9</v>
      </c>
      <c r="AO46" s="110"/>
      <c r="AP46" s="76"/>
      <c r="AQ46" s="45" t="str">
        <f>IF(AP46="","",RANK(AP46,AP$3:AP$73,1))</f>
        <v/>
      </c>
      <c r="AR46" s="45" t="str">
        <f>IFERROR(IF(AQ46="","",VLOOKUP(AQ46,'Concordance Classmt &amp; Points'!$A$2:$B$33,2,FALSE)),0)</f>
        <v/>
      </c>
      <c r="AS46" s="71" t="str">
        <f>IF(ISNUMBER(AR46),AR46+AR46*(MAX(0,$H46-28))*1.5/100,"")</f>
        <v/>
      </c>
      <c r="AT46" s="110"/>
      <c r="AU46" s="76"/>
      <c r="AV46" s="45" t="str">
        <f>IF(AU46="","",RANK(AU46,AU$3:AU$73,1))</f>
        <v/>
      </c>
      <c r="AW46" s="45" t="str">
        <f>IFERROR(IF(AV46="","",VLOOKUP(AV46,'Concordance Classmt &amp; Points'!$A$2:$B$33,2,FALSE)),0)</f>
        <v/>
      </c>
      <c r="AX46" s="71" t="str">
        <f>IF(ISNUMBER(AW46),AW46+AW46*(MAX(0,$H46-28))*1.5/100,"")</f>
        <v/>
      </c>
      <c r="AY46" s="110"/>
      <c r="AZ46" s="76"/>
      <c r="BA46" s="45" t="str">
        <f>IF(AZ46="","",RANK(AZ46,AZ$3:AZ$73,1))</f>
        <v/>
      </c>
      <c r="BB46" s="45" t="str">
        <f>IFERROR(IF(BA46="","",VLOOKUP(BA46,'Concordance Classmt &amp; Points'!$A$2:$B$33,2,FALSE)),0)</f>
        <v/>
      </c>
      <c r="BC46" s="71" t="str">
        <f>IF(ISNUMBER(BB46),BB46+BB46*(MAX(0,$H46-28))*1.5/100,"")</f>
        <v/>
      </c>
      <c r="BD46" s="110"/>
      <c r="BE46" s="76"/>
      <c r="BF46" s="74" t="str">
        <f>IF(BE46="","",RANK(BE46,BE$3:BE$73,0))</f>
        <v/>
      </c>
      <c r="BG46" s="45" t="str">
        <f>IFERROR(IF(BF46="","",VLOOKUP(BF46,'Concordance Classmt &amp; Points'!$A$2:$B$33,2,FALSE)),0)</f>
        <v/>
      </c>
      <c r="BH46" s="71" t="str">
        <f>IF(ISNUMBER(BG46),BG46+BG46*(MAX(0,$H46-28))*1.5/100,"")</f>
        <v/>
      </c>
      <c r="BI46" s="71" t="str">
        <f>IF(BE46="","",IF(LEN(BE46)&lt;=2,BE46,
IF(LEN(BE46)=3,LEFT(BE46,1)*60+RIGHT(BE46,2)*1,
IF(LEN(BE46)=4,LEFT(BE46,2)*60+RIGHT(BE46,2)*1)))/60)</f>
        <v/>
      </c>
      <c r="BJ46" s="71" t="str">
        <f>IF(BE46="","",8+0.5*(BI46-1))</f>
        <v/>
      </c>
      <c r="BK46" s="110"/>
      <c r="BL46" s="79">
        <f>IF(COUNT(M46,S46,X46,AC46,AH46,AR46,AM46,AW46,BB46,BG46),SUM(M46,S46,X46,AC46,AH46,AR46,AM46,AW46,BB46,BG46),"-")</f>
        <v>22</v>
      </c>
      <c r="BM46" s="79">
        <f ca="1">IF(COUNT(N46,T46,Y46,AD46,AI46,AN46,AS46,AX46,BC46,BH46),SUM(N46,T46,Y46,AD46,AI46,AN46,AS46,AX46,BC46,BH46),"-")</f>
        <v>23.65</v>
      </c>
      <c r="BN46" s="68">
        <f ca="1">IF(BM46="-","",RANK(BM46,BM$3:BM$73))</f>
        <v>40</v>
      </c>
    </row>
    <row r="47" spans="1:66" x14ac:dyDescent="0.35">
      <c r="A47" s="81">
        <f ca="1">IF(BM47="-","",RANK(BM47,BM$3:BM$73))</f>
        <v>43</v>
      </c>
      <c r="B47" s="81"/>
      <c r="C47" s="82"/>
      <c r="D47" s="82" t="s">
        <v>13</v>
      </c>
      <c r="E47" s="83" t="s">
        <v>140</v>
      </c>
      <c r="F47" s="84"/>
      <c r="G47" s="85">
        <v>37691</v>
      </c>
      <c r="H47" s="86">
        <f ca="1">IF(G47="","",DATEDIF(G47,NOW(),"Y"))</f>
        <v>22</v>
      </c>
      <c r="I47" s="87"/>
      <c r="J47" s="88"/>
      <c r="K47" s="89">
        <v>10</v>
      </c>
      <c r="L47" s="90">
        <f>IF(K47="","",RANK(K47,K$3:K$73,0))</f>
        <v>19</v>
      </c>
      <c r="M47" s="90">
        <f>IFERROR(IF(L47="","",VLOOKUP(L47,'Concordance Classmt &amp; Points'!$A$2:$B$33,2,FALSE)),0)</f>
        <v>22</v>
      </c>
      <c r="N47" s="91">
        <f ca="1">IF(ISNUMBER(M47),M47+M47*(MAX(0,$H47-28))*1.5/100,"")</f>
        <v>22</v>
      </c>
      <c r="O47" s="92"/>
      <c r="P47" s="89">
        <v>10</v>
      </c>
      <c r="Q47" s="93" t="str">
        <f>IFERROR(IF(AND(J47=0,I47=0),"",437.8*P47*I47/(J47*J47)),"")</f>
        <v/>
      </c>
      <c r="R47" s="94" t="str">
        <f>IF(Q47="","",RANK(Q47,Q$3:Q$73,0))</f>
        <v/>
      </c>
      <c r="S47" s="90" t="str">
        <f>IFERROR(IF(R47="","",VLOOKUP(R47,'Concordance Classmt &amp; Points'!$A$2:$B$33,2,FALSE)),0)</f>
        <v/>
      </c>
      <c r="T47" s="91" t="str">
        <f>IF(ISNUMBER(S47),S47+S47*(MAX(0,$H47-28))*1.5/100,"")</f>
        <v/>
      </c>
      <c r="U47" s="101"/>
      <c r="V47" s="96"/>
      <c r="W47" s="90" t="str">
        <f>IF(V47="","",RANK(V47,V$3:V$73,1))</f>
        <v/>
      </c>
      <c r="X47" s="90" t="str">
        <f>IFERROR(IF(W47="","",VLOOKUP(W47,'Concordance Classmt &amp; Points'!$A$2:$B$33,2,FALSE)),0)</f>
        <v/>
      </c>
      <c r="Y47" s="91" t="str">
        <f>IF(ISNUMBER(X47),X47+X47*(MAX(0,$H47-28))*1.5/100,"")</f>
        <v/>
      </c>
      <c r="Z47" s="101"/>
      <c r="AA47" s="96"/>
      <c r="AB47" s="90" t="str">
        <f>IF(AA47="","",RANK(AA47,AA$3:AA$73,1))</f>
        <v/>
      </c>
      <c r="AC47" s="90" t="str">
        <f>IFERROR(IF(AB47="","",VLOOKUP(AB47,'Concordance Classmt &amp; Points'!$A$2:$B$33,2,FALSE)),0)</f>
        <v/>
      </c>
      <c r="AD47" s="91" t="str">
        <f>IF(ISNUMBER(AC47),AC47+AC47*(MAX(0,$H47-28))*1.5/100,"")</f>
        <v/>
      </c>
      <c r="AE47" s="101"/>
      <c r="AF47" s="97"/>
      <c r="AG47" s="90" t="str">
        <f>IF(AF47="","",RANK(AF47,AF$3:AF$73,1))</f>
        <v/>
      </c>
      <c r="AH47" s="90" t="str">
        <f>IFERROR(IF(AG47="","",VLOOKUP(AG47,'Concordance Classmt &amp; Points'!$A$2:$B$33,2,FALSE)),0)</f>
        <v/>
      </c>
      <c r="AI47" s="91" t="str">
        <f>IF(ISNUMBER(AH47),AH47+AH47*(MAX(0,$H47-28))*1.5/100,"")</f>
        <v/>
      </c>
      <c r="AJ47" s="101"/>
      <c r="AK47" s="97"/>
      <c r="AL47" s="90" t="str">
        <f>IF(AK47="","",RANK(AK47,AK$3:AK$73,1))</f>
        <v/>
      </c>
      <c r="AM47" s="90" t="str">
        <f>IFERROR(IF(AL47="","",VLOOKUP(AL47,'Concordance Classmt &amp; Points'!$A$2:$B$33,2,FALSE)),0)</f>
        <v/>
      </c>
      <c r="AN47" s="91" t="str">
        <f>IF(ISNUMBER(AM47),AM47+AM47*(MAX(0,$H47-28))*1.5/100,"")</f>
        <v/>
      </c>
      <c r="AO47" s="101"/>
      <c r="AP47" s="96"/>
      <c r="AQ47" s="90" t="str">
        <f>IF(AP47="","",RANK(AP47,AP$3:AP$73,1))</f>
        <v/>
      </c>
      <c r="AR47" s="90" t="str">
        <f>IFERROR(IF(AQ47="","",VLOOKUP(AQ47,'Concordance Classmt &amp; Points'!$A$2:$B$33,2,FALSE)),0)</f>
        <v/>
      </c>
      <c r="AS47" s="91" t="str">
        <f>IF(ISNUMBER(AR47),AR47+AR47*(MAX(0,$H47-28))*1.5/100,"")</f>
        <v/>
      </c>
      <c r="AT47" s="101"/>
      <c r="AU47" s="96"/>
      <c r="AV47" s="90" t="str">
        <f>IF(AU47="","",RANK(AU47,AU$3:AU$73,1))</f>
        <v/>
      </c>
      <c r="AW47" s="90" t="str">
        <f>IFERROR(IF(AV47="","",VLOOKUP(AV47,'Concordance Classmt &amp; Points'!$A$2:$B$33,2,FALSE)),0)</f>
        <v/>
      </c>
      <c r="AX47" s="91" t="str">
        <f>IF(ISNUMBER(AW47),AW47+AW47*(MAX(0,$H47-28))*1.5/100,"")</f>
        <v/>
      </c>
      <c r="AY47" s="101"/>
      <c r="AZ47" s="96"/>
      <c r="BA47" s="90" t="str">
        <f>IF(AZ47="","",RANK(AZ47,AZ$3:AZ$73,1))</f>
        <v/>
      </c>
      <c r="BB47" s="90" t="str">
        <f>IFERROR(IF(BA47="","",VLOOKUP(BA47,'Concordance Classmt &amp; Points'!$A$2:$B$33,2,FALSE)),0)</f>
        <v/>
      </c>
      <c r="BC47" s="91" t="str">
        <f>IF(ISNUMBER(BB47),BB47+BB47*(MAX(0,$H47-28))*1.5/100,"")</f>
        <v/>
      </c>
      <c r="BD47" s="101"/>
      <c r="BE47" s="96"/>
      <c r="BF47" s="94" t="str">
        <f>IF(BE47="","",RANK(BE47,BE$3:BE$73,0))</f>
        <v/>
      </c>
      <c r="BG47" s="90" t="str">
        <f>IFERROR(IF(BF47="","",VLOOKUP(BF47,'Concordance Classmt &amp; Points'!$A$2:$B$33,2,FALSE)),0)</f>
        <v/>
      </c>
      <c r="BH47" s="91" t="str">
        <f>IF(ISNUMBER(BG47),BG47+BG47*(MAX(0,$H47-28))*1.5/100,"")</f>
        <v/>
      </c>
      <c r="BI47" s="91" t="str">
        <f>IF(BE47="","",IF(LEN(BE47)&lt;=2,BE47,
IF(LEN(BE47)=3,LEFT(BE47,1)*60+RIGHT(BE47,2)*1,
IF(LEN(BE47)=4,LEFT(BE47,2)*60+RIGHT(BE47,2)*1)))/60)</f>
        <v/>
      </c>
      <c r="BJ47" s="91" t="str">
        <f>IF(BE47="","",8+0.5*(BI47-1))</f>
        <v/>
      </c>
      <c r="BK47" s="101"/>
      <c r="BL47" s="99">
        <f>IF(COUNT(M47,S47,X47,AC47,AH47,AR47,AM47,AW47,BB47,BG47),SUM(M47,S47,X47,AC47,AH47,AR47,AM47,AW47,BB47,BG47),"-")</f>
        <v>22</v>
      </c>
      <c r="BM47" s="99">
        <f ca="1">IF(COUNT(N47,T47,Y47,AD47,AI47,AN47,AS47,AX47,BC47,BH47),SUM(N47,T47,Y47,AD47,AI47,AN47,AS47,AX47,BC47,BH47),"-")</f>
        <v>22</v>
      </c>
      <c r="BN47" s="81">
        <f ca="1">IF(BM47="-","",RANK(BM47,BM$3:BM$73))</f>
        <v>43</v>
      </c>
    </row>
    <row r="48" spans="1:66" s="100" customFormat="1" x14ac:dyDescent="0.35">
      <c r="A48" s="4">
        <f ca="1">IF(BM48="-","",RANK(BM48,BM$3:BM$73))</f>
        <v>44</v>
      </c>
      <c r="B48" s="4"/>
      <c r="C48" s="23"/>
      <c r="D48" s="23" t="s">
        <v>12</v>
      </c>
      <c r="E48" s="56" t="s">
        <v>115</v>
      </c>
      <c r="F48" s="43"/>
      <c r="G48" s="38">
        <v>37959</v>
      </c>
      <c r="H48" s="10">
        <f ca="1">IF(G48="","",DATEDIF(G48,NOW(),"Y"))</f>
        <v>21</v>
      </c>
      <c r="I48" s="49"/>
      <c r="J48" s="29"/>
      <c r="K48" s="9">
        <v>4</v>
      </c>
      <c r="L48" s="2">
        <f>IF(K48="","",RANK(K48,K$3:K$73,0))</f>
        <v>48</v>
      </c>
      <c r="M48" s="2">
        <f>IFERROR(IF(L48="","",VLOOKUP(L48,'Concordance Classmt &amp; Points'!$A$2:$B$33,2,FALSE)),0)</f>
        <v>0</v>
      </c>
      <c r="N48" s="47">
        <f ca="1">IF(ISNUMBER(M48),M48+M48*(MAX(0,$H48-28))*1.5/100,"")</f>
        <v>0</v>
      </c>
      <c r="O48" s="55"/>
      <c r="P48" s="9">
        <v>4</v>
      </c>
      <c r="Q48" s="48" t="str">
        <f>IFERROR(IF(AND(J48=0,I48=0),"",437.8*P48*I48/(J48*J48)),"")</f>
        <v/>
      </c>
      <c r="R48" s="11" t="str">
        <f>IF(Q48="","",RANK(Q48,Q$3:Q$73,0))</f>
        <v/>
      </c>
      <c r="S48" s="2" t="str">
        <f>IFERROR(IF(R48="","",VLOOKUP(R48,'Concordance Classmt &amp; Points'!$A$2:$B$33,2,FALSE)),0)</f>
        <v/>
      </c>
      <c r="T48" s="47" t="str">
        <f>IF(ISNUMBER(S48),S48+S48*(MAX(0,$H48-28))*1.5/100,"")</f>
        <v/>
      </c>
      <c r="U48" s="52"/>
      <c r="V48" s="22"/>
      <c r="W48" s="2" t="str">
        <f>IF(V48="","",RANK(V48,V$3:V$73,1))</f>
        <v/>
      </c>
      <c r="X48" s="2" t="str">
        <f>IFERROR(IF(W48="","",VLOOKUP(W48,'Concordance Classmt &amp; Points'!$A$2:$B$33,2,FALSE)),0)</f>
        <v/>
      </c>
      <c r="Y48" s="47" t="str">
        <f>IF(ISNUMBER(X48),X48+X48*(MAX(0,$H48-28))*1.5/100,"")</f>
        <v/>
      </c>
      <c r="Z48" s="52"/>
      <c r="AA48" s="22"/>
      <c r="AB48" s="2" t="str">
        <f>IF(AA48="","",RANK(AA48,AA$3:AA$73,1))</f>
        <v/>
      </c>
      <c r="AC48" s="2" t="str">
        <f>IFERROR(IF(AB48="","",VLOOKUP(AB48,'Concordance Classmt &amp; Points'!$A$2:$B$33,2,FALSE)),0)</f>
        <v/>
      </c>
      <c r="AD48" s="47" t="str">
        <f>IF(ISNUMBER(AC48),AC48+AC48*(MAX(0,$H48-28))*1.5/100,"")</f>
        <v/>
      </c>
      <c r="AE48" s="52"/>
      <c r="AF48" s="26">
        <v>3.1909722222222218E-3</v>
      </c>
      <c r="AG48" s="2">
        <f>IF(AF48="","",RANK(AF48,AF$3:AF$73,1))</f>
        <v>27</v>
      </c>
      <c r="AH48" s="2">
        <f>IFERROR(IF(AG48="","",VLOOKUP(AG48,'Concordance Classmt &amp; Points'!$A$2:$B$33,2,FALSE)),0)</f>
        <v>8</v>
      </c>
      <c r="AI48" s="47">
        <f ca="1">IF(ISNUMBER(AH48),AH48+AH48*(MAX(0,$H48-28))*1.5/100,"")</f>
        <v>8</v>
      </c>
      <c r="AJ48" s="52"/>
      <c r="AK48" s="26">
        <v>3.1909722222222218E-3</v>
      </c>
      <c r="AL48" s="2">
        <f>IF(AK48="","",RANK(AK48,AK$3:AK$73,1))</f>
        <v>27</v>
      </c>
      <c r="AM48" s="2">
        <f>IFERROR(IF(AL48="","",VLOOKUP(AL48,'Concordance Classmt &amp; Points'!$A$2:$B$33,2,FALSE)),0)</f>
        <v>8</v>
      </c>
      <c r="AN48" s="47">
        <f ca="1">IF(ISNUMBER(AM48),AM48+AM48*(MAX(0,$H48-28))*1.5/100,"")</f>
        <v>8</v>
      </c>
      <c r="AO48" s="52"/>
      <c r="AP48" s="22"/>
      <c r="AQ48" s="2" t="str">
        <f>IF(AP48="","",RANK(AP48,AP$3:AP$73,1))</f>
        <v/>
      </c>
      <c r="AR48" s="2" t="str">
        <f>IFERROR(IF(AQ48="","",VLOOKUP(AQ48,'Concordance Classmt &amp; Points'!$A$2:$B$33,2,FALSE)),0)</f>
        <v/>
      </c>
      <c r="AS48" s="47" t="str">
        <f>IF(ISNUMBER(AR48),AR48+AR48*(MAX(0,$H48-28))*1.5/100,"")</f>
        <v/>
      </c>
      <c r="AT48" s="52"/>
      <c r="AU48" s="22"/>
      <c r="AV48" s="2" t="str">
        <f>IF(AU48="","",RANK(AU48,AU$3:AU$73,1))</f>
        <v/>
      </c>
      <c r="AW48" s="2" t="str">
        <f>IFERROR(IF(AV48="","",VLOOKUP(AV48,'Concordance Classmt &amp; Points'!$A$2:$B$33,2,FALSE)),0)</f>
        <v/>
      </c>
      <c r="AX48" s="47" t="str">
        <f>IF(ISNUMBER(AW48),AW48+AW48*(MAX(0,$H48-28))*1.5/100,"")</f>
        <v/>
      </c>
      <c r="AY48" s="52"/>
      <c r="AZ48" s="22"/>
      <c r="BA48" s="2" t="str">
        <f>IF(AZ48="","",RANK(AZ48,AZ$3:AZ$73,1))</f>
        <v/>
      </c>
      <c r="BB48" s="2" t="str">
        <f>IFERROR(IF(BA48="","",VLOOKUP(BA48,'Concordance Classmt &amp; Points'!$A$2:$B$33,2,FALSE)),0)</f>
        <v/>
      </c>
      <c r="BC48" s="47" t="str">
        <f>IF(ISNUMBER(BB48),BB48+BB48*(MAX(0,$H48-28))*1.5/100,"")</f>
        <v/>
      </c>
      <c r="BD48" s="52"/>
      <c r="BE48" s="22"/>
      <c r="BF48" s="11" t="str">
        <f>IF(BE48="","",RANK(BE48,BE$3:BE$73,0))</f>
        <v/>
      </c>
      <c r="BG48" s="2" t="str">
        <f>IFERROR(IF(BF48="","",VLOOKUP(BF48,'Concordance Classmt &amp; Points'!$A$2:$B$33,2,FALSE)),0)</f>
        <v/>
      </c>
      <c r="BH48" s="47" t="str">
        <f>IF(ISNUMBER(BG48),BG48+BG48*(MAX(0,$H48-28))*1.5/100,"")</f>
        <v/>
      </c>
      <c r="BI48" s="47" t="str">
        <f>IF(BE48="","",IF(LEN(BE48)&lt;=2,BE48,
IF(LEN(BE48)=3,LEFT(BE48,1)*60+RIGHT(BE48,2)*1,
IF(LEN(BE48)=4,LEFT(BE48,2)*60+RIGHT(BE48,2)*1)))/60)</f>
        <v/>
      </c>
      <c r="BJ48" s="47" t="str">
        <f>IF(BE48="","",8+0.5*(BI48-1))</f>
        <v/>
      </c>
      <c r="BK48" s="52"/>
      <c r="BL48" s="12">
        <f>IF(COUNT(M48,S48,X48,AC48,AH48,AR48,AM48,AW48,BB48,BG48),SUM(M48,S48,X48,AC48,AH48,AR48,AM48,AW48,BB48,BG48),"-")</f>
        <v>16</v>
      </c>
      <c r="BM48" s="12">
        <f ca="1">IF(COUNT(N48,T48,Y48,AD48,AI48,AN48,AS48,AX48,BC48,BH48),SUM(N48,T48,Y48,AD48,AI48,AN48,AS48,AX48,BC48,BH48),"-")</f>
        <v>16</v>
      </c>
      <c r="BN48" s="4">
        <f ca="1">IF(BM48="-","",RANK(BM48,BM$3:BM$73))</f>
        <v>44</v>
      </c>
    </row>
    <row r="49" spans="1:66" s="100" customFormat="1" x14ac:dyDescent="0.35">
      <c r="A49" s="81" t="str">
        <f ca="1">IF(BM49="-","",RANK(BM49,BM$3:BM$73))</f>
        <v/>
      </c>
      <c r="B49" s="81"/>
      <c r="C49" s="82"/>
      <c r="D49" s="82" t="s">
        <v>70</v>
      </c>
      <c r="E49" s="83" t="s">
        <v>140</v>
      </c>
      <c r="F49" s="84"/>
      <c r="G49" s="85"/>
      <c r="H49" s="86" t="str">
        <f ca="1">IF(G49="","",DATEDIF(G49,NOW(),"Y"))</f>
        <v/>
      </c>
      <c r="I49" s="87"/>
      <c r="J49" s="88"/>
      <c r="K49" s="89">
        <v>6</v>
      </c>
      <c r="L49" s="90">
        <f>IF(K49="","",RANK(K49,K$3:K$73,0))</f>
        <v>36</v>
      </c>
      <c r="M49" s="90">
        <f>IFERROR(IF(L49="","",VLOOKUP(L49,'Concordance Classmt &amp; Points'!$A$2:$B$33,2,FALSE)),0)</f>
        <v>0</v>
      </c>
      <c r="N49" s="91" t="e">
        <f ca="1">IF(ISNUMBER(M49),M49+M49*(MAX(0,$H49-28))*1.5/100,"")</f>
        <v>#VALUE!</v>
      </c>
      <c r="O49" s="92"/>
      <c r="P49" s="89">
        <v>6</v>
      </c>
      <c r="Q49" s="93" t="str">
        <f>IFERROR(IF(AND(J49=0,I49=0),"",437.8*P49*I49/(J49*J49)),"")</f>
        <v/>
      </c>
      <c r="R49" s="94" t="str">
        <f>IF(Q49="","",RANK(Q49,Q$3:Q$73,0))</f>
        <v/>
      </c>
      <c r="S49" s="90" t="str">
        <f>IFERROR(IF(R49="","",VLOOKUP(R49,'Concordance Classmt &amp; Points'!$A$2:$B$33,2,FALSE)),0)</f>
        <v/>
      </c>
      <c r="T49" s="91" t="str">
        <f>IF(ISNUMBER(S49),S49+S49*(MAX(0,$H49-28))*1.5/100,"")</f>
        <v/>
      </c>
      <c r="U49" s="101"/>
      <c r="V49" s="96"/>
      <c r="W49" s="90" t="str">
        <f>IF(V49="","",RANK(V49,V$3:V$73,1))</f>
        <v/>
      </c>
      <c r="X49" s="90" t="str">
        <f>IFERROR(IF(W49="","",VLOOKUP(W49,'Concordance Classmt &amp; Points'!$A$2:$B$33,2,FALSE)),0)</f>
        <v/>
      </c>
      <c r="Y49" s="91" t="str">
        <f>IF(ISNUMBER(X49),X49+X49*(MAX(0,$H49-28))*1.5/100,"")</f>
        <v/>
      </c>
      <c r="Z49" s="101"/>
      <c r="AA49" s="96"/>
      <c r="AB49" s="90" t="str">
        <f>IF(AA49="","",RANK(AA49,AA$3:AA$73,1))</f>
        <v/>
      </c>
      <c r="AC49" s="90" t="str">
        <f>IFERROR(IF(AB49="","",VLOOKUP(AB49,'Concordance Classmt &amp; Points'!$A$2:$B$33,2,FALSE)),0)</f>
        <v/>
      </c>
      <c r="AD49" s="91" t="str">
        <f>IF(ISNUMBER(AC49),AC49+AC49*(MAX(0,$H49-28))*1.5/100,"")</f>
        <v/>
      </c>
      <c r="AE49" s="101"/>
      <c r="AF49" s="97"/>
      <c r="AG49" s="90" t="str">
        <f>IF(AF49="","",RANK(AF49,AF$3:AF$73,1))</f>
        <v/>
      </c>
      <c r="AH49" s="90" t="str">
        <f>IFERROR(IF(AG49="","",VLOOKUP(AG49,'Concordance Classmt &amp; Points'!$A$2:$B$33,2,FALSE)),0)</f>
        <v/>
      </c>
      <c r="AI49" s="91" t="str">
        <f>IF(ISNUMBER(AH49),AH49+AH49*(MAX(0,$H49-28))*1.5/100,"")</f>
        <v/>
      </c>
      <c r="AJ49" s="101"/>
      <c r="AK49" s="97"/>
      <c r="AL49" s="90" t="str">
        <f>IF(AK49="","",RANK(AK49,AK$3:AK$73,1))</f>
        <v/>
      </c>
      <c r="AM49" s="90" t="str">
        <f>IFERROR(IF(AL49="","",VLOOKUP(AL49,'Concordance Classmt &amp; Points'!$A$2:$B$33,2,FALSE)),0)</f>
        <v/>
      </c>
      <c r="AN49" s="91" t="str">
        <f>IF(ISNUMBER(AM49),AM49+AM49*(MAX(0,$H49-28))*1.5/100,"")</f>
        <v/>
      </c>
      <c r="AO49" s="101"/>
      <c r="AP49" s="96"/>
      <c r="AQ49" s="90" t="str">
        <f>IF(AP49="","",RANK(AP49,AP$3:AP$73,1))</f>
        <v/>
      </c>
      <c r="AR49" s="90" t="str">
        <f>IFERROR(IF(AQ49="","",VLOOKUP(AQ49,'Concordance Classmt &amp; Points'!$A$2:$B$33,2,FALSE)),0)</f>
        <v/>
      </c>
      <c r="AS49" s="91" t="str">
        <f>IF(ISNUMBER(AR49),AR49+AR49*(MAX(0,$H49-28))*1.5/100,"")</f>
        <v/>
      </c>
      <c r="AT49" s="101"/>
      <c r="AU49" s="96"/>
      <c r="AV49" s="90" t="str">
        <f>IF(AU49="","",RANK(AU49,AU$3:AU$73,1))</f>
        <v/>
      </c>
      <c r="AW49" s="90" t="str">
        <f>IFERROR(IF(AV49="","",VLOOKUP(AV49,'Concordance Classmt &amp; Points'!$A$2:$B$33,2,FALSE)),0)</f>
        <v/>
      </c>
      <c r="AX49" s="91" t="str">
        <f>IF(ISNUMBER(AW49),AW49+AW49*(MAX(0,$H49-28))*1.5/100,"")</f>
        <v/>
      </c>
      <c r="AY49" s="101"/>
      <c r="AZ49" s="96"/>
      <c r="BA49" s="90" t="str">
        <f>IF(AZ49="","",RANK(AZ49,AZ$3:AZ$73,1))</f>
        <v/>
      </c>
      <c r="BB49" s="90" t="str">
        <f>IFERROR(IF(BA49="","",VLOOKUP(BA49,'Concordance Classmt &amp; Points'!$A$2:$B$33,2,FALSE)),0)</f>
        <v/>
      </c>
      <c r="BC49" s="91" t="str">
        <f>IF(ISNUMBER(BB49),BB49+BB49*(MAX(0,$H49-28))*1.5/100,"")</f>
        <v/>
      </c>
      <c r="BD49" s="101"/>
      <c r="BE49" s="96"/>
      <c r="BF49" s="94" t="str">
        <f>IF(BE49="","",RANK(BE49,BE$3:BE$73,0))</f>
        <v/>
      </c>
      <c r="BG49" s="90" t="str">
        <f>IFERROR(IF(BF49="","",VLOOKUP(BF49,'Concordance Classmt &amp; Points'!$A$2:$B$33,2,FALSE)),0)</f>
        <v/>
      </c>
      <c r="BH49" s="91" t="str">
        <f>IF(ISNUMBER(BG49),BG49+BG49*(MAX(0,$H49-28))*1.5/100,"")</f>
        <v/>
      </c>
      <c r="BI49" s="91" t="str">
        <f>IF(BE49="","",IF(LEN(BE49)&lt;=2,BE49,
IF(LEN(BE49)=3,LEFT(BE49,1)*60+RIGHT(BE49,2)*1,
IF(LEN(BE49)=4,LEFT(BE49,2)*60+RIGHT(BE49,2)*1)))/60)</f>
        <v/>
      </c>
      <c r="BJ49" s="91" t="str">
        <f>IF(BE49="","",8+0.5*(BI49-1))</f>
        <v/>
      </c>
      <c r="BK49" s="101"/>
      <c r="BL49" s="99">
        <f>IF(COUNT(M49,S49,X49,AC49,AH49,AR49,AM49,AW49,BB49,BG49),SUM(M49,S49,X49,AC49,AH49,AR49,AM49,AW49,BB49,BG49),"-")</f>
        <v>0</v>
      </c>
      <c r="BM49" s="99" t="str">
        <f ca="1">IF(COUNT(N49,T49,Y49,AD49,AI49,AN49,AS49,AX49,BC49,BH49),SUM(N49,T49,Y49,AD49,AI49,AN49,AS49,AX49,BC49,BH49),"-")</f>
        <v>-</v>
      </c>
      <c r="BN49" s="81" t="str">
        <f ca="1">IF(BM49="-","",RANK(BM49,BM$3:BM$73))</f>
        <v/>
      </c>
    </row>
    <row r="50" spans="1:66" s="100" customFormat="1" x14ac:dyDescent="0.35">
      <c r="A50" s="4">
        <f ca="1">IF(BM50="-","",RANK(BM50,BM$3:BM$73))</f>
        <v>45</v>
      </c>
      <c r="B50" s="4"/>
      <c r="C50" s="23"/>
      <c r="D50" s="23" t="s">
        <v>61</v>
      </c>
      <c r="E50" s="56" t="s">
        <v>115</v>
      </c>
      <c r="F50" s="43"/>
      <c r="G50" s="38">
        <v>34401</v>
      </c>
      <c r="H50" s="10">
        <f ca="1">IF(G50="","",DATEDIF(G50,NOW(),"Y"))</f>
        <v>31</v>
      </c>
      <c r="I50" s="49"/>
      <c r="J50" s="29"/>
      <c r="K50" s="9">
        <v>2</v>
      </c>
      <c r="L50" s="2">
        <f>IF(K50="","",RANK(K50,K$3:K$73,0))</f>
        <v>54</v>
      </c>
      <c r="M50" s="2">
        <f>IFERROR(IF(L50="","",VLOOKUP(L50,'Concordance Classmt &amp; Points'!$A$2:$B$33,2,FALSE)),0)</f>
        <v>0</v>
      </c>
      <c r="N50" s="47">
        <f ca="1">IF(ISNUMBER(M50),M50+M50*(MAX(0,$H50-28))*1.5/100,"")</f>
        <v>0</v>
      </c>
      <c r="O50" s="55"/>
      <c r="P50" s="9">
        <v>2</v>
      </c>
      <c r="Q50" s="48" t="str">
        <f>IFERROR(IF(AND(J50=0,I50=0),"",437.8*P50*I50/(J50*J50)),"")</f>
        <v/>
      </c>
      <c r="R50" s="11" t="str">
        <f>IF(Q50="","",RANK(Q50,Q$3:Q$73,0))</f>
        <v/>
      </c>
      <c r="S50" s="2" t="str">
        <f>IFERROR(IF(R50="","",VLOOKUP(R50,'Concordance Classmt &amp; Points'!$A$2:$B$33,2,FALSE)),0)</f>
        <v/>
      </c>
      <c r="T50" s="47" t="str">
        <f>IF(ISNUMBER(S50),S50+S50*(MAX(0,$H50-28))*1.5/100,"")</f>
        <v/>
      </c>
      <c r="U50" s="52"/>
      <c r="V50" s="22"/>
      <c r="W50" s="2" t="str">
        <f>IF(V50="","",RANK(V50,V$3:V$73,1))</f>
        <v/>
      </c>
      <c r="X50" s="2" t="str">
        <f>IFERROR(IF(W50="","",VLOOKUP(W50,'Concordance Classmt &amp; Points'!$A$2:$B$33,2,FALSE)),0)</f>
        <v/>
      </c>
      <c r="Y50" s="47" t="str">
        <f>IF(ISNUMBER(X50),X50+X50*(MAX(0,$H50-28))*1.5/100,"")</f>
        <v/>
      </c>
      <c r="Z50" s="52"/>
      <c r="AA50" s="22"/>
      <c r="AB50" s="2" t="str">
        <f>IF(AA50="","",RANK(AA50,AA$3:AA$73,1))</f>
        <v/>
      </c>
      <c r="AC50" s="2" t="str">
        <f>IFERROR(IF(AB50="","",VLOOKUP(AB50,'Concordance Classmt &amp; Points'!$A$2:$B$33,2,FALSE)),0)</f>
        <v/>
      </c>
      <c r="AD50" s="47" t="str">
        <f>IF(ISNUMBER(AC50),AC50+AC50*(MAX(0,$H50-28))*1.5/100,"")</f>
        <v/>
      </c>
      <c r="AE50" s="52"/>
      <c r="AF50" s="26">
        <v>3.2476851851851851E-3</v>
      </c>
      <c r="AG50" s="2">
        <f>IF(AF50="","",RANK(AF50,AF$3:AF$73,1))</f>
        <v>28</v>
      </c>
      <c r="AH50" s="2">
        <f>IFERROR(IF(AG50="","",VLOOKUP(AG50,'Concordance Classmt &amp; Points'!$A$2:$B$33,2,FALSE)),0)</f>
        <v>6</v>
      </c>
      <c r="AI50" s="47">
        <f ca="1">IF(ISNUMBER(AH50),AH50+AH50*(MAX(0,$H50-28))*1.5/100,"")</f>
        <v>6.27</v>
      </c>
      <c r="AJ50" s="52"/>
      <c r="AK50" s="26">
        <v>3.2476851851851851E-3</v>
      </c>
      <c r="AL50" s="2">
        <f>IF(AK50="","",RANK(AK50,AK$3:AK$73,1))</f>
        <v>28</v>
      </c>
      <c r="AM50" s="2">
        <f>IFERROR(IF(AL50="","",VLOOKUP(AL50,'Concordance Classmt &amp; Points'!$A$2:$B$33,2,FALSE)),0)</f>
        <v>6</v>
      </c>
      <c r="AN50" s="47">
        <f ca="1">IF(ISNUMBER(AM50),AM50+AM50*(MAX(0,$H50-28))*1.5/100,"")</f>
        <v>6.27</v>
      </c>
      <c r="AO50" s="52"/>
      <c r="AP50" s="22"/>
      <c r="AQ50" s="2" t="str">
        <f>IF(AP50="","",RANK(AP50,AP$3:AP$73,1))</f>
        <v/>
      </c>
      <c r="AR50" s="2" t="str">
        <f>IFERROR(IF(AQ50="","",VLOOKUP(AQ50,'Concordance Classmt &amp; Points'!$A$2:$B$33,2,FALSE)),0)</f>
        <v/>
      </c>
      <c r="AS50" s="47" t="str">
        <f>IF(ISNUMBER(AR50),AR50+AR50*(MAX(0,$H50-28))*1.5/100,"")</f>
        <v/>
      </c>
      <c r="AT50" s="52"/>
      <c r="AU50" s="22"/>
      <c r="AV50" s="2" t="str">
        <f>IF(AU50="","",RANK(AU50,AU$3:AU$73,1))</f>
        <v/>
      </c>
      <c r="AW50" s="2" t="str">
        <f>IFERROR(IF(AV50="","",VLOOKUP(AV50,'Concordance Classmt &amp; Points'!$A$2:$B$33,2,FALSE)),0)</f>
        <v/>
      </c>
      <c r="AX50" s="47" t="str">
        <f>IF(ISNUMBER(AW50),AW50+AW50*(MAX(0,$H50-28))*1.5/100,"")</f>
        <v/>
      </c>
      <c r="AY50" s="52"/>
      <c r="AZ50" s="22"/>
      <c r="BA50" s="2" t="str">
        <f>IF(AZ50="","",RANK(AZ50,AZ$3:AZ$73,1))</f>
        <v/>
      </c>
      <c r="BB50" s="2" t="str">
        <f>IFERROR(IF(BA50="","",VLOOKUP(BA50,'Concordance Classmt &amp; Points'!$A$2:$B$33,2,FALSE)),0)</f>
        <v/>
      </c>
      <c r="BC50" s="47" t="str">
        <f>IF(ISNUMBER(BB50),BB50+BB50*(MAX(0,$H50-28))*1.5/100,"")</f>
        <v/>
      </c>
      <c r="BD50" s="52"/>
      <c r="BE50" s="22"/>
      <c r="BF50" s="11" t="str">
        <f>IF(BE50="","",RANK(BE50,BE$3:BE$73,0))</f>
        <v/>
      </c>
      <c r="BG50" s="2" t="str">
        <f>IFERROR(IF(BF50="","",VLOOKUP(BF50,'Concordance Classmt &amp; Points'!$A$2:$B$33,2,FALSE)),0)</f>
        <v/>
      </c>
      <c r="BH50" s="47" t="str">
        <f>IF(ISNUMBER(BG50),BG50+BG50*(MAX(0,$H50-28))*1.5/100,"")</f>
        <v/>
      </c>
      <c r="BI50" s="47" t="str">
        <f>IF(BE50="","",IF(LEN(BE50)&lt;=2,BE50,
IF(LEN(BE50)=3,LEFT(BE50,1)*60+RIGHT(BE50,2)*1,
IF(LEN(BE50)=4,LEFT(BE50,2)*60+RIGHT(BE50,2)*1)))/60)</f>
        <v/>
      </c>
      <c r="BJ50" s="47" t="str">
        <f>IF(BE50="","",8+0.5*(BI50-1))</f>
        <v/>
      </c>
      <c r="BK50" s="52"/>
      <c r="BL50" s="12">
        <f>IF(COUNT(M50,S50,X50,AC50,AH50,AR50,AM50,AW50,BB50,BG50),SUM(M50,S50,X50,AC50,AH50,AR50,AM50,AW50,BB50,BG50),"-")</f>
        <v>12</v>
      </c>
      <c r="BM50" s="12">
        <f ca="1">IF(COUNT(N50,T50,Y50,AD50,AI50,AN50,AS50,AX50,BC50,BH50),SUM(N50,T50,Y50,AD50,AI50,AN50,AS50,AX50,BC50,BH50),"-")</f>
        <v>12.54</v>
      </c>
      <c r="BN50" s="4">
        <f ca="1">IF(BM50="-","",RANK(BM50,BM$3:BM$73))</f>
        <v>45</v>
      </c>
    </row>
    <row r="51" spans="1:66" s="100" customFormat="1" x14ac:dyDescent="0.35">
      <c r="A51" s="81">
        <f ca="1">IF(BM51="-","",RANK(BM51,BM$3:BM$73))</f>
        <v>46</v>
      </c>
      <c r="B51" s="81"/>
      <c r="C51" s="82"/>
      <c r="D51" s="82" t="s">
        <v>24</v>
      </c>
      <c r="E51" s="83" t="s">
        <v>140</v>
      </c>
      <c r="F51" s="84"/>
      <c r="G51" s="85">
        <v>36837</v>
      </c>
      <c r="H51" s="86">
        <f ca="1">IF(G51="","",DATEDIF(G51,NOW(),"Y"))</f>
        <v>24</v>
      </c>
      <c r="I51" s="87"/>
      <c r="J51" s="88"/>
      <c r="K51" s="89">
        <v>9</v>
      </c>
      <c r="L51" s="90">
        <f>IF(K51="","",RANK(K51,K$3:K$73,0))</f>
        <v>25</v>
      </c>
      <c r="M51" s="90">
        <f>IFERROR(IF(L51="","",VLOOKUP(L51,'Concordance Classmt &amp; Points'!$A$2:$B$33,2,FALSE)),0)</f>
        <v>12</v>
      </c>
      <c r="N51" s="91">
        <f ca="1">IF(ISNUMBER(M51),M51+M51*(MAX(0,$H51-28))*1.5/100,"")</f>
        <v>12</v>
      </c>
      <c r="O51" s="92"/>
      <c r="P51" s="89">
        <v>9</v>
      </c>
      <c r="Q51" s="93" t="str">
        <f>IFERROR(IF(AND(J51=0,I51=0),"",437.8*P51*I51/(J51*J51)),"")</f>
        <v/>
      </c>
      <c r="R51" s="94" t="str">
        <f>IF(Q51="","",RANK(Q51,Q$3:Q$73,0))</f>
        <v/>
      </c>
      <c r="S51" s="90" t="str">
        <f>IFERROR(IF(R51="","",VLOOKUP(R51,'Concordance Classmt &amp; Points'!$A$2:$B$33,2,FALSE)),0)</f>
        <v/>
      </c>
      <c r="T51" s="91" t="str">
        <f>IF(ISNUMBER(S51),S51+S51*(MAX(0,$H51-28))*1.5/100,"")</f>
        <v/>
      </c>
      <c r="U51" s="101"/>
      <c r="V51" s="96"/>
      <c r="W51" s="90" t="str">
        <f>IF(V51="","",RANK(V51,V$3:V$73,1))</f>
        <v/>
      </c>
      <c r="X51" s="90" t="str">
        <f>IFERROR(IF(W51="","",VLOOKUP(W51,'Concordance Classmt &amp; Points'!$A$2:$B$33,2,FALSE)),0)</f>
        <v/>
      </c>
      <c r="Y51" s="91" t="str">
        <f>IF(ISNUMBER(X51),X51+X51*(MAX(0,$H51-28))*1.5/100,"")</f>
        <v/>
      </c>
      <c r="Z51" s="101"/>
      <c r="AA51" s="96"/>
      <c r="AB51" s="90" t="str">
        <f>IF(AA51="","",RANK(AA51,AA$3:AA$73,1))</f>
        <v/>
      </c>
      <c r="AC51" s="90" t="str">
        <f>IFERROR(IF(AB51="","",VLOOKUP(AB51,'Concordance Classmt &amp; Points'!$A$2:$B$33,2,FALSE)),0)</f>
        <v/>
      </c>
      <c r="AD51" s="91" t="str">
        <f>IF(ISNUMBER(AC51),AC51+AC51*(MAX(0,$H51-28))*1.5/100,"")</f>
        <v/>
      </c>
      <c r="AE51" s="101"/>
      <c r="AF51" s="97"/>
      <c r="AG51" s="90" t="str">
        <f>IF(AF51="","",RANK(AF51,AF$3:AF$73,1))</f>
        <v/>
      </c>
      <c r="AH51" s="90" t="str">
        <f>IFERROR(IF(AG51="","",VLOOKUP(AG51,'Concordance Classmt &amp; Points'!$A$2:$B$33,2,FALSE)),0)</f>
        <v/>
      </c>
      <c r="AI51" s="91" t="str">
        <f>IF(ISNUMBER(AH51),AH51+AH51*(MAX(0,$H51-28))*1.5/100,"")</f>
        <v/>
      </c>
      <c r="AJ51" s="101"/>
      <c r="AK51" s="97"/>
      <c r="AL51" s="90" t="str">
        <f>IF(AK51="","",RANK(AK51,AK$3:AK$73,1))</f>
        <v/>
      </c>
      <c r="AM51" s="90" t="str">
        <f>IFERROR(IF(AL51="","",VLOOKUP(AL51,'Concordance Classmt &amp; Points'!$A$2:$B$33,2,FALSE)),0)</f>
        <v/>
      </c>
      <c r="AN51" s="91" t="str">
        <f>IF(ISNUMBER(AM51),AM51+AM51*(MAX(0,$H51-28))*1.5/100,"")</f>
        <v/>
      </c>
      <c r="AO51" s="101"/>
      <c r="AP51" s="96"/>
      <c r="AQ51" s="90" t="str">
        <f>IF(AP51="","",RANK(AP51,AP$3:AP$73,1))</f>
        <v/>
      </c>
      <c r="AR51" s="90" t="str">
        <f>IFERROR(IF(AQ51="","",VLOOKUP(AQ51,'Concordance Classmt &amp; Points'!$A$2:$B$33,2,FALSE)),0)</f>
        <v/>
      </c>
      <c r="AS51" s="91" t="str">
        <f>IF(ISNUMBER(AR51),AR51+AR51*(MAX(0,$H51-28))*1.5/100,"")</f>
        <v/>
      </c>
      <c r="AT51" s="101"/>
      <c r="AU51" s="96"/>
      <c r="AV51" s="90" t="str">
        <f>IF(AU51="","",RANK(AU51,AU$3:AU$73,1))</f>
        <v/>
      </c>
      <c r="AW51" s="90" t="str">
        <f>IFERROR(IF(AV51="","",VLOOKUP(AV51,'Concordance Classmt &amp; Points'!$A$2:$B$33,2,FALSE)),0)</f>
        <v/>
      </c>
      <c r="AX51" s="91" t="str">
        <f>IF(ISNUMBER(AW51),AW51+AW51*(MAX(0,$H51-28))*1.5/100,"")</f>
        <v/>
      </c>
      <c r="AY51" s="101"/>
      <c r="AZ51" s="96"/>
      <c r="BA51" s="90" t="str">
        <f>IF(AZ51="","",RANK(AZ51,AZ$3:AZ$73,1))</f>
        <v/>
      </c>
      <c r="BB51" s="90" t="str">
        <f>IFERROR(IF(BA51="","",VLOOKUP(BA51,'Concordance Classmt &amp; Points'!$A$2:$B$33,2,FALSE)),0)</f>
        <v/>
      </c>
      <c r="BC51" s="91" t="str">
        <f>IF(ISNUMBER(BB51),BB51+BB51*(MAX(0,$H51-28))*1.5/100,"")</f>
        <v/>
      </c>
      <c r="BD51" s="101"/>
      <c r="BE51" s="96"/>
      <c r="BF51" s="94" t="str">
        <f>IF(BE51="","",RANK(BE51,BE$3:BE$73,0))</f>
        <v/>
      </c>
      <c r="BG51" s="90" t="str">
        <f>IFERROR(IF(BF51="","",VLOOKUP(BF51,'Concordance Classmt &amp; Points'!$A$2:$B$33,2,FALSE)),0)</f>
        <v/>
      </c>
      <c r="BH51" s="91" t="str">
        <f>IF(ISNUMBER(BG51),BG51+BG51*(MAX(0,$H51-28))*1.5/100,"")</f>
        <v/>
      </c>
      <c r="BI51" s="91" t="str">
        <f>IF(BE51="","",IF(LEN(BE51)&lt;=2,BE51,
IF(LEN(BE51)=3,LEFT(BE51,1)*60+RIGHT(BE51,2)*1,
IF(LEN(BE51)=4,LEFT(BE51,2)*60+RIGHT(BE51,2)*1)))/60)</f>
        <v/>
      </c>
      <c r="BJ51" s="91" t="str">
        <f>IF(BE51="","",8+0.5*(BI51-1))</f>
        <v/>
      </c>
      <c r="BK51" s="101"/>
      <c r="BL51" s="99">
        <f>IF(COUNT(M51,S51,X51,AC51,AH51,AR51,AM51,AW51,BB51,BG51),SUM(M51,S51,X51,AC51,AH51,AR51,AM51,AW51,BB51,BG51),"-")</f>
        <v>12</v>
      </c>
      <c r="BM51" s="99">
        <f ca="1">IF(COUNT(N51,T51,Y51,AD51,AI51,AN51,AS51,AX51,BC51,BH51),SUM(N51,T51,Y51,AD51,AI51,AN51,AS51,AX51,BC51,BH51),"-")</f>
        <v>12</v>
      </c>
      <c r="BN51" s="81">
        <f ca="1">IF(BM51="-","",RANK(BM51,BM$3:BM$73))</f>
        <v>46</v>
      </c>
    </row>
    <row r="52" spans="1:66" s="100" customFormat="1" x14ac:dyDescent="0.35">
      <c r="A52" s="81">
        <f ca="1">IF(BM52="-","",RANK(BM52,BM$3:BM$73))</f>
        <v>46</v>
      </c>
      <c r="B52" s="81"/>
      <c r="C52" s="82"/>
      <c r="D52" s="82" t="s">
        <v>21</v>
      </c>
      <c r="E52" s="83" t="s">
        <v>140</v>
      </c>
      <c r="F52" s="84"/>
      <c r="G52" s="85">
        <v>36734</v>
      </c>
      <c r="H52" s="86">
        <f ca="1">IF(G52="","",DATEDIF(G52,NOW(),"Y"))</f>
        <v>24</v>
      </c>
      <c r="I52" s="87"/>
      <c r="J52" s="88"/>
      <c r="K52" s="89">
        <v>9</v>
      </c>
      <c r="L52" s="90">
        <f>IF(K52="","",RANK(K52,K$3:K$73,0))</f>
        <v>25</v>
      </c>
      <c r="M52" s="90">
        <f>IFERROR(IF(L52="","",VLOOKUP(L52,'Concordance Classmt &amp; Points'!$A$2:$B$33,2,FALSE)),0)</f>
        <v>12</v>
      </c>
      <c r="N52" s="91">
        <f ca="1">IF(ISNUMBER(M52),M52+M52*(MAX(0,$H52-28))*1.5/100,"")</f>
        <v>12</v>
      </c>
      <c r="O52" s="92"/>
      <c r="P52" s="89">
        <v>9</v>
      </c>
      <c r="Q52" s="93" t="str">
        <f>IFERROR(IF(AND(J52=0,I52=0),"",437.8*P52*I52/(J52*J52)),"")</f>
        <v/>
      </c>
      <c r="R52" s="94" t="str">
        <f>IF(Q52="","",RANK(Q52,Q$3:Q$73,0))</f>
        <v/>
      </c>
      <c r="S52" s="90" t="str">
        <f>IFERROR(IF(R52="","",VLOOKUP(R52,'Concordance Classmt &amp; Points'!$A$2:$B$33,2,FALSE)),0)</f>
        <v/>
      </c>
      <c r="T52" s="91" t="str">
        <f>IF(ISNUMBER(S52),S52+S52*(MAX(0,$H52-28))*1.5/100,"")</f>
        <v/>
      </c>
      <c r="U52" s="101"/>
      <c r="V52" s="96"/>
      <c r="W52" s="90" t="str">
        <f>IF(V52="","",RANK(V52,V$3:V$73,1))</f>
        <v/>
      </c>
      <c r="X52" s="90" t="str">
        <f>IFERROR(IF(W52="","",VLOOKUP(W52,'Concordance Classmt &amp; Points'!$A$2:$B$33,2,FALSE)),0)</f>
        <v/>
      </c>
      <c r="Y52" s="91" t="str">
        <f>IF(ISNUMBER(X52),X52+X52*(MAX(0,$H52-28))*1.5/100,"")</f>
        <v/>
      </c>
      <c r="Z52" s="101"/>
      <c r="AA52" s="96"/>
      <c r="AB52" s="90" t="str">
        <f>IF(AA52="","",RANK(AA52,AA$3:AA$73,1))</f>
        <v/>
      </c>
      <c r="AC52" s="90" t="str">
        <f>IFERROR(IF(AB52="","",VLOOKUP(AB52,'Concordance Classmt &amp; Points'!$A$2:$B$33,2,FALSE)),0)</f>
        <v/>
      </c>
      <c r="AD52" s="91" t="str">
        <f>IF(ISNUMBER(AC52),AC52+AC52*(MAX(0,$H52-28))*1.5/100,"")</f>
        <v/>
      </c>
      <c r="AE52" s="101"/>
      <c r="AF52" s="97"/>
      <c r="AG52" s="90" t="str">
        <f>IF(AF52="","",RANK(AF52,AF$3:AF$73,1))</f>
        <v/>
      </c>
      <c r="AH52" s="90" t="str">
        <f>IFERROR(IF(AG52="","",VLOOKUP(AG52,'Concordance Classmt &amp; Points'!$A$2:$B$33,2,FALSE)),0)</f>
        <v/>
      </c>
      <c r="AI52" s="91" t="str">
        <f>IF(ISNUMBER(AH52),AH52+AH52*(MAX(0,$H52-28))*1.5/100,"")</f>
        <v/>
      </c>
      <c r="AJ52" s="101"/>
      <c r="AK52" s="97"/>
      <c r="AL52" s="90" t="str">
        <f>IF(AK52="","",RANK(AK52,AK$3:AK$73,1))</f>
        <v/>
      </c>
      <c r="AM52" s="90" t="str">
        <f>IFERROR(IF(AL52="","",VLOOKUP(AL52,'Concordance Classmt &amp; Points'!$A$2:$B$33,2,FALSE)),0)</f>
        <v/>
      </c>
      <c r="AN52" s="91" t="str">
        <f>IF(ISNUMBER(AM52),AM52+AM52*(MAX(0,$H52-28))*1.5/100,"")</f>
        <v/>
      </c>
      <c r="AO52" s="101"/>
      <c r="AP52" s="96"/>
      <c r="AQ52" s="90" t="str">
        <f>IF(AP52="","",RANK(AP52,AP$3:AP$73,1))</f>
        <v/>
      </c>
      <c r="AR52" s="90" t="str">
        <f>IFERROR(IF(AQ52="","",VLOOKUP(AQ52,'Concordance Classmt &amp; Points'!$A$2:$B$33,2,FALSE)),0)</f>
        <v/>
      </c>
      <c r="AS52" s="91" t="str">
        <f>IF(ISNUMBER(AR52),AR52+AR52*(MAX(0,$H52-28))*1.5/100,"")</f>
        <v/>
      </c>
      <c r="AT52" s="101"/>
      <c r="AU52" s="96"/>
      <c r="AV52" s="90" t="str">
        <f>IF(AU52="","",RANK(AU52,AU$3:AU$73,1))</f>
        <v/>
      </c>
      <c r="AW52" s="90" t="str">
        <f>IFERROR(IF(AV52="","",VLOOKUP(AV52,'Concordance Classmt &amp; Points'!$A$2:$B$33,2,FALSE)),0)</f>
        <v/>
      </c>
      <c r="AX52" s="91" t="str">
        <f>IF(ISNUMBER(AW52),AW52+AW52*(MAX(0,$H52-28))*1.5/100,"")</f>
        <v/>
      </c>
      <c r="AY52" s="101"/>
      <c r="AZ52" s="96"/>
      <c r="BA52" s="90" t="str">
        <f>IF(AZ52="","",RANK(AZ52,AZ$3:AZ$73,1))</f>
        <v/>
      </c>
      <c r="BB52" s="90" t="str">
        <f>IFERROR(IF(BA52="","",VLOOKUP(BA52,'Concordance Classmt &amp; Points'!$A$2:$B$33,2,FALSE)),0)</f>
        <v/>
      </c>
      <c r="BC52" s="91" t="str">
        <f>IF(ISNUMBER(BB52),BB52+BB52*(MAX(0,$H52-28))*1.5/100,"")</f>
        <v/>
      </c>
      <c r="BD52" s="101"/>
      <c r="BE52" s="96"/>
      <c r="BF52" s="94" t="str">
        <f>IF(BE52="","",RANK(BE52,BE$3:BE$73,0))</f>
        <v/>
      </c>
      <c r="BG52" s="90" t="str">
        <f>IFERROR(IF(BF52="","",VLOOKUP(BF52,'Concordance Classmt &amp; Points'!$A$2:$B$33,2,FALSE)),0)</f>
        <v/>
      </c>
      <c r="BH52" s="91" t="str">
        <f>IF(ISNUMBER(BG52),BG52+BG52*(MAX(0,$H52-28))*1.5/100,"")</f>
        <v/>
      </c>
      <c r="BI52" s="91" t="str">
        <f>IF(BE52="","",IF(LEN(BE52)&lt;=2,BE52,
IF(LEN(BE52)=3,LEFT(BE52,1)*60+RIGHT(BE52,2)*1,
IF(LEN(BE52)=4,LEFT(BE52,2)*60+RIGHT(BE52,2)*1)))/60)</f>
        <v/>
      </c>
      <c r="BJ52" s="91" t="str">
        <f>IF(BE52="","",8+0.5*(BI52-1))</f>
        <v/>
      </c>
      <c r="BK52" s="101"/>
      <c r="BL52" s="99">
        <f>IF(COUNT(M52,S52,X52,AC52,AH52,AR52,AM52,AW52,BB52,BG52),SUM(M52,S52,X52,AC52,AH52,AR52,AM52,AW52,BB52,BG52),"-")</f>
        <v>12</v>
      </c>
      <c r="BM52" s="99">
        <f ca="1">IF(COUNT(N52,T52,Y52,AD52,AI52,AN52,AS52,AX52,BC52,BH52),SUM(N52,T52,Y52,AD52,AI52,AN52,AS52,AX52,BC52,BH52),"-")</f>
        <v>12</v>
      </c>
      <c r="BN52" s="81">
        <f ca="1">IF(BM52="-","",RANK(BM52,BM$3:BM$73))</f>
        <v>46</v>
      </c>
    </row>
    <row r="53" spans="1:66" s="100" customFormat="1" x14ac:dyDescent="0.35">
      <c r="A53" s="4">
        <f ca="1">IF(BM53="-","",RANK(BM53,BM$3:BM$73))</f>
        <v>48</v>
      </c>
      <c r="B53" s="4"/>
      <c r="C53" s="23"/>
      <c r="D53" s="23" t="s">
        <v>54</v>
      </c>
      <c r="E53" s="57" t="s">
        <v>115</v>
      </c>
      <c r="F53" s="44"/>
      <c r="G53" s="39">
        <v>33737</v>
      </c>
      <c r="H53" s="10">
        <f ca="1">IF(G53="","",DATEDIF(G53,NOW(),"Y"))</f>
        <v>33</v>
      </c>
      <c r="I53" s="49"/>
      <c r="J53" s="29"/>
      <c r="K53" s="9"/>
      <c r="L53" s="2" t="str">
        <f>IF(K53="","",RANK(K53,K$3:K$73,0))</f>
        <v/>
      </c>
      <c r="M53" s="2" t="str">
        <f>IFERROR(IF(L53="","",VLOOKUP(L53,'Concordance Classmt &amp; Points'!$A$2:$B$33,2,FALSE)),0)</f>
        <v/>
      </c>
      <c r="N53" s="47" t="str">
        <f>IF(ISNUMBER(M53),M53+M53*(MAX(0,$H53-28))*1.5/100,"")</f>
        <v/>
      </c>
      <c r="O53" s="55"/>
      <c r="P53" s="9"/>
      <c r="Q53" s="48" t="str">
        <f>IFERROR(IF(AND(J53=0,I53=0),"",437.8*P53*I53/(J53*J53)),"")</f>
        <v/>
      </c>
      <c r="R53" s="11" t="str">
        <f>IF(Q53="","",RANK(Q53,Q$3:Q$73,0))</f>
        <v/>
      </c>
      <c r="S53" s="2" t="str">
        <f>IFERROR(IF(R53="","",VLOOKUP(R53,'Concordance Classmt &amp; Points'!$A$2:$B$33,2,FALSE)),0)</f>
        <v/>
      </c>
      <c r="T53" s="47" t="str">
        <f>IF(ISNUMBER(S53),S53+S53*(MAX(0,$H53-28))*1.5/100,"")</f>
        <v/>
      </c>
      <c r="U53" s="52"/>
      <c r="V53" s="22"/>
      <c r="W53" s="2" t="str">
        <f>IF(V53="","",RANK(V53,V$3:V$73,1))</f>
        <v/>
      </c>
      <c r="X53" s="2" t="str">
        <f>IFERROR(IF(W53="","",VLOOKUP(W53,'Concordance Classmt &amp; Points'!$A$2:$B$33,2,FALSE)),0)</f>
        <v/>
      </c>
      <c r="Y53" s="47" t="str">
        <f>IF(ISNUMBER(X53),X53+X53*(MAX(0,$H53-28))*1.5/100,"")</f>
        <v/>
      </c>
      <c r="Z53" s="52"/>
      <c r="AA53" s="22"/>
      <c r="AB53" s="2" t="str">
        <f>IF(AA53="","",RANK(AA53,AA$3:AA$73,1))</f>
        <v/>
      </c>
      <c r="AC53" s="2" t="str">
        <f>IFERROR(IF(AB53="","",VLOOKUP(AB53,'Concordance Classmt &amp; Points'!$A$2:$B$33,2,FALSE)),0)</f>
        <v/>
      </c>
      <c r="AD53" s="47" t="str">
        <f>IF(ISNUMBER(AC53),AC53+AC53*(MAX(0,$H53-28))*1.5/100,"")</f>
        <v/>
      </c>
      <c r="AE53" s="52"/>
      <c r="AF53" s="26">
        <v>3.3020833333333335E-3</v>
      </c>
      <c r="AG53" s="2">
        <f>IF(AF53="","",RANK(AF53,AF$3:AF$73,1))</f>
        <v>29</v>
      </c>
      <c r="AH53" s="2">
        <f>IFERROR(IF(AG53="","",VLOOKUP(AG53,'Concordance Classmt &amp; Points'!$A$2:$B$33,2,FALSE)),0)</f>
        <v>4</v>
      </c>
      <c r="AI53" s="47">
        <f ca="1">IF(ISNUMBER(AH53),AH53+AH53*(MAX(0,$H53-28))*1.5/100,"")</f>
        <v>4.3</v>
      </c>
      <c r="AJ53" s="52"/>
      <c r="AK53" s="26">
        <v>3.3020833333333335E-3</v>
      </c>
      <c r="AL53" s="2">
        <f>IF(AK53="","",RANK(AK53,AK$3:AK$73,1))</f>
        <v>29</v>
      </c>
      <c r="AM53" s="2">
        <f>IFERROR(IF(AL53="","",VLOOKUP(AL53,'Concordance Classmt &amp; Points'!$A$2:$B$33,2,FALSE)),0)</f>
        <v>4</v>
      </c>
      <c r="AN53" s="47">
        <f ca="1">IF(ISNUMBER(AM53),AM53+AM53*(MAX(0,$H53-28))*1.5/100,"")</f>
        <v>4.3</v>
      </c>
      <c r="AO53" s="52"/>
      <c r="AP53" s="22"/>
      <c r="AQ53" s="2" t="str">
        <f>IF(AP53="","",RANK(AP53,AP$3:AP$73,1))</f>
        <v/>
      </c>
      <c r="AR53" s="2" t="str">
        <f>IFERROR(IF(AQ53="","",VLOOKUP(AQ53,'Concordance Classmt &amp; Points'!$A$2:$B$33,2,FALSE)),0)</f>
        <v/>
      </c>
      <c r="AS53" s="47" t="str">
        <f>IF(ISNUMBER(AR53),AR53+AR53*(MAX(0,$H53-28))*1.5/100,"")</f>
        <v/>
      </c>
      <c r="AT53" s="52"/>
      <c r="AU53" s="22"/>
      <c r="AV53" s="2" t="str">
        <f>IF(AU53="","",RANK(AU53,AU$3:AU$73,1))</f>
        <v/>
      </c>
      <c r="AW53" s="2" t="str">
        <f>IFERROR(IF(AV53="","",VLOOKUP(AV53,'Concordance Classmt &amp; Points'!$A$2:$B$33,2,FALSE)),0)</f>
        <v/>
      </c>
      <c r="AX53" s="47" t="str">
        <f>IF(ISNUMBER(AW53),AW53+AW53*(MAX(0,$H53-28))*1.5/100,"")</f>
        <v/>
      </c>
      <c r="AY53" s="52"/>
      <c r="AZ53" s="22"/>
      <c r="BA53" s="2" t="str">
        <f>IF(AZ53="","",RANK(AZ53,AZ$3:AZ$73,1))</f>
        <v/>
      </c>
      <c r="BB53" s="2" t="str">
        <f>IFERROR(IF(BA53="","",VLOOKUP(BA53,'Concordance Classmt &amp; Points'!$A$2:$B$33,2,FALSE)),0)</f>
        <v/>
      </c>
      <c r="BC53" s="47" t="str">
        <f>IF(ISNUMBER(BB53),BB53+BB53*(MAX(0,$H53-28))*1.5/100,"")</f>
        <v/>
      </c>
      <c r="BD53" s="52"/>
      <c r="BE53" s="22"/>
      <c r="BF53" s="11" t="str">
        <f>IF(BE53="","",RANK(BE53,BE$3:BE$73,0))</f>
        <v/>
      </c>
      <c r="BG53" s="2" t="str">
        <f>IFERROR(IF(BF53="","",VLOOKUP(BF53,'Concordance Classmt &amp; Points'!$A$2:$B$33,2,FALSE)),0)</f>
        <v/>
      </c>
      <c r="BH53" s="47" t="str">
        <f>IF(ISNUMBER(BG53),BG53+BG53*(MAX(0,$H53-28))*1.5/100,"")</f>
        <v/>
      </c>
      <c r="BI53" s="47" t="str">
        <f>IF(BE53="","",IF(LEN(BE53)&lt;=2,BE53,
IF(LEN(BE53)=3,LEFT(BE53,1)*60+RIGHT(BE53,2)*1,
IF(LEN(BE53)=4,LEFT(BE53,2)*60+RIGHT(BE53,2)*1)))/60)</f>
        <v/>
      </c>
      <c r="BJ53" s="47" t="str">
        <f>IF(BE53="","",8+0.5*(BI53-1))</f>
        <v/>
      </c>
      <c r="BK53" s="52"/>
      <c r="BL53" s="12">
        <f>IF(COUNT(M53,S53,X53,AC53,AH53,AR53,AM53,AW53,BB53,BG53),SUM(M53,S53,X53,AC53,AH53,AR53,AM53,AW53,BB53,BG53),"-")</f>
        <v>8</v>
      </c>
      <c r="BM53" s="12">
        <f ca="1">IF(COUNT(N53,T53,Y53,AD53,AI53,AN53,AS53,AX53,BC53,BH53),SUM(N53,T53,Y53,AD53,AI53,AN53,AS53,AX53,BC53,BH53),"-")</f>
        <v>8.6</v>
      </c>
      <c r="BN53" s="4">
        <f ca="1">IF(BM53="-","",RANK(BM53,BM$3:BM$73))</f>
        <v>48</v>
      </c>
    </row>
    <row r="54" spans="1:66" s="100" customFormat="1" x14ac:dyDescent="0.35">
      <c r="A54" s="81">
        <f ca="1">IF(BM54="-","",RANK(BM54,BM$3:BM$73))</f>
        <v>49</v>
      </c>
      <c r="B54" s="81"/>
      <c r="C54" s="82"/>
      <c r="D54" s="82" t="s">
        <v>21</v>
      </c>
      <c r="E54" s="90" t="s">
        <v>140</v>
      </c>
      <c r="F54" s="115"/>
      <c r="G54" s="109">
        <v>30910</v>
      </c>
      <c r="H54" s="86">
        <f ca="1">IF(G54="","",DATEDIF(G54,NOW(),"Y"))</f>
        <v>40</v>
      </c>
      <c r="I54" s="87"/>
      <c r="J54" s="88"/>
      <c r="K54" s="89">
        <v>8</v>
      </c>
      <c r="L54" s="90">
        <f>IF(K54="","",RANK(K54,K$3:K$73,0))</f>
        <v>29</v>
      </c>
      <c r="M54" s="90">
        <f>IFERROR(IF(L54="","",VLOOKUP(L54,'Concordance Classmt &amp; Points'!$A$2:$B$33,2,FALSE)),0)</f>
        <v>4</v>
      </c>
      <c r="N54" s="91">
        <f ca="1">IF(ISNUMBER(M54),M54+M54*(MAX(0,$H54-28))*1.5/100,"")</f>
        <v>4.72</v>
      </c>
      <c r="O54" s="92"/>
      <c r="P54" s="89">
        <v>8</v>
      </c>
      <c r="Q54" s="93" t="str">
        <f>IFERROR(IF(AND(J54=0,I54=0),"",437.8*P54*I54/(J54*J54)),"")</f>
        <v/>
      </c>
      <c r="R54" s="94" t="str">
        <f>IF(Q54="","",RANK(Q54,Q$3:Q$73,0))</f>
        <v/>
      </c>
      <c r="S54" s="90" t="str">
        <f>IFERROR(IF(R54="","",VLOOKUP(R54,'Concordance Classmt &amp; Points'!$A$2:$B$33,2,FALSE)),0)</f>
        <v/>
      </c>
      <c r="T54" s="91" t="str">
        <f>IF(ISNUMBER(S54),S54+S54*(MAX(0,$H54-28))*1.5/100,"")</f>
        <v/>
      </c>
      <c r="U54" s="101"/>
      <c r="V54" s="96"/>
      <c r="W54" s="90" t="str">
        <f>IF(V54="","",RANK(V54,V$3:V$73,1))</f>
        <v/>
      </c>
      <c r="X54" s="90" t="str">
        <f>IFERROR(IF(W54="","",VLOOKUP(W54,'Concordance Classmt &amp; Points'!$A$2:$B$33,2,FALSE)),0)</f>
        <v/>
      </c>
      <c r="Y54" s="91" t="str">
        <f>IF(ISNUMBER(X54),X54+X54*(MAX(0,$H54-28))*1.5/100,"")</f>
        <v/>
      </c>
      <c r="Z54" s="101"/>
      <c r="AA54" s="96"/>
      <c r="AB54" s="90" t="str">
        <f>IF(AA54="","",RANK(AA54,AA$3:AA$73,1))</f>
        <v/>
      </c>
      <c r="AC54" s="90" t="str">
        <f>IFERROR(IF(AB54="","",VLOOKUP(AB54,'Concordance Classmt &amp; Points'!$A$2:$B$33,2,FALSE)),0)</f>
        <v/>
      </c>
      <c r="AD54" s="91" t="str">
        <f>IF(ISNUMBER(AC54),AC54+AC54*(MAX(0,$H54-28))*1.5/100,"")</f>
        <v/>
      </c>
      <c r="AE54" s="101"/>
      <c r="AF54" s="97"/>
      <c r="AG54" s="90" t="str">
        <f>IF(AF54="","",RANK(AF54,AF$3:AF$73,1))</f>
        <v/>
      </c>
      <c r="AH54" s="90" t="str">
        <f>IFERROR(IF(AG54="","",VLOOKUP(AG54,'Concordance Classmt &amp; Points'!$A$2:$B$33,2,FALSE)),0)</f>
        <v/>
      </c>
      <c r="AI54" s="91" t="str">
        <f>IF(ISNUMBER(AH54),AH54+AH54*(MAX(0,$H54-28))*1.5/100,"")</f>
        <v/>
      </c>
      <c r="AJ54" s="101"/>
      <c r="AK54" s="97"/>
      <c r="AL54" s="90" t="str">
        <f>IF(AK54="","",RANK(AK54,AK$3:AK$73,1))</f>
        <v/>
      </c>
      <c r="AM54" s="90" t="str">
        <f>IFERROR(IF(AL54="","",VLOOKUP(AL54,'Concordance Classmt &amp; Points'!$A$2:$B$33,2,FALSE)),0)</f>
        <v/>
      </c>
      <c r="AN54" s="91" t="str">
        <f>IF(ISNUMBER(AM54),AM54+AM54*(MAX(0,$H54-28))*1.5/100,"")</f>
        <v/>
      </c>
      <c r="AO54" s="101"/>
      <c r="AP54" s="96"/>
      <c r="AQ54" s="90" t="str">
        <f>IF(AP54="","",RANK(AP54,AP$3:AP$73,1))</f>
        <v/>
      </c>
      <c r="AR54" s="90" t="str">
        <f>IFERROR(IF(AQ54="","",VLOOKUP(AQ54,'Concordance Classmt &amp; Points'!$A$2:$B$33,2,FALSE)),0)</f>
        <v/>
      </c>
      <c r="AS54" s="91" t="str">
        <f>IF(ISNUMBER(AR54),AR54+AR54*(MAX(0,$H54-28))*1.5/100,"")</f>
        <v/>
      </c>
      <c r="AT54" s="101"/>
      <c r="AU54" s="96"/>
      <c r="AV54" s="90" t="str">
        <f>IF(AU54="","",RANK(AU54,AU$3:AU$73,1))</f>
        <v/>
      </c>
      <c r="AW54" s="90" t="str">
        <f>IFERROR(IF(AV54="","",VLOOKUP(AV54,'Concordance Classmt &amp; Points'!$A$2:$B$33,2,FALSE)),0)</f>
        <v/>
      </c>
      <c r="AX54" s="91" t="str">
        <f>IF(ISNUMBER(AW54),AW54+AW54*(MAX(0,$H54-28))*1.5/100,"")</f>
        <v/>
      </c>
      <c r="AY54" s="101"/>
      <c r="AZ54" s="96"/>
      <c r="BA54" s="90" t="str">
        <f>IF(AZ54="","",RANK(AZ54,AZ$3:AZ$73,1))</f>
        <v/>
      </c>
      <c r="BB54" s="90" t="str">
        <f>IFERROR(IF(BA54="","",VLOOKUP(BA54,'Concordance Classmt &amp; Points'!$A$2:$B$33,2,FALSE)),0)</f>
        <v/>
      </c>
      <c r="BC54" s="91" t="str">
        <f>IF(ISNUMBER(BB54),BB54+BB54*(MAX(0,$H54-28))*1.5/100,"")</f>
        <v/>
      </c>
      <c r="BD54" s="101"/>
      <c r="BE54" s="96"/>
      <c r="BF54" s="94" t="str">
        <f>IF(BE54="","",RANK(BE54,BE$3:BE$73,0))</f>
        <v/>
      </c>
      <c r="BG54" s="90" t="str">
        <f>IFERROR(IF(BF54="","",VLOOKUP(BF54,'Concordance Classmt &amp; Points'!$A$2:$B$33,2,FALSE)),0)</f>
        <v/>
      </c>
      <c r="BH54" s="91" t="str">
        <f>IF(ISNUMBER(BG54),BG54+BG54*(MAX(0,$H54-28))*1.5/100,"")</f>
        <v/>
      </c>
      <c r="BI54" s="91" t="str">
        <f>IF(BE54="","",IF(LEN(BE54)&lt;=2,BE54,
IF(LEN(BE54)=3,LEFT(BE54,1)*60+RIGHT(BE54,2)*1,
IF(LEN(BE54)=4,LEFT(BE54,2)*60+RIGHT(BE54,2)*1)))/60)</f>
        <v/>
      </c>
      <c r="BJ54" s="91" t="str">
        <f>IF(BE54="","",8+0.5*(BI54-1))</f>
        <v/>
      </c>
      <c r="BK54" s="101"/>
      <c r="BL54" s="99">
        <f>IF(COUNT(M54,S54,X54,AC54,AH54,AR54,AM54,AW54,BB54,BG54),SUM(M54,S54,X54,AC54,AH54,AR54,AM54,AW54,BB54,BG54),"-")</f>
        <v>4</v>
      </c>
      <c r="BM54" s="99">
        <f ca="1">IF(COUNT(N54,T54,Y54,AD54,AI54,AN54,AS54,AX54,BC54,BH54),SUM(N54,T54,Y54,AD54,AI54,AN54,AS54,AX54,BC54,BH54),"-")</f>
        <v>4.72</v>
      </c>
      <c r="BN54" s="81">
        <f ca="1">IF(BM54="-","",RANK(BM54,BM$3:BM$73))</f>
        <v>49</v>
      </c>
    </row>
    <row r="55" spans="1:66" s="100" customFormat="1" x14ac:dyDescent="0.35">
      <c r="A55" s="81">
        <f ca="1">IF(BM55="-","",RANK(BM55,BM$3:BM$73))</f>
        <v>50</v>
      </c>
      <c r="B55" s="81"/>
      <c r="C55" s="82"/>
      <c r="D55" s="82" t="s">
        <v>36</v>
      </c>
      <c r="E55" s="108" t="s">
        <v>140</v>
      </c>
      <c r="F55" s="90"/>
      <c r="G55" s="109">
        <v>34190</v>
      </c>
      <c r="H55" s="86">
        <f ca="1">IF(G55="","",DATEDIF(G55,NOW(),"Y"))</f>
        <v>31</v>
      </c>
      <c r="I55" s="87"/>
      <c r="J55" s="88"/>
      <c r="K55" s="89">
        <v>8</v>
      </c>
      <c r="L55" s="90">
        <f>IF(K55="","",RANK(K55,K$3:K$73,0))</f>
        <v>29</v>
      </c>
      <c r="M55" s="90">
        <f>IFERROR(IF(L55="","",VLOOKUP(L55,'Concordance Classmt &amp; Points'!$A$2:$B$33,2,FALSE)),0)</f>
        <v>4</v>
      </c>
      <c r="N55" s="91">
        <f ca="1">IF(ISNUMBER(M55),M55+M55*(MAX(0,$H55-28))*1.5/100,"")</f>
        <v>4.18</v>
      </c>
      <c r="O55" s="92"/>
      <c r="P55" s="89">
        <v>8</v>
      </c>
      <c r="Q55" s="93" t="str">
        <f>IFERROR(IF(AND(J55=0,I55=0),"",437.8*P55*I55/(J55*J55)),"")</f>
        <v/>
      </c>
      <c r="R55" s="94" t="str">
        <f>IF(Q55="","",RANK(Q55,Q$3:Q$73,0))</f>
        <v/>
      </c>
      <c r="S55" s="90" t="str">
        <f>IFERROR(IF(R55="","",VLOOKUP(R55,'Concordance Classmt &amp; Points'!$A$2:$B$33,2,FALSE)),0)</f>
        <v/>
      </c>
      <c r="T55" s="91" t="str">
        <f>IF(ISNUMBER(S55),S55+S55*(MAX(0,$H55-28))*1.5/100,"")</f>
        <v/>
      </c>
      <c r="U55" s="101"/>
      <c r="V55" s="96"/>
      <c r="W55" s="90" t="str">
        <f>IF(V55="","",RANK(V55,V$3:V$73,1))</f>
        <v/>
      </c>
      <c r="X55" s="90" t="str">
        <f>IFERROR(IF(W55="","",VLOOKUP(W55,'Concordance Classmt &amp; Points'!$A$2:$B$33,2,FALSE)),0)</f>
        <v/>
      </c>
      <c r="Y55" s="91" t="str">
        <f>IF(ISNUMBER(X55),X55+X55*(MAX(0,$H55-28))*1.5/100,"")</f>
        <v/>
      </c>
      <c r="Z55" s="101"/>
      <c r="AA55" s="96"/>
      <c r="AB55" s="90" t="str">
        <f>IF(AA55="","",RANK(AA55,AA$3:AA$73,1))</f>
        <v/>
      </c>
      <c r="AC55" s="90" t="str">
        <f>IFERROR(IF(AB55="","",VLOOKUP(AB55,'Concordance Classmt &amp; Points'!$A$2:$B$33,2,FALSE)),0)</f>
        <v/>
      </c>
      <c r="AD55" s="91" t="str">
        <f>IF(ISNUMBER(AC55),AC55+AC55*(MAX(0,$H55-28))*1.5/100,"")</f>
        <v/>
      </c>
      <c r="AE55" s="101"/>
      <c r="AF55" s="97"/>
      <c r="AG55" s="90"/>
      <c r="AH55" s="90"/>
      <c r="AI55" s="91" t="str">
        <f>IF(ISNUMBER(AH55),AH55+AH55*(MAX(0,$H55-28))*1.5/100,"")</f>
        <v/>
      </c>
      <c r="AJ55" s="101"/>
      <c r="AK55" s="97"/>
      <c r="AL55" s="90"/>
      <c r="AM55" s="90"/>
      <c r="AN55" s="91" t="str">
        <f>IF(ISNUMBER(AM55),AM55+AM55*(MAX(0,$H55-28))*1.5/100,"")</f>
        <v/>
      </c>
      <c r="AO55" s="101"/>
      <c r="AP55" s="96"/>
      <c r="AQ55" s="90" t="str">
        <f>IF(AP55="","",RANK(AP55,AP$3:AP$73,1))</f>
        <v/>
      </c>
      <c r="AR55" s="90" t="str">
        <f>IFERROR(IF(AQ55="","",VLOOKUP(AQ55,'Concordance Classmt &amp; Points'!$A$2:$B$33,2,FALSE)),0)</f>
        <v/>
      </c>
      <c r="AS55" s="91" t="str">
        <f>IF(ISNUMBER(AR55),AR55+AR55*(MAX(0,$H55-28))*1.5/100,"")</f>
        <v/>
      </c>
      <c r="AT55" s="101"/>
      <c r="AU55" s="96"/>
      <c r="AV55" s="90" t="str">
        <f>IF(AU55="","",RANK(AU55,AU$3:AU$73,1))</f>
        <v/>
      </c>
      <c r="AW55" s="90" t="str">
        <f>IFERROR(IF(AV55="","",VLOOKUP(AV55,'Concordance Classmt &amp; Points'!$A$2:$B$33,2,FALSE)),0)</f>
        <v/>
      </c>
      <c r="AX55" s="91" t="str">
        <f>IF(ISNUMBER(AW55),AW55+AW55*(MAX(0,$H55-28))*1.5/100,"")</f>
        <v/>
      </c>
      <c r="AY55" s="101"/>
      <c r="AZ55" s="96"/>
      <c r="BA55" s="90" t="str">
        <f>IF(AZ55="","",RANK(AZ55,AZ$3:AZ$73,1))</f>
        <v/>
      </c>
      <c r="BB55" s="90" t="str">
        <f>IFERROR(IF(BA55="","",VLOOKUP(BA55,'Concordance Classmt &amp; Points'!$A$2:$B$33,2,FALSE)),0)</f>
        <v/>
      </c>
      <c r="BC55" s="91" t="str">
        <f>IF(ISNUMBER(BB55),BB55+BB55*(MAX(0,$H55-28))*1.5/100,"")</f>
        <v/>
      </c>
      <c r="BD55" s="101"/>
      <c r="BE55" s="96"/>
      <c r="BF55" s="94" t="str">
        <f>IF(BE55="","",RANK(BE55,BE$3:BE$73,0))</f>
        <v/>
      </c>
      <c r="BG55" s="90" t="str">
        <f>IFERROR(IF(BF55="","",VLOOKUP(BF55,'Concordance Classmt &amp; Points'!$A$2:$B$33,2,FALSE)),0)</f>
        <v/>
      </c>
      <c r="BH55" s="91" t="str">
        <f>IF(ISNUMBER(BG55),BG55+BG55*(MAX(0,$H55-28))*1.5/100,"")</f>
        <v/>
      </c>
      <c r="BI55" s="91" t="str">
        <f>IF(BE55="","",IF(LEN(BE55)&lt;=2,BE55,
IF(LEN(BE55)=3,LEFT(BE55,1)*60+RIGHT(BE55,2)*1,
IF(LEN(BE55)=4,LEFT(BE55,2)*60+RIGHT(BE55,2)*1)))/60)</f>
        <v/>
      </c>
      <c r="BJ55" s="91" t="str">
        <f>IF(BE55="","",8+0.5*(BI55-1))</f>
        <v/>
      </c>
      <c r="BK55" s="101"/>
      <c r="BL55" s="99">
        <f>IF(COUNT(M55,S55,X55,AC55,AH55,AR55,AM55,AW55,BB55,BG55),SUM(M55,S55,X55,AC55,AH55,AR55,AM55,AW55,BB55,BG55),"-")</f>
        <v>4</v>
      </c>
      <c r="BM55" s="99">
        <f ca="1">IF(COUNT(N55,T55,Y55,AD55,AI55,AN55,AS55,AX55,BC55,BH55),SUM(N55,T55,Y55,AD55,AI55,AN55,AS55,AX55,BC55,BH55),"-")</f>
        <v>4.18</v>
      </c>
      <c r="BN55" s="81">
        <f ca="1">IF(BM55="-","",RANK(BM55,BM$3:BM$73))</f>
        <v>50</v>
      </c>
    </row>
    <row r="56" spans="1:66" s="100" customFormat="1" x14ac:dyDescent="0.35">
      <c r="A56" s="81">
        <f ca="1">IF(BM56="-","",RANK(BM56,BM$3:BM$73))</f>
        <v>51</v>
      </c>
      <c r="B56" s="81"/>
      <c r="C56" s="82"/>
      <c r="D56" s="82" t="s">
        <v>28</v>
      </c>
      <c r="E56" s="108" t="s">
        <v>140</v>
      </c>
      <c r="F56" s="90"/>
      <c r="G56" s="109">
        <v>36319</v>
      </c>
      <c r="H56" s="86">
        <f ca="1">IF(G56="","",DATEDIF(G56,NOW(),"Y"))</f>
        <v>25</v>
      </c>
      <c r="I56" s="87"/>
      <c r="J56" s="88"/>
      <c r="K56" s="89">
        <v>8</v>
      </c>
      <c r="L56" s="90">
        <f>IF(K56="","",RANK(K56,K$3:K$73,0))</f>
        <v>29</v>
      </c>
      <c r="M56" s="90">
        <f>IFERROR(IF(L56="","",VLOOKUP(L56,'Concordance Classmt &amp; Points'!$A$2:$B$33,2,FALSE)),0)</f>
        <v>4</v>
      </c>
      <c r="N56" s="91">
        <f ca="1">IF(ISNUMBER(M56),M56+M56*(MAX(0,$H56-28))*1.5/100,"")</f>
        <v>4</v>
      </c>
      <c r="O56" s="92"/>
      <c r="P56" s="89">
        <v>8</v>
      </c>
      <c r="Q56" s="93" t="str">
        <f>IFERROR(IF(AND(J56=0,I56=0),"",437.8*P56*I56/(J56*J56)),"")</f>
        <v/>
      </c>
      <c r="R56" s="94" t="str">
        <f>IF(Q56="","",RANK(Q56,Q$3:Q$73,0))</f>
        <v/>
      </c>
      <c r="S56" s="90" t="str">
        <f>IFERROR(IF(R56="","",VLOOKUP(R56,'Concordance Classmt &amp; Points'!$A$2:$B$33,2,FALSE)),0)</f>
        <v/>
      </c>
      <c r="T56" s="91" t="str">
        <f>IF(ISNUMBER(S56),S56+S56*(MAX(0,$H56-28))*1.5/100,"")</f>
        <v/>
      </c>
      <c r="U56" s="101"/>
      <c r="V56" s="96"/>
      <c r="W56" s="90" t="str">
        <f>IF(V56="","",RANK(V56,V$3:V$73,1))</f>
        <v/>
      </c>
      <c r="X56" s="90" t="str">
        <f>IFERROR(IF(W56="","",VLOOKUP(W56,'Concordance Classmt &amp; Points'!$A$2:$B$33,2,FALSE)),0)</f>
        <v/>
      </c>
      <c r="Y56" s="91" t="str">
        <f>IF(ISNUMBER(X56),X56+X56*(MAX(0,$H56-28))*1.5/100,"")</f>
        <v/>
      </c>
      <c r="Z56" s="101"/>
      <c r="AA56" s="96"/>
      <c r="AB56" s="90" t="str">
        <f>IF(AA56="","",RANK(AA56,AA$3:AA$73,1))</f>
        <v/>
      </c>
      <c r="AC56" s="90" t="str">
        <f>IFERROR(IF(AB56="","",VLOOKUP(AB56,'Concordance Classmt &amp; Points'!$A$2:$B$33,2,FALSE)),0)</f>
        <v/>
      </c>
      <c r="AD56" s="91" t="str">
        <f>IF(ISNUMBER(AC56),AC56+AC56*(MAX(0,$H56-28))*1.5/100,"")</f>
        <v/>
      </c>
      <c r="AE56" s="101"/>
      <c r="AF56" s="97"/>
      <c r="AG56" s="90" t="str">
        <f>IF(AF56="","",RANK(AF56,AF$3:AF$73,1))</f>
        <v/>
      </c>
      <c r="AH56" s="90" t="str">
        <f>IFERROR(IF(AG56="","",VLOOKUP(AG56,'Concordance Classmt &amp; Points'!$A$2:$B$33,2,FALSE)),0)</f>
        <v/>
      </c>
      <c r="AI56" s="91" t="str">
        <f>IF(ISNUMBER(AH56),AH56+AH56*(MAX(0,$H56-28))*1.5/100,"")</f>
        <v/>
      </c>
      <c r="AJ56" s="101"/>
      <c r="AK56" s="97"/>
      <c r="AL56" s="90" t="str">
        <f>IF(AK56="","",RANK(AK56,AK$3:AK$73,1))</f>
        <v/>
      </c>
      <c r="AM56" s="90" t="str">
        <f>IFERROR(IF(AL56="","",VLOOKUP(AL56,'Concordance Classmt &amp; Points'!$A$2:$B$33,2,FALSE)),0)</f>
        <v/>
      </c>
      <c r="AN56" s="91" t="str">
        <f>IF(ISNUMBER(AM56),AM56+AM56*(MAX(0,$H56-28))*1.5/100,"")</f>
        <v/>
      </c>
      <c r="AO56" s="101"/>
      <c r="AP56" s="96"/>
      <c r="AQ56" s="90" t="str">
        <f>IF(AP56="","",RANK(AP56,AP$3:AP$73,1))</f>
        <v/>
      </c>
      <c r="AR56" s="90" t="str">
        <f>IFERROR(IF(AQ56="","",VLOOKUP(AQ56,'Concordance Classmt &amp; Points'!$A$2:$B$33,2,FALSE)),0)</f>
        <v/>
      </c>
      <c r="AS56" s="91" t="str">
        <f>IF(ISNUMBER(AR56),AR56+AR56*(MAX(0,$H56-28))*1.5/100,"")</f>
        <v/>
      </c>
      <c r="AT56" s="101"/>
      <c r="AU56" s="96"/>
      <c r="AV56" s="90" t="str">
        <f>IF(AU56="","",RANK(AU56,AU$3:AU$73,1))</f>
        <v/>
      </c>
      <c r="AW56" s="90" t="str">
        <f>IFERROR(IF(AV56="","",VLOOKUP(AV56,'Concordance Classmt &amp; Points'!$A$2:$B$33,2,FALSE)),0)</f>
        <v/>
      </c>
      <c r="AX56" s="91" t="str">
        <f>IF(ISNUMBER(AW56),AW56+AW56*(MAX(0,$H56-28))*1.5/100,"")</f>
        <v/>
      </c>
      <c r="AY56" s="101"/>
      <c r="AZ56" s="96"/>
      <c r="BA56" s="90" t="str">
        <f>IF(AZ56="","",RANK(AZ56,AZ$3:AZ$73,1))</f>
        <v/>
      </c>
      <c r="BB56" s="90" t="str">
        <f>IFERROR(IF(BA56="","",VLOOKUP(BA56,'Concordance Classmt &amp; Points'!$A$2:$B$33,2,FALSE)),0)</f>
        <v/>
      </c>
      <c r="BC56" s="91" t="str">
        <f>IF(ISNUMBER(BB56),BB56+BB56*(MAX(0,$H56-28))*1.5/100,"")</f>
        <v/>
      </c>
      <c r="BD56" s="101"/>
      <c r="BE56" s="96"/>
      <c r="BF56" s="94" t="str">
        <f>IF(BE56="","",RANK(BE56,BE$3:BE$73,0))</f>
        <v/>
      </c>
      <c r="BG56" s="90" t="str">
        <f>IFERROR(IF(BF56="","",VLOOKUP(BF56,'Concordance Classmt &amp; Points'!$A$2:$B$33,2,FALSE)),0)</f>
        <v/>
      </c>
      <c r="BH56" s="91" t="str">
        <f>IF(ISNUMBER(BG56),BG56+BG56*(MAX(0,$H56-28))*1.5/100,"")</f>
        <v/>
      </c>
      <c r="BI56" s="91" t="str">
        <f>IF(BE56="","",IF(LEN(BE56)&lt;=2,BE56,
IF(LEN(BE56)=3,LEFT(BE56,1)*60+RIGHT(BE56,2)*1,
IF(LEN(BE56)=4,LEFT(BE56,2)*60+RIGHT(BE56,2)*1)))/60)</f>
        <v/>
      </c>
      <c r="BJ56" s="91" t="str">
        <f>IF(BE56="","",8+0.5*(BI56-1))</f>
        <v/>
      </c>
      <c r="BK56" s="101"/>
      <c r="BL56" s="99">
        <f>IF(COUNT(M56,S56,X56,AC56,AH56,AR56,AM56,AW56,BB56,BG56),SUM(M56,S56,X56,AC56,AH56,AR56,AM56,AW56,BB56,BG56),"-")</f>
        <v>4</v>
      </c>
      <c r="BM56" s="99">
        <f ca="1">IF(COUNT(N56,T56,Y56,AD56,AI56,AN56,AS56,AX56,BC56,BH56),SUM(N56,T56,Y56,AD56,AI56,AN56,AS56,AX56,BC56,BH56),"-")</f>
        <v>4</v>
      </c>
      <c r="BN56" s="81">
        <f ca="1">IF(BM56="-","",RANK(BM56,BM$3:BM$73))</f>
        <v>51</v>
      </c>
    </row>
    <row r="57" spans="1:66" x14ac:dyDescent="0.35">
      <c r="A57" s="81">
        <f ca="1">IF(BM57="-","",RANK(BM57,BM$3:BM$73))</f>
        <v>52</v>
      </c>
      <c r="B57" s="81"/>
      <c r="C57" s="82"/>
      <c r="D57" s="82" t="s">
        <v>62</v>
      </c>
      <c r="E57" s="108" t="s">
        <v>140</v>
      </c>
      <c r="F57" s="90"/>
      <c r="G57" s="109">
        <v>34145</v>
      </c>
      <c r="H57" s="86">
        <f ca="1">IF(G57="","",DATEDIF(G57,NOW(),"Y"))</f>
        <v>31</v>
      </c>
      <c r="I57" s="87"/>
      <c r="J57" s="88"/>
      <c r="K57" s="89">
        <v>7</v>
      </c>
      <c r="L57" s="90">
        <f>IF(K57="","",RANK(K57,K$3:K$73,0))</f>
        <v>34</v>
      </c>
      <c r="M57" s="90">
        <f>IFERROR(IF(L57="","",VLOOKUP(L57,'Concordance Classmt &amp; Points'!$A$2:$B$33,2,FALSE)),0)</f>
        <v>0</v>
      </c>
      <c r="N57" s="91">
        <f ca="1">IF(ISNUMBER(M57),M57+M57*(MAX(0,$H57-28))*1.5/100,"")</f>
        <v>0</v>
      </c>
      <c r="O57" s="92"/>
      <c r="P57" s="89">
        <v>7</v>
      </c>
      <c r="Q57" s="93" t="str">
        <f>IFERROR(IF(AND(J57=0,I57=0),"",437.8*P57*I57/(J57*J57)),"")</f>
        <v/>
      </c>
      <c r="R57" s="94" t="str">
        <f>IF(Q57="","",RANK(Q57,Q$3:Q$73,0))</f>
        <v/>
      </c>
      <c r="S57" s="90" t="str">
        <f>IFERROR(IF(R57="","",VLOOKUP(R57,'Concordance Classmt &amp; Points'!$A$2:$B$33,2,FALSE)),0)</f>
        <v/>
      </c>
      <c r="T57" s="91" t="str">
        <f>IF(ISNUMBER(S57),S57+S57*(MAX(0,$H57-28))*1.5/100,"")</f>
        <v/>
      </c>
      <c r="U57" s="101"/>
      <c r="V57" s="96"/>
      <c r="W57" s="90" t="str">
        <f>IF(V57="","",RANK(V57,V$3:V$73,1))</f>
        <v/>
      </c>
      <c r="X57" s="90" t="str">
        <f>IFERROR(IF(W57="","",VLOOKUP(W57,'Concordance Classmt &amp; Points'!$A$2:$B$33,2,FALSE)),0)</f>
        <v/>
      </c>
      <c r="Y57" s="91" t="str">
        <f>IF(ISNUMBER(X57),X57+X57*(MAX(0,$H57-28))*1.5/100,"")</f>
        <v/>
      </c>
      <c r="Z57" s="101"/>
      <c r="AA57" s="96"/>
      <c r="AB57" s="90" t="str">
        <f>IF(AA57="","",RANK(AA57,AA$3:AA$73,1))</f>
        <v/>
      </c>
      <c r="AC57" s="90" t="str">
        <f>IFERROR(IF(AB57="","",VLOOKUP(AB57,'Concordance Classmt &amp; Points'!$A$2:$B$33,2,FALSE)),0)</f>
        <v/>
      </c>
      <c r="AD57" s="91" t="str">
        <f>IF(ISNUMBER(AC57),AC57+AC57*(MAX(0,$H57-28))*1.5/100,"")</f>
        <v/>
      </c>
      <c r="AE57" s="101"/>
      <c r="AF57" s="97"/>
      <c r="AG57" s="90" t="str">
        <f>IF(AF57="","",RANK(AF57,AF$3:AF$73,1))</f>
        <v/>
      </c>
      <c r="AH57" s="90" t="str">
        <f>IFERROR(IF(AG57="","",VLOOKUP(AG57,'Concordance Classmt &amp; Points'!$A$2:$B$33,2,FALSE)),0)</f>
        <v/>
      </c>
      <c r="AI57" s="91" t="str">
        <f>IF(ISNUMBER(AH57),AH57+AH57*(MAX(0,$H57-28))*1.5/100,"")</f>
        <v/>
      </c>
      <c r="AJ57" s="101"/>
      <c r="AK57" s="97"/>
      <c r="AL57" s="90" t="str">
        <f>IF(AK57="","",RANK(AK57,AK$3:AK$73,1))</f>
        <v/>
      </c>
      <c r="AM57" s="90" t="str">
        <f>IFERROR(IF(AL57="","",VLOOKUP(AL57,'Concordance Classmt &amp; Points'!$A$2:$B$33,2,FALSE)),0)</f>
        <v/>
      </c>
      <c r="AN57" s="91" t="str">
        <f>IF(ISNUMBER(AM57),AM57+AM57*(MAX(0,$H57-28))*1.5/100,"")</f>
        <v/>
      </c>
      <c r="AO57" s="101"/>
      <c r="AP57" s="96"/>
      <c r="AQ57" s="90" t="str">
        <f>IF(AP57="","",RANK(AP57,AP$3:AP$73,1))</f>
        <v/>
      </c>
      <c r="AR57" s="90" t="str">
        <f>IFERROR(IF(AQ57="","",VLOOKUP(AQ57,'Concordance Classmt &amp; Points'!$A$2:$B$33,2,FALSE)),0)</f>
        <v/>
      </c>
      <c r="AS57" s="91" t="str">
        <f>IF(ISNUMBER(AR57),AR57+AR57*(MAX(0,$H57-28))*1.5/100,"")</f>
        <v/>
      </c>
      <c r="AT57" s="101"/>
      <c r="AU57" s="96"/>
      <c r="AV57" s="90" t="str">
        <f>IF(AU57="","",RANK(AU57,AU$3:AU$73,1))</f>
        <v/>
      </c>
      <c r="AW57" s="90" t="str">
        <f>IFERROR(IF(AV57="","",VLOOKUP(AV57,'Concordance Classmt &amp; Points'!$A$2:$B$33,2,FALSE)),0)</f>
        <v/>
      </c>
      <c r="AX57" s="91" t="str">
        <f>IF(ISNUMBER(AW57),AW57+AW57*(MAX(0,$H57-28))*1.5/100,"")</f>
        <v/>
      </c>
      <c r="AY57" s="101"/>
      <c r="AZ57" s="96"/>
      <c r="BA57" s="90" t="str">
        <f>IF(AZ57="","",RANK(AZ57,AZ$3:AZ$73,1))</f>
        <v/>
      </c>
      <c r="BB57" s="90" t="str">
        <f>IFERROR(IF(BA57="","",VLOOKUP(BA57,'Concordance Classmt &amp; Points'!$A$2:$B$33,2,FALSE)),0)</f>
        <v/>
      </c>
      <c r="BC57" s="91" t="str">
        <f>IF(ISNUMBER(BB57),BB57+BB57*(MAX(0,$H57-28))*1.5/100,"")</f>
        <v/>
      </c>
      <c r="BD57" s="101"/>
      <c r="BE57" s="96"/>
      <c r="BF57" s="94" t="str">
        <f>IF(BE57="","",RANK(BE57,BE$3:BE$73,0))</f>
        <v/>
      </c>
      <c r="BG57" s="90" t="str">
        <f>IFERROR(IF(BF57="","",VLOOKUP(BF57,'Concordance Classmt &amp; Points'!$A$2:$B$33,2,FALSE)),0)</f>
        <v/>
      </c>
      <c r="BH57" s="91" t="str">
        <f>IF(ISNUMBER(BG57),BG57+BG57*(MAX(0,$H57-28))*1.5/100,"")</f>
        <v/>
      </c>
      <c r="BI57" s="91" t="str">
        <f>IF(BE57="","",IF(LEN(BE57)&lt;=2,BE57,
IF(LEN(BE57)=3,LEFT(BE57,1)*60+RIGHT(BE57,2)*1,
IF(LEN(BE57)=4,LEFT(BE57,2)*60+RIGHT(BE57,2)*1)))/60)</f>
        <v/>
      </c>
      <c r="BJ57" s="91" t="str">
        <f>IF(BE57="","",8+0.5*(BI57-1))</f>
        <v/>
      </c>
      <c r="BK57" s="101"/>
      <c r="BL57" s="99">
        <f>IF(COUNT(M57,S57,X57,AC57,AH57,AR57,AM57,AW57,BB57,BG57),SUM(M57,S57,X57,AC57,AH57,AR57,AM57,AW57,BB57,BG57),"-")</f>
        <v>0</v>
      </c>
      <c r="BM57" s="99">
        <f ca="1">IF(COUNT(N57,T57,Y57,AD57,AI57,AN57,AS57,AX57,BC57,BH57),SUM(N57,T57,Y57,AD57,AI57,AN57,AS57,AX57,BC57,BH57),"-")</f>
        <v>0</v>
      </c>
      <c r="BN57" s="81">
        <f ca="1">IF(BM57="-","",RANK(BM57,BM$3:BM$73))</f>
        <v>52</v>
      </c>
    </row>
    <row r="58" spans="1:66" x14ac:dyDescent="0.35">
      <c r="A58" s="81">
        <f ca="1">IF(BM58="-","",RANK(BM58,BM$3:BM$73))</f>
        <v>52</v>
      </c>
      <c r="B58" s="81"/>
      <c r="C58" s="82"/>
      <c r="D58" s="82" t="s">
        <v>11</v>
      </c>
      <c r="E58" s="108" t="s">
        <v>140</v>
      </c>
      <c r="F58" s="90"/>
      <c r="G58" s="109">
        <v>35029</v>
      </c>
      <c r="H58" s="86">
        <f ca="1">IF(G58="","",DATEDIF(G58,NOW(),"Y"))</f>
        <v>29</v>
      </c>
      <c r="I58" s="87"/>
      <c r="J58" s="88"/>
      <c r="K58" s="89">
        <v>7</v>
      </c>
      <c r="L58" s="90">
        <f>IF(K58="","",RANK(K58,K$3:K$73,0))</f>
        <v>34</v>
      </c>
      <c r="M58" s="90">
        <f>IFERROR(IF(L58="","",VLOOKUP(L58,'Concordance Classmt &amp; Points'!$A$2:$B$33,2,FALSE)),0)</f>
        <v>0</v>
      </c>
      <c r="N58" s="91">
        <f ca="1">IF(ISNUMBER(M58),M58+M58*(MAX(0,$H58-28))*1.5/100,"")</f>
        <v>0</v>
      </c>
      <c r="O58" s="92"/>
      <c r="P58" s="89">
        <v>7</v>
      </c>
      <c r="Q58" s="93" t="str">
        <f>IFERROR(IF(AND(J58=0,I58=0),"",437.8*P58*I58/(J58*J58)),"")</f>
        <v/>
      </c>
      <c r="R58" s="94" t="str">
        <f>IF(Q58="","",RANK(Q58,Q$3:Q$73,0))</f>
        <v/>
      </c>
      <c r="S58" s="90" t="str">
        <f>IFERROR(IF(R58="","",VLOOKUP(R58,'Concordance Classmt &amp; Points'!$A$2:$B$33,2,FALSE)),0)</f>
        <v/>
      </c>
      <c r="T58" s="91" t="str">
        <f>IF(ISNUMBER(S58),S58+S58*(MAX(0,$H58-28))*1.5/100,"")</f>
        <v/>
      </c>
      <c r="U58" s="101"/>
      <c r="V58" s="96"/>
      <c r="W58" s="90" t="str">
        <f>IF(V58="","",RANK(V58,V$3:V$73,1))</f>
        <v/>
      </c>
      <c r="X58" s="90" t="str">
        <f>IFERROR(IF(W58="","",VLOOKUP(W58,'Concordance Classmt &amp; Points'!$A$2:$B$33,2,FALSE)),0)</f>
        <v/>
      </c>
      <c r="Y58" s="91" t="str">
        <f>IF(ISNUMBER(X58),X58+X58*(MAX(0,$H58-28))*1.5/100,"")</f>
        <v/>
      </c>
      <c r="Z58" s="101"/>
      <c r="AA58" s="96"/>
      <c r="AB58" s="90" t="str">
        <f>IF(AA58="","",RANK(AA58,AA$3:AA$73,1))</f>
        <v/>
      </c>
      <c r="AC58" s="90" t="str">
        <f>IFERROR(IF(AB58="","",VLOOKUP(AB58,'Concordance Classmt &amp; Points'!$A$2:$B$33,2,FALSE)),0)</f>
        <v/>
      </c>
      <c r="AD58" s="91" t="str">
        <f>IF(ISNUMBER(AC58),AC58+AC58*(MAX(0,$H58-28))*1.5/100,"")</f>
        <v/>
      </c>
      <c r="AE58" s="101"/>
      <c r="AF58" s="97"/>
      <c r="AG58" s="90" t="str">
        <f>IF(AF58="","",RANK(AF58,AF$3:AF$73,1))</f>
        <v/>
      </c>
      <c r="AH58" s="90" t="str">
        <f>IFERROR(IF(AG58="","",VLOOKUP(AG58,'Concordance Classmt &amp; Points'!$A$2:$B$33,2,FALSE)),0)</f>
        <v/>
      </c>
      <c r="AI58" s="91" t="str">
        <f>IF(ISNUMBER(AH58),AH58+AH58*(MAX(0,$H58-28))*1.5/100,"")</f>
        <v/>
      </c>
      <c r="AJ58" s="101"/>
      <c r="AK58" s="97"/>
      <c r="AL58" s="90" t="str">
        <f>IF(AK58="","",RANK(AK58,AK$3:AK$73,1))</f>
        <v/>
      </c>
      <c r="AM58" s="90" t="str">
        <f>IFERROR(IF(AL58="","",VLOOKUP(AL58,'Concordance Classmt &amp; Points'!$A$2:$B$33,2,FALSE)),0)</f>
        <v/>
      </c>
      <c r="AN58" s="91" t="str">
        <f>IF(ISNUMBER(AM58),AM58+AM58*(MAX(0,$H58-28))*1.5/100,"")</f>
        <v/>
      </c>
      <c r="AO58" s="101"/>
      <c r="AP58" s="96"/>
      <c r="AQ58" s="90" t="str">
        <f>IF(AP58="","",RANK(AP58,AP$3:AP$73,1))</f>
        <v/>
      </c>
      <c r="AR58" s="90" t="str">
        <f>IFERROR(IF(AQ58="","",VLOOKUP(AQ58,'Concordance Classmt &amp; Points'!$A$2:$B$33,2,FALSE)),0)</f>
        <v/>
      </c>
      <c r="AS58" s="91" t="str">
        <f>IF(ISNUMBER(AR58),AR58+AR58*(MAX(0,$H58-28))*1.5/100,"")</f>
        <v/>
      </c>
      <c r="AT58" s="101"/>
      <c r="AU58" s="96"/>
      <c r="AV58" s="90" t="str">
        <f>IF(AU58="","",RANK(AU58,AU$3:AU$73,1))</f>
        <v/>
      </c>
      <c r="AW58" s="90" t="str">
        <f>IFERROR(IF(AV58="","",VLOOKUP(AV58,'Concordance Classmt &amp; Points'!$A$2:$B$33,2,FALSE)),0)</f>
        <v/>
      </c>
      <c r="AX58" s="91" t="str">
        <f>IF(ISNUMBER(AW58),AW58+AW58*(MAX(0,$H58-28))*1.5/100,"")</f>
        <v/>
      </c>
      <c r="AY58" s="101"/>
      <c r="AZ58" s="96"/>
      <c r="BA58" s="90" t="str">
        <f>IF(AZ58="","",RANK(AZ58,AZ$3:AZ$73,1))</f>
        <v/>
      </c>
      <c r="BB58" s="90" t="str">
        <f>IFERROR(IF(BA58="","",VLOOKUP(BA58,'Concordance Classmt &amp; Points'!$A$2:$B$33,2,FALSE)),0)</f>
        <v/>
      </c>
      <c r="BC58" s="91" t="str">
        <f>IF(ISNUMBER(BB58),BB58+BB58*(MAX(0,$H58-28))*1.5/100,"")</f>
        <v/>
      </c>
      <c r="BD58" s="101"/>
      <c r="BE58" s="96"/>
      <c r="BF58" s="94" t="str">
        <f>IF(BE58="","",RANK(BE58,BE$3:BE$73,0))</f>
        <v/>
      </c>
      <c r="BG58" s="90" t="str">
        <f>IFERROR(IF(BF58="","",VLOOKUP(BF58,'Concordance Classmt &amp; Points'!$A$2:$B$33,2,FALSE)),0)</f>
        <v/>
      </c>
      <c r="BH58" s="91" t="str">
        <f>IF(ISNUMBER(BG58),BG58+BG58*(MAX(0,$H58-28))*1.5/100,"")</f>
        <v/>
      </c>
      <c r="BI58" s="91" t="str">
        <f>IF(BE58="","",IF(LEN(BE58)&lt;=2,BE58,
IF(LEN(BE58)=3,LEFT(BE58,1)*60+RIGHT(BE58,2)*1,
IF(LEN(BE58)=4,LEFT(BE58,2)*60+RIGHT(BE58,2)*1)))/60)</f>
        <v/>
      </c>
      <c r="BJ58" s="91" t="str">
        <f>IF(BE58="","",8+0.5*(BI58-1))</f>
        <v/>
      </c>
      <c r="BK58" s="101"/>
      <c r="BL58" s="99">
        <f>IF(COUNT(M58,S58,X58,AC58,AH58,AR58,AM58,AW58,BB58,BG58),SUM(M58,S58,X58,AC58,AH58,AR58,AM58,AW58,BB58,BG58),"-")</f>
        <v>0</v>
      </c>
      <c r="BM58" s="99">
        <f ca="1">IF(COUNT(N58,T58,Y58,AD58,AI58,AN58,AS58,AX58,BC58,BH58),SUM(N58,T58,Y58,AD58,AI58,AN58,AS58,AX58,BC58,BH58),"-")</f>
        <v>0</v>
      </c>
      <c r="BN58" s="81">
        <f ca="1">IF(BM58="-","",RANK(BM58,BM$3:BM$73))</f>
        <v>52</v>
      </c>
    </row>
    <row r="59" spans="1:66" s="100" customFormat="1" x14ac:dyDescent="0.35">
      <c r="A59" s="81">
        <f ca="1">IF(BM59="-","",RANK(BM59,BM$3:BM$73))</f>
        <v>52</v>
      </c>
      <c r="B59" s="81"/>
      <c r="C59" s="82"/>
      <c r="D59" s="82" t="s">
        <v>26</v>
      </c>
      <c r="E59" s="108" t="s">
        <v>140</v>
      </c>
      <c r="F59" s="90"/>
      <c r="G59" s="109">
        <v>37952</v>
      </c>
      <c r="H59" s="86">
        <f ca="1">IF(G59="","",DATEDIF(G59,NOW(),"Y"))</f>
        <v>21</v>
      </c>
      <c r="I59" s="87"/>
      <c r="J59" s="88"/>
      <c r="K59" s="89">
        <v>5</v>
      </c>
      <c r="L59" s="90">
        <f>IF(K59="","",RANK(K59,K$3:K$73,0))</f>
        <v>39</v>
      </c>
      <c r="M59" s="90">
        <f>IFERROR(IF(L59="","",VLOOKUP(L59,'Concordance Classmt &amp; Points'!$A$2:$B$33,2,FALSE)),0)</f>
        <v>0</v>
      </c>
      <c r="N59" s="91">
        <f ca="1">IF(ISNUMBER(M59),M59+M59*(MAX(0,$H59-28))*1.5/100,"")</f>
        <v>0</v>
      </c>
      <c r="O59" s="92"/>
      <c r="P59" s="89">
        <v>5</v>
      </c>
      <c r="Q59" s="93" t="str">
        <f>IFERROR(IF(AND(J59=0,I59=0),"",437.8*P59*I59/(J59*J59)),"")</f>
        <v/>
      </c>
      <c r="R59" s="94" t="str">
        <f>IF(Q59="","",RANK(Q59,Q$3:Q$73,0))</f>
        <v/>
      </c>
      <c r="S59" s="90" t="str">
        <f>IFERROR(IF(R59="","",VLOOKUP(R59,'Concordance Classmt &amp; Points'!$A$2:$B$33,2,FALSE)),0)</f>
        <v/>
      </c>
      <c r="T59" s="91" t="str">
        <f>IF(ISNUMBER(S59),S59+S59*(MAX(0,$H59-28))*1.5/100,"")</f>
        <v/>
      </c>
      <c r="U59" s="101"/>
      <c r="V59" s="96"/>
      <c r="W59" s="90" t="str">
        <f>IF(V59="","",RANK(V59,V$3:V$73,1))</f>
        <v/>
      </c>
      <c r="X59" s="90" t="str">
        <f>IFERROR(IF(W59="","",VLOOKUP(W59,'Concordance Classmt &amp; Points'!$A$2:$B$33,2,FALSE)),0)</f>
        <v/>
      </c>
      <c r="Y59" s="91" t="str">
        <f>IF(ISNUMBER(X59),X59+X59*(MAX(0,$H59-28))*1.5/100,"")</f>
        <v/>
      </c>
      <c r="Z59" s="101"/>
      <c r="AA59" s="96"/>
      <c r="AB59" s="90" t="str">
        <f>IF(AA59="","",RANK(AA59,AA$3:AA$73,1))</f>
        <v/>
      </c>
      <c r="AC59" s="90" t="str">
        <f>IFERROR(IF(AB59="","",VLOOKUP(AB59,'Concordance Classmt &amp; Points'!$A$2:$B$33,2,FALSE)),0)</f>
        <v/>
      </c>
      <c r="AD59" s="91" t="str">
        <f>IF(ISNUMBER(AC59),AC59+AC59*(MAX(0,$H59-28))*1.5/100,"")</f>
        <v/>
      </c>
      <c r="AE59" s="101"/>
      <c r="AF59" s="97"/>
      <c r="AG59" s="90" t="str">
        <f>IF(AF59="","",RANK(AF59,AF$3:AF$73,1))</f>
        <v/>
      </c>
      <c r="AH59" s="90" t="str">
        <f>IFERROR(IF(AG59="","",VLOOKUP(AG59,'Concordance Classmt &amp; Points'!$A$2:$B$33,2,FALSE)),0)</f>
        <v/>
      </c>
      <c r="AI59" s="91" t="str">
        <f>IF(ISNUMBER(AH59),AH59+AH59*(MAX(0,$H59-28))*1.5/100,"")</f>
        <v/>
      </c>
      <c r="AJ59" s="101"/>
      <c r="AK59" s="97"/>
      <c r="AL59" s="90" t="str">
        <f>IF(AK59="","",RANK(AK59,AK$3:AK$73,1))</f>
        <v/>
      </c>
      <c r="AM59" s="90" t="str">
        <f>IFERROR(IF(AL59="","",VLOOKUP(AL59,'Concordance Classmt &amp; Points'!$A$2:$B$33,2,FALSE)),0)</f>
        <v/>
      </c>
      <c r="AN59" s="91" t="str">
        <f>IF(ISNUMBER(AM59),AM59+AM59*(MAX(0,$H59-28))*1.5/100,"")</f>
        <v/>
      </c>
      <c r="AO59" s="101"/>
      <c r="AP59" s="96"/>
      <c r="AQ59" s="90" t="str">
        <f>IF(AP59="","",RANK(AP59,AP$3:AP$73,1))</f>
        <v/>
      </c>
      <c r="AR59" s="90" t="str">
        <f>IFERROR(IF(AQ59="","",VLOOKUP(AQ59,'Concordance Classmt &amp; Points'!$A$2:$B$33,2,FALSE)),0)</f>
        <v/>
      </c>
      <c r="AS59" s="91" t="str">
        <f>IF(ISNUMBER(AR59),AR59+AR59*(MAX(0,$H59-28))*1.5/100,"")</f>
        <v/>
      </c>
      <c r="AT59" s="101"/>
      <c r="AU59" s="96"/>
      <c r="AV59" s="90" t="str">
        <f>IF(AU59="","",RANK(AU59,AU$3:AU$73,1))</f>
        <v/>
      </c>
      <c r="AW59" s="90" t="str">
        <f>IFERROR(IF(AV59="","",VLOOKUP(AV59,'Concordance Classmt &amp; Points'!$A$2:$B$33,2,FALSE)),0)</f>
        <v/>
      </c>
      <c r="AX59" s="91" t="str">
        <f>IF(ISNUMBER(AW59),AW59+AW59*(MAX(0,$H59-28))*1.5/100,"")</f>
        <v/>
      </c>
      <c r="AY59" s="101"/>
      <c r="AZ59" s="96"/>
      <c r="BA59" s="90" t="str">
        <f>IF(AZ59="","",RANK(AZ59,AZ$3:AZ$73,1))</f>
        <v/>
      </c>
      <c r="BB59" s="90" t="str">
        <f>IFERROR(IF(BA59="","",VLOOKUP(BA59,'Concordance Classmt &amp; Points'!$A$2:$B$33,2,FALSE)),0)</f>
        <v/>
      </c>
      <c r="BC59" s="91" t="str">
        <f>IF(ISNUMBER(BB59),BB59+BB59*(MAX(0,$H59-28))*1.5/100,"")</f>
        <v/>
      </c>
      <c r="BD59" s="101"/>
      <c r="BE59" s="96"/>
      <c r="BF59" s="94" t="str">
        <f>IF(BE59="","",RANK(BE59,BE$3:BE$73,0))</f>
        <v/>
      </c>
      <c r="BG59" s="90" t="str">
        <f>IFERROR(IF(BF59="","",VLOOKUP(BF59,'Concordance Classmt &amp; Points'!$A$2:$B$33,2,FALSE)),0)</f>
        <v/>
      </c>
      <c r="BH59" s="91" t="str">
        <f>IF(ISNUMBER(BG59),BG59+BG59*(MAX(0,$H59-28))*1.5/100,"")</f>
        <v/>
      </c>
      <c r="BI59" s="91" t="str">
        <f>IF(BE59="","",IF(LEN(BE59)&lt;=2,BE59,
IF(LEN(BE59)=3,LEFT(BE59,1)*60+RIGHT(BE59,2)*1,
IF(LEN(BE59)=4,LEFT(BE59,2)*60+RIGHT(BE59,2)*1)))/60)</f>
        <v/>
      </c>
      <c r="BJ59" s="91" t="str">
        <f>IF(BE59="","",8+0.5*(BI59-1))</f>
        <v/>
      </c>
      <c r="BK59" s="101"/>
      <c r="BL59" s="99">
        <f>IF(COUNT(M59,S59,X59,AC59,AH59,AR59,AM59,AW59,BB59,BG59),SUM(M59,S59,X59,AC59,AH59,AR59,AM59,AW59,BB59,BG59),"-")</f>
        <v>0</v>
      </c>
      <c r="BM59" s="99">
        <f ca="1">IF(COUNT(N59,T59,Y59,AD59,AI59,AN59,AS59,AX59,BC59,BH59),SUM(N59,T59,Y59,AD59,AI59,AN59,AS59,AX59,BC59,BH59),"-")</f>
        <v>0</v>
      </c>
      <c r="BN59" s="81">
        <f ca="1">IF(BM59="-","",RANK(BM59,BM$3:BM$73))</f>
        <v>52</v>
      </c>
    </row>
    <row r="60" spans="1:66" x14ac:dyDescent="0.35">
      <c r="A60" s="81">
        <f ca="1">IF(BM60="-","",RANK(BM60,BM$3:BM$73))</f>
        <v>52</v>
      </c>
      <c r="B60" s="81"/>
      <c r="C60" s="82"/>
      <c r="D60" s="82" t="s">
        <v>29</v>
      </c>
      <c r="E60" s="108" t="s">
        <v>140</v>
      </c>
      <c r="F60" s="90"/>
      <c r="G60" s="109">
        <v>36182</v>
      </c>
      <c r="H60" s="86">
        <f ca="1">IF(G60="","",DATEDIF(G60,NOW(),"Y"))</f>
        <v>26</v>
      </c>
      <c r="I60" s="87"/>
      <c r="J60" s="88"/>
      <c r="K60" s="89">
        <v>5</v>
      </c>
      <c r="L60" s="90">
        <f>IF(K60="","",RANK(K60,K$3:K$73,0))</f>
        <v>39</v>
      </c>
      <c r="M60" s="90">
        <f>IFERROR(IF(L60="","",VLOOKUP(L60,'Concordance Classmt &amp; Points'!$A$2:$B$33,2,FALSE)),0)</f>
        <v>0</v>
      </c>
      <c r="N60" s="91">
        <f ca="1">IF(ISNUMBER(M60),M60+M60*(MAX(0,$H60-28))*1.5/100,"")</f>
        <v>0</v>
      </c>
      <c r="O60" s="92"/>
      <c r="P60" s="89">
        <v>5</v>
      </c>
      <c r="Q60" s="93" t="str">
        <f>IFERROR(IF(AND(J60=0,I60=0),"",437.8*P60*I60/(J60*J60)),"")</f>
        <v/>
      </c>
      <c r="R60" s="94" t="str">
        <f>IF(Q60="","",RANK(Q60,Q$3:Q$73,0))</f>
        <v/>
      </c>
      <c r="S60" s="90" t="str">
        <f>IFERROR(IF(R60="","",VLOOKUP(R60,'Concordance Classmt &amp; Points'!$A$2:$B$33,2,FALSE)),0)</f>
        <v/>
      </c>
      <c r="T60" s="91" t="str">
        <f>IF(ISNUMBER(S60),S60+S60*(MAX(0,$H60-28))*1.5/100,"")</f>
        <v/>
      </c>
      <c r="U60" s="101"/>
      <c r="V60" s="96"/>
      <c r="W60" s="90" t="str">
        <f>IF(V60="","",RANK(V60,V$3:V$73,1))</f>
        <v/>
      </c>
      <c r="X60" s="90" t="str">
        <f>IFERROR(IF(W60="","",VLOOKUP(W60,'Concordance Classmt &amp; Points'!$A$2:$B$33,2,FALSE)),0)</f>
        <v/>
      </c>
      <c r="Y60" s="91" t="str">
        <f>IF(ISNUMBER(X60),X60+X60*(MAX(0,$H60-28))*1.5/100,"")</f>
        <v/>
      </c>
      <c r="Z60" s="101"/>
      <c r="AA60" s="96"/>
      <c r="AB60" s="90" t="str">
        <f>IF(AA60="","",RANK(AA60,AA$3:AA$73,1))</f>
        <v/>
      </c>
      <c r="AC60" s="90" t="str">
        <f>IFERROR(IF(AB60="","",VLOOKUP(AB60,'Concordance Classmt &amp; Points'!$A$2:$B$33,2,FALSE)),0)</f>
        <v/>
      </c>
      <c r="AD60" s="91" t="str">
        <f>IF(ISNUMBER(AC60),AC60+AC60*(MAX(0,$H60-28))*1.5/100,"")</f>
        <v/>
      </c>
      <c r="AE60" s="101"/>
      <c r="AF60" s="97"/>
      <c r="AG60" s="90" t="str">
        <f>IF(AF60="","",RANK(AF60,AF$3:AF$73,1))</f>
        <v/>
      </c>
      <c r="AH60" s="90" t="str">
        <f>IFERROR(IF(AG60="","",VLOOKUP(AG60,'Concordance Classmt &amp; Points'!$A$2:$B$33,2,FALSE)),0)</f>
        <v/>
      </c>
      <c r="AI60" s="91" t="str">
        <f>IF(ISNUMBER(AH60),AH60+AH60*(MAX(0,$H60-28))*1.5/100,"")</f>
        <v/>
      </c>
      <c r="AJ60" s="101"/>
      <c r="AK60" s="97"/>
      <c r="AL60" s="90" t="str">
        <f>IF(AK60="","",RANK(AK60,AK$3:AK$73,1))</f>
        <v/>
      </c>
      <c r="AM60" s="90" t="str">
        <f>IFERROR(IF(AL60="","",VLOOKUP(AL60,'Concordance Classmt &amp; Points'!$A$2:$B$33,2,FALSE)),0)</f>
        <v/>
      </c>
      <c r="AN60" s="91" t="str">
        <f>IF(ISNUMBER(AM60),AM60+AM60*(MAX(0,$H60-28))*1.5/100,"")</f>
        <v/>
      </c>
      <c r="AO60" s="101"/>
      <c r="AP60" s="96"/>
      <c r="AQ60" s="90" t="str">
        <f>IF(AP60="","",RANK(AP60,AP$3:AP$73,1))</f>
        <v/>
      </c>
      <c r="AR60" s="90" t="str">
        <f>IFERROR(IF(AQ60="","",VLOOKUP(AQ60,'Concordance Classmt &amp; Points'!$A$2:$B$33,2,FALSE)),0)</f>
        <v/>
      </c>
      <c r="AS60" s="91" t="str">
        <f>IF(ISNUMBER(AR60),AR60+AR60*(MAX(0,$H60-28))*1.5/100,"")</f>
        <v/>
      </c>
      <c r="AT60" s="101"/>
      <c r="AU60" s="96"/>
      <c r="AV60" s="90" t="str">
        <f>IF(AU60="","",RANK(AU60,AU$3:AU$73,1))</f>
        <v/>
      </c>
      <c r="AW60" s="90" t="str">
        <f>IFERROR(IF(AV60="","",VLOOKUP(AV60,'Concordance Classmt &amp; Points'!$A$2:$B$33,2,FALSE)),0)</f>
        <v/>
      </c>
      <c r="AX60" s="91" t="str">
        <f>IF(ISNUMBER(AW60),AW60+AW60*(MAX(0,$H60-28))*1.5/100,"")</f>
        <v/>
      </c>
      <c r="AY60" s="101"/>
      <c r="AZ60" s="96"/>
      <c r="BA60" s="90" t="str">
        <f>IF(AZ60="","",RANK(AZ60,AZ$3:AZ$73,1))</f>
        <v/>
      </c>
      <c r="BB60" s="90" t="str">
        <f>IFERROR(IF(BA60="","",VLOOKUP(BA60,'Concordance Classmt &amp; Points'!$A$2:$B$33,2,FALSE)),0)</f>
        <v/>
      </c>
      <c r="BC60" s="91" t="str">
        <f>IF(ISNUMBER(BB60),BB60+BB60*(MAX(0,$H60-28))*1.5/100,"")</f>
        <v/>
      </c>
      <c r="BD60" s="101"/>
      <c r="BE60" s="96"/>
      <c r="BF60" s="94" t="str">
        <f>IF(BE60="","",RANK(BE60,BE$3:BE$73,0))</f>
        <v/>
      </c>
      <c r="BG60" s="90" t="str">
        <f>IFERROR(IF(BF60="","",VLOOKUP(BF60,'Concordance Classmt &amp; Points'!$A$2:$B$33,2,FALSE)),0)</f>
        <v/>
      </c>
      <c r="BH60" s="91" t="str">
        <f>IF(ISNUMBER(BG60),BG60+BG60*(MAX(0,$H60-28))*1.5/100,"")</f>
        <v/>
      </c>
      <c r="BI60" s="91" t="str">
        <f>IF(BE60="","",IF(LEN(BE60)&lt;=2,BE60,
IF(LEN(BE60)=3,LEFT(BE60,1)*60+RIGHT(BE60,2)*1,
IF(LEN(BE60)=4,LEFT(BE60,2)*60+RIGHT(BE60,2)*1)))/60)</f>
        <v/>
      </c>
      <c r="BJ60" s="91" t="str">
        <f>IF(BE60="","",8+0.5*(BI60-1))</f>
        <v/>
      </c>
      <c r="BK60" s="101"/>
      <c r="BL60" s="99">
        <f>IF(COUNT(M60,S60,X60,AC60,AH60,AR60,AM60,AW60,BB60,BG60),SUM(M60,S60,X60,AC60,AH60,AR60,AM60,AW60,BB60,BG60),"-")</f>
        <v>0</v>
      </c>
      <c r="BM60" s="99">
        <f ca="1">IF(COUNT(N60,T60,Y60,AD60,AI60,AN60,AS60,AX60,BC60,BH60),SUM(N60,T60,Y60,AD60,AI60,AN60,AS60,AX60,BC60,BH60),"-")</f>
        <v>0</v>
      </c>
      <c r="BN60" s="81">
        <f ca="1">IF(BM60="-","",RANK(BM60,BM$3:BM$73))</f>
        <v>52</v>
      </c>
    </row>
    <row r="61" spans="1:66" x14ac:dyDescent="0.35">
      <c r="A61" s="81">
        <f ca="1">IF(BM61="-","",RANK(BM61,BM$3:BM$73))</f>
        <v>52</v>
      </c>
      <c r="B61" s="81"/>
      <c r="C61" s="82"/>
      <c r="D61" s="82" t="s">
        <v>44</v>
      </c>
      <c r="E61" s="108" t="s">
        <v>140</v>
      </c>
      <c r="F61" s="90"/>
      <c r="G61" s="109">
        <v>37658</v>
      </c>
      <c r="H61" s="86">
        <f ca="1">IF(G61="","",DATEDIF(G61,NOW(),"Y"))</f>
        <v>22</v>
      </c>
      <c r="I61" s="87"/>
      <c r="J61" s="88"/>
      <c r="K61" s="89">
        <v>5</v>
      </c>
      <c r="L61" s="90">
        <f>IF(K61="","",RANK(K61,K$3:K$73,0))</f>
        <v>39</v>
      </c>
      <c r="M61" s="90">
        <f>IFERROR(IF(L61="","",VLOOKUP(L61,'Concordance Classmt &amp; Points'!$A$2:$B$33,2,FALSE)),0)</f>
        <v>0</v>
      </c>
      <c r="N61" s="91">
        <f ca="1">IF(ISNUMBER(M61),M61+M61*(MAX(0,$H61-28))*1.5/100,"")</f>
        <v>0</v>
      </c>
      <c r="O61" s="92"/>
      <c r="P61" s="89">
        <v>5</v>
      </c>
      <c r="Q61" s="93" t="str">
        <f>IFERROR(IF(AND(J61=0,I61=0),"",437.8*P61*I61/(J61*J61)),"")</f>
        <v/>
      </c>
      <c r="R61" s="94" t="str">
        <f>IF(Q61="","",RANK(Q61,Q$3:Q$73,0))</f>
        <v/>
      </c>
      <c r="S61" s="90" t="str">
        <f>IFERROR(IF(R61="","",VLOOKUP(R61,'Concordance Classmt &amp; Points'!$A$2:$B$33,2,FALSE)),0)</f>
        <v/>
      </c>
      <c r="T61" s="91" t="str">
        <f>IF(ISNUMBER(S61),S61+S61*(MAX(0,$H61-28))*1.5/100,"")</f>
        <v/>
      </c>
      <c r="U61" s="101"/>
      <c r="V61" s="96"/>
      <c r="W61" s="90" t="str">
        <f>IF(V61="","",RANK(V61,V$3:V$73,1))</f>
        <v/>
      </c>
      <c r="X61" s="90" t="str">
        <f>IFERROR(IF(W61="","",VLOOKUP(W61,'Concordance Classmt &amp; Points'!$A$2:$B$33,2,FALSE)),0)</f>
        <v/>
      </c>
      <c r="Y61" s="91" t="str">
        <f>IF(ISNUMBER(X61),X61+X61*(MAX(0,$H61-28))*1.5/100,"")</f>
        <v/>
      </c>
      <c r="Z61" s="101"/>
      <c r="AA61" s="96"/>
      <c r="AB61" s="90" t="str">
        <f>IF(AA61="","",RANK(AA61,AA$3:AA$73,1))</f>
        <v/>
      </c>
      <c r="AC61" s="90" t="str">
        <f>IFERROR(IF(AB61="","",VLOOKUP(AB61,'Concordance Classmt &amp; Points'!$A$2:$B$33,2,FALSE)),0)</f>
        <v/>
      </c>
      <c r="AD61" s="91" t="str">
        <f>IF(ISNUMBER(AC61),AC61+AC61*(MAX(0,$H61-28))*1.5/100,"")</f>
        <v/>
      </c>
      <c r="AE61" s="101"/>
      <c r="AF61" s="97"/>
      <c r="AG61" s="90"/>
      <c r="AH61" s="90"/>
      <c r="AI61" s="91" t="str">
        <f>IF(ISNUMBER(AH61),AH61+AH61*(MAX(0,$H61-28))*1.5/100,"")</f>
        <v/>
      </c>
      <c r="AJ61" s="101"/>
      <c r="AK61" s="97"/>
      <c r="AL61" s="90"/>
      <c r="AM61" s="90"/>
      <c r="AN61" s="91" t="str">
        <f>IF(ISNUMBER(AM61),AM61+AM61*(MAX(0,$H61-28))*1.5/100,"")</f>
        <v/>
      </c>
      <c r="AO61" s="101"/>
      <c r="AP61" s="96"/>
      <c r="AQ61" s="90" t="str">
        <f>IF(AP61="","",RANK(AP61,AP$3:AP$73,1))</f>
        <v/>
      </c>
      <c r="AR61" s="90" t="str">
        <f>IFERROR(IF(AQ61="","",VLOOKUP(AQ61,'Concordance Classmt &amp; Points'!$A$2:$B$33,2,FALSE)),0)</f>
        <v/>
      </c>
      <c r="AS61" s="91" t="str">
        <f>IF(ISNUMBER(AR61),AR61+AR61*(MAX(0,$H61-28))*1.5/100,"")</f>
        <v/>
      </c>
      <c r="AT61" s="101"/>
      <c r="AU61" s="96"/>
      <c r="AV61" s="90" t="str">
        <f>IF(AU61="","",RANK(AU61,AU$3:AU$73,1))</f>
        <v/>
      </c>
      <c r="AW61" s="90" t="str">
        <f>IFERROR(IF(AV61="","",VLOOKUP(AV61,'Concordance Classmt &amp; Points'!$A$2:$B$33,2,FALSE)),0)</f>
        <v/>
      </c>
      <c r="AX61" s="91" t="str">
        <f>IF(ISNUMBER(AW61),AW61+AW61*(MAX(0,$H61-28))*1.5/100,"")</f>
        <v/>
      </c>
      <c r="AY61" s="101"/>
      <c r="AZ61" s="96"/>
      <c r="BA61" s="90" t="str">
        <f>IF(AZ61="","",RANK(AZ61,AZ$3:AZ$73,1))</f>
        <v/>
      </c>
      <c r="BB61" s="90" t="str">
        <f>IFERROR(IF(BA61="","",VLOOKUP(BA61,'Concordance Classmt &amp; Points'!$A$2:$B$33,2,FALSE)),0)</f>
        <v/>
      </c>
      <c r="BC61" s="91" t="str">
        <f>IF(ISNUMBER(BB61),BB61+BB61*(MAX(0,$H61-28))*1.5/100,"")</f>
        <v/>
      </c>
      <c r="BD61" s="101"/>
      <c r="BE61" s="96"/>
      <c r="BF61" s="94" t="str">
        <f>IF(BE61="","",RANK(BE61,BE$3:BE$73,0))</f>
        <v/>
      </c>
      <c r="BG61" s="90" t="str">
        <f>IFERROR(IF(BF61="","",VLOOKUP(BF61,'Concordance Classmt &amp; Points'!$A$2:$B$33,2,FALSE)),0)</f>
        <v/>
      </c>
      <c r="BH61" s="91" t="str">
        <f>IF(ISNUMBER(BG61),BG61+BG61*(MAX(0,$H61-28))*1.5/100,"")</f>
        <v/>
      </c>
      <c r="BI61" s="91" t="str">
        <f>IF(BE61="","",IF(LEN(BE61)&lt;=2,BE61,
IF(LEN(BE61)=3,LEFT(BE61,1)*60+RIGHT(BE61,2)*1,
IF(LEN(BE61)=4,LEFT(BE61,2)*60+RIGHT(BE61,2)*1)))/60)</f>
        <v/>
      </c>
      <c r="BJ61" s="91" t="str">
        <f>IF(BE61="","",8+0.5*(BI61-1))</f>
        <v/>
      </c>
      <c r="BK61" s="101"/>
      <c r="BL61" s="99">
        <f>IF(COUNT(M61,S61,X61,AC61,AH61,AR61,AM61,AW61,BB61,BG61),SUM(M61,S61,X61,AC61,AH61,AR61,AM61,AW61,BB61,BG61),"-")</f>
        <v>0</v>
      </c>
      <c r="BM61" s="99">
        <f ca="1">IF(COUNT(N61,T61,Y61,AD61,AI61,AN61,AS61,AX61,BC61,BH61),SUM(N61,T61,Y61,AD61,AI61,AN61,AS61,AX61,BC61,BH61),"-")</f>
        <v>0</v>
      </c>
      <c r="BN61" s="81">
        <f ca="1">IF(BM61="-","",RANK(BM61,BM$3:BM$73))</f>
        <v>52</v>
      </c>
    </row>
    <row r="62" spans="1:66" s="100" customFormat="1" x14ac:dyDescent="0.35">
      <c r="A62" s="81">
        <f ca="1">IF(BM62="-","",RANK(BM62,BM$3:BM$73))</f>
        <v>52</v>
      </c>
      <c r="B62" s="81"/>
      <c r="C62" s="82"/>
      <c r="D62" s="82" t="s">
        <v>9</v>
      </c>
      <c r="E62" s="108" t="s">
        <v>140</v>
      </c>
      <c r="F62" s="90"/>
      <c r="G62" s="109">
        <v>36188</v>
      </c>
      <c r="H62" s="86">
        <f ca="1">IF(G62="","",DATEDIF(G62,NOW(),"Y"))</f>
        <v>26</v>
      </c>
      <c r="I62" s="87"/>
      <c r="J62" s="88"/>
      <c r="K62" s="89">
        <v>3</v>
      </c>
      <c r="L62" s="90">
        <f>IF(K62="","",RANK(K62,K$3:K$73,0))</f>
        <v>51</v>
      </c>
      <c r="M62" s="90">
        <f>IFERROR(IF(L62="","",VLOOKUP(L62,'Concordance Classmt &amp; Points'!$A$2:$B$33,2,FALSE)),0)</f>
        <v>0</v>
      </c>
      <c r="N62" s="91">
        <f ca="1">IF(ISNUMBER(M62),M62+M62*(MAX(0,$H62-28))*1.5/100,"")</f>
        <v>0</v>
      </c>
      <c r="O62" s="92"/>
      <c r="P62" s="89">
        <v>3</v>
      </c>
      <c r="Q62" s="93" t="str">
        <f>IFERROR(IF(AND(J62=0,I62=0),"",437.8*P62*I62/(J62*J62)),"")</f>
        <v/>
      </c>
      <c r="R62" s="94" t="str">
        <f>IF(Q62="","",RANK(Q62,Q$3:Q$73,0))</f>
        <v/>
      </c>
      <c r="S62" s="90" t="str">
        <f>IFERROR(IF(R62="","",VLOOKUP(R62,'Concordance Classmt &amp; Points'!$A$2:$B$33,2,FALSE)),0)</f>
        <v/>
      </c>
      <c r="T62" s="91" t="str">
        <f>IF(ISNUMBER(S62),S62+S62*(MAX(0,$H62-28))*1.5/100,"")</f>
        <v/>
      </c>
      <c r="U62" s="101"/>
      <c r="V62" s="96"/>
      <c r="W62" s="90" t="str">
        <f>IF(V62="","",RANK(V62,V$3:V$73,1))</f>
        <v/>
      </c>
      <c r="X62" s="90" t="str">
        <f>IFERROR(IF(W62="","",VLOOKUP(W62,'Concordance Classmt &amp; Points'!$A$2:$B$33,2,FALSE)),0)</f>
        <v/>
      </c>
      <c r="Y62" s="91" t="str">
        <f>IF(ISNUMBER(X62),X62+X62*(MAX(0,$H62-28))*1.5/100,"")</f>
        <v/>
      </c>
      <c r="Z62" s="101"/>
      <c r="AA62" s="96"/>
      <c r="AB62" s="90" t="str">
        <f>IF(AA62="","",RANK(AA62,AA$3:AA$73,1))</f>
        <v/>
      </c>
      <c r="AC62" s="90" t="str">
        <f>IFERROR(IF(AB62="","",VLOOKUP(AB62,'Concordance Classmt &amp; Points'!$A$2:$B$33,2,FALSE)),0)</f>
        <v/>
      </c>
      <c r="AD62" s="91" t="str">
        <f>IF(ISNUMBER(AC62),AC62+AC62*(MAX(0,$H62-28))*1.5/100,"")</f>
        <v/>
      </c>
      <c r="AE62" s="101"/>
      <c r="AF62" s="97"/>
      <c r="AG62" s="90" t="str">
        <f>IF(AF62="","",RANK(AF62,AF$3:AF$73,1))</f>
        <v/>
      </c>
      <c r="AH62" s="90" t="str">
        <f>IFERROR(IF(AG62="","",VLOOKUP(AG62,'Concordance Classmt &amp; Points'!$A$2:$B$33,2,FALSE)),0)</f>
        <v/>
      </c>
      <c r="AI62" s="91" t="str">
        <f>IF(ISNUMBER(AH62),AH62+AH62*(MAX(0,$H62-28))*1.5/100,"")</f>
        <v/>
      </c>
      <c r="AJ62" s="101"/>
      <c r="AK62" s="97"/>
      <c r="AL62" s="90" t="str">
        <f>IF(AK62="","",RANK(AK62,AK$3:AK$73,1))</f>
        <v/>
      </c>
      <c r="AM62" s="90" t="str">
        <f>IFERROR(IF(AL62="","",VLOOKUP(AL62,'Concordance Classmt &amp; Points'!$A$2:$B$33,2,FALSE)),0)</f>
        <v/>
      </c>
      <c r="AN62" s="91" t="str">
        <f>IF(ISNUMBER(AM62),AM62+AM62*(MAX(0,$H62-28))*1.5/100,"")</f>
        <v/>
      </c>
      <c r="AO62" s="101"/>
      <c r="AP62" s="96"/>
      <c r="AQ62" s="90" t="str">
        <f>IF(AP62="","",RANK(AP62,AP$3:AP$73,1))</f>
        <v/>
      </c>
      <c r="AR62" s="90" t="str">
        <f>IFERROR(IF(AQ62="","",VLOOKUP(AQ62,'Concordance Classmt &amp; Points'!$A$2:$B$33,2,FALSE)),0)</f>
        <v/>
      </c>
      <c r="AS62" s="91" t="str">
        <f>IF(ISNUMBER(AR62),AR62+AR62*(MAX(0,$H62-28))*1.5/100,"")</f>
        <v/>
      </c>
      <c r="AT62" s="101"/>
      <c r="AU62" s="96"/>
      <c r="AV62" s="90" t="str">
        <f>IF(AU62="","",RANK(AU62,AU$3:AU$73,1))</f>
        <v/>
      </c>
      <c r="AW62" s="90" t="str">
        <f>IFERROR(IF(AV62="","",VLOOKUP(AV62,'Concordance Classmt &amp; Points'!$A$2:$B$33,2,FALSE)),0)</f>
        <v/>
      </c>
      <c r="AX62" s="91" t="str">
        <f>IF(ISNUMBER(AW62),AW62+AW62*(MAX(0,$H62-28))*1.5/100,"")</f>
        <v/>
      </c>
      <c r="AY62" s="101"/>
      <c r="AZ62" s="96"/>
      <c r="BA62" s="90" t="str">
        <f>IF(AZ62="","",RANK(AZ62,AZ$3:AZ$73,1))</f>
        <v/>
      </c>
      <c r="BB62" s="90" t="str">
        <f>IFERROR(IF(BA62="","",VLOOKUP(BA62,'Concordance Classmt &amp; Points'!$A$2:$B$33,2,FALSE)),0)</f>
        <v/>
      </c>
      <c r="BC62" s="91" t="str">
        <f>IF(ISNUMBER(BB62),BB62+BB62*(MAX(0,$H62-28))*1.5/100,"")</f>
        <v/>
      </c>
      <c r="BD62" s="101"/>
      <c r="BE62" s="96"/>
      <c r="BF62" s="94" t="str">
        <f>IF(BE62="","",RANK(BE62,BE$3:BE$73,0))</f>
        <v/>
      </c>
      <c r="BG62" s="90" t="str">
        <f>IFERROR(IF(BF62="","",VLOOKUP(BF62,'Concordance Classmt &amp; Points'!$A$2:$B$33,2,FALSE)),0)</f>
        <v/>
      </c>
      <c r="BH62" s="91" t="str">
        <f>IF(ISNUMBER(BG62),BG62+BG62*(MAX(0,$H62-28))*1.5/100,"")</f>
        <v/>
      </c>
      <c r="BI62" s="91" t="str">
        <f>IF(BE62="","",IF(LEN(BE62)&lt;=2,BE62,
IF(LEN(BE62)=3,LEFT(BE62,1)*60+RIGHT(BE62,2)*1,
IF(LEN(BE62)=4,LEFT(BE62,2)*60+RIGHT(BE62,2)*1)))/60)</f>
        <v/>
      </c>
      <c r="BJ62" s="91" t="str">
        <f>IF(BE62="","",8+0.5*(BI62-1))</f>
        <v/>
      </c>
      <c r="BK62" s="101"/>
      <c r="BL62" s="99">
        <f>IF(COUNT(M62,S62,X62,AC62,AH62,AR62,AM62,AW62,BB62,BG62),SUM(M62,S62,X62,AC62,AH62,AR62,AM62,AW62,BB62,BG62),"-")</f>
        <v>0</v>
      </c>
      <c r="BM62" s="99">
        <f ca="1">IF(COUNT(N62,T62,Y62,AD62,AI62,AN62,AS62,AX62,BC62,BH62),SUM(N62,T62,Y62,AD62,AI62,AN62,AS62,AX62,BC62,BH62),"-")</f>
        <v>0</v>
      </c>
      <c r="BN62" s="81">
        <f ca="1">IF(BM62="-","",RANK(BM62,BM$3:BM$73))</f>
        <v>52</v>
      </c>
    </row>
    <row r="63" spans="1:66" s="100" customFormat="1" x14ac:dyDescent="0.35">
      <c r="A63" s="81">
        <f ca="1">IF(BM63="-","",RANK(BM63,BM$3:BM$73))</f>
        <v>52</v>
      </c>
      <c r="B63" s="81"/>
      <c r="C63" s="82"/>
      <c r="D63" s="82" t="s">
        <v>55</v>
      </c>
      <c r="E63" s="108" t="s">
        <v>140</v>
      </c>
      <c r="F63" s="90"/>
      <c r="G63" s="109">
        <v>35665</v>
      </c>
      <c r="H63" s="86">
        <f ca="1">IF(G63="","",DATEDIF(G63,NOW(),"Y"))</f>
        <v>27</v>
      </c>
      <c r="I63" s="87"/>
      <c r="J63" s="88"/>
      <c r="K63" s="89">
        <v>3</v>
      </c>
      <c r="L63" s="90">
        <f>IF(K63="","",RANK(K63,K$3:K$73,0))</f>
        <v>51</v>
      </c>
      <c r="M63" s="90">
        <f>IFERROR(IF(L63="","",VLOOKUP(L63,'Concordance Classmt &amp; Points'!$A$2:$B$33,2,FALSE)),0)</f>
        <v>0</v>
      </c>
      <c r="N63" s="91">
        <f ca="1">IF(ISNUMBER(M63),M63+M63*(MAX(0,$H63-28))*1.5/100,"")</f>
        <v>0</v>
      </c>
      <c r="O63" s="92"/>
      <c r="P63" s="89">
        <v>3</v>
      </c>
      <c r="Q63" s="93" t="str">
        <f>IFERROR(IF(AND(J63=0,I63=0),"",437.8*P63*I63/(J63*J63)),"")</f>
        <v/>
      </c>
      <c r="R63" s="94" t="str">
        <f>IF(Q63="","",RANK(Q63,Q$3:Q$73,0))</f>
        <v/>
      </c>
      <c r="S63" s="90" t="str">
        <f>IFERROR(IF(R63="","",VLOOKUP(R63,'Concordance Classmt &amp; Points'!$A$2:$B$33,2,FALSE)),0)</f>
        <v/>
      </c>
      <c r="T63" s="91" t="str">
        <f>IF(ISNUMBER(S63),S63+S63*(MAX(0,$H63-28))*1.5/100,"")</f>
        <v/>
      </c>
      <c r="U63" s="101"/>
      <c r="V63" s="96"/>
      <c r="W63" s="90" t="str">
        <f>IF(V63="","",RANK(V63,V$3:V$73,1))</f>
        <v/>
      </c>
      <c r="X63" s="90" t="str">
        <f>IFERROR(IF(W63="","",VLOOKUP(W63,'Concordance Classmt &amp; Points'!$A$2:$B$33,2,FALSE)),0)</f>
        <v/>
      </c>
      <c r="Y63" s="91" t="str">
        <f>IF(ISNUMBER(X63),X63+X63*(MAX(0,$H63-28))*1.5/100,"")</f>
        <v/>
      </c>
      <c r="Z63" s="101"/>
      <c r="AA63" s="96"/>
      <c r="AB63" s="90" t="str">
        <f>IF(AA63="","",RANK(AA63,AA$3:AA$73,1))</f>
        <v/>
      </c>
      <c r="AC63" s="90" t="str">
        <f>IFERROR(IF(AB63="","",VLOOKUP(AB63,'Concordance Classmt &amp; Points'!$A$2:$B$33,2,FALSE)),0)</f>
        <v/>
      </c>
      <c r="AD63" s="91" t="str">
        <f>IF(ISNUMBER(AC63),AC63+AC63*(MAX(0,$H63-28))*1.5/100,"")</f>
        <v/>
      </c>
      <c r="AE63" s="95"/>
      <c r="AF63" s="97"/>
      <c r="AG63" s="90" t="str">
        <f>IF(AF63="","",RANK(AF63,AF$3:AF$73,1))</f>
        <v/>
      </c>
      <c r="AH63" s="90" t="str">
        <f>IFERROR(IF(AG63="","",VLOOKUP(AG63,'Concordance Classmt &amp; Points'!$A$2:$B$33,2,FALSE)),0)</f>
        <v/>
      </c>
      <c r="AI63" s="91" t="str">
        <f>IF(ISNUMBER(AH63),AH63+AH63*(MAX(0,$H63-28))*1.5/100,"")</f>
        <v/>
      </c>
      <c r="AJ63" s="101"/>
      <c r="AK63" s="97"/>
      <c r="AL63" s="90" t="str">
        <f>IF(AK63="","",RANK(AK63,AK$3:AK$73,1))</f>
        <v/>
      </c>
      <c r="AM63" s="90" t="str">
        <f>IFERROR(IF(AL63="","",VLOOKUP(AL63,'Concordance Classmt &amp; Points'!$A$2:$B$33,2,FALSE)),0)</f>
        <v/>
      </c>
      <c r="AN63" s="91" t="str">
        <f>IF(ISNUMBER(AM63),AM63+AM63*(MAX(0,$H63-28))*1.5/100,"")</f>
        <v/>
      </c>
      <c r="AO63" s="101"/>
      <c r="AP63" s="96"/>
      <c r="AQ63" s="90" t="str">
        <f>IF(AP63="","",RANK(AP63,AP$3:AP$73,1))</f>
        <v/>
      </c>
      <c r="AR63" s="90" t="str">
        <f>IFERROR(IF(AQ63="","",VLOOKUP(AQ63,'Concordance Classmt &amp; Points'!$A$2:$B$33,2,FALSE)),0)</f>
        <v/>
      </c>
      <c r="AS63" s="91" t="str">
        <f>IF(ISNUMBER(AR63),AR63+AR63*(MAX(0,$H63-28))*1.5/100,"")</f>
        <v/>
      </c>
      <c r="AT63" s="101"/>
      <c r="AU63" s="96"/>
      <c r="AV63" s="90" t="str">
        <f>IF(AU63="","",RANK(AU63,AU$3:AU$73,1))</f>
        <v/>
      </c>
      <c r="AW63" s="90" t="str">
        <f>IFERROR(IF(AV63="","",VLOOKUP(AV63,'Concordance Classmt &amp; Points'!$A$2:$B$33,2,FALSE)),0)</f>
        <v/>
      </c>
      <c r="AX63" s="91" t="str">
        <f>IF(ISNUMBER(AW63),AW63+AW63*(MAX(0,$H63-28))*1.5/100,"")</f>
        <v/>
      </c>
      <c r="AY63" s="101"/>
      <c r="AZ63" s="96"/>
      <c r="BA63" s="90" t="str">
        <f>IF(AZ63="","",RANK(AZ63,AZ$3:AZ$73,1))</f>
        <v/>
      </c>
      <c r="BB63" s="90" t="str">
        <f>IFERROR(IF(BA63="","",VLOOKUP(BA63,'Concordance Classmt &amp; Points'!$A$2:$B$33,2,FALSE)),0)</f>
        <v/>
      </c>
      <c r="BC63" s="91" t="str">
        <f>IF(ISNUMBER(BB63),BB63+BB63*(MAX(0,$H63-28))*1.5/100,"")</f>
        <v/>
      </c>
      <c r="BD63" s="101"/>
      <c r="BE63" s="96"/>
      <c r="BF63" s="94" t="str">
        <f>IF(BE63="","",RANK(BE63,BE$3:BE$73,0))</f>
        <v/>
      </c>
      <c r="BG63" s="90" t="str">
        <f>IFERROR(IF(BF63="","",VLOOKUP(BF63,'Concordance Classmt &amp; Points'!$A$2:$B$33,2,FALSE)),0)</f>
        <v/>
      </c>
      <c r="BH63" s="91" t="str">
        <f>IF(ISNUMBER(BG63),BG63+BG63*(MAX(0,$H63-28))*1.5/100,"")</f>
        <v/>
      </c>
      <c r="BI63" s="91" t="str">
        <f>IF(BE63="","",IF(LEN(BE63)&lt;=2,BE63,
IF(LEN(BE63)=3,LEFT(BE63,1)*60+RIGHT(BE63,2)*1,
IF(LEN(BE63)=4,LEFT(BE63,2)*60+RIGHT(BE63,2)*1)))/60)</f>
        <v/>
      </c>
      <c r="BJ63" s="91" t="str">
        <f>IF(BE63="","",8+0.5*(BI63-1))</f>
        <v/>
      </c>
      <c r="BK63" s="101"/>
      <c r="BL63" s="99">
        <f>IF(COUNT(M63,S63,X63,AC63,AH63,AR63,AM63,AW63,BB63,BG63),SUM(M63,S63,X63,AC63,AH63,AR63,AM63,AW63,BB63,BG63),"-")</f>
        <v>0</v>
      </c>
      <c r="BM63" s="99">
        <f ca="1">IF(COUNT(N63,T63,Y63,AD63,AI63,AN63,AS63,AX63,BC63,BH63),SUM(N63,T63,Y63,AD63,AI63,AN63,AS63,AX63,BC63,BH63),"-")</f>
        <v>0</v>
      </c>
      <c r="BN63" s="81">
        <f ca="1">IF(BM63="-","",RANK(BM63,BM$3:BM$73))</f>
        <v>52</v>
      </c>
    </row>
    <row r="64" spans="1:66" x14ac:dyDescent="0.35">
      <c r="A64" s="4">
        <f ca="1">IF(BM64="-","",RANK(BM64,BM$3:BM$73))</f>
        <v>52</v>
      </c>
      <c r="B64" s="4"/>
      <c r="C64" s="23"/>
      <c r="D64" s="23" t="s">
        <v>53</v>
      </c>
      <c r="E64" s="57" t="s">
        <v>115</v>
      </c>
      <c r="F64" s="44"/>
      <c r="G64" s="39">
        <v>36350</v>
      </c>
      <c r="H64" s="10">
        <f ca="1">IF(G64="","",DATEDIF(G64,NOW(),"Y"))</f>
        <v>25</v>
      </c>
      <c r="I64" s="49"/>
      <c r="J64" s="29"/>
      <c r="K64" s="9">
        <v>3</v>
      </c>
      <c r="L64" s="2">
        <f>IF(K64="","",RANK(K64,K$3:K$73,0))</f>
        <v>51</v>
      </c>
      <c r="M64" s="2">
        <f>IFERROR(IF(L64="","",VLOOKUP(L64,'Concordance Classmt &amp; Points'!$A$2:$B$33,2,FALSE)),0)</f>
        <v>0</v>
      </c>
      <c r="N64" s="47">
        <f ca="1">IF(ISNUMBER(M64),M64+M64*(MAX(0,$H64-28))*1.5/100,"")</f>
        <v>0</v>
      </c>
      <c r="O64" s="55"/>
      <c r="P64" s="9">
        <v>3</v>
      </c>
      <c r="Q64" s="48" t="str">
        <f>IFERROR(IF(AND(J64=0,I64=0),"",437.8*P64*I64/(J64*J64)),"")</f>
        <v/>
      </c>
      <c r="R64" s="11" t="str">
        <f>IF(Q64="","",RANK(Q64,Q$3:Q$73,0))</f>
        <v/>
      </c>
      <c r="S64" s="2" t="str">
        <f>IFERROR(IF(R64="","",VLOOKUP(R64,'Concordance Classmt &amp; Points'!$A$2:$B$33,2,FALSE)),0)</f>
        <v/>
      </c>
      <c r="T64" s="47" t="str">
        <f>IF(ISNUMBER(S64),S64+S64*(MAX(0,$H64-28))*1.5/100,"")</f>
        <v/>
      </c>
      <c r="U64" s="52"/>
      <c r="V64" s="22"/>
      <c r="W64" s="2" t="str">
        <f>IF(V64="","",RANK(V64,V$3:V$73,1))</f>
        <v/>
      </c>
      <c r="X64" s="2" t="str">
        <f>IFERROR(IF(W64="","",VLOOKUP(W64,'Concordance Classmt &amp; Points'!$A$2:$B$33,2,FALSE)),0)</f>
        <v/>
      </c>
      <c r="Y64" s="47" t="str">
        <f>IF(ISNUMBER(X64),X64+X64*(MAX(0,$H64-28))*1.5/100,"")</f>
        <v/>
      </c>
      <c r="Z64" s="52"/>
      <c r="AA64" s="22"/>
      <c r="AB64" s="2" t="str">
        <f>IF(AA64="","",RANK(AA64,AA$3:AA$73,1))</f>
        <v/>
      </c>
      <c r="AC64" s="2" t="str">
        <f>IFERROR(IF(AB64="","",VLOOKUP(AB64,'Concordance Classmt &amp; Points'!$A$2:$B$33,2,FALSE)),0)</f>
        <v/>
      </c>
      <c r="AD64" s="47" t="str">
        <f>IF(ISNUMBER(AC64),AC64+AC64*(MAX(0,$H64-28))*1.5/100,"")</f>
        <v/>
      </c>
      <c r="AE64" s="52"/>
      <c r="AF64" s="26">
        <v>3.592592592592593E-3</v>
      </c>
      <c r="AG64" s="2">
        <f>IF(AF64="","",RANK(AF64,AF$3:AF$73,1))</f>
        <v>32</v>
      </c>
      <c r="AH64" s="2">
        <f>IFERROR(IF(AG64="","",VLOOKUP(AG64,'Concordance Classmt &amp; Points'!$A$2:$B$33,2,FALSE)),0)</f>
        <v>0</v>
      </c>
      <c r="AI64" s="47">
        <f ca="1">IF(ISNUMBER(AH64),AH64+AH64*(MAX(0,$H64-28))*1.5/100,"")</f>
        <v>0</v>
      </c>
      <c r="AJ64" s="52"/>
      <c r="AK64" s="26">
        <v>3.592592592592593E-3</v>
      </c>
      <c r="AL64" s="2">
        <f>IF(AK64="","",RANK(AK64,AK$3:AK$73,1))</f>
        <v>32</v>
      </c>
      <c r="AM64" s="2">
        <f>IFERROR(IF(AL64="","",VLOOKUP(AL64,'Concordance Classmt &amp; Points'!$A$2:$B$33,2,FALSE)),0)</f>
        <v>0</v>
      </c>
      <c r="AN64" s="47">
        <f ca="1">IF(ISNUMBER(AM64),AM64+AM64*(MAX(0,$H64-28))*1.5/100,"")</f>
        <v>0</v>
      </c>
      <c r="AO64" s="52"/>
      <c r="AP64" s="22"/>
      <c r="AQ64" s="2" t="str">
        <f>IF(AP64="","",RANK(AP64,AP$3:AP$73,1))</f>
        <v/>
      </c>
      <c r="AR64" s="2" t="str">
        <f>IFERROR(IF(AQ64="","",VLOOKUP(AQ64,'Concordance Classmt &amp; Points'!$A$2:$B$33,2,FALSE)),0)</f>
        <v/>
      </c>
      <c r="AS64" s="47" t="str">
        <f>IF(ISNUMBER(AR64),AR64+AR64*(MAX(0,$H64-28))*1.5/100,"")</f>
        <v/>
      </c>
      <c r="AT64" s="52"/>
      <c r="AU64" s="22"/>
      <c r="AV64" s="2" t="str">
        <f>IF(AU64="","",RANK(AU64,AU$3:AU$73,1))</f>
        <v/>
      </c>
      <c r="AW64" s="2" t="str">
        <f>IFERROR(IF(AV64="","",VLOOKUP(AV64,'Concordance Classmt &amp; Points'!$A$2:$B$33,2,FALSE)),0)</f>
        <v/>
      </c>
      <c r="AX64" s="47" t="str">
        <f>IF(ISNUMBER(AW64),AW64+AW64*(MAX(0,$H64-28))*1.5/100,"")</f>
        <v/>
      </c>
      <c r="AY64" s="52"/>
      <c r="AZ64" s="22"/>
      <c r="BA64" s="2" t="str">
        <f>IF(AZ64="","",RANK(AZ64,AZ$3:AZ$73,1))</f>
        <v/>
      </c>
      <c r="BB64" s="2" t="str">
        <f>IFERROR(IF(BA64="","",VLOOKUP(BA64,'Concordance Classmt &amp; Points'!$A$2:$B$33,2,FALSE)),0)</f>
        <v/>
      </c>
      <c r="BC64" s="47" t="str">
        <f>IF(ISNUMBER(BB64),BB64+BB64*(MAX(0,$H64-28))*1.5/100,"")</f>
        <v/>
      </c>
      <c r="BD64" s="52"/>
      <c r="BE64" s="22"/>
      <c r="BF64" s="11" t="str">
        <f>IF(BE64="","",RANK(BE64,BE$3:BE$73,0))</f>
        <v/>
      </c>
      <c r="BG64" s="2" t="str">
        <f>IFERROR(IF(BF64="","",VLOOKUP(BF64,'Concordance Classmt &amp; Points'!$A$2:$B$33,2,FALSE)),0)</f>
        <v/>
      </c>
      <c r="BH64" s="47" t="str">
        <f>IF(ISNUMBER(BG64),BG64+BG64*(MAX(0,$H64-28))*1.5/100,"")</f>
        <v/>
      </c>
      <c r="BI64" s="47" t="str">
        <f>IF(BE64="","",IF(LEN(BE64)&lt;=2,BE64,
IF(LEN(BE64)=3,LEFT(BE64,1)*60+RIGHT(BE64,2)*1,
IF(LEN(BE64)=4,LEFT(BE64,2)*60+RIGHT(BE64,2)*1)))/60)</f>
        <v/>
      </c>
      <c r="BJ64" s="47" t="str">
        <f>IF(BE64="","",8+0.5*(BI64-1))</f>
        <v/>
      </c>
      <c r="BK64" s="52"/>
      <c r="BL64" s="12">
        <f>IF(COUNT(M64,S64,X64,AC64,AH64,AR64,AM64,AW64,BB64,BG64),SUM(M64,S64,X64,AC64,AH64,AR64,AM64,AW64,BB64,BG64),"-")</f>
        <v>0</v>
      </c>
      <c r="BM64" s="12">
        <f ca="1">IF(COUNT(N64,T64,Y64,AD64,AI64,AN64,AS64,AX64,BC64,BH64),SUM(N64,T64,Y64,AD64,AI64,AN64,AS64,AX64,BC64,BH64),"-")</f>
        <v>0</v>
      </c>
      <c r="BN64" s="4">
        <f ca="1">IF(BM64="-","",RANK(BM64,BM$3:BM$73))</f>
        <v>52</v>
      </c>
    </row>
    <row r="65" spans="1:66" s="100" customFormat="1" x14ac:dyDescent="0.35">
      <c r="A65" s="4">
        <f ca="1">IF(BM65="-","",RANK(BM65,BM$3:BM$73))</f>
        <v>52</v>
      </c>
      <c r="B65" s="4"/>
      <c r="C65" s="23"/>
      <c r="D65" s="23" t="s">
        <v>10</v>
      </c>
      <c r="E65" s="56" t="s">
        <v>115</v>
      </c>
      <c r="F65" s="43"/>
      <c r="G65" s="38">
        <v>35117</v>
      </c>
      <c r="H65" s="10">
        <f ca="1">IF(G65="","",DATEDIF(G65,NOW(),"Y"))</f>
        <v>29</v>
      </c>
      <c r="I65" s="49"/>
      <c r="J65" s="29"/>
      <c r="K65" s="9">
        <v>5</v>
      </c>
      <c r="L65" s="2">
        <f>IF(K65="","",RANK(K65,K$3:K$73,0))</f>
        <v>39</v>
      </c>
      <c r="M65" s="2">
        <f>IFERROR(IF(L65="","",VLOOKUP(L65,'Concordance Classmt &amp; Points'!$A$2:$B$33,2,FALSE)),0)</f>
        <v>0</v>
      </c>
      <c r="N65" s="47">
        <f ca="1">IF(ISNUMBER(M65),M65+M65*(MAX(0,$H65-28))*1.5/100,"")</f>
        <v>0</v>
      </c>
      <c r="O65" s="55"/>
      <c r="P65" s="9">
        <v>5</v>
      </c>
      <c r="Q65" s="48" t="str">
        <f>IFERROR(IF(AND(J65=0,I65=0),"",437.8*P65*I65/(J65*J65)),"")</f>
        <v/>
      </c>
      <c r="R65" s="11" t="str">
        <f>IF(Q65="","",RANK(Q65,Q$3:Q$73,0))</f>
        <v/>
      </c>
      <c r="S65" s="2" t="str">
        <f>IFERROR(IF(R65="","",VLOOKUP(R65,'Concordance Classmt &amp; Points'!$A$2:$B$33,2,FALSE)),0)</f>
        <v/>
      </c>
      <c r="T65" s="47" t="str">
        <f>IF(ISNUMBER(S65),S65+S65*(MAX(0,$H65-28))*1.5/100,"")</f>
        <v/>
      </c>
      <c r="U65" s="52"/>
      <c r="V65" s="22"/>
      <c r="W65" s="2" t="str">
        <f>IF(V65="","",RANK(V65,V$3:V$73,1))</f>
        <v/>
      </c>
      <c r="X65" s="2" t="str">
        <f>IFERROR(IF(W65="","",VLOOKUP(W65,'Concordance Classmt &amp; Points'!$A$2:$B$33,2,FALSE)),0)</f>
        <v/>
      </c>
      <c r="Y65" s="47" t="str">
        <f>IF(ISNUMBER(X65),X65+X65*(MAX(0,$H65-28))*1.5/100,"")</f>
        <v/>
      </c>
      <c r="Z65" s="52"/>
      <c r="AA65" s="22"/>
      <c r="AB65" s="2" t="str">
        <f>IF(AA65="","",RANK(AA65,AA$3:AA$73,1))</f>
        <v/>
      </c>
      <c r="AC65" s="2" t="str">
        <f>IFERROR(IF(AB65="","",VLOOKUP(AB65,'Concordance Classmt &amp; Points'!$A$2:$B$33,2,FALSE)),0)</f>
        <v/>
      </c>
      <c r="AD65" s="47" t="str">
        <f>IF(ISNUMBER(AC65),AC65+AC65*(MAX(0,$H65-28))*1.5/100,"")</f>
        <v/>
      </c>
      <c r="AE65" s="52"/>
      <c r="AF65" s="26">
        <v>3.630787037037037E-3</v>
      </c>
      <c r="AG65" s="2">
        <f>IF(AF65="","",RANK(AF65,AF$3:AF$73,1))</f>
        <v>33</v>
      </c>
      <c r="AH65" s="2">
        <f>IFERROR(IF(AG65="","",VLOOKUP(AG65,'Concordance Classmt &amp; Points'!$A$2:$B$33,2,FALSE)),0)</f>
        <v>0</v>
      </c>
      <c r="AI65" s="47">
        <f ca="1">IF(ISNUMBER(AH65),AH65+AH65*(MAX(0,$H65-28))*1.5/100,"")</f>
        <v>0</v>
      </c>
      <c r="AJ65" s="52"/>
      <c r="AK65" s="26">
        <v>3.630787037037037E-3</v>
      </c>
      <c r="AL65" s="2">
        <f>IF(AK65="","",RANK(AK65,AK$3:AK$73,1))</f>
        <v>33</v>
      </c>
      <c r="AM65" s="2">
        <f>IFERROR(IF(AL65="","",VLOOKUP(AL65,'Concordance Classmt &amp; Points'!$A$2:$B$33,2,FALSE)),0)</f>
        <v>0</v>
      </c>
      <c r="AN65" s="47">
        <f ca="1">IF(ISNUMBER(AM65),AM65+AM65*(MAX(0,$H65-28))*1.5/100,"")</f>
        <v>0</v>
      </c>
      <c r="AO65" s="52"/>
      <c r="AP65" s="22"/>
      <c r="AQ65" s="2" t="str">
        <f>IF(AP65="","",RANK(AP65,AP$3:AP$73,1))</f>
        <v/>
      </c>
      <c r="AR65" s="2" t="str">
        <f>IFERROR(IF(AQ65="","",VLOOKUP(AQ65,'Concordance Classmt &amp; Points'!$A$2:$B$33,2,FALSE)),0)</f>
        <v/>
      </c>
      <c r="AS65" s="47" t="str">
        <f>IF(ISNUMBER(AR65),AR65+AR65*(MAX(0,$H65-28))*1.5/100,"")</f>
        <v/>
      </c>
      <c r="AT65" s="52"/>
      <c r="AU65" s="22"/>
      <c r="AV65" s="2" t="str">
        <f>IF(AU65="","",RANK(AU65,AU$3:AU$73,1))</f>
        <v/>
      </c>
      <c r="AW65" s="2" t="str">
        <f>IFERROR(IF(AV65="","",VLOOKUP(AV65,'Concordance Classmt &amp; Points'!$A$2:$B$33,2,FALSE)),0)</f>
        <v/>
      </c>
      <c r="AX65" s="47" t="str">
        <f>IF(ISNUMBER(AW65),AW65+AW65*(MAX(0,$H65-28))*1.5/100,"")</f>
        <v/>
      </c>
      <c r="AY65" s="52"/>
      <c r="AZ65" s="22"/>
      <c r="BA65" s="2" t="str">
        <f>IF(AZ65="","",RANK(AZ65,AZ$3:AZ$73,1))</f>
        <v/>
      </c>
      <c r="BB65" s="2" t="str">
        <f>IFERROR(IF(BA65="","",VLOOKUP(BA65,'Concordance Classmt &amp; Points'!$A$2:$B$33,2,FALSE)),0)</f>
        <v/>
      </c>
      <c r="BC65" s="47" t="str">
        <f>IF(ISNUMBER(BB65),BB65+BB65*(MAX(0,$H65-28))*1.5/100,"")</f>
        <v/>
      </c>
      <c r="BD65" s="52"/>
      <c r="BE65" s="22"/>
      <c r="BF65" s="11" t="str">
        <f>IF(BE65="","",RANK(BE65,BE$3:BE$73,0))</f>
        <v/>
      </c>
      <c r="BG65" s="2" t="str">
        <f>IFERROR(IF(BF65="","",VLOOKUP(BF65,'Concordance Classmt &amp; Points'!$A$2:$B$33,2,FALSE)),0)</f>
        <v/>
      </c>
      <c r="BH65" s="47" t="str">
        <f>IF(ISNUMBER(BG65),BG65+BG65*(MAX(0,$H65-28))*1.5/100,"")</f>
        <v/>
      </c>
      <c r="BI65" s="47" t="str">
        <f>IF(BE65="","",IF(LEN(BE65)&lt;=2,BE65,
IF(LEN(BE65)=3,LEFT(BE65,1)*60+RIGHT(BE65,2)*1,
IF(LEN(BE65)=4,LEFT(BE65,2)*60+RIGHT(BE65,2)*1)))/60)</f>
        <v/>
      </c>
      <c r="BJ65" s="47" t="str">
        <f>IF(BE65="","",8+0.5*(BI65-1))</f>
        <v/>
      </c>
      <c r="BK65" s="52"/>
      <c r="BL65" s="12">
        <f>IF(COUNT(M65,S65,X65,AC65,AH65,AR65,AM65,AW65,BB65,BG65),SUM(M65,S65,X65,AC65,AH65,AR65,AM65,AW65,BB65,BG65),"-")</f>
        <v>0</v>
      </c>
      <c r="BM65" s="12">
        <f ca="1">IF(COUNT(N65,T65,Y65,AD65,AI65,AN65,AS65,AX65,BC65,BH65),SUM(N65,T65,Y65,AD65,AI65,AN65,AS65,AX65,BC65,BH65),"-")</f>
        <v>0</v>
      </c>
      <c r="BN65" s="4">
        <f ca="1">IF(BM65="-","",RANK(BM65,BM$3:BM$73))</f>
        <v>52</v>
      </c>
    </row>
    <row r="66" spans="1:66" x14ac:dyDescent="0.35">
      <c r="A66" s="4">
        <f ca="1">IF(BM66="-","",RANK(BM66,BM$3:BM$73))</f>
        <v>52</v>
      </c>
      <c r="B66" s="4"/>
      <c r="C66" s="23"/>
      <c r="D66" s="23" t="s">
        <v>15</v>
      </c>
      <c r="E66" s="57" t="s">
        <v>115</v>
      </c>
      <c r="F66" s="44"/>
      <c r="G66" s="39">
        <v>34586</v>
      </c>
      <c r="H66" s="10">
        <f ca="1">IF(G66="","",DATEDIF(G66,NOW(),"Y"))</f>
        <v>30</v>
      </c>
      <c r="I66" s="49"/>
      <c r="J66" s="29"/>
      <c r="K66" s="9"/>
      <c r="L66" s="2" t="str">
        <f>IF(K66="","",RANK(K66,K$3:K$73,0))</f>
        <v/>
      </c>
      <c r="M66" s="2" t="str">
        <f>IFERROR(IF(L66="","",VLOOKUP(L66,'Concordance Classmt &amp; Points'!$A$2:$B$33,2,FALSE)),0)</f>
        <v/>
      </c>
      <c r="N66" s="47" t="str">
        <f>IF(ISNUMBER(M66),M66+M66*(MAX(0,$H66-28))*1.5/100,"")</f>
        <v/>
      </c>
      <c r="O66" s="55"/>
      <c r="P66" s="9"/>
      <c r="Q66" s="48" t="str">
        <f>IFERROR(IF(AND(J66=0,I66=0),"",437.8*P66*I66/(J66*J66)),"")</f>
        <v/>
      </c>
      <c r="R66" s="11" t="str">
        <f>IF(Q66="","",RANK(Q66,Q$3:Q$73,0))</f>
        <v/>
      </c>
      <c r="S66" s="2" t="str">
        <f>IFERROR(IF(R66="","",VLOOKUP(R66,'Concordance Classmt &amp; Points'!$A$2:$B$33,2,FALSE)),0)</f>
        <v/>
      </c>
      <c r="T66" s="47" t="str">
        <f>IF(ISNUMBER(S66),S66+S66*(MAX(0,$H66-28))*1.5/100,"")</f>
        <v/>
      </c>
      <c r="U66" s="52"/>
      <c r="V66" s="22"/>
      <c r="W66" s="2" t="str">
        <f>IF(V66="","",RANK(V66,V$3:V$73,1))</f>
        <v/>
      </c>
      <c r="X66" s="2" t="str">
        <f>IFERROR(IF(W66="","",VLOOKUP(W66,'Concordance Classmt &amp; Points'!$A$2:$B$33,2,FALSE)),0)</f>
        <v/>
      </c>
      <c r="Y66" s="47" t="str">
        <f>IF(ISNUMBER(X66),X66+X66*(MAX(0,$H66-28))*1.5/100,"")</f>
        <v/>
      </c>
      <c r="Z66" s="52"/>
      <c r="AA66" s="22"/>
      <c r="AB66" s="2" t="str">
        <f>IF(AA66="","",RANK(AA66,AA$3:AA$73,1))</f>
        <v/>
      </c>
      <c r="AC66" s="2" t="str">
        <f>IFERROR(IF(AB66="","",VLOOKUP(AB66,'Concordance Classmt &amp; Points'!$A$2:$B$33,2,FALSE)),0)</f>
        <v/>
      </c>
      <c r="AD66" s="47" t="str">
        <f>IF(ISNUMBER(AC66),AC66+AC66*(MAX(0,$H66-28))*1.5/100,"")</f>
        <v/>
      </c>
      <c r="AE66" s="52"/>
      <c r="AF66" s="26">
        <v>3.6747685185185186E-3</v>
      </c>
      <c r="AG66" s="2">
        <f>IF(AF66="","",RANK(AF66,AF$3:AF$73,1))</f>
        <v>34</v>
      </c>
      <c r="AH66" s="2">
        <f>IFERROR(IF(AG66="","",VLOOKUP(AG66,'Concordance Classmt &amp; Points'!$A$2:$B$33,2,FALSE)),0)</f>
        <v>0</v>
      </c>
      <c r="AI66" s="47">
        <f ca="1">IF(ISNUMBER(AH66),AH66+AH66*(MAX(0,$H66-28))*1.5/100,"")</f>
        <v>0</v>
      </c>
      <c r="AJ66" s="52"/>
      <c r="AK66" s="26">
        <v>3.6747685185185186E-3</v>
      </c>
      <c r="AL66" s="2">
        <f>IF(AK66="","",RANK(AK66,AK$3:AK$73,1))</f>
        <v>34</v>
      </c>
      <c r="AM66" s="2">
        <f>IFERROR(IF(AL66="","",VLOOKUP(AL66,'Concordance Classmt &amp; Points'!$A$2:$B$33,2,FALSE)),0)</f>
        <v>0</v>
      </c>
      <c r="AN66" s="47">
        <f ca="1">IF(ISNUMBER(AM66),AM66+AM66*(MAX(0,$H66-28))*1.5/100,"")</f>
        <v>0</v>
      </c>
      <c r="AO66" s="52"/>
      <c r="AP66" s="22"/>
      <c r="AQ66" s="2" t="str">
        <f>IF(AP66="","",RANK(AP66,AP$3:AP$73,1))</f>
        <v/>
      </c>
      <c r="AR66" s="2" t="str">
        <f>IFERROR(IF(AQ66="","",VLOOKUP(AQ66,'Concordance Classmt &amp; Points'!$A$2:$B$33,2,FALSE)),0)</f>
        <v/>
      </c>
      <c r="AS66" s="47" t="str">
        <f>IF(ISNUMBER(AR66),AR66+AR66*(MAX(0,$H66-28))*1.5/100,"")</f>
        <v/>
      </c>
      <c r="AT66" s="52"/>
      <c r="AU66" s="22"/>
      <c r="AV66" s="2" t="str">
        <f>IF(AU66="","",RANK(AU66,AU$3:AU$73,1))</f>
        <v/>
      </c>
      <c r="AW66" s="2" t="str">
        <f>IFERROR(IF(AV66="","",VLOOKUP(AV66,'Concordance Classmt &amp; Points'!$A$2:$B$33,2,FALSE)),0)</f>
        <v/>
      </c>
      <c r="AX66" s="47" t="str">
        <f>IF(ISNUMBER(AW66),AW66+AW66*(MAX(0,$H66-28))*1.5/100,"")</f>
        <v/>
      </c>
      <c r="AY66" s="52"/>
      <c r="AZ66" s="22"/>
      <c r="BA66" s="2" t="str">
        <f>IF(AZ66="","",RANK(AZ66,AZ$3:AZ$73,1))</f>
        <v/>
      </c>
      <c r="BB66" s="2" t="str">
        <f>IFERROR(IF(BA66="","",VLOOKUP(BA66,'Concordance Classmt &amp; Points'!$A$2:$B$33,2,FALSE)),0)</f>
        <v/>
      </c>
      <c r="BC66" s="47" t="str">
        <f>IF(ISNUMBER(BB66),BB66+BB66*(MAX(0,$H66-28))*1.5/100,"")</f>
        <v/>
      </c>
      <c r="BD66" s="52"/>
      <c r="BE66" s="22"/>
      <c r="BF66" s="11" t="str">
        <f>IF(BE66="","",RANK(BE66,BE$3:BE$73,0))</f>
        <v/>
      </c>
      <c r="BG66" s="2" t="str">
        <f>IFERROR(IF(BF66="","",VLOOKUP(BF66,'Concordance Classmt &amp; Points'!$A$2:$B$33,2,FALSE)),0)</f>
        <v/>
      </c>
      <c r="BH66" s="47" t="str">
        <f>IF(ISNUMBER(BG66),BG66+BG66*(MAX(0,$H66-28))*1.5/100,"")</f>
        <v/>
      </c>
      <c r="BI66" s="47" t="str">
        <f>IF(BE66="","",IF(LEN(BE66)&lt;=2,BE66,
IF(LEN(BE66)=3,LEFT(BE66,1)*60+RIGHT(BE66,2)*1,
IF(LEN(BE66)=4,LEFT(BE66,2)*60+RIGHT(BE66,2)*1)))/60)</f>
        <v/>
      </c>
      <c r="BJ66" s="47" t="str">
        <f>IF(BE66="","",8+0.5*(BI66-1))</f>
        <v/>
      </c>
      <c r="BK66" s="52"/>
      <c r="BL66" s="12">
        <f>IF(COUNT(M66,S66,X66,AC66,AH66,AR66,AM66,AW66,BB66,BG66),SUM(M66,S66,X66,AC66,AH66,AR66,AM66,AW66,BB66,BG66),"-")</f>
        <v>0</v>
      </c>
      <c r="BM66" s="12">
        <f ca="1">IF(COUNT(N66,T66,Y66,AD66,AI66,AN66,AS66,AX66,BC66,BH66),SUM(N66,T66,Y66,AD66,AI66,AN66,AS66,AX66,BC66,BH66),"-")</f>
        <v>0</v>
      </c>
      <c r="BN66" s="4">
        <f ca="1">IF(BM66="-","",RANK(BM66,BM$3:BM$73))</f>
        <v>52</v>
      </c>
    </row>
    <row r="67" spans="1:66" x14ac:dyDescent="0.35">
      <c r="A67" s="4">
        <f ca="1">IF(BM67="-","",RANK(BM67,BM$3:BM$73))</f>
        <v>52</v>
      </c>
      <c r="B67" s="4"/>
      <c r="C67" s="23"/>
      <c r="D67" s="23" t="s">
        <v>18</v>
      </c>
      <c r="E67" s="57" t="s">
        <v>115</v>
      </c>
      <c r="F67" s="44"/>
      <c r="G67" s="39">
        <v>29666</v>
      </c>
      <c r="H67" s="10">
        <f ca="1">IF(G67="","",DATEDIF(G67,NOW(),"Y"))</f>
        <v>44</v>
      </c>
      <c r="I67" s="49"/>
      <c r="J67" s="29"/>
      <c r="K67" s="9"/>
      <c r="L67" s="2" t="str">
        <f>IF(K67="","",RANK(K67,K$3:K$73,0))</f>
        <v/>
      </c>
      <c r="M67" s="2" t="str">
        <f>IFERROR(IF(L67="","",VLOOKUP(L67,'Concordance Classmt &amp; Points'!$A$2:$B$33,2,FALSE)),0)</f>
        <v/>
      </c>
      <c r="N67" s="47" t="str">
        <f>IF(ISNUMBER(M67),M67+M67*(MAX(0,$H67-28))*1.5/100,"")</f>
        <v/>
      </c>
      <c r="O67" s="55"/>
      <c r="P67" s="9"/>
      <c r="Q67" s="48" t="str">
        <f>IFERROR(IF(AND(J67=0,I67=0),"",437.8*P67*I67/(J67*J67)),"")</f>
        <v/>
      </c>
      <c r="R67" s="11" t="str">
        <f>IF(Q67="","",RANK(Q67,Q$3:Q$73,0))</f>
        <v/>
      </c>
      <c r="S67" s="2" t="str">
        <f>IFERROR(IF(R67="","",VLOOKUP(R67,'Concordance Classmt &amp; Points'!$A$2:$B$33,2,FALSE)),0)</f>
        <v/>
      </c>
      <c r="T67" s="47" t="str">
        <f>IF(ISNUMBER(S67),S67+S67*(MAX(0,$H67-28))*1.5/100,"")</f>
        <v/>
      </c>
      <c r="U67" s="52"/>
      <c r="V67" s="22"/>
      <c r="W67" s="2" t="str">
        <f>IF(V67="","",RANK(V67,V$3:V$73,1))</f>
        <v/>
      </c>
      <c r="X67" s="2" t="str">
        <f>IFERROR(IF(W67="","",VLOOKUP(W67,'Concordance Classmt &amp; Points'!$A$2:$B$33,2,FALSE)),0)</f>
        <v/>
      </c>
      <c r="Y67" s="47" t="str">
        <f>IF(ISNUMBER(X67),X67+X67*(MAX(0,$H67-28))*1.5/100,"")</f>
        <v/>
      </c>
      <c r="Z67" s="52"/>
      <c r="AA67" s="22"/>
      <c r="AB67" s="2" t="str">
        <f>IF(AA67="","",RANK(AA67,AA$3:AA$73,1))</f>
        <v/>
      </c>
      <c r="AC67" s="2" t="str">
        <f>IFERROR(IF(AB67="","",VLOOKUP(AB67,'Concordance Classmt &amp; Points'!$A$2:$B$33,2,FALSE)),0)</f>
        <v/>
      </c>
      <c r="AD67" s="47" t="str">
        <f>IF(ISNUMBER(AC67),AC67+AC67*(MAX(0,$H67-28))*1.5/100,"")</f>
        <v/>
      </c>
      <c r="AE67" s="52"/>
      <c r="AF67" s="26">
        <v>3.7002314814814814E-3</v>
      </c>
      <c r="AG67" s="2">
        <f>IF(AF67="","",RANK(AF67,AF$3:AF$73,1))</f>
        <v>35</v>
      </c>
      <c r="AH67" s="2">
        <f>IFERROR(IF(AG67="","",VLOOKUP(AG67,'Concordance Classmt &amp; Points'!$A$2:$B$33,2,FALSE)),0)</f>
        <v>0</v>
      </c>
      <c r="AI67" s="47">
        <f ca="1">IF(ISNUMBER(AH67),AH67+AH67*(MAX(0,$H67-28))*1.5/100,"")</f>
        <v>0</v>
      </c>
      <c r="AJ67" s="52"/>
      <c r="AK67" s="26">
        <v>3.7002314814814814E-3</v>
      </c>
      <c r="AL67" s="2">
        <f>IF(AK67="","",RANK(AK67,AK$3:AK$73,1))</f>
        <v>35</v>
      </c>
      <c r="AM67" s="2">
        <f>IFERROR(IF(AL67="","",VLOOKUP(AL67,'Concordance Classmt &amp; Points'!$A$2:$B$33,2,FALSE)),0)</f>
        <v>0</v>
      </c>
      <c r="AN67" s="47">
        <f ca="1">IF(ISNUMBER(AM67),AM67+AM67*(MAX(0,$H67-28))*1.5/100,"")</f>
        <v>0</v>
      </c>
      <c r="AO67" s="52"/>
      <c r="AP67" s="22"/>
      <c r="AQ67" s="2" t="str">
        <f>IF(AP67="","",RANK(AP67,AP$3:AP$73,1))</f>
        <v/>
      </c>
      <c r="AR67" s="2" t="str">
        <f>IFERROR(IF(AQ67="","",VLOOKUP(AQ67,'Concordance Classmt &amp; Points'!$A$2:$B$33,2,FALSE)),0)</f>
        <v/>
      </c>
      <c r="AS67" s="47" t="str">
        <f>IF(ISNUMBER(AR67),AR67+AR67*(MAX(0,$H67-28))*1.5/100,"")</f>
        <v/>
      </c>
      <c r="AT67" s="52"/>
      <c r="AU67" s="22"/>
      <c r="AV67" s="2" t="str">
        <f>IF(AU67="","",RANK(AU67,AU$3:AU$73,1))</f>
        <v/>
      </c>
      <c r="AW67" s="2" t="str">
        <f>IFERROR(IF(AV67="","",VLOOKUP(AV67,'Concordance Classmt &amp; Points'!$A$2:$B$33,2,FALSE)),0)</f>
        <v/>
      </c>
      <c r="AX67" s="47" t="str">
        <f>IF(ISNUMBER(AW67),AW67+AW67*(MAX(0,$H67-28))*1.5/100,"")</f>
        <v/>
      </c>
      <c r="AY67" s="52"/>
      <c r="AZ67" s="22"/>
      <c r="BA67" s="2" t="str">
        <f>IF(AZ67="","",RANK(AZ67,AZ$3:AZ$73,1))</f>
        <v/>
      </c>
      <c r="BB67" s="2" t="str">
        <f>IFERROR(IF(BA67="","",VLOOKUP(BA67,'Concordance Classmt &amp; Points'!$A$2:$B$33,2,FALSE)),0)</f>
        <v/>
      </c>
      <c r="BC67" s="47" t="str">
        <f>IF(ISNUMBER(BB67),BB67+BB67*(MAX(0,$H67-28))*1.5/100,"")</f>
        <v/>
      </c>
      <c r="BD67" s="52"/>
      <c r="BE67" s="22"/>
      <c r="BF67" s="11" t="str">
        <f>IF(BE67="","",RANK(BE67,BE$3:BE$73,0))</f>
        <v/>
      </c>
      <c r="BG67" s="2" t="str">
        <f>IFERROR(IF(BF67="","",VLOOKUP(BF67,'Concordance Classmt &amp; Points'!$A$2:$B$33,2,FALSE)),0)</f>
        <v/>
      </c>
      <c r="BH67" s="47" t="str">
        <f>IF(ISNUMBER(BG67),BG67+BG67*(MAX(0,$H67-28))*1.5/100,"")</f>
        <v/>
      </c>
      <c r="BI67" s="47" t="str">
        <f>IF(BE67="","",IF(LEN(BE67)&lt;=2,BE67,
IF(LEN(BE67)=3,LEFT(BE67,1)*60+RIGHT(BE67,2)*1,
IF(LEN(BE67)=4,LEFT(BE67,2)*60+RIGHT(BE67,2)*1)))/60)</f>
        <v/>
      </c>
      <c r="BJ67" s="47" t="str">
        <f>IF(BE67="","",8+0.5*(BI67-1))</f>
        <v/>
      </c>
      <c r="BK67" s="52"/>
      <c r="BL67" s="12">
        <f>IF(COUNT(M67,S67,X67,AC67,AH67,AR67,AM67,AW67,BB67,BG67),SUM(M67,S67,X67,AC67,AH67,AR67,AM67,AW67,BB67,BG67),"-")</f>
        <v>0</v>
      </c>
      <c r="BM67" s="12">
        <f ca="1">IF(COUNT(N67,T67,Y67,AD67,AI67,AN67,AS67,AX67,BC67,BH67),SUM(N67,T67,Y67,AD67,AI67,AN67,AS67,AX67,BC67,BH67),"-")</f>
        <v>0</v>
      </c>
      <c r="BN67" s="4">
        <f ca="1">IF(BM67="-","",RANK(BM67,BM$3:BM$73))</f>
        <v>52</v>
      </c>
    </row>
    <row r="68" spans="1:66" x14ac:dyDescent="0.35">
      <c r="A68" s="4">
        <f ca="1">IF(BM68="-","",RANK(BM68,BM$3:BM$73))</f>
        <v>52</v>
      </c>
      <c r="B68" s="4"/>
      <c r="C68" s="23"/>
      <c r="D68" s="23" t="s">
        <v>45</v>
      </c>
      <c r="E68" s="57" t="s">
        <v>115</v>
      </c>
      <c r="F68" s="44"/>
      <c r="G68" s="39">
        <v>28058</v>
      </c>
      <c r="H68" s="10">
        <f ca="1">IF(G68="","",DATEDIF(G68,NOW(),"Y"))</f>
        <v>48</v>
      </c>
      <c r="I68" s="49"/>
      <c r="J68" s="29"/>
      <c r="K68" s="9"/>
      <c r="L68" s="2" t="str">
        <f>IF(K68="","",RANK(K68,K$3:K$73,0))</f>
        <v/>
      </c>
      <c r="M68" s="2" t="str">
        <f>IFERROR(IF(L68="","",VLOOKUP(L68,'Concordance Classmt &amp; Points'!$A$2:$B$33,2,FALSE)),0)</f>
        <v/>
      </c>
      <c r="N68" s="47" t="str">
        <f>IF(ISNUMBER(M68),M68+M68*(MAX(0,$H68-28))*1.5/100,"")</f>
        <v/>
      </c>
      <c r="O68" s="55"/>
      <c r="P68" s="9"/>
      <c r="Q68" s="48" t="str">
        <f>IFERROR(IF(AND(J68=0,I68=0),"",437.8*P68*I68/(J68*J68)),"")</f>
        <v/>
      </c>
      <c r="R68" s="11" t="str">
        <f>IF(Q68="","",RANK(Q68,Q$3:Q$73,0))</f>
        <v/>
      </c>
      <c r="S68" s="2" t="str">
        <f>IFERROR(IF(R68="","",VLOOKUP(R68,'Concordance Classmt &amp; Points'!$A$2:$B$33,2,FALSE)),0)</f>
        <v/>
      </c>
      <c r="T68" s="47" t="str">
        <f>IF(ISNUMBER(S68),S68+S68*(MAX(0,$H68-28))*1.5/100,"")</f>
        <v/>
      </c>
      <c r="U68" s="52"/>
      <c r="V68" s="22"/>
      <c r="W68" s="2" t="str">
        <f>IF(V68="","",RANK(V68,V$3:V$73,1))</f>
        <v/>
      </c>
      <c r="X68" s="2" t="str">
        <f>IFERROR(IF(W68="","",VLOOKUP(W68,'Concordance Classmt &amp; Points'!$A$2:$B$33,2,FALSE)),0)</f>
        <v/>
      </c>
      <c r="Y68" s="47" t="str">
        <f>IF(ISNUMBER(X68),X68+X68*(MAX(0,$H68-28))*1.5/100,"")</f>
        <v/>
      </c>
      <c r="Z68" s="52"/>
      <c r="AA68" s="22"/>
      <c r="AB68" s="2" t="str">
        <f>IF(AA68="","",RANK(AA68,AA$3:AA$73,1))</f>
        <v/>
      </c>
      <c r="AC68" s="2" t="str">
        <f>IFERROR(IF(AB68="","",VLOOKUP(AB68,'Concordance Classmt &amp; Points'!$A$2:$B$33,2,FALSE)),0)</f>
        <v/>
      </c>
      <c r="AD68" s="47" t="str">
        <f>IF(ISNUMBER(AC68),AC68+AC68*(MAX(0,$H68-28))*1.5/100,"")</f>
        <v/>
      </c>
      <c r="AE68" s="52"/>
      <c r="AF68" s="26">
        <v>3.7326388888888891E-3</v>
      </c>
      <c r="AG68" s="2">
        <f>IF(AF68="","",RANK(AF68,AF$3:AF$73,1))</f>
        <v>36</v>
      </c>
      <c r="AH68" s="2">
        <f>IFERROR(IF(AG68="","",VLOOKUP(AG68,'Concordance Classmt &amp; Points'!$A$2:$B$33,2,FALSE)),0)</f>
        <v>0</v>
      </c>
      <c r="AI68" s="47">
        <f ca="1">IF(ISNUMBER(AH68),AH68+AH68*(MAX(0,$H68-28))*1.5/100,"")</f>
        <v>0</v>
      </c>
      <c r="AJ68" s="52"/>
      <c r="AK68" s="26">
        <v>3.7326388888888891E-3</v>
      </c>
      <c r="AL68" s="2">
        <f>IF(AK68="","",RANK(AK68,AK$3:AK$73,1))</f>
        <v>36</v>
      </c>
      <c r="AM68" s="2">
        <f>IFERROR(IF(AL68="","",VLOOKUP(AL68,'Concordance Classmt &amp; Points'!$A$2:$B$33,2,FALSE)),0)</f>
        <v>0</v>
      </c>
      <c r="AN68" s="47">
        <f ca="1">IF(ISNUMBER(AM68),AM68+AM68*(MAX(0,$H68-28))*1.5/100,"")</f>
        <v>0</v>
      </c>
      <c r="AO68" s="52"/>
      <c r="AP68" s="22"/>
      <c r="AQ68" s="2" t="str">
        <f>IF(AP68="","",RANK(AP68,AP$3:AP$73,1))</f>
        <v/>
      </c>
      <c r="AR68" s="2" t="str">
        <f>IFERROR(IF(AQ68="","",VLOOKUP(AQ68,'Concordance Classmt &amp; Points'!$A$2:$B$33,2,FALSE)),0)</f>
        <v/>
      </c>
      <c r="AS68" s="47" t="str">
        <f>IF(ISNUMBER(AR68),AR68+AR68*(MAX(0,$H68-28))*1.5/100,"")</f>
        <v/>
      </c>
      <c r="AT68" s="52"/>
      <c r="AU68" s="22"/>
      <c r="AV68" s="2" t="str">
        <f>IF(AU68="","",RANK(AU68,AU$3:AU$73,1))</f>
        <v/>
      </c>
      <c r="AW68" s="2" t="str">
        <f>IFERROR(IF(AV68="","",VLOOKUP(AV68,'Concordance Classmt &amp; Points'!$A$2:$B$33,2,FALSE)),0)</f>
        <v/>
      </c>
      <c r="AX68" s="47" t="str">
        <f>IF(ISNUMBER(AW68),AW68+AW68*(MAX(0,$H68-28))*1.5/100,"")</f>
        <v/>
      </c>
      <c r="AY68" s="52"/>
      <c r="AZ68" s="22"/>
      <c r="BA68" s="2" t="str">
        <f>IF(AZ68="","",RANK(AZ68,AZ$3:AZ$73,1))</f>
        <v/>
      </c>
      <c r="BB68" s="2" t="str">
        <f>IFERROR(IF(BA68="","",VLOOKUP(BA68,'Concordance Classmt &amp; Points'!$A$2:$B$33,2,FALSE)),0)</f>
        <v/>
      </c>
      <c r="BC68" s="47" t="str">
        <f>IF(ISNUMBER(BB68),BB68+BB68*(MAX(0,$H68-28))*1.5/100,"")</f>
        <v/>
      </c>
      <c r="BD68" s="52"/>
      <c r="BE68" s="22"/>
      <c r="BF68" s="11" t="str">
        <f>IF(BE68="","",RANK(BE68,BE$3:BE$73,0))</f>
        <v/>
      </c>
      <c r="BG68" s="2" t="str">
        <f>IFERROR(IF(BF68="","",VLOOKUP(BF68,'Concordance Classmt &amp; Points'!$A$2:$B$33,2,FALSE)),0)</f>
        <v/>
      </c>
      <c r="BH68" s="47" t="str">
        <f>IF(ISNUMBER(BG68),BG68+BG68*(MAX(0,$H68-28))*1.5/100,"")</f>
        <v/>
      </c>
      <c r="BI68" s="47" t="str">
        <f>IF(BE68="","",IF(LEN(BE68)&lt;=2,BE68,
IF(LEN(BE68)=3,LEFT(BE68,1)*60+RIGHT(BE68,2)*1,
IF(LEN(BE68)=4,LEFT(BE68,2)*60+RIGHT(BE68,2)*1)))/60)</f>
        <v/>
      </c>
      <c r="BJ68" s="47" t="str">
        <f>IF(BE68="","",8+0.5*(BI68-1))</f>
        <v/>
      </c>
      <c r="BK68" s="52"/>
      <c r="BL68" s="12">
        <f>IF(COUNT(M68,S68,X68,AC68,AH68,AR68,AM68,AW68,BB68,BG68),SUM(M68,S68,X68,AC68,AH68,AR68,AM68,AW68,BB68,BG68),"-")</f>
        <v>0</v>
      </c>
      <c r="BM68" s="12">
        <f ca="1">IF(COUNT(N68,T68,Y68,AD68,AI68,AN68,AS68,AX68,BC68,BH68),SUM(N68,T68,Y68,AD68,AI68,AN68,AS68,AX68,BC68,BH68),"-")</f>
        <v>0</v>
      </c>
      <c r="BN68" s="4">
        <f ca="1">IF(BM68="-","",RANK(BM68,BM$3:BM$73))</f>
        <v>52</v>
      </c>
    </row>
    <row r="69" spans="1:66" x14ac:dyDescent="0.35">
      <c r="A69" s="4">
        <f ca="1">IF(BM69="-","",RANK(BM69,BM$3:BM$73))</f>
        <v>52</v>
      </c>
      <c r="B69" s="4"/>
      <c r="C69" s="25"/>
      <c r="D69" s="25" t="s">
        <v>69</v>
      </c>
      <c r="E69" s="58" t="s">
        <v>115</v>
      </c>
      <c r="F69" s="45"/>
      <c r="G69" s="46">
        <v>33797</v>
      </c>
      <c r="H69" s="10">
        <f ca="1">IF(G69="","",DATEDIF(G69,NOW(),"Y"))</f>
        <v>32</v>
      </c>
      <c r="I69" s="49"/>
      <c r="J69" s="29"/>
      <c r="K69" s="9">
        <v>5</v>
      </c>
      <c r="L69" s="2">
        <f>IF(K69="","",RANK(K69,K$3:K$73,0))</f>
        <v>39</v>
      </c>
      <c r="M69" s="2">
        <f>IFERROR(IF(L69="","",VLOOKUP(L69,'Concordance Classmt &amp; Points'!$A$2:$B$33,2,FALSE)),0)</f>
        <v>0</v>
      </c>
      <c r="N69" s="47">
        <f ca="1">IF(ISNUMBER(M69),M69+M69*(MAX(0,$H69-28))*1.5/100,"")</f>
        <v>0</v>
      </c>
      <c r="O69" s="55"/>
      <c r="P69" s="9">
        <v>5</v>
      </c>
      <c r="Q69" s="48" t="str">
        <f>IFERROR(IF(AND(J69=0,I69=0),"",437.8*P69*I69/(J69*J69)),"")</f>
        <v/>
      </c>
      <c r="R69" s="11" t="str">
        <f>IF(Q69="","",RANK(Q69,Q$3:Q$73,0))</f>
        <v/>
      </c>
      <c r="S69" s="2" t="str">
        <f>IFERROR(IF(R69="","",VLOOKUP(R69,'Concordance Classmt &amp; Points'!$A$2:$B$33,2,FALSE)),0)</f>
        <v/>
      </c>
      <c r="T69" s="47" t="str">
        <f>IF(ISNUMBER(S69),S69+S69*(MAX(0,$H69-28))*1.5/100,"")</f>
        <v/>
      </c>
      <c r="U69" s="52"/>
      <c r="V69" s="22"/>
      <c r="W69" s="2" t="str">
        <f>IF(V69="","",RANK(V69,V$3:V$73,1))</f>
        <v/>
      </c>
      <c r="X69" s="2" t="str">
        <f>IFERROR(IF(W69="","",VLOOKUP(W69,'Concordance Classmt &amp; Points'!$A$2:$B$33,2,FALSE)),0)</f>
        <v/>
      </c>
      <c r="Y69" s="47" t="str">
        <f>IF(ISNUMBER(X69),X69+X69*(MAX(0,$H69-28))*1.5/100,"")</f>
        <v/>
      </c>
      <c r="Z69" s="52"/>
      <c r="AA69" s="22"/>
      <c r="AB69" s="2" t="str">
        <f>IF(AA69="","",RANK(AA69,AA$3:AA$73,1))</f>
        <v/>
      </c>
      <c r="AC69" s="2" t="str">
        <f>IFERROR(IF(AB69="","",VLOOKUP(AB69,'Concordance Classmt &amp; Points'!$A$2:$B$33,2,FALSE)),0)</f>
        <v/>
      </c>
      <c r="AD69" s="47" t="str">
        <f>IF(ISNUMBER(AC69),AC69+AC69*(MAX(0,$H69-28))*1.5/100,"")</f>
        <v/>
      </c>
      <c r="AE69" s="52"/>
      <c r="AF69" s="26">
        <v>3.7372685185185187E-3</v>
      </c>
      <c r="AG69" s="2">
        <f>IF(AF69="","",RANK(AF69,AF$3:AF$73,1))</f>
        <v>37</v>
      </c>
      <c r="AH69" s="2">
        <f>IFERROR(IF(AG69="","",VLOOKUP(AG69,'Concordance Classmt &amp; Points'!$A$2:$B$33,2,FALSE)),0)</f>
        <v>0</v>
      </c>
      <c r="AI69" s="47">
        <f ca="1">IF(ISNUMBER(AH69),AH69+AH69*(MAX(0,$H69-28))*1.5/100,"")</f>
        <v>0</v>
      </c>
      <c r="AJ69" s="52"/>
      <c r="AK69" s="26">
        <v>3.7372685185185187E-3</v>
      </c>
      <c r="AL69" s="2">
        <f>IF(AK69="","",RANK(AK69,AK$3:AK$73,1))</f>
        <v>37</v>
      </c>
      <c r="AM69" s="2">
        <f>IFERROR(IF(AL69="","",VLOOKUP(AL69,'Concordance Classmt &amp; Points'!$A$2:$B$33,2,FALSE)),0)</f>
        <v>0</v>
      </c>
      <c r="AN69" s="47">
        <f ca="1">IF(ISNUMBER(AM69),AM69+AM69*(MAX(0,$H69-28))*1.5/100,"")</f>
        <v>0</v>
      </c>
      <c r="AO69" s="52"/>
      <c r="AP69" s="22"/>
      <c r="AQ69" s="2" t="str">
        <f>IF(AP69="","",RANK(AP69,AP$3:AP$73,1))</f>
        <v/>
      </c>
      <c r="AR69" s="2" t="str">
        <f>IFERROR(IF(AQ69="","",VLOOKUP(AQ69,'Concordance Classmt &amp; Points'!$A$2:$B$33,2,FALSE)),0)</f>
        <v/>
      </c>
      <c r="AS69" s="47" t="str">
        <f>IF(ISNUMBER(AR69),AR69+AR69*(MAX(0,$H69-28))*1.5/100,"")</f>
        <v/>
      </c>
      <c r="AT69" s="52"/>
      <c r="AU69" s="22"/>
      <c r="AV69" s="2" t="str">
        <f>IF(AU69="","",RANK(AU69,AU$3:AU$73,1))</f>
        <v/>
      </c>
      <c r="AW69" s="2" t="str">
        <f>IFERROR(IF(AV69="","",VLOOKUP(AV69,'Concordance Classmt &amp; Points'!$A$2:$B$33,2,FALSE)),0)</f>
        <v/>
      </c>
      <c r="AX69" s="47" t="str">
        <f>IF(ISNUMBER(AW69),AW69+AW69*(MAX(0,$H69-28))*1.5/100,"")</f>
        <v/>
      </c>
      <c r="AY69" s="52"/>
      <c r="AZ69" s="22"/>
      <c r="BA69" s="2" t="str">
        <f>IF(AZ69="","",RANK(AZ69,AZ$3:AZ$73,1))</f>
        <v/>
      </c>
      <c r="BB69" s="2" t="str">
        <f>IFERROR(IF(BA69="","",VLOOKUP(BA69,'Concordance Classmt &amp; Points'!$A$2:$B$33,2,FALSE)),0)</f>
        <v/>
      </c>
      <c r="BC69" s="47" t="str">
        <f>IF(ISNUMBER(BB69),BB69+BB69*(MAX(0,$H69-28))*1.5/100,"")</f>
        <v/>
      </c>
      <c r="BD69" s="52"/>
      <c r="BE69" s="22"/>
      <c r="BF69" s="11" t="str">
        <f>IF(BE69="","",RANK(BE69,BE$3:BE$73,0))</f>
        <v/>
      </c>
      <c r="BG69" s="2" t="str">
        <f>IFERROR(IF(BF69="","",VLOOKUP(BF69,'Concordance Classmt &amp; Points'!$A$2:$B$33,2,FALSE)),0)</f>
        <v/>
      </c>
      <c r="BH69" s="47" t="str">
        <f>IF(ISNUMBER(BG69),BG69+BG69*(MAX(0,$H69-28))*1.5/100,"")</f>
        <v/>
      </c>
      <c r="BI69" s="47" t="str">
        <f>IF(BE69="","",IF(LEN(BE69)&lt;=2,BE69,
IF(LEN(BE69)=3,LEFT(BE69,1)*60+RIGHT(BE69,2)*1,
IF(LEN(BE69)=4,LEFT(BE69,2)*60+RIGHT(BE69,2)*1)))/60)</f>
        <v/>
      </c>
      <c r="BJ69" s="47" t="str">
        <f>IF(BE69="","",8+0.5*(BI69-1))</f>
        <v/>
      </c>
      <c r="BK69" s="52"/>
      <c r="BL69" s="12">
        <f>IF(COUNT(M69,S69,X69,AC69,AH69,AR69,AM69,AW69,BB69,BG69),SUM(M69,S69,X69,AC69,AH69,AR69,AM69,AW69,BB69,BG69),"-")</f>
        <v>0</v>
      </c>
      <c r="BM69" s="12">
        <f ca="1">IF(COUNT(N69,T69,Y69,AD69,AI69,AN69,AS69,AX69,BC69,BH69),SUM(N69,T69,Y69,AD69,AI69,AN69,AS69,AX69,BC69,BH69),"-")</f>
        <v>0</v>
      </c>
      <c r="BN69" s="4">
        <f ca="1">IF(BM69="-","",RANK(BM69,BM$3:BM$73))</f>
        <v>52</v>
      </c>
    </row>
    <row r="70" spans="1:66" x14ac:dyDescent="0.35">
      <c r="A70" s="4">
        <f ca="1">IF(BM70="-","",RANK(BM70,BM$3:BM$73))</f>
        <v>52</v>
      </c>
      <c r="B70" s="4"/>
      <c r="C70" s="23"/>
      <c r="D70" s="23" t="s">
        <v>46</v>
      </c>
      <c r="E70" s="57" t="s">
        <v>115</v>
      </c>
      <c r="F70" s="44"/>
      <c r="G70" s="39">
        <v>22779</v>
      </c>
      <c r="H70" s="10">
        <f ca="1">IF(G70="","",DATEDIF(G70,NOW(),"Y"))</f>
        <v>63</v>
      </c>
      <c r="I70" s="49"/>
      <c r="J70" s="29"/>
      <c r="K70" s="9"/>
      <c r="L70" s="2" t="str">
        <f>IF(K70="","",RANK(K70,K$3:K$73,0))</f>
        <v/>
      </c>
      <c r="M70" s="2" t="str">
        <f>IFERROR(IF(L70="","",VLOOKUP(L70,'Concordance Classmt &amp; Points'!$A$2:$B$33,2,FALSE)),0)</f>
        <v/>
      </c>
      <c r="N70" s="47" t="str">
        <f>IF(ISNUMBER(M70),M70+M70*(MAX(0,$H70-28))*1.5/100,"")</f>
        <v/>
      </c>
      <c r="O70" s="55"/>
      <c r="P70" s="9"/>
      <c r="Q70" s="48" t="str">
        <f>IFERROR(IF(AND(J70=0,I70=0),"",437.8*P70*I70/(J70*J70)),"")</f>
        <v/>
      </c>
      <c r="R70" s="11" t="str">
        <f>IF(Q70="","",RANK(Q70,Q$3:Q$73,0))</f>
        <v/>
      </c>
      <c r="S70" s="2" t="str">
        <f>IFERROR(IF(R70="","",VLOOKUP(R70,'Concordance Classmt &amp; Points'!$A$2:$B$33,2,FALSE)),0)</f>
        <v/>
      </c>
      <c r="T70" s="47" t="str">
        <f>IF(ISNUMBER(S70),S70+S70*(MAX(0,$H70-28))*1.5/100,"")</f>
        <v/>
      </c>
      <c r="U70" s="52"/>
      <c r="V70" s="22"/>
      <c r="W70" s="2" t="str">
        <f>IF(V70="","",RANK(V70,V$3:V$73,1))</f>
        <v/>
      </c>
      <c r="X70" s="2" t="str">
        <f>IFERROR(IF(W70="","",VLOOKUP(W70,'Concordance Classmt &amp; Points'!$A$2:$B$33,2,FALSE)),0)</f>
        <v/>
      </c>
      <c r="Y70" s="47" t="str">
        <f>IF(ISNUMBER(X70),X70+X70*(MAX(0,$H70-28))*1.5/100,"")</f>
        <v/>
      </c>
      <c r="Z70" s="52"/>
      <c r="AA70" s="22"/>
      <c r="AB70" s="2" t="str">
        <f>IF(AA70="","",RANK(AA70,AA$3:AA$73,1))</f>
        <v/>
      </c>
      <c r="AC70" s="2" t="str">
        <f>IFERROR(IF(AB70="","",VLOOKUP(AB70,'Concordance Classmt &amp; Points'!$A$2:$B$33,2,FALSE)),0)</f>
        <v/>
      </c>
      <c r="AD70" s="47" t="str">
        <f>IF(ISNUMBER(AC70),AC70+AC70*(MAX(0,$H70-28))*1.5/100,"")</f>
        <v/>
      </c>
      <c r="AE70" s="52"/>
      <c r="AF70" s="26">
        <v>3.7407407407407407E-3</v>
      </c>
      <c r="AG70" s="2">
        <f>IF(AF70="","",RANK(AF70,AF$3:AF$73,1))</f>
        <v>38</v>
      </c>
      <c r="AH70" s="2">
        <f>IFERROR(IF(AG70="","",VLOOKUP(AG70,'Concordance Classmt &amp; Points'!$A$2:$B$33,2,FALSE)),0)</f>
        <v>0</v>
      </c>
      <c r="AI70" s="47">
        <f ca="1">IF(ISNUMBER(AH70),AH70+AH70*(MAX(0,$H70-28))*1.5/100,"")</f>
        <v>0</v>
      </c>
      <c r="AJ70" s="52"/>
      <c r="AK70" s="26">
        <v>3.7407407407407407E-3</v>
      </c>
      <c r="AL70" s="2">
        <f>IF(AK70="","",RANK(AK70,AK$3:AK$73,1))</f>
        <v>38</v>
      </c>
      <c r="AM70" s="2">
        <f>IFERROR(IF(AL70="","",VLOOKUP(AL70,'Concordance Classmt &amp; Points'!$A$2:$B$33,2,FALSE)),0)</f>
        <v>0</v>
      </c>
      <c r="AN70" s="47">
        <f ca="1">IF(ISNUMBER(AM70),AM70+AM70*(MAX(0,$H70-28))*1.5/100,"")</f>
        <v>0</v>
      </c>
      <c r="AO70" s="52"/>
      <c r="AP70" s="22"/>
      <c r="AQ70" s="2" t="str">
        <f>IF(AP70="","",RANK(AP70,AP$3:AP$73,1))</f>
        <v/>
      </c>
      <c r="AR70" s="2" t="str">
        <f>IFERROR(IF(AQ70="","",VLOOKUP(AQ70,'Concordance Classmt &amp; Points'!$A$2:$B$33,2,FALSE)),0)</f>
        <v/>
      </c>
      <c r="AS70" s="47" t="str">
        <f>IF(ISNUMBER(AR70),AR70+AR70*(MAX(0,$H70-28))*1.5/100,"")</f>
        <v/>
      </c>
      <c r="AT70" s="52"/>
      <c r="AU70" s="22"/>
      <c r="AV70" s="2" t="str">
        <f>IF(AU70="","",RANK(AU70,AU$3:AU$73,1))</f>
        <v/>
      </c>
      <c r="AW70" s="2" t="str">
        <f>IFERROR(IF(AV70="","",VLOOKUP(AV70,'Concordance Classmt &amp; Points'!$A$2:$B$33,2,FALSE)),0)</f>
        <v/>
      </c>
      <c r="AX70" s="47" t="str">
        <f>IF(ISNUMBER(AW70),AW70+AW70*(MAX(0,$H70-28))*1.5/100,"")</f>
        <v/>
      </c>
      <c r="AY70" s="52"/>
      <c r="AZ70" s="22"/>
      <c r="BA70" s="2" t="str">
        <f>IF(AZ70="","",RANK(AZ70,AZ$3:AZ$73,1))</f>
        <v/>
      </c>
      <c r="BB70" s="2" t="str">
        <f>IFERROR(IF(BA70="","",VLOOKUP(BA70,'Concordance Classmt &amp; Points'!$A$2:$B$33,2,FALSE)),0)</f>
        <v/>
      </c>
      <c r="BC70" s="47" t="str">
        <f>IF(ISNUMBER(BB70),BB70+BB70*(MAX(0,$H70-28))*1.5/100,"")</f>
        <v/>
      </c>
      <c r="BD70" s="52"/>
      <c r="BE70" s="22"/>
      <c r="BF70" s="11" t="str">
        <f>IF(BE70="","",RANK(BE70,BE$3:BE$73,0))</f>
        <v/>
      </c>
      <c r="BG70" s="2" t="str">
        <f>IFERROR(IF(BF70="","",VLOOKUP(BF70,'Concordance Classmt &amp; Points'!$A$2:$B$33,2,FALSE)),0)</f>
        <v/>
      </c>
      <c r="BH70" s="47" t="str">
        <f>IF(ISNUMBER(BG70),BG70+BG70*(MAX(0,$H70-28))*1.5/100,"")</f>
        <v/>
      </c>
      <c r="BI70" s="47" t="str">
        <f>IF(BE70="","",IF(LEN(BE70)&lt;=2,BE70,
IF(LEN(BE70)=3,LEFT(BE70,1)*60+RIGHT(BE70,2)*1,
IF(LEN(BE70)=4,LEFT(BE70,2)*60+RIGHT(BE70,2)*1)))/60)</f>
        <v/>
      </c>
      <c r="BJ70" s="47" t="str">
        <f>IF(BE70="","",8+0.5*(BI70-1))</f>
        <v/>
      </c>
      <c r="BK70" s="52"/>
      <c r="BL70" s="12">
        <f>IF(COUNT(M70,S70,X70,AC70,AH70,AR70,AM70,AW70,BB70,BG70),SUM(M70,S70,X70,AC70,AH70,AR70,AM70,AW70,BB70,BG70),"-")</f>
        <v>0</v>
      </c>
      <c r="BM70" s="12">
        <f ca="1">IF(COUNT(N70,T70,Y70,AD70,AI70,AN70,AS70,AX70,BC70,BH70),SUM(N70,T70,Y70,AD70,AI70,AN70,AS70,AX70,BC70,BH70),"-")</f>
        <v>0</v>
      </c>
      <c r="BN70" s="4">
        <f ca="1">IF(BM70="-","",RANK(BM70,BM$3:BM$73))</f>
        <v>52</v>
      </c>
    </row>
    <row r="71" spans="1:66" x14ac:dyDescent="0.35">
      <c r="A71" s="4">
        <f ca="1">IF(BM71="-","",RANK(BM71,BM$3:BM$73))</f>
        <v>52</v>
      </c>
      <c r="B71" s="4"/>
      <c r="C71" s="23"/>
      <c r="D71" s="23" t="s">
        <v>20</v>
      </c>
      <c r="E71" s="57" t="s">
        <v>115</v>
      </c>
      <c r="F71" s="44"/>
      <c r="G71" s="39">
        <v>36942</v>
      </c>
      <c r="H71" s="10">
        <f ca="1">IF(G71="","",DATEDIF(G71,NOW(),"Y"))</f>
        <v>24</v>
      </c>
      <c r="I71" s="49"/>
      <c r="J71" s="29"/>
      <c r="K71" s="9">
        <v>2</v>
      </c>
      <c r="L71" s="2">
        <f>IF(K71="","",RANK(K71,K$3:K$73,0))</f>
        <v>54</v>
      </c>
      <c r="M71" s="2">
        <f>IFERROR(IF(L71="","",VLOOKUP(L71,'Concordance Classmt &amp; Points'!$A$2:$B$33,2,FALSE)),0)</f>
        <v>0</v>
      </c>
      <c r="N71" s="47">
        <f ca="1">IF(ISNUMBER(M71),M71+M71*(MAX(0,$H71-28))*1.5/100,"")</f>
        <v>0</v>
      </c>
      <c r="O71" s="55"/>
      <c r="P71" s="9">
        <v>2</v>
      </c>
      <c r="Q71" s="48" t="str">
        <f>IFERROR(IF(AND(J71=0,I71=0),"",437.8*P71*I71/(J71*J71)),"")</f>
        <v/>
      </c>
      <c r="R71" s="11" t="str">
        <f>IF(Q71="","",RANK(Q71,Q$3:Q$73,0))</f>
        <v/>
      </c>
      <c r="S71" s="2" t="str">
        <f>IFERROR(IF(R71="","",VLOOKUP(R71,'Concordance Classmt &amp; Points'!$A$2:$B$33,2,FALSE)),0)</f>
        <v/>
      </c>
      <c r="T71" s="47" t="str">
        <f>IF(ISNUMBER(S71),S71+S71*(MAX(0,$H71-28))*1.5/100,"")</f>
        <v/>
      </c>
      <c r="U71" s="52"/>
      <c r="V71" s="22"/>
      <c r="W71" s="2" t="str">
        <f>IF(V71="","",RANK(V71,V$3:V$73,1))</f>
        <v/>
      </c>
      <c r="X71" s="2" t="str">
        <f>IFERROR(IF(W71="","",VLOOKUP(W71,'Concordance Classmt &amp; Points'!$A$2:$B$33,2,FALSE)),0)</f>
        <v/>
      </c>
      <c r="Y71" s="47" t="str">
        <f>IF(ISNUMBER(X71),X71+X71*(MAX(0,$H71-28))*1.5/100,"")</f>
        <v/>
      </c>
      <c r="Z71" s="52"/>
      <c r="AA71" s="22"/>
      <c r="AB71" s="2" t="str">
        <f>IF(AA71="","",RANK(AA71,AA$3:AA$73,1))</f>
        <v/>
      </c>
      <c r="AC71" s="2" t="str">
        <f>IFERROR(IF(AB71="","",VLOOKUP(AB71,'Concordance Classmt &amp; Points'!$A$2:$B$33,2,FALSE)),0)</f>
        <v/>
      </c>
      <c r="AD71" s="47" t="str">
        <f>IF(ISNUMBER(AC71),AC71+AC71*(MAX(0,$H71-28))*1.5/100,"")</f>
        <v/>
      </c>
      <c r="AE71" s="52"/>
      <c r="AF71" s="26"/>
      <c r="AG71" s="2" t="str">
        <f>IF(AF71="","",RANK(AF71,AF$3:AF$73,1))</f>
        <v/>
      </c>
      <c r="AH71" s="2" t="str">
        <f>IFERROR(IF(AG71="","",VLOOKUP(AG71,'Concordance Classmt &amp; Points'!$A$2:$B$33,2,FALSE)),0)</f>
        <v/>
      </c>
      <c r="AI71" s="47" t="str">
        <f>IF(ISNUMBER(AH71),AH71+AH71*(MAX(0,$H71-28))*1.5/100,"")</f>
        <v/>
      </c>
      <c r="AJ71" s="52"/>
      <c r="AK71" s="26"/>
      <c r="AL71" s="2" t="str">
        <f>IF(AK71="","",RANK(AK71,AK$3:AK$73,1))</f>
        <v/>
      </c>
      <c r="AM71" s="2" t="str">
        <f>IFERROR(IF(AL71="","",VLOOKUP(AL71,'Concordance Classmt &amp; Points'!$A$2:$B$33,2,FALSE)),0)</f>
        <v/>
      </c>
      <c r="AN71" s="47" t="str">
        <f>IF(ISNUMBER(AM71),AM71+AM71*(MAX(0,$H71-28))*1.5/100,"")</f>
        <v/>
      </c>
      <c r="AO71" s="52"/>
      <c r="AP71" s="22"/>
      <c r="AQ71" s="2" t="str">
        <f>IF(AP71="","",RANK(AP71,AP$3:AP$73,1))</f>
        <v/>
      </c>
      <c r="AR71" s="2" t="str">
        <f>IFERROR(IF(AQ71="","",VLOOKUP(AQ71,'Concordance Classmt &amp; Points'!$A$2:$B$33,2,FALSE)),0)</f>
        <v/>
      </c>
      <c r="AS71" s="47" t="str">
        <f>IF(ISNUMBER(AR71),AR71+AR71*(MAX(0,$H71-28))*1.5/100,"")</f>
        <v/>
      </c>
      <c r="AT71" s="52"/>
      <c r="AU71" s="22"/>
      <c r="AV71" s="2" t="str">
        <f>IF(AU71="","",RANK(AU71,AU$3:AU$73,1))</f>
        <v/>
      </c>
      <c r="AW71" s="2" t="str">
        <f>IFERROR(IF(AV71="","",VLOOKUP(AV71,'Concordance Classmt &amp; Points'!$A$2:$B$33,2,FALSE)),0)</f>
        <v/>
      </c>
      <c r="AX71" s="47" t="str">
        <f>IF(ISNUMBER(AW71),AW71+AW71*(MAX(0,$H71-28))*1.5/100,"")</f>
        <v/>
      </c>
      <c r="AY71" s="52"/>
      <c r="AZ71" s="22"/>
      <c r="BA71" s="2" t="str">
        <f>IF(AZ71="","",RANK(AZ71,AZ$3:AZ$73,1))</f>
        <v/>
      </c>
      <c r="BB71" s="2" t="str">
        <f>IFERROR(IF(BA71="","",VLOOKUP(BA71,'Concordance Classmt &amp; Points'!$A$2:$B$33,2,FALSE)),0)</f>
        <v/>
      </c>
      <c r="BC71" s="47" t="str">
        <f>IF(ISNUMBER(BB71),BB71+BB71*(MAX(0,$H71-28))*1.5/100,"")</f>
        <v/>
      </c>
      <c r="BD71" s="52"/>
      <c r="BE71" s="22"/>
      <c r="BF71" s="11" t="str">
        <f>IF(BE71="","",RANK(BE71,BE$3:BE$73,0))</f>
        <v/>
      </c>
      <c r="BG71" s="2" t="str">
        <f>IFERROR(IF(BF71="","",VLOOKUP(BF71,'Concordance Classmt &amp; Points'!$A$2:$B$33,2,FALSE)),0)</f>
        <v/>
      </c>
      <c r="BH71" s="47" t="str">
        <f>IF(ISNUMBER(BG71),BG71+BG71*(MAX(0,$H71-28))*1.5/100,"")</f>
        <v/>
      </c>
      <c r="BI71" s="47" t="str">
        <f>IF(BE71="","",IF(LEN(BE71)&lt;=2,BE71,
IF(LEN(BE71)=3,LEFT(BE71,1)*60+RIGHT(BE71,2)*1,
IF(LEN(BE71)=4,LEFT(BE71,2)*60+RIGHT(BE71,2)*1)))/60)</f>
        <v/>
      </c>
      <c r="BJ71" s="47" t="str">
        <f>IF(BE71="","",8+0.5*(BI71-1))</f>
        <v/>
      </c>
      <c r="BK71" s="52"/>
      <c r="BL71" s="12">
        <f>IF(COUNT(M71,S71,X71,AC71,AH71,AR71,AM71,AW71,BB71,BG71),SUM(M71,S71,X71,AC71,AH71,AR71,AM71,AW71,BB71,BG71),"-")</f>
        <v>0</v>
      </c>
      <c r="BM71" s="12">
        <f ca="1">IF(COUNT(N71,T71,Y71,AD71,AI71,AN71,AS71,AX71,BC71,BH71),SUM(N71,T71,Y71,AD71,AI71,AN71,AS71,AX71,BC71,BH71),"-")</f>
        <v>0</v>
      </c>
      <c r="BN71" s="4">
        <f ca="1">IF(BM71="-","",RANK(BM71,BM$3:BM$73))</f>
        <v>52</v>
      </c>
    </row>
    <row r="72" spans="1:66" s="100" customFormat="1" x14ac:dyDescent="0.35">
      <c r="A72" s="81">
        <f ca="1">IF(BM72="-","",RANK(BM72,BM$3:BM$73))</f>
        <v>52</v>
      </c>
      <c r="B72" s="81"/>
      <c r="C72" s="82"/>
      <c r="D72" s="82" t="s">
        <v>27</v>
      </c>
      <c r="E72" s="83" t="s">
        <v>140</v>
      </c>
      <c r="F72" s="84"/>
      <c r="G72" s="85">
        <v>33416</v>
      </c>
      <c r="H72" s="86">
        <f ca="1">IF(G72="","",DATEDIF(G72,NOW(),"Y"))</f>
        <v>33</v>
      </c>
      <c r="I72" s="87"/>
      <c r="J72" s="88"/>
      <c r="K72" s="89">
        <v>2</v>
      </c>
      <c r="L72" s="90">
        <f>IF(K72="","",RANK(K72,K$3:K$73,0))</f>
        <v>54</v>
      </c>
      <c r="M72" s="90">
        <f>IFERROR(IF(L72="","",VLOOKUP(L72,'Concordance Classmt &amp; Points'!$A$2:$B$33,2,FALSE)),0)</f>
        <v>0</v>
      </c>
      <c r="N72" s="91">
        <f ca="1">IF(ISNUMBER(M72),M72+M72*(MAX(0,$H72-28))*1.5/100,"")</f>
        <v>0</v>
      </c>
      <c r="O72" s="92"/>
      <c r="P72" s="89">
        <v>2</v>
      </c>
      <c r="Q72" s="93" t="str">
        <f>IFERROR(IF(AND(J72=0,I72=0),"",437.8*P72*I72/(J72*J72)),"")</f>
        <v/>
      </c>
      <c r="R72" s="94" t="str">
        <f>IF(Q72="","",RANK(Q72,Q$3:Q$73,0))</f>
        <v/>
      </c>
      <c r="S72" s="90" t="str">
        <f>IFERROR(IF(R72="","",VLOOKUP(R72,'Concordance Classmt &amp; Points'!$A$2:$B$33,2,FALSE)),0)</f>
        <v/>
      </c>
      <c r="T72" s="91" t="str">
        <f>IF(ISNUMBER(S72),S72+S72*(MAX(0,$H72-28))*1.5/100,"")</f>
        <v/>
      </c>
      <c r="U72" s="101"/>
      <c r="V72" s="96"/>
      <c r="W72" s="90" t="str">
        <f>IF(V72="","",RANK(V72,V$3:V$73,1))</f>
        <v/>
      </c>
      <c r="X72" s="90" t="str">
        <f>IFERROR(IF(W72="","",VLOOKUP(W72,'Concordance Classmt &amp; Points'!$A$2:$B$33,2,FALSE)),0)</f>
        <v/>
      </c>
      <c r="Y72" s="91" t="str">
        <f>IF(ISNUMBER(X72),X72+X72*(MAX(0,$H72-28))*1.5/100,"")</f>
        <v/>
      </c>
      <c r="Z72" s="101"/>
      <c r="AA72" s="96"/>
      <c r="AB72" s="90" t="str">
        <f>IF(AA72="","",RANK(AA72,AA$3:AA$73,1))</f>
        <v/>
      </c>
      <c r="AC72" s="90" t="str">
        <f>IFERROR(IF(AB72="","",VLOOKUP(AB72,'Concordance Classmt &amp; Points'!$A$2:$B$33,2,FALSE)),0)</f>
        <v/>
      </c>
      <c r="AD72" s="91" t="str">
        <f>IF(ISNUMBER(AC72),AC72+AC72*(MAX(0,$H72-28))*1.5/100,"")</f>
        <v/>
      </c>
      <c r="AE72" s="101"/>
      <c r="AF72" s="97"/>
      <c r="AG72" s="90" t="str">
        <f>IF(AF72="","",RANK(AF72,AF$3:AF$73,1))</f>
        <v/>
      </c>
      <c r="AH72" s="90" t="str">
        <f>IFERROR(IF(AG72="","",VLOOKUP(AG72,'Concordance Classmt &amp; Points'!$A$2:$B$33,2,FALSE)),0)</f>
        <v/>
      </c>
      <c r="AI72" s="91" t="str">
        <f>IF(ISNUMBER(AH72),AH72+AH72*(MAX(0,$H72-28))*1.5/100,"")</f>
        <v/>
      </c>
      <c r="AJ72" s="101"/>
      <c r="AK72" s="97"/>
      <c r="AL72" s="90" t="str">
        <f>IF(AK72="","",RANK(AK72,AK$3:AK$73,1))</f>
        <v/>
      </c>
      <c r="AM72" s="90" t="str">
        <f>IFERROR(IF(AL72="","",VLOOKUP(AL72,'Concordance Classmt &amp; Points'!$A$2:$B$33,2,FALSE)),0)</f>
        <v/>
      </c>
      <c r="AN72" s="91" t="str">
        <f>IF(ISNUMBER(AM72),AM72+AM72*(MAX(0,$H72-28))*1.5/100,"")</f>
        <v/>
      </c>
      <c r="AO72" s="101"/>
      <c r="AP72" s="96"/>
      <c r="AQ72" s="90" t="str">
        <f>IF(AP72="","",RANK(AP72,AP$3:AP$73,1))</f>
        <v/>
      </c>
      <c r="AR72" s="90" t="str">
        <f>IFERROR(IF(AQ72="","",VLOOKUP(AQ72,'Concordance Classmt &amp; Points'!$A$2:$B$33,2,FALSE)),0)</f>
        <v/>
      </c>
      <c r="AS72" s="91" t="str">
        <f>IF(ISNUMBER(AR72),AR72+AR72*(MAX(0,$H72-28))*1.5/100,"")</f>
        <v/>
      </c>
      <c r="AT72" s="101"/>
      <c r="AU72" s="96"/>
      <c r="AV72" s="90" t="str">
        <f>IF(AU72="","",RANK(AU72,AU$3:AU$73,1))</f>
        <v/>
      </c>
      <c r="AW72" s="90" t="str">
        <f>IFERROR(IF(AV72="","",VLOOKUP(AV72,'Concordance Classmt &amp; Points'!$A$2:$B$33,2,FALSE)),0)</f>
        <v/>
      </c>
      <c r="AX72" s="91" t="str">
        <f>IF(ISNUMBER(AW72),AW72+AW72*(MAX(0,$H72-28))*1.5/100,"")</f>
        <v/>
      </c>
      <c r="AY72" s="101"/>
      <c r="AZ72" s="96"/>
      <c r="BA72" s="90" t="str">
        <f>IF(AZ72="","",RANK(AZ72,AZ$3:AZ$73,1))</f>
        <v/>
      </c>
      <c r="BB72" s="90" t="str">
        <f>IFERROR(IF(BA72="","",VLOOKUP(BA72,'Concordance Classmt &amp; Points'!$A$2:$B$33,2,FALSE)),0)</f>
        <v/>
      </c>
      <c r="BC72" s="91" t="str">
        <f>IF(ISNUMBER(BB72),BB72+BB72*(MAX(0,$H72-28))*1.5/100,"")</f>
        <v/>
      </c>
      <c r="BD72" s="101"/>
      <c r="BE72" s="96"/>
      <c r="BF72" s="94" t="str">
        <f>IF(BE72="","",RANK(BE72,BE$3:BE$73,0))</f>
        <v/>
      </c>
      <c r="BG72" s="90" t="str">
        <f>IFERROR(IF(BF72="","",VLOOKUP(BF72,'Concordance Classmt &amp; Points'!$A$2:$B$33,2,FALSE)),0)</f>
        <v/>
      </c>
      <c r="BH72" s="91" t="str">
        <f>IF(ISNUMBER(BG72),BG72+BG72*(MAX(0,$H72-28))*1.5/100,"")</f>
        <v/>
      </c>
      <c r="BI72" s="91" t="str">
        <f>IF(BE72="","",IF(LEN(BE72)&lt;=2,BE72,
IF(LEN(BE72)=3,LEFT(BE72,1)*60+RIGHT(BE72,2)*1,
IF(LEN(BE72)=4,LEFT(BE72,2)*60+RIGHT(BE72,2)*1)))/60)</f>
        <v/>
      </c>
      <c r="BJ72" s="91" t="str">
        <f>IF(BE72="","",8+0.5*(BI72-1))</f>
        <v/>
      </c>
      <c r="BK72" s="101"/>
      <c r="BL72" s="99">
        <f>IF(COUNT(M72,S72,X72,AC72,AH72,AR72,AM72,AW72,BB72,BG72),SUM(M72,S72,X72,AC72,AH72,AR72,AM72,AW72,BB72,BG72),"-")</f>
        <v>0</v>
      </c>
      <c r="BM72" s="99">
        <f ca="1">IF(COUNT(N72,T72,Y72,AD72,AI72,AN72,AS72,AX72,BC72,BH72),SUM(N72,T72,Y72,AD72,AI72,AN72,AS72,AX72,BC72,BH72),"-")</f>
        <v>0</v>
      </c>
      <c r="BN72" s="81">
        <f ca="1">IF(BM72="-","",RANK(BM72,BM$3:BM$73))</f>
        <v>52</v>
      </c>
    </row>
    <row r="73" spans="1:66" s="100" customFormat="1" x14ac:dyDescent="0.35">
      <c r="A73" s="81" t="str">
        <f t="shared" ref="A68:A73" si="0">IF(BM73="-","",RANK(BM73,BM$3:BM$73))</f>
        <v/>
      </c>
      <c r="B73" s="81"/>
      <c r="C73" s="82" t="s">
        <v>118</v>
      </c>
      <c r="D73" s="82"/>
      <c r="E73" s="83" t="s">
        <v>140</v>
      </c>
      <c r="F73" s="84"/>
      <c r="G73" s="85"/>
      <c r="H73" s="86" t="str">
        <f t="shared" ref="H68:H73" ca="1" si="1">IF(G73="","",DATEDIF(G73,NOW(),"Y"))</f>
        <v/>
      </c>
      <c r="I73" s="87"/>
      <c r="J73" s="88"/>
      <c r="K73" s="89"/>
      <c r="L73" s="90" t="str">
        <f t="shared" ref="L68:L73" si="2">IF(K73="","",RANK(K73,K$3:K$73,0))</f>
        <v/>
      </c>
      <c r="M73" s="90" t="str">
        <f>IFERROR(IF(L73="","",VLOOKUP(L73,'Concordance Classmt &amp; Points'!$A$2:$B$33,2,FALSE)),0)</f>
        <v/>
      </c>
      <c r="N73" s="91" t="str">
        <f t="shared" ref="N68:N73" si="3">IF(ISNUMBER(M73),M73+M73*(MAX(0,$H73-28))*1.5/100,"")</f>
        <v/>
      </c>
      <c r="O73" s="98"/>
      <c r="P73" s="89"/>
      <c r="Q73" s="93" t="str">
        <f t="shared" ref="Q68:Q73" si="4">IFERROR(IF(AND(J73=0,I73=0),"",437.8*P73*I73/(J73*J73)),"")</f>
        <v/>
      </c>
      <c r="R73" s="94" t="str">
        <f t="shared" ref="R68:R73" si="5">IF(Q73="","",RANK(Q73,Q$3:Q$73,0))</f>
        <v/>
      </c>
      <c r="S73" s="90" t="str">
        <f>IFERROR(IF(R73="","",VLOOKUP(R73,'Concordance Classmt &amp; Points'!$A$2:$B$33,2,FALSE)),0)</f>
        <v/>
      </c>
      <c r="T73" s="91" t="str">
        <f t="shared" ref="T68:T73" si="6">IF(ISNUMBER(S73),S73+S73*(MAX(0,$H73-28))*1.5/100,"")</f>
        <v/>
      </c>
      <c r="U73" s="98"/>
      <c r="V73" s="96"/>
      <c r="W73" s="90" t="str">
        <f t="shared" ref="W68:W73" si="7">IF(V73="","",RANK(V73,V$3:V$73,1))</f>
        <v/>
      </c>
      <c r="X73" s="90" t="str">
        <f>IFERROR(IF(W73="","",VLOOKUP(W73,'Concordance Classmt &amp; Points'!$A$2:$B$33,2,FALSE)),0)</f>
        <v/>
      </c>
      <c r="Y73" s="91" t="str">
        <f t="shared" ref="Y68:Y73" si="8">IF(ISNUMBER(X73),X73+X73*(MAX(0,$H73-28))*1.5/100,"")</f>
        <v/>
      </c>
      <c r="Z73" s="102"/>
      <c r="AA73" s="96"/>
      <c r="AB73" s="90" t="str">
        <f t="shared" ref="AB68:AB73" si="9">IF(AA73="","",RANK(AA73,AA$3:AA$73,1))</f>
        <v/>
      </c>
      <c r="AC73" s="90" t="str">
        <f>IFERROR(IF(AB73="","",VLOOKUP(AB73,'Concordance Classmt &amp; Points'!$A$2:$B$33,2,FALSE)),0)</f>
        <v/>
      </c>
      <c r="AD73" s="91" t="str">
        <f t="shared" ref="AD68:AD73" si="10">IF(ISNUMBER(AC73),AC73+AC73*(MAX(0,$H73-28))*1.5/100,"")</f>
        <v/>
      </c>
      <c r="AE73" s="95"/>
      <c r="AF73" s="97"/>
      <c r="AG73" s="90" t="str">
        <f t="shared" ref="AG57:AG73" si="11">IF(AF73="","",RANK(AF73,AF$3:AF$73,1))</f>
        <v/>
      </c>
      <c r="AH73" s="90" t="str">
        <f>IFERROR(IF(AG73="","",VLOOKUP(AG73,'Concordance Classmt &amp; Points'!$A$2:$B$33,2,FALSE)),0)</f>
        <v/>
      </c>
      <c r="AI73" s="91" t="str">
        <f t="shared" ref="AI68:AI73" si="12">IF(ISNUMBER(AH73),AH73+AH73*(MAX(0,$H73-28))*1.5/100,"")</f>
        <v/>
      </c>
      <c r="AJ73" s="95"/>
      <c r="AK73" s="97"/>
      <c r="AL73" s="90" t="str">
        <f t="shared" ref="AL57:AL73" si="13">IF(AK73="","",RANK(AK73,AK$3:AK$73,1))</f>
        <v/>
      </c>
      <c r="AM73" s="90" t="str">
        <f>IFERROR(IF(AL73="","",VLOOKUP(AL73,'Concordance Classmt &amp; Points'!$A$2:$B$33,2,FALSE)),0)</f>
        <v/>
      </c>
      <c r="AN73" s="91" t="str">
        <f t="shared" ref="AN68:AN73" si="14">IF(ISNUMBER(AM73),AM73+AM73*(MAX(0,$H73-28))*1.5/100,"")</f>
        <v/>
      </c>
      <c r="AO73" s="95"/>
      <c r="AP73" s="96"/>
      <c r="AQ73" s="90" t="str">
        <f t="shared" ref="AQ68:AQ73" si="15">IF(AP73="","",RANK(AP73,AP$3:AP$73,1))</f>
        <v/>
      </c>
      <c r="AR73" s="90" t="str">
        <f>IFERROR(IF(AQ73="","",VLOOKUP(AQ73,'Concordance Classmt &amp; Points'!$A$2:$B$33,2,FALSE)),0)</f>
        <v/>
      </c>
      <c r="AS73" s="91" t="str">
        <f t="shared" ref="AS68:AS73" si="16">IF(ISNUMBER(AR73),AR73+AR73*(MAX(0,$H73-28))*1.5/100,"")</f>
        <v/>
      </c>
      <c r="AT73" s="95"/>
      <c r="AU73" s="96"/>
      <c r="AV73" s="90" t="str">
        <f t="shared" ref="AV68:AV73" si="17">IF(AU73="","",RANK(AU73,AU$3:AU$73,1))</f>
        <v/>
      </c>
      <c r="AW73" s="90" t="str">
        <f>IFERROR(IF(AV73="","",VLOOKUP(AV73,'Concordance Classmt &amp; Points'!$A$2:$B$33,2,FALSE)),0)</f>
        <v/>
      </c>
      <c r="AX73" s="91" t="str">
        <f t="shared" ref="AX68:AX73" si="18">IF(ISNUMBER(AW73),AW73+AW73*(MAX(0,$H73-28))*1.5/100,"")</f>
        <v/>
      </c>
      <c r="AY73" s="95"/>
      <c r="AZ73" s="96"/>
      <c r="BA73" s="90" t="str">
        <f t="shared" ref="BA68:BA73" si="19">IF(AZ73="","",RANK(AZ73,AZ$3:AZ$73,1))</f>
        <v/>
      </c>
      <c r="BB73" s="90" t="str">
        <f>IFERROR(IF(BA73="","",VLOOKUP(BA73,'Concordance Classmt &amp; Points'!$A$2:$B$33,2,FALSE)),0)</f>
        <v/>
      </c>
      <c r="BC73" s="91" t="str">
        <f t="shared" ref="BC68:BC73" si="20">IF(ISNUMBER(BB73),BB73+BB73*(MAX(0,$H73-28))*1.5/100,"")</f>
        <v/>
      </c>
      <c r="BD73" s="95"/>
      <c r="BE73" s="96"/>
      <c r="BF73" s="94" t="str">
        <f t="shared" ref="BF68:BF73" si="21">IF(BE73="","",RANK(BE73,BE$3:BE$73,0))</f>
        <v/>
      </c>
      <c r="BG73" s="90" t="str">
        <f>IFERROR(IF(BF73="","",VLOOKUP(BF73,'Concordance Classmt &amp; Points'!$A$2:$B$33,2,FALSE)),0)</f>
        <v/>
      </c>
      <c r="BH73" s="91" t="str">
        <f t="shared" ref="BH68:BH73" si="22">IF(ISNUMBER(BG73),BG73+BG73*(MAX(0,$H73-28))*1.5/100,"")</f>
        <v/>
      </c>
      <c r="BI73" s="91" t="str">
        <f t="shared" ref="BI68:BI73" si="23">IF(BE73="","",IF(LEN(BE73)&lt;=2,BE73,
IF(LEN(BE73)=3,LEFT(BE73,1)*60+RIGHT(BE73,2)*1,
IF(LEN(BE73)=4,LEFT(BE73,2)*60+RIGHT(BE73,2)*1)))/60)</f>
        <v/>
      </c>
      <c r="BJ73" s="91" t="str">
        <f t="shared" ref="BJ68:BJ73" si="24">IF(BE73="","",8+0.5*(BI73-1))</f>
        <v/>
      </c>
      <c r="BK73" s="98"/>
      <c r="BL73" s="99" t="str">
        <f t="shared" ref="BL68:BL73" si="25">IF(COUNT(M73,S73,X73,AC73,AH73,AR73,AM73,AW73,BB73,BG73),SUM(M73,S73,X73,AC73,AH73,AR73,AM73,AW73,BB73,BG73),"-")</f>
        <v>-</v>
      </c>
      <c r="BM73" s="99" t="str">
        <f t="shared" ref="BM68:BM73" si="26">IF(COUNT(N73,T73,Y73,AD73,AI73,AN73,AS73,AX73,BC73,BH73),SUM(N73,T73,Y73,AD73,AI73,AN73,AS73,AX73,BC73,BH73),"-")</f>
        <v>-</v>
      </c>
      <c r="BN73" s="81" t="str">
        <f t="shared" ref="BN68:BN73" si="27">IF(BM73="-","",RANK(BM73,BM$3:BM$73))</f>
        <v/>
      </c>
    </row>
    <row r="91" spans="15:68" x14ac:dyDescent="0.4">
      <c r="P91" s="50"/>
      <c r="Q91" s="50"/>
      <c r="R91" s="50"/>
      <c r="S91" s="50"/>
      <c r="T91" s="50"/>
      <c r="V91" s="50"/>
    </row>
    <row r="96" spans="15:68" x14ac:dyDescent="0.4">
      <c r="O96" s="3"/>
      <c r="P96" s="3"/>
      <c r="Q96" s="3"/>
      <c r="U96" s="3"/>
      <c r="V96" s="3"/>
      <c r="Z96" s="3"/>
      <c r="AA96" s="3"/>
      <c r="AE96" s="3"/>
      <c r="AF96" s="3"/>
      <c r="AJ96" s="3"/>
      <c r="AK96" s="3"/>
      <c r="AO96" s="3"/>
      <c r="AP96" s="3"/>
      <c r="AT96" s="3"/>
      <c r="AU96" s="3"/>
      <c r="AY96" s="3"/>
      <c r="AZ96" s="3"/>
      <c r="BD96" s="3"/>
      <c r="BE96" s="3"/>
      <c r="BK96" s="3"/>
      <c r="BL96" s="3"/>
      <c r="BM96" s="3"/>
      <c r="BN96" s="3"/>
      <c r="BO96" s="3"/>
      <c r="BP96" s="3"/>
    </row>
    <row r="97" spans="13:68" x14ac:dyDescent="0.4">
      <c r="O97" s="3"/>
      <c r="P97" s="3"/>
      <c r="Q97" s="3"/>
      <c r="U97" s="3"/>
      <c r="V97" s="3"/>
      <c r="Z97" s="3"/>
      <c r="AA97" s="3"/>
      <c r="AE97" s="3"/>
      <c r="AF97" s="3"/>
      <c r="AJ97" s="3"/>
      <c r="AK97" s="3"/>
      <c r="AO97" s="3"/>
      <c r="AP97" s="3"/>
      <c r="AT97" s="3"/>
      <c r="AU97" s="3"/>
      <c r="AY97" s="3"/>
      <c r="AZ97" s="3"/>
      <c r="BD97" s="3"/>
      <c r="BE97" s="3"/>
      <c r="BK97" s="3"/>
      <c r="BL97" s="3"/>
      <c r="BM97" s="3"/>
      <c r="BN97" s="3"/>
      <c r="BO97" s="3"/>
      <c r="BP97" s="3"/>
    </row>
    <row r="98" spans="13:68" x14ac:dyDescent="0.4">
      <c r="O98" s="3"/>
    </row>
    <row r="99" spans="13:68" x14ac:dyDescent="0.4">
      <c r="M99" s="7"/>
      <c r="N99" s="7"/>
    </row>
    <row r="100" spans="13:68" x14ac:dyDescent="0.4">
      <c r="M100" s="7"/>
      <c r="N100" s="7"/>
    </row>
    <row r="101" spans="13:68" x14ac:dyDescent="0.4">
      <c r="M101" s="7"/>
      <c r="N101" s="7"/>
    </row>
    <row r="102" spans="13:68" x14ac:dyDescent="0.4">
      <c r="M102" s="7"/>
      <c r="N102" s="7"/>
    </row>
    <row r="103" spans="13:68" x14ac:dyDescent="0.4">
      <c r="M103" s="7"/>
      <c r="N103" s="7"/>
    </row>
    <row r="104" spans="13:68" x14ac:dyDescent="0.4">
      <c r="M104" s="7"/>
      <c r="N104" s="7"/>
    </row>
    <row r="105" spans="13:68" x14ac:dyDescent="0.4">
      <c r="M105" s="7"/>
      <c r="N105" s="7"/>
    </row>
    <row r="106" spans="13:68" x14ac:dyDescent="0.4">
      <c r="M106" s="7"/>
      <c r="N106" s="7"/>
    </row>
  </sheetData>
  <sheetProtection selectLockedCells="1" sort="0" autoFilter="0"/>
  <autoFilter ref="A2:BN73" xr:uid="{00000000-0001-0000-0000-000000000000}"/>
  <sortState xmlns:xlrd2="http://schemas.microsoft.com/office/spreadsheetml/2017/richdata2" ref="A3:BN18">
    <sortCondition ref="AQ2"/>
  </sortState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41:BN77 G40:BN40 A40:E40 A3:BN39">
    <cfRule type="expression" dxfId="0" priority="7">
      <formula>ROW()=CELL("ligne")</formula>
    </cfRule>
  </conditionalFormatting>
  <dataValidations count="1">
    <dataValidation type="list" allowBlank="1" showInputMessage="1" showErrorMessage="1" sqref="B3:B73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5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gPDF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411480</xdr:colOff>
                <xdr:row>0</xdr:row>
                <xdr:rowOff>464820</xdr:rowOff>
              </to>
            </anchor>
          </controlPr>
        </control>
      </mc:Choice>
      <mc:Fallback>
        <control shapeId="1026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H16"/>
  <sheetViews>
    <sheetView workbookViewId="0">
      <selection activeCell="F8" sqref="F8"/>
    </sheetView>
  </sheetViews>
  <sheetFormatPr baseColWidth="10" defaultColWidth="11.44140625" defaultRowHeight="14.4" x14ac:dyDescent="0.3"/>
  <sheetData>
    <row r="1" spans="1:8" x14ac:dyDescent="0.3">
      <c r="A1" t="s">
        <v>95</v>
      </c>
      <c r="B1" s="54" t="s">
        <v>95</v>
      </c>
      <c r="C1" s="54" t="s">
        <v>96</v>
      </c>
      <c r="D1" t="s">
        <v>119</v>
      </c>
      <c r="E1" t="s">
        <v>97</v>
      </c>
    </row>
    <row r="2" spans="1:8" ht="15.6" x14ac:dyDescent="0.3">
      <c r="A2" t="s">
        <v>120</v>
      </c>
      <c r="B2" s="7">
        <v>11</v>
      </c>
      <c r="C2" s="7">
        <v>15</v>
      </c>
      <c r="D2" t="s">
        <v>129</v>
      </c>
    </row>
    <row r="3" spans="1:8" ht="15.6" x14ac:dyDescent="0.3">
      <c r="A3" t="s">
        <v>77</v>
      </c>
      <c r="B3" s="7">
        <v>16</v>
      </c>
      <c r="C3" s="7">
        <v>21</v>
      </c>
      <c r="D3" t="s">
        <v>130</v>
      </c>
    </row>
    <row r="4" spans="1:8" ht="15.6" x14ac:dyDescent="0.3">
      <c r="A4" t="s">
        <v>121</v>
      </c>
      <c r="B4" s="7">
        <v>22</v>
      </c>
      <c r="C4" s="7">
        <v>26</v>
      </c>
      <c r="D4" t="s">
        <v>131</v>
      </c>
    </row>
    <row r="5" spans="1:8" ht="15.6" x14ac:dyDescent="0.3">
      <c r="A5" t="s">
        <v>78</v>
      </c>
      <c r="B5" s="7">
        <v>27</v>
      </c>
      <c r="C5" s="7">
        <v>31</v>
      </c>
      <c r="D5" t="s">
        <v>132</v>
      </c>
    </row>
    <row r="6" spans="1:8" ht="15.6" x14ac:dyDescent="0.3">
      <c r="A6" t="s">
        <v>122</v>
      </c>
      <c r="B6" s="7">
        <v>32</v>
      </c>
      <c r="C6" s="7">
        <v>36</v>
      </c>
      <c r="D6" t="s">
        <v>133</v>
      </c>
      <c r="G6" s="54"/>
      <c r="H6" s="54"/>
    </row>
    <row r="7" spans="1:8" ht="15.6" x14ac:dyDescent="0.3">
      <c r="A7" t="s">
        <v>123</v>
      </c>
      <c r="B7" s="7">
        <v>37</v>
      </c>
      <c r="C7" s="7">
        <v>41</v>
      </c>
      <c r="D7" t="s">
        <v>134</v>
      </c>
      <c r="G7" s="7"/>
      <c r="H7" s="7"/>
    </row>
    <row r="8" spans="1:8" ht="15.6" x14ac:dyDescent="0.3">
      <c r="A8" t="s">
        <v>124</v>
      </c>
      <c r="B8" s="7">
        <v>42</v>
      </c>
      <c r="C8" s="7">
        <v>46</v>
      </c>
      <c r="D8" t="s">
        <v>135</v>
      </c>
      <c r="G8" s="7"/>
      <c r="H8" s="7"/>
    </row>
    <row r="9" spans="1:8" ht="15.6" x14ac:dyDescent="0.3">
      <c r="A9" t="s">
        <v>125</v>
      </c>
      <c r="B9" s="7">
        <v>47</v>
      </c>
      <c r="C9" s="7">
        <v>51</v>
      </c>
      <c r="D9" t="s">
        <v>136</v>
      </c>
      <c r="G9" s="7"/>
      <c r="H9" s="7"/>
    </row>
    <row r="10" spans="1:8" ht="15.6" x14ac:dyDescent="0.3">
      <c r="A10" t="s">
        <v>126</v>
      </c>
      <c r="B10" s="7">
        <v>52</v>
      </c>
      <c r="C10" s="7">
        <v>56</v>
      </c>
      <c r="D10" t="s">
        <v>137</v>
      </c>
      <c r="G10" s="7"/>
      <c r="H10" s="7"/>
    </row>
    <row r="11" spans="1:8" ht="15.6" x14ac:dyDescent="0.3">
      <c r="A11" t="s">
        <v>127</v>
      </c>
      <c r="B11" s="7">
        <v>57</v>
      </c>
      <c r="C11" s="7">
        <v>63</v>
      </c>
      <c r="D11" t="s">
        <v>138</v>
      </c>
      <c r="G11" s="7"/>
      <c r="H11" s="7"/>
    </row>
    <row r="12" spans="1:8" ht="15.6" x14ac:dyDescent="0.3">
      <c r="A12" t="s">
        <v>128</v>
      </c>
      <c r="B12" s="7">
        <v>64</v>
      </c>
      <c r="C12" s="7">
        <v>66</v>
      </c>
      <c r="D12" t="s">
        <v>139</v>
      </c>
      <c r="G12" s="7"/>
      <c r="H12" s="7"/>
    </row>
    <row r="13" spans="1:8" ht="15.6" x14ac:dyDescent="0.3">
      <c r="G13" s="7"/>
      <c r="H13" s="7"/>
    </row>
    <row r="14" spans="1:8" ht="15.6" x14ac:dyDescent="0.3">
      <c r="G14" s="7"/>
      <c r="H14" s="7"/>
    </row>
    <row r="15" spans="1:8" ht="15.6" x14ac:dyDescent="0.3">
      <c r="G15" s="7"/>
      <c r="H15" s="7"/>
    </row>
    <row r="16" spans="1:8" ht="15.6" x14ac:dyDescent="0.3">
      <c r="G16" s="7"/>
      <c r="H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2025-05-26T14:43:57Z</cp:lastPrinted>
  <dcterms:created xsi:type="dcterms:W3CDTF">2015-06-05T18:19:34Z</dcterms:created>
  <dcterms:modified xsi:type="dcterms:W3CDTF">2025-05-26T14:44:06Z</dcterms:modified>
</cp:coreProperties>
</file>