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AXI Launay\Desktop\DAVID\"/>
    </mc:Choice>
  </mc:AlternateContent>
  <xr:revisionPtr revIDLastSave="0" documentId="13_ncr:1_{E8BA5783-C946-407E-B21F-2A53A9B8DBA4}" xr6:coauthVersionLast="47" xr6:coauthVersionMax="47" xr10:uidLastSave="{00000000-0000-0000-0000-000000000000}"/>
  <bookViews>
    <workbookView xWindow="-120" yWindow="-120" windowWidth="29040" windowHeight="15720" xr2:uid="{5F517712-82E4-4911-9D5E-BFF0E2F02B7F}"/>
  </bookViews>
  <sheets>
    <sheet name="Commandes" sheetId="1" r:id="rId1"/>
    <sheet name="Donnees" sheetId="2" r:id="rId2"/>
    <sheet name="Test RechercheV" sheetId="3" r:id="rId3"/>
  </sheets>
  <definedNames>
    <definedName name="_xlnm._FilterDatabase" localSheetId="0" hidden="1">Commandes!$A$3:$P$33</definedName>
    <definedName name="Clients">OFFSET(Donnees!$B$2,1,,COUNTA(Donnees!$B:$B)-1)</definedName>
    <definedName name="Hres">OFFSET(Donnees!$A$2,1,,COUNTA(Donnees!$A:$A)-1)</definedName>
    <definedName name="Pizza">OFFSET(Donnees!#REF!,1,,COUNTA(Donnees!$C:$C)-1)</definedName>
    <definedName name="Prix1">OFFSET(Donnees!#REF!,1,,COUNTA(Donnees!$D:$D)-1)</definedName>
    <definedName name="Prix2">OFFSET(Donnees!#REF!,1,,COUNTA(Donnees!$F:$F)-1)</definedName>
    <definedName name="Qtte">OFFSET(Donnees!#REF!,1,,COUNTA(Donnees!#REF!)-1)</definedName>
    <definedName name="Suppl">OFFSET(Donnees!$I$2,1,,COUNTA(Donnees!$E:$E)-1)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6" i="1" l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H7" i="1"/>
  <c r="P7" i="1" s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7" i="1"/>
  <c r="L5" i="1"/>
  <c r="L6" i="1"/>
  <c r="H5" i="1"/>
  <c r="D5" i="1"/>
  <c r="M41" i="1"/>
  <c r="L4" i="1"/>
  <c r="H6" i="1"/>
  <c r="H4" i="1"/>
  <c r="D4" i="1"/>
  <c r="D6" i="1"/>
  <c r="P4" i="1" l="1"/>
  <c r="P5" i="1"/>
  <c r="D5" i="3"/>
  <c r="E5" i="3" s="1"/>
  <c r="E16" i="3"/>
  <c r="L38" i="1" l="1"/>
  <c r="M38" i="1" s="1"/>
  <c r="D6" i="3"/>
  <c r="E6" i="3" s="1"/>
  <c r="D7" i="3"/>
  <c r="E7" i="3" s="1"/>
  <c r="D8" i="3"/>
  <c r="E8" i="3" s="1"/>
  <c r="D9" i="3"/>
  <c r="E9" i="3" s="1"/>
  <c r="D10" i="3"/>
  <c r="E10" i="3" s="1"/>
  <c r="D11" i="3"/>
  <c r="E11" i="3" s="1"/>
  <c r="D12" i="3"/>
  <c r="E12" i="3" s="1"/>
  <c r="D13" i="3"/>
  <c r="E13" i="3" s="1"/>
  <c r="D14" i="3"/>
  <c r="E14" i="3" s="1"/>
  <c r="D15" i="3"/>
  <c r="E15" i="3" s="1"/>
  <c r="L39" i="1"/>
  <c r="M39" i="1" s="1"/>
  <c r="L40" i="1"/>
  <c r="M40" i="1" s="1"/>
  <c r="L36" i="1"/>
  <c r="M36" i="1" s="1"/>
  <c r="L37" i="1"/>
  <c r="M37" i="1" s="1"/>
  <c r="L35" i="1" l="1"/>
  <c r="M35" i="1" s="1"/>
  <c r="M42" i="1" s="1"/>
  <c r="P34" i="1"/>
  <c r="L42" i="1" l="1"/>
</calcChain>
</file>

<file path=xl/sharedStrings.xml><?xml version="1.0" encoding="utf-8"?>
<sst xmlns="http://schemas.openxmlformats.org/spreadsheetml/2006/main" count="145" uniqueCount="61">
  <si>
    <t>Clients</t>
  </si>
  <si>
    <t>Pizza</t>
  </si>
  <si>
    <t>Suppl</t>
  </si>
  <si>
    <t>AURORE</t>
  </si>
  <si>
    <t>BILOUTE</t>
  </si>
  <si>
    <t>CELINE</t>
  </si>
  <si>
    <t>CHRISTIAN</t>
  </si>
  <si>
    <t>ESQUIROU</t>
  </si>
  <si>
    <t>FRED</t>
  </si>
  <si>
    <t>ISA</t>
  </si>
  <si>
    <t>JARDRY</t>
  </si>
  <si>
    <t>JEREMY</t>
  </si>
  <si>
    <t>JOJO</t>
  </si>
  <si>
    <t>KARINE</t>
  </si>
  <si>
    <t>LENOIR</t>
  </si>
  <si>
    <t>NADAK</t>
  </si>
  <si>
    <t>PARENT ALEX</t>
  </si>
  <si>
    <t>ROBIN</t>
  </si>
  <si>
    <t>SYLVIE</t>
  </si>
  <si>
    <t>T PATRICK</t>
  </si>
  <si>
    <t>TEXIER</t>
  </si>
  <si>
    <t>VABOIS</t>
  </si>
  <si>
    <t>VANNEAU</t>
  </si>
  <si>
    <t>Hres</t>
  </si>
  <si>
    <t>Campione</t>
  </si>
  <si>
    <t>Marguerita</t>
  </si>
  <si>
    <t>Prix1</t>
  </si>
  <si>
    <t>Merguez</t>
  </si>
  <si>
    <t>Œuf</t>
  </si>
  <si>
    <t>Poivron</t>
  </si>
  <si>
    <t>Champignon</t>
  </si>
  <si>
    <t>Gruyere</t>
  </si>
  <si>
    <t>*Champignon</t>
  </si>
  <si>
    <t>Prx</t>
  </si>
  <si>
    <t>DANIEL/BEN</t>
  </si>
  <si>
    <t>Paysanne</t>
  </si>
  <si>
    <t>COMMANDE DU :</t>
  </si>
  <si>
    <t>TOTAL</t>
  </si>
  <si>
    <t>Supplement</t>
  </si>
  <si>
    <t xml:space="preserve">Armoire </t>
  </si>
  <si>
    <t>Bureau</t>
  </si>
  <si>
    <t>Table</t>
  </si>
  <si>
    <t>chaise</t>
  </si>
  <si>
    <t>Vente</t>
  </si>
  <si>
    <t>Produit</t>
  </si>
  <si>
    <t>Quantité</t>
  </si>
  <si>
    <t>Prix</t>
  </si>
  <si>
    <t>Montant</t>
  </si>
  <si>
    <t xml:space="preserve">Produit </t>
  </si>
  <si>
    <t>Creme</t>
  </si>
  <si>
    <t>Essentiel</t>
  </si>
  <si>
    <t>Orientale</t>
  </si>
  <si>
    <t>A payer</t>
  </si>
  <si>
    <t>5Fromages</t>
  </si>
  <si>
    <t>5_Fromages</t>
  </si>
  <si>
    <t>Qtte</t>
  </si>
  <si>
    <t>*Merguez</t>
  </si>
  <si>
    <t>*Œuf</t>
  </si>
  <si>
    <t>*Creme</t>
  </si>
  <si>
    <t>*Poivron</t>
  </si>
  <si>
    <t>*Gruyere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</si>
</sst>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5" x14ac:knownFonts="1">
    <font>
      <sz val="12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/>
      <top style="thick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/>
      <right style="thick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/>
      <top style="thick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0" xfId="0" applyFill="1"/>
    <xf numFmtId="20" fontId="0" fillId="0" borderId="0" xfId="0" applyNumberFormat="1"/>
    <xf numFmtId="2" fontId="0" fillId="0" borderId="0" xfId="0" applyNumberFormat="1"/>
    <xf numFmtId="164" fontId="0" fillId="0" borderId="0" xfId="0" applyNumberFormat="1"/>
    <xf numFmtId="0" fontId="1" fillId="0" borderId="2" xfId="0" applyFont="1" applyBorder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/>
    <xf numFmtId="0" fontId="2" fillId="0" borderId="1" xfId="0" applyFont="1" applyBorder="1" applyAlignment="1">
      <alignment horizontal="center"/>
    </xf>
    <xf numFmtId="20" fontId="1" fillId="0" borderId="2" xfId="0" applyNumberFormat="1" applyFont="1" applyBorder="1"/>
    <xf numFmtId="2" fontId="1" fillId="0" borderId="0" xfId="0" applyNumberFormat="1" applyFont="1" applyAlignment="1">
      <alignment horizontal="center"/>
    </xf>
    <xf numFmtId="2" fontId="1" fillId="0" borderId="7" xfId="0" applyNumberFormat="1" applyFont="1" applyBorder="1"/>
    <xf numFmtId="0" fontId="1" fillId="0" borderId="0" xfId="0" applyFont="1" applyAlignment="1">
      <alignment horizontal="center"/>
    </xf>
    <xf numFmtId="0" fontId="2" fillId="0" borderId="7" xfId="0" applyFont="1" applyBorder="1" applyAlignment="1">
      <alignment horizontal="center"/>
    </xf>
    <xf numFmtId="0" fontId="0" fillId="4" borderId="0" xfId="0" applyFill="1"/>
    <xf numFmtId="0" fontId="2" fillId="0" borderId="0" xfId="0" applyFont="1"/>
    <xf numFmtId="2" fontId="1" fillId="0" borderId="3" xfId="0" applyNumberFormat="1" applyFont="1" applyBorder="1"/>
    <xf numFmtId="0" fontId="1" fillId="0" borderId="1" xfId="0" applyFont="1" applyBorder="1" applyAlignment="1">
      <alignment horizontal="center"/>
    </xf>
    <xf numFmtId="2" fontId="0" fillId="4" borderId="0" xfId="0" applyNumberFormat="1" applyFill="1"/>
    <xf numFmtId="0" fontId="4" fillId="2" borderId="0" xfId="0" applyFont="1" applyFill="1"/>
    <xf numFmtId="2" fontId="1" fillId="0" borderId="4" xfId="0" applyNumberFormat="1" applyFont="1" applyBorder="1" applyAlignment="1">
      <alignment horizontal="right"/>
    </xf>
    <xf numFmtId="2" fontId="1" fillId="0" borderId="6" xfId="0" applyNumberFormat="1" applyFont="1" applyBorder="1"/>
    <xf numFmtId="2" fontId="1" fillId="0" borderId="0" xfId="0" quotePrefix="1" applyNumberFormat="1" applyFont="1"/>
    <xf numFmtId="0" fontId="2" fillId="0" borderId="0" xfId="0" applyFont="1" applyAlignment="1">
      <alignment horizontal="right"/>
    </xf>
    <xf numFmtId="2" fontId="1" fillId="0" borderId="6" xfId="0" applyNumberFormat="1" applyFont="1" applyBorder="1" applyAlignment="1">
      <alignment horizontal="right"/>
    </xf>
    <xf numFmtId="0" fontId="4" fillId="5" borderId="0" xfId="0" applyFont="1" applyFill="1"/>
    <xf numFmtId="2" fontId="4" fillId="5" borderId="0" xfId="0" applyNumberFormat="1" applyFont="1" applyFill="1"/>
    <xf numFmtId="2" fontId="0" fillId="5" borderId="0" xfId="0" applyNumberFormat="1" applyFill="1"/>
    <xf numFmtId="0" fontId="4" fillId="4" borderId="0" xfId="0" applyFont="1" applyFill="1"/>
    <xf numFmtId="2" fontId="4" fillId="4" borderId="0" xfId="0" applyNumberFormat="1" applyFont="1" applyFill="1"/>
    <xf numFmtId="0" fontId="4" fillId="6" borderId="0" xfId="0" applyFont="1" applyFill="1"/>
    <xf numFmtId="2" fontId="4" fillId="6" borderId="0" xfId="0" applyNumberFormat="1" applyFont="1" applyFill="1"/>
    <xf numFmtId="2" fontId="0" fillId="6" borderId="0" xfId="0" applyNumberFormat="1" applyFill="1"/>
    <xf numFmtId="2" fontId="1" fillId="11" borderId="4" xfId="0" applyNumberFormat="1" applyFont="1" applyFill="1" applyBorder="1" applyAlignment="1">
      <alignment horizontal="right"/>
    </xf>
    <xf numFmtId="0" fontId="2" fillId="10" borderId="10" xfId="0" applyFont="1" applyFill="1" applyBorder="1" applyAlignment="1">
      <alignment horizontal="left"/>
    </xf>
    <xf numFmtId="0" fontId="2" fillId="7" borderId="9" xfId="0" applyFont="1" applyFill="1" applyBorder="1" applyAlignment="1">
      <alignment horizontal="left"/>
    </xf>
    <xf numFmtId="2" fontId="2" fillId="7" borderId="5" xfId="0" applyNumberFormat="1" applyFont="1" applyFill="1" applyBorder="1" applyAlignment="1">
      <alignment horizontal="left"/>
    </xf>
    <xf numFmtId="0" fontId="2" fillId="8" borderId="9" xfId="0" applyFont="1" applyFill="1" applyBorder="1" applyAlignment="1">
      <alignment horizontal="left"/>
    </xf>
    <xf numFmtId="2" fontId="2" fillId="8" borderId="5" xfId="0" applyNumberFormat="1" applyFont="1" applyFill="1" applyBorder="1" applyAlignment="1">
      <alignment horizontal="left"/>
    </xf>
    <xf numFmtId="0" fontId="2" fillId="9" borderId="9" xfId="0" applyFont="1" applyFill="1" applyBorder="1" applyAlignment="1">
      <alignment horizontal="left"/>
    </xf>
    <xf numFmtId="2" fontId="2" fillId="9" borderId="5" xfId="0" applyNumberFormat="1" applyFont="1" applyFill="1" applyBorder="1" applyAlignment="1">
      <alignment horizontal="left"/>
    </xf>
    <xf numFmtId="2" fontId="2" fillId="11" borderId="11" xfId="0" applyNumberFormat="1" applyFont="1" applyFill="1" applyBorder="1" applyAlignment="1">
      <alignment horizontal="left"/>
    </xf>
    <xf numFmtId="2" fontId="2" fillId="3" borderId="11" xfId="0" applyNumberFormat="1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2" fillId="7" borderId="12" xfId="0" applyFont="1" applyFill="1" applyBorder="1" applyAlignment="1">
      <alignment horizontal="left"/>
    </xf>
    <xf numFmtId="0" fontId="2" fillId="11" borderId="14" xfId="0" applyFont="1" applyFill="1" applyBorder="1" applyAlignment="1">
      <alignment horizontal="left"/>
    </xf>
    <xf numFmtId="0" fontId="2" fillId="11" borderId="8" xfId="0" applyFont="1" applyFill="1" applyBorder="1" applyAlignment="1">
      <alignment horizontal="left"/>
    </xf>
    <xf numFmtId="0" fontId="2" fillId="8" borderId="15" xfId="0" applyFont="1" applyFill="1" applyBorder="1" applyAlignment="1">
      <alignment horizontal="left"/>
    </xf>
    <xf numFmtId="2" fontId="1" fillId="11" borderId="16" xfId="0" applyNumberFormat="1" applyFont="1" applyFill="1" applyBorder="1"/>
    <xf numFmtId="2" fontId="1" fillId="12" borderId="16" xfId="0" applyNumberFormat="1" applyFont="1" applyFill="1" applyBorder="1"/>
    <xf numFmtId="0" fontId="2" fillId="9" borderId="12" xfId="0" applyFont="1" applyFill="1" applyBorder="1" applyAlignment="1">
      <alignment horizontal="left"/>
    </xf>
    <xf numFmtId="0" fontId="2" fillId="11" borderId="10" xfId="0" applyFont="1" applyFill="1" applyBorder="1" applyAlignment="1">
      <alignment horizontal="left"/>
    </xf>
    <xf numFmtId="2" fontId="1" fillId="0" borderId="13" xfId="0" applyNumberFormat="1" applyFont="1" applyBorder="1" applyAlignment="1">
      <alignment horizontal="center"/>
    </xf>
    <xf numFmtId="1" fontId="1" fillId="0" borderId="13" xfId="0" applyNumberFormat="1" applyFont="1" applyBorder="1" applyAlignment="1">
      <alignment horizontal="center"/>
    </xf>
    <xf numFmtId="1" fontId="1" fillId="0" borderId="17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2" fontId="1" fillId="0" borderId="18" xfId="0" applyNumberFormat="1" applyFont="1" applyBorder="1"/>
    <xf numFmtId="0" fontId="1" fillId="0" borderId="18" xfId="0" applyFont="1" applyBorder="1"/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4B7F7E-E42B-49B8-9B36-7E89785F8C5E}">
  <sheetPr codeName="Feuil1"/>
  <dimension ref="A1:U42"/>
  <sheetViews>
    <sheetView tabSelected="1" zoomScaleNormal="100" workbookViewId="0">
      <selection activeCell="S14" sqref="S14"/>
    </sheetView>
  </sheetViews>
  <sheetFormatPr baseColWidth="10" defaultRowHeight="12.75" x14ac:dyDescent="0.2"/>
  <cols>
    <col min="1" max="1" width="5.6640625" style="8" bestFit="1" customWidth="1"/>
    <col min="2" max="2" width="9.33203125" style="8" bestFit="1" customWidth="1"/>
    <col min="3" max="3" width="8.77734375" style="8" bestFit="1" customWidth="1"/>
    <col min="4" max="4" width="5" style="7" bestFit="1" customWidth="1"/>
    <col min="5" max="5" width="5.44140625" style="8" bestFit="1" customWidth="1"/>
    <col min="6" max="6" width="8.77734375" style="8" bestFit="1" customWidth="1"/>
    <col min="7" max="7" width="7.21875" style="8" bestFit="1" customWidth="1"/>
    <col min="8" max="8" width="5" style="7" bestFit="1" customWidth="1"/>
    <col min="9" max="9" width="5.44140625" style="8" bestFit="1" customWidth="1"/>
    <col min="10" max="10" width="6.6640625" style="8" bestFit="1" customWidth="1"/>
    <col min="11" max="11" width="8.77734375" style="8" bestFit="1" customWidth="1"/>
    <col min="12" max="12" width="5" style="7" bestFit="1" customWidth="1"/>
    <col min="13" max="13" width="5.44140625" style="8" bestFit="1" customWidth="1"/>
    <col min="14" max="14" width="8.77734375" style="8" bestFit="1" customWidth="1"/>
    <col min="15" max="15" width="5.5546875" style="8" bestFit="1" customWidth="1"/>
    <col min="16" max="16" width="8" style="7" bestFit="1" customWidth="1"/>
    <col min="17" max="17" width="7.6640625" style="8" bestFit="1" customWidth="1"/>
    <col min="18" max="18" width="4.33203125" style="8" bestFit="1" customWidth="1"/>
    <col min="19" max="16384" width="11.5546875" style="8"/>
  </cols>
  <sheetData>
    <row r="1" spans="1:21" ht="26.25" customHeight="1" thickBot="1" x14ac:dyDescent="0.4">
      <c r="A1" s="56" t="s">
        <v>36</v>
      </c>
      <c r="B1" s="56"/>
      <c r="C1" s="56"/>
      <c r="D1" s="57"/>
      <c r="E1" s="58"/>
      <c r="F1" s="58"/>
      <c r="G1" s="58"/>
      <c r="H1" s="57"/>
      <c r="I1" s="58"/>
      <c r="J1" s="58"/>
      <c r="K1" s="58"/>
      <c r="L1" s="57"/>
      <c r="M1" s="58"/>
      <c r="N1" s="58"/>
      <c r="O1" s="58"/>
      <c r="P1" s="57"/>
    </row>
    <row r="2" spans="1:21" ht="14.25" thickTop="1" thickBot="1" x14ac:dyDescent="0.25">
      <c r="A2" s="9"/>
      <c r="B2" s="9"/>
      <c r="C2" s="18"/>
      <c r="G2" s="18"/>
      <c r="K2" s="18"/>
    </row>
    <row r="3" spans="1:21" s="44" customFormat="1" ht="13.5" thickTop="1" x14ac:dyDescent="0.2">
      <c r="A3" s="35" t="s">
        <v>23</v>
      </c>
      <c r="B3" s="35" t="s">
        <v>0</v>
      </c>
      <c r="C3" s="36" t="s">
        <v>1</v>
      </c>
      <c r="D3" s="37" t="s">
        <v>33</v>
      </c>
      <c r="E3" s="45" t="s">
        <v>55</v>
      </c>
      <c r="F3" s="47" t="s">
        <v>2</v>
      </c>
      <c r="G3" s="38" t="s">
        <v>1</v>
      </c>
      <c r="H3" s="39" t="s">
        <v>33</v>
      </c>
      <c r="I3" s="48" t="s">
        <v>55</v>
      </c>
      <c r="J3" s="46" t="s">
        <v>2</v>
      </c>
      <c r="K3" s="40" t="s">
        <v>1</v>
      </c>
      <c r="L3" s="41" t="s">
        <v>33</v>
      </c>
      <c r="M3" s="51" t="s">
        <v>55</v>
      </c>
      <c r="N3" s="52" t="s">
        <v>2</v>
      </c>
      <c r="O3" s="42" t="s">
        <v>46</v>
      </c>
      <c r="P3" s="43" t="s">
        <v>52</v>
      </c>
    </row>
    <row r="4" spans="1:21" x14ac:dyDescent="0.2">
      <c r="A4" s="10">
        <v>0.79166666666666663</v>
      </c>
      <c r="B4" s="5" t="s">
        <v>34</v>
      </c>
      <c r="C4" s="17" t="s">
        <v>54</v>
      </c>
      <c r="D4" s="25">
        <f>IFERROR(VLOOKUP(C4,Donnees!$C$3:$D$8,2,0),"")</f>
        <v>12.5</v>
      </c>
      <c r="E4" s="54">
        <v>1</v>
      </c>
      <c r="F4" s="49" t="s">
        <v>28</v>
      </c>
      <c r="G4" s="17"/>
      <c r="H4" s="22" t="str">
        <f>IFERROR(VLOOKUP(G4,Donnees!$C$3:$D$8,2,0),"")</f>
        <v/>
      </c>
      <c r="I4" s="55"/>
      <c r="J4" s="49"/>
      <c r="K4" s="17"/>
      <c r="L4" s="22" t="str">
        <f>IFERROR(VLOOKUP(K4,Donnees!$C$3:$D$8,2,0),"")</f>
        <v/>
      </c>
      <c r="M4" s="53"/>
      <c r="N4" s="49"/>
      <c r="O4" s="34">
        <v>1</v>
      </c>
      <c r="P4" s="21" t="e">
        <f>SUM(D4*E4,H4*I4,L4*M4,O4)</f>
        <v>#VALUE!</v>
      </c>
      <c r="R4" s="7"/>
      <c r="S4" s="23"/>
      <c r="T4" s="7"/>
      <c r="U4" s="7"/>
    </row>
    <row r="5" spans="1:21" x14ac:dyDescent="0.2">
      <c r="A5" s="10">
        <v>0.82638888888888884</v>
      </c>
      <c r="B5" s="5" t="s">
        <v>8</v>
      </c>
      <c r="C5" s="17" t="s">
        <v>50</v>
      </c>
      <c r="D5" s="25">
        <f>IFERROR(VLOOKUP(C5,Donnees!$C$3:$D$8,2,0),"")</f>
        <v>12.5</v>
      </c>
      <c r="E5" s="54">
        <v>1</v>
      </c>
      <c r="F5" s="49" t="s">
        <v>27</v>
      </c>
      <c r="G5" s="17" t="s">
        <v>24</v>
      </c>
      <c r="H5" s="22">
        <f>IFERROR(VLOOKUP(G5,Donnees!$C$3:$D$8,2,0),"")</f>
        <v>11.5</v>
      </c>
      <c r="I5" s="55">
        <v>1</v>
      </c>
      <c r="J5" s="49" t="s">
        <v>27</v>
      </c>
      <c r="K5" s="17"/>
      <c r="L5" s="22" t="str">
        <f>IFERROR(VLOOKUP(K5,Donnees!$C$3:$D$8,2,0),"")</f>
        <v/>
      </c>
      <c r="M5" s="53"/>
      <c r="N5" s="49"/>
      <c r="O5" s="34">
        <v>2</v>
      </c>
      <c r="P5" s="21" t="e">
        <f>SUM(D5*E5)+(H5*I5)+(L5*M5)+O5</f>
        <v>#VALUE!</v>
      </c>
      <c r="Q5" s="23"/>
      <c r="R5" s="7"/>
    </row>
    <row r="6" spans="1:21" x14ac:dyDescent="0.2">
      <c r="A6" s="10">
        <v>0.79861111111111116</v>
      </c>
      <c r="B6" s="5" t="s">
        <v>3</v>
      </c>
      <c r="C6" s="17" t="s">
        <v>51</v>
      </c>
      <c r="D6" s="25">
        <f>IFERROR(VLOOKUP(C6,Donnees!$C$3:$D$8,2,0),"")</f>
        <v>11.5</v>
      </c>
      <c r="E6" s="54">
        <v>1</v>
      </c>
      <c r="F6" s="49" t="s">
        <v>27</v>
      </c>
      <c r="G6" s="17" t="s">
        <v>35</v>
      </c>
      <c r="H6" s="22">
        <f>IFERROR(VLOOKUP(G6,Donnees!$C$3:$D$8,2,0),"")</f>
        <v>12.5</v>
      </c>
      <c r="I6" s="55">
        <v>1</v>
      </c>
      <c r="J6" s="49" t="s">
        <v>27</v>
      </c>
      <c r="K6" s="17" t="s">
        <v>25</v>
      </c>
      <c r="L6" s="22">
        <f>IFERROR(VLOOKUP(K6,Donnees!$C$3:$D$8,2,0),"")</f>
        <v>11</v>
      </c>
      <c r="M6" s="54">
        <v>1</v>
      </c>
      <c r="N6" s="49" t="s">
        <v>27</v>
      </c>
      <c r="O6" s="34">
        <v>3</v>
      </c>
      <c r="P6" s="21">
        <f t="shared" ref="P6:P33" si="0">SUM(D6*E6)+(H6*I6)+(L6*M6)+O6</f>
        <v>38</v>
      </c>
      <c r="Q6" s="23"/>
      <c r="R6" s="7"/>
    </row>
    <row r="7" spans="1:21" x14ac:dyDescent="0.2">
      <c r="A7" s="10">
        <v>0.79861111111111116</v>
      </c>
      <c r="B7" s="5" t="s">
        <v>7</v>
      </c>
      <c r="C7" s="17" t="s">
        <v>35</v>
      </c>
      <c r="D7" s="25">
        <f>IFERROR(VLOOKUP(C7,Donnees!$C$3:$D$8,2,0),"")</f>
        <v>12.5</v>
      </c>
      <c r="E7" s="54">
        <v>1</v>
      </c>
      <c r="F7" s="49" t="s">
        <v>30</v>
      </c>
      <c r="G7" s="17"/>
      <c r="H7" s="22" t="str">
        <f>IFERROR(VLOOKUP(G7,Donnees!$C$3:$D$8,2,0),"")</f>
        <v/>
      </c>
      <c r="I7" s="55"/>
      <c r="J7" s="49"/>
      <c r="K7" s="17"/>
      <c r="L7" s="22" t="str">
        <f>IFERROR(VLOOKUP(K7,Donnees!$C$3:$D$8,2,0),"")</f>
        <v/>
      </c>
      <c r="M7" s="54"/>
      <c r="N7" s="49"/>
      <c r="O7" s="34"/>
      <c r="P7" s="21" t="e">
        <f t="shared" si="0"/>
        <v>#VALUE!</v>
      </c>
      <c r="Q7" s="23"/>
      <c r="R7" s="7"/>
    </row>
    <row r="8" spans="1:21" x14ac:dyDescent="0.2">
      <c r="A8" s="10">
        <v>0.78819444444444442</v>
      </c>
      <c r="B8" s="5" t="s">
        <v>20</v>
      </c>
      <c r="C8" s="17" t="s">
        <v>25</v>
      </c>
      <c r="D8" s="25">
        <f>IFERROR(VLOOKUP(C8,Donnees!$C$3:$D$8,2,0),"")</f>
        <v>11</v>
      </c>
      <c r="E8" s="54">
        <v>1</v>
      </c>
      <c r="F8" s="49"/>
      <c r="G8" s="17"/>
      <c r="H8" s="22" t="str">
        <f>IFERROR(VLOOKUP(G8,Donnees!$C$3:$D$8,2,0),"")</f>
        <v/>
      </c>
      <c r="I8" s="55"/>
      <c r="J8" s="49"/>
      <c r="K8" s="17"/>
      <c r="L8" s="22" t="str">
        <f>IFERROR(VLOOKUP(K8,Donnees!$C$3:$D$8,2,0),"")</f>
        <v/>
      </c>
      <c r="M8" s="54"/>
      <c r="N8" s="49"/>
      <c r="O8" s="34"/>
      <c r="P8" s="21" t="e">
        <f t="shared" si="0"/>
        <v>#VALUE!</v>
      </c>
      <c r="Q8" s="23"/>
      <c r="R8" s="7"/>
    </row>
    <row r="9" spans="1:21" x14ac:dyDescent="0.2">
      <c r="A9" s="10">
        <v>0.81944444444444442</v>
      </c>
      <c r="B9" s="5" t="s">
        <v>22</v>
      </c>
      <c r="C9" s="17" t="s">
        <v>54</v>
      </c>
      <c r="D9" s="25">
        <f>IFERROR(VLOOKUP(C9,Donnees!$C$3:$D$8,2,0),"")</f>
        <v>12.5</v>
      </c>
      <c r="E9" s="54">
        <v>1</v>
      </c>
      <c r="F9" s="49"/>
      <c r="G9" s="17" t="s">
        <v>50</v>
      </c>
      <c r="H9" s="22">
        <f>IFERROR(VLOOKUP(G9,Donnees!$C$3:$D$8,2,0),"")</f>
        <v>12.5</v>
      </c>
      <c r="I9" s="55">
        <v>1</v>
      </c>
      <c r="J9" s="49"/>
      <c r="K9" s="17"/>
      <c r="L9" s="22" t="str">
        <f>IFERROR(VLOOKUP(K9,Donnees!$C$3:$D$8,2,0),"")</f>
        <v/>
      </c>
      <c r="M9" s="54"/>
      <c r="N9" s="49" t="s">
        <v>30</v>
      </c>
      <c r="O9" s="34"/>
      <c r="P9" s="21" t="e">
        <f t="shared" si="0"/>
        <v>#VALUE!</v>
      </c>
      <c r="Q9" s="23"/>
      <c r="R9" s="7"/>
    </row>
    <row r="10" spans="1:21" x14ac:dyDescent="0.2">
      <c r="A10" s="10">
        <v>0.83333333333333337</v>
      </c>
      <c r="B10" s="5" t="s">
        <v>15</v>
      </c>
      <c r="C10" s="17" t="s">
        <v>24</v>
      </c>
      <c r="D10" s="25">
        <f>IFERROR(VLOOKUP(C10,Donnees!$C$3:$D$8,2,0),"")</f>
        <v>11.5</v>
      </c>
      <c r="E10" s="54">
        <v>1</v>
      </c>
      <c r="F10" s="49"/>
      <c r="G10" s="17" t="s">
        <v>51</v>
      </c>
      <c r="H10" s="22">
        <f>IFERROR(VLOOKUP(G10,Donnees!$C$3:$D$8,2,0),"")</f>
        <v>11.5</v>
      </c>
      <c r="I10" s="55">
        <v>1</v>
      </c>
      <c r="J10" s="49"/>
      <c r="K10" s="17" t="s">
        <v>35</v>
      </c>
      <c r="L10" s="22">
        <f>IFERROR(VLOOKUP(K10,Donnees!$C$3:$D$8,2,0),"")</f>
        <v>12.5</v>
      </c>
      <c r="M10" s="54">
        <v>1</v>
      </c>
      <c r="N10" s="49"/>
      <c r="O10" s="34"/>
      <c r="P10" s="21">
        <f t="shared" si="0"/>
        <v>35.5</v>
      </c>
      <c r="Q10" s="23"/>
      <c r="R10" s="7"/>
    </row>
    <row r="11" spans="1:21" x14ac:dyDescent="0.2">
      <c r="A11" s="10">
        <v>0.80902777777777779</v>
      </c>
      <c r="B11" s="5" t="s">
        <v>10</v>
      </c>
      <c r="C11" s="17"/>
      <c r="D11" s="25" t="str">
        <f>IFERROR(VLOOKUP(C11,Donnees!$C$3:$D$8,2,0),"")</f>
        <v/>
      </c>
      <c r="E11" s="54"/>
      <c r="F11" s="49"/>
      <c r="G11" s="17"/>
      <c r="H11" s="22" t="str">
        <f>IFERROR(VLOOKUP(G11,Donnees!$C$3:$D$8,2,0),"")</f>
        <v/>
      </c>
      <c r="I11" s="55"/>
      <c r="J11" s="49"/>
      <c r="K11" s="17"/>
      <c r="L11" s="22" t="str">
        <f>IFERROR(VLOOKUP(K11,Donnees!$C$3:$D$8,2,0),"")</f>
        <v/>
      </c>
      <c r="M11" s="54"/>
      <c r="N11" s="49"/>
      <c r="O11" s="34"/>
      <c r="P11" s="21" t="e">
        <f t="shared" si="0"/>
        <v>#VALUE!</v>
      </c>
      <c r="Q11" s="23"/>
      <c r="R11" s="7"/>
    </row>
    <row r="12" spans="1:21" x14ac:dyDescent="0.2">
      <c r="A12" s="10">
        <v>0.81597222222222221</v>
      </c>
      <c r="B12" s="5" t="s">
        <v>18</v>
      </c>
      <c r="C12" s="17"/>
      <c r="D12" s="25" t="str">
        <f>IFERROR(VLOOKUP(C12,Donnees!$C$3:$D$8,2,0),"")</f>
        <v/>
      </c>
      <c r="E12" s="54"/>
      <c r="F12" s="49"/>
      <c r="G12" s="17"/>
      <c r="H12" s="22" t="str">
        <f>IFERROR(VLOOKUP(G12,Donnees!$C$3:$D$8,2,0),"")</f>
        <v/>
      </c>
      <c r="I12" s="55"/>
      <c r="J12" s="49"/>
      <c r="K12" s="17"/>
      <c r="L12" s="22" t="str">
        <f>IFERROR(VLOOKUP(K12,Donnees!$C$3:$D$8,2,0),"")</f>
        <v/>
      </c>
      <c r="M12" s="54"/>
      <c r="N12" s="49"/>
      <c r="O12" s="34"/>
      <c r="P12" s="21" t="e">
        <f t="shared" si="0"/>
        <v>#VALUE!</v>
      </c>
      <c r="Q12" s="23"/>
      <c r="R12" s="7"/>
    </row>
    <row r="13" spans="1:21" x14ac:dyDescent="0.2">
      <c r="A13" s="10">
        <v>0.8125</v>
      </c>
      <c r="B13" s="5" t="s">
        <v>6</v>
      </c>
      <c r="C13" s="17"/>
      <c r="D13" s="25" t="str">
        <f>IFERROR(VLOOKUP(C13,Donnees!$C$3:$D$8,2,0),"")</f>
        <v/>
      </c>
      <c r="E13" s="54"/>
      <c r="F13" s="49"/>
      <c r="G13" s="17"/>
      <c r="H13" s="22" t="str">
        <f>IFERROR(VLOOKUP(G13,Donnees!$C$3:$D$8,2,0),"")</f>
        <v/>
      </c>
      <c r="I13" s="55"/>
      <c r="J13" s="49"/>
      <c r="K13" s="17"/>
      <c r="L13" s="22" t="str">
        <f>IFERROR(VLOOKUP(K13,Donnees!$C$3:$D$8,2,0),"")</f>
        <v/>
      </c>
      <c r="M13" s="54"/>
      <c r="N13" s="49"/>
      <c r="O13" s="34"/>
      <c r="P13" s="21" t="e">
        <f t="shared" si="0"/>
        <v>#VALUE!</v>
      </c>
      <c r="Q13" s="23"/>
      <c r="R13" s="7"/>
    </row>
    <row r="14" spans="1:21" x14ac:dyDescent="0.2">
      <c r="A14" s="10">
        <v>0.84722222222222221</v>
      </c>
      <c r="B14" s="5" t="s">
        <v>5</v>
      </c>
      <c r="C14" s="17"/>
      <c r="D14" s="25" t="str">
        <f>IFERROR(VLOOKUP(C14,Donnees!$C$3:$D$8,2,0),"")</f>
        <v/>
      </c>
      <c r="E14" s="54"/>
      <c r="F14" s="49"/>
      <c r="G14" s="17"/>
      <c r="H14" s="22" t="str">
        <f>IFERROR(VLOOKUP(G14,Donnees!$C$3:$D$8,2,0),"")</f>
        <v/>
      </c>
      <c r="I14" s="55"/>
      <c r="J14" s="49"/>
      <c r="K14" s="17"/>
      <c r="L14" s="22" t="str">
        <f>IFERROR(VLOOKUP(K14,Donnees!$C$3:$D$8,2,0),"")</f>
        <v/>
      </c>
      <c r="M14" s="54"/>
      <c r="N14" s="49"/>
      <c r="O14" s="34"/>
      <c r="P14" s="21" t="e">
        <f t="shared" si="0"/>
        <v>#VALUE!</v>
      </c>
      <c r="Q14" s="23"/>
      <c r="R14" s="7"/>
    </row>
    <row r="15" spans="1:21" x14ac:dyDescent="0.2">
      <c r="A15" s="10">
        <v>0.80208333333333337</v>
      </c>
      <c r="B15" s="5" t="s">
        <v>9</v>
      </c>
      <c r="C15" s="17"/>
      <c r="D15" s="25" t="str">
        <f>IFERROR(VLOOKUP(C15,Donnees!$C$3:$D$8,2,0),"")</f>
        <v/>
      </c>
      <c r="E15" s="54"/>
      <c r="F15" s="49"/>
      <c r="G15" s="17"/>
      <c r="H15" s="22" t="str">
        <f>IFERROR(VLOOKUP(G15,Donnees!$C$3:$D$8,2,0),"")</f>
        <v/>
      </c>
      <c r="I15" s="55"/>
      <c r="J15" s="49"/>
      <c r="K15" s="17"/>
      <c r="L15" s="22" t="str">
        <f>IFERROR(VLOOKUP(K15,Donnees!$C$3:$D$8,2,0),"")</f>
        <v/>
      </c>
      <c r="M15" s="54"/>
      <c r="N15" s="49"/>
      <c r="O15" s="34"/>
      <c r="P15" s="21" t="e">
        <f t="shared" si="0"/>
        <v>#VALUE!</v>
      </c>
      <c r="Q15" s="23"/>
      <c r="R15" s="7"/>
    </row>
    <row r="16" spans="1:21" x14ac:dyDescent="0.2">
      <c r="A16" s="10">
        <v>0.84027777777777779</v>
      </c>
      <c r="B16" s="5" t="s">
        <v>12</v>
      </c>
      <c r="C16" s="17"/>
      <c r="D16" s="25" t="str">
        <f>IFERROR(VLOOKUP(C16,Donnees!$C$3:$D$8,2,0),"")</f>
        <v/>
      </c>
      <c r="E16" s="54"/>
      <c r="F16" s="49"/>
      <c r="G16" s="17"/>
      <c r="H16" s="22" t="str">
        <f>IFERROR(VLOOKUP(G16,Donnees!$C$3:$D$8,2,0),"")</f>
        <v/>
      </c>
      <c r="I16" s="55"/>
      <c r="J16" s="49"/>
      <c r="K16" s="17"/>
      <c r="L16" s="22" t="str">
        <f>IFERROR(VLOOKUP(K16,Donnees!$C$3:$D$8,2,0),"")</f>
        <v/>
      </c>
      <c r="M16" s="54"/>
      <c r="N16" s="49"/>
      <c r="O16" s="34"/>
      <c r="P16" s="21" t="e">
        <f t="shared" si="0"/>
        <v>#VALUE!</v>
      </c>
      <c r="Q16" s="23"/>
      <c r="R16" s="7"/>
    </row>
    <row r="17" spans="1:18" x14ac:dyDescent="0.2">
      <c r="A17" s="10">
        <v>0.85416666666666663</v>
      </c>
      <c r="B17" s="5" t="s">
        <v>11</v>
      </c>
      <c r="C17" s="17"/>
      <c r="D17" s="25" t="str">
        <f>IFERROR(VLOOKUP(C17,Donnees!$C$3:$D$8,2,0),"")</f>
        <v/>
      </c>
      <c r="E17" s="54"/>
      <c r="F17" s="49"/>
      <c r="G17" s="17"/>
      <c r="H17" s="22" t="str">
        <f>IFERROR(VLOOKUP(G17,Donnees!$C$3:$D$8,2,0),"")</f>
        <v/>
      </c>
      <c r="I17" s="55"/>
      <c r="J17" s="49"/>
      <c r="K17" s="17"/>
      <c r="L17" s="22" t="str">
        <f>IFERROR(VLOOKUP(K17,Donnees!$C$3:$D$8,2,0),"")</f>
        <v/>
      </c>
      <c r="M17" s="54"/>
      <c r="N17" s="49"/>
      <c r="O17" s="34"/>
      <c r="P17" s="21" t="e">
        <f t="shared" si="0"/>
        <v>#VALUE!</v>
      </c>
      <c r="Q17" s="23"/>
      <c r="R17" s="7"/>
    </row>
    <row r="18" spans="1:18" x14ac:dyDescent="0.2">
      <c r="A18" s="5"/>
      <c r="B18" s="5"/>
      <c r="C18" s="17"/>
      <c r="D18" s="25" t="str">
        <f>IFERROR(VLOOKUP(C18,Donnees!$C$3:$D$8,2,0),"")</f>
        <v/>
      </c>
      <c r="E18" s="54"/>
      <c r="F18" s="49"/>
      <c r="G18" s="17"/>
      <c r="H18" s="22" t="str">
        <f>IFERROR(VLOOKUP(G18,Donnees!$C$3:$D$8,2,0),"")</f>
        <v/>
      </c>
      <c r="I18" s="55"/>
      <c r="J18" s="49"/>
      <c r="K18" s="17"/>
      <c r="L18" s="22" t="str">
        <f>IFERROR(VLOOKUP(K18,Donnees!$C$3:$D$8,2,0),"")</f>
        <v/>
      </c>
      <c r="M18" s="54"/>
      <c r="N18" s="49"/>
      <c r="O18" s="34"/>
      <c r="P18" s="21" t="e">
        <f t="shared" si="0"/>
        <v>#VALUE!</v>
      </c>
      <c r="Q18" s="23"/>
      <c r="R18" s="7"/>
    </row>
    <row r="19" spans="1:18" x14ac:dyDescent="0.2">
      <c r="A19" s="5"/>
      <c r="B19" s="5"/>
      <c r="C19" s="17"/>
      <c r="D19" s="25" t="str">
        <f>IFERROR(VLOOKUP(C19,Donnees!$C$3:$D$8,2,0),"")</f>
        <v/>
      </c>
      <c r="E19" s="54"/>
      <c r="F19" s="49"/>
      <c r="G19" s="17"/>
      <c r="H19" s="22" t="str">
        <f>IFERROR(VLOOKUP(G19,Donnees!$C$3:$D$8,2,0),"")</f>
        <v/>
      </c>
      <c r="I19" s="55"/>
      <c r="J19" s="49"/>
      <c r="K19" s="17"/>
      <c r="L19" s="22" t="str">
        <f>IFERROR(VLOOKUP(K19,Donnees!$C$3:$D$8,2,0),"")</f>
        <v/>
      </c>
      <c r="M19" s="54"/>
      <c r="N19" s="49"/>
      <c r="O19" s="34"/>
      <c r="P19" s="21" t="e">
        <f t="shared" si="0"/>
        <v>#VALUE!</v>
      </c>
      <c r="Q19" s="23"/>
      <c r="R19" s="7"/>
    </row>
    <row r="20" spans="1:18" x14ac:dyDescent="0.2">
      <c r="A20" s="5"/>
      <c r="B20" s="5"/>
      <c r="C20" s="17"/>
      <c r="D20" s="25" t="str">
        <f>IFERROR(VLOOKUP(C20,Donnees!$C$3:$D$8,2,0),"")</f>
        <v/>
      </c>
      <c r="E20" s="54"/>
      <c r="F20" s="49"/>
      <c r="G20" s="17"/>
      <c r="H20" s="22" t="str">
        <f>IFERROR(VLOOKUP(G20,Donnees!$C$3:$D$8,2,0),"")</f>
        <v/>
      </c>
      <c r="I20" s="55"/>
      <c r="J20" s="49"/>
      <c r="K20" s="17"/>
      <c r="L20" s="22" t="str">
        <f>IFERROR(VLOOKUP(K20,Donnees!$C$3:$D$8,2,0),"")</f>
        <v/>
      </c>
      <c r="M20" s="54"/>
      <c r="N20" s="49"/>
      <c r="O20" s="34"/>
      <c r="P20" s="21" t="e">
        <f t="shared" si="0"/>
        <v>#VALUE!</v>
      </c>
      <c r="Q20" s="23"/>
      <c r="R20" s="7"/>
    </row>
    <row r="21" spans="1:18" x14ac:dyDescent="0.2">
      <c r="A21" s="5"/>
      <c r="B21" s="5"/>
      <c r="C21" s="17"/>
      <c r="D21" s="25" t="str">
        <f>IFERROR(VLOOKUP(C21,Donnees!$C$3:$D$8,2,0),"")</f>
        <v/>
      </c>
      <c r="E21" s="54"/>
      <c r="F21" s="49"/>
      <c r="G21" s="17"/>
      <c r="H21" s="22" t="str">
        <f>IFERROR(VLOOKUP(G21,Donnees!$C$3:$D$8,2,0),"")</f>
        <v/>
      </c>
      <c r="I21" s="55"/>
      <c r="J21" s="49"/>
      <c r="K21" s="17"/>
      <c r="L21" s="22" t="str">
        <f>IFERROR(VLOOKUP(K21,Donnees!$C$3:$D$8,2,0),"")</f>
        <v/>
      </c>
      <c r="M21" s="54"/>
      <c r="N21" s="49"/>
      <c r="O21" s="34"/>
      <c r="P21" s="21" t="e">
        <f t="shared" si="0"/>
        <v>#VALUE!</v>
      </c>
      <c r="Q21" s="23"/>
      <c r="R21" s="7"/>
    </row>
    <row r="22" spans="1:18" x14ac:dyDescent="0.2">
      <c r="A22" s="5"/>
      <c r="B22" s="5"/>
      <c r="C22" s="17"/>
      <c r="D22" s="25" t="str">
        <f>IFERROR(VLOOKUP(C22,Donnees!$C$3:$D$8,2,0),"")</f>
        <v/>
      </c>
      <c r="E22" s="54"/>
      <c r="F22" s="49"/>
      <c r="G22" s="17"/>
      <c r="H22" s="22" t="str">
        <f>IFERROR(VLOOKUP(G22,Donnees!$C$3:$D$8,2,0),"")</f>
        <v/>
      </c>
      <c r="I22" s="55"/>
      <c r="J22" s="49"/>
      <c r="K22" s="17"/>
      <c r="L22" s="22" t="str">
        <f>IFERROR(VLOOKUP(K22,Donnees!$C$3:$D$8,2,0),"")</f>
        <v/>
      </c>
      <c r="M22" s="54"/>
      <c r="N22" s="49"/>
      <c r="O22" s="34"/>
      <c r="P22" s="21" t="e">
        <f t="shared" si="0"/>
        <v>#VALUE!</v>
      </c>
      <c r="Q22" s="23"/>
      <c r="R22" s="7"/>
    </row>
    <row r="23" spans="1:18" x14ac:dyDescent="0.2">
      <c r="A23" s="5"/>
      <c r="B23" s="5"/>
      <c r="C23" s="17"/>
      <c r="D23" s="25" t="str">
        <f>IFERROR(VLOOKUP(C23,Donnees!$C$3:$D$8,2,0),"")</f>
        <v/>
      </c>
      <c r="E23" s="54"/>
      <c r="F23" s="49"/>
      <c r="G23" s="17"/>
      <c r="H23" s="22" t="str">
        <f>IFERROR(VLOOKUP(G23,Donnees!$C$3:$D$8,2,0),"")</f>
        <v/>
      </c>
      <c r="I23" s="55"/>
      <c r="J23" s="49"/>
      <c r="K23" s="17"/>
      <c r="L23" s="22" t="str">
        <f>IFERROR(VLOOKUP(K23,Donnees!$C$3:$D$8,2,0),"")</f>
        <v/>
      </c>
      <c r="M23" s="54"/>
      <c r="N23" s="49"/>
      <c r="O23" s="34"/>
      <c r="P23" s="21" t="e">
        <f t="shared" si="0"/>
        <v>#VALUE!</v>
      </c>
      <c r="Q23" s="23"/>
      <c r="R23" s="7"/>
    </row>
    <row r="24" spans="1:18" x14ac:dyDescent="0.2">
      <c r="A24" s="5"/>
      <c r="B24" s="5"/>
      <c r="C24" s="17"/>
      <c r="D24" s="25" t="str">
        <f>IFERROR(VLOOKUP(C24,Donnees!$C$3:$D$8,2,0),"")</f>
        <v/>
      </c>
      <c r="E24" s="54"/>
      <c r="F24" s="49"/>
      <c r="G24" s="17"/>
      <c r="H24" s="22" t="str">
        <f>IFERROR(VLOOKUP(G24,Donnees!$C$3:$D$8,2,0),"")</f>
        <v/>
      </c>
      <c r="I24" s="55"/>
      <c r="J24" s="49"/>
      <c r="K24" s="17"/>
      <c r="L24" s="22" t="str">
        <f>IFERROR(VLOOKUP(K24,Donnees!$C$3:$D$8,2,0),"")</f>
        <v/>
      </c>
      <c r="M24" s="54"/>
      <c r="N24" s="49"/>
      <c r="O24" s="34"/>
      <c r="P24" s="21" t="e">
        <f t="shared" si="0"/>
        <v>#VALUE!</v>
      </c>
      <c r="Q24" s="23"/>
      <c r="R24" s="7"/>
    </row>
    <row r="25" spans="1:18" x14ac:dyDescent="0.2">
      <c r="A25" s="5"/>
      <c r="B25" s="5"/>
      <c r="C25" s="17"/>
      <c r="D25" s="25" t="str">
        <f>IFERROR(VLOOKUP(C25,Donnees!$C$3:$D$8,2,0),"")</f>
        <v/>
      </c>
      <c r="E25" s="54"/>
      <c r="F25" s="49"/>
      <c r="G25" s="17"/>
      <c r="H25" s="22" t="str">
        <f>IFERROR(VLOOKUP(G25,Donnees!$C$3:$D$8,2,0),"")</f>
        <v/>
      </c>
      <c r="I25" s="55"/>
      <c r="J25" s="49"/>
      <c r="K25" s="17"/>
      <c r="L25" s="22" t="str">
        <f>IFERROR(VLOOKUP(K25,Donnees!$C$3:$D$8,2,0),"")</f>
        <v/>
      </c>
      <c r="M25" s="54"/>
      <c r="N25" s="49"/>
      <c r="O25" s="34"/>
      <c r="P25" s="21" t="e">
        <f t="shared" si="0"/>
        <v>#VALUE!</v>
      </c>
      <c r="Q25" s="23"/>
      <c r="R25" s="7"/>
    </row>
    <row r="26" spans="1:18" x14ac:dyDescent="0.2">
      <c r="A26" s="5"/>
      <c r="B26" s="5"/>
      <c r="C26" s="17"/>
      <c r="D26" s="25" t="str">
        <f>IFERROR(VLOOKUP(C26,Donnees!$C$3:$D$8,2,0),"")</f>
        <v/>
      </c>
      <c r="E26" s="54"/>
      <c r="F26" s="49"/>
      <c r="G26" s="17"/>
      <c r="H26" s="22" t="str">
        <f>IFERROR(VLOOKUP(G26,Donnees!$C$3:$D$8,2,0),"")</f>
        <v/>
      </c>
      <c r="I26" s="55"/>
      <c r="J26" s="49"/>
      <c r="K26" s="17"/>
      <c r="L26" s="22" t="str">
        <f>IFERROR(VLOOKUP(K26,Donnees!$C$3:$D$8,2,0),"")</f>
        <v/>
      </c>
      <c r="M26" s="54"/>
      <c r="N26" s="49"/>
      <c r="O26" s="34"/>
      <c r="P26" s="21" t="e">
        <f t="shared" si="0"/>
        <v>#VALUE!</v>
      </c>
      <c r="Q26" s="23"/>
      <c r="R26" s="7"/>
    </row>
    <row r="27" spans="1:18" x14ac:dyDescent="0.2">
      <c r="A27" s="5"/>
      <c r="B27" s="5"/>
      <c r="C27" s="17"/>
      <c r="D27" s="25" t="str">
        <f>IFERROR(VLOOKUP(C27,Donnees!$C$3:$D$8,2,0),"")</f>
        <v/>
      </c>
      <c r="E27" s="54"/>
      <c r="F27" s="49"/>
      <c r="G27" s="17"/>
      <c r="H27" s="22" t="str">
        <f>IFERROR(VLOOKUP(G27,Donnees!$C$3:$D$8,2,0),"")</f>
        <v/>
      </c>
      <c r="I27" s="55"/>
      <c r="J27" s="49"/>
      <c r="K27" s="17"/>
      <c r="L27" s="22" t="str">
        <f>IFERROR(VLOOKUP(K27,Donnees!$C$3:$D$8,2,0),"")</f>
        <v/>
      </c>
      <c r="M27" s="54"/>
      <c r="N27" s="49"/>
      <c r="O27" s="34"/>
      <c r="P27" s="21" t="e">
        <f t="shared" si="0"/>
        <v>#VALUE!</v>
      </c>
      <c r="Q27" s="23"/>
      <c r="R27" s="7"/>
    </row>
    <row r="28" spans="1:18" x14ac:dyDescent="0.2">
      <c r="A28" s="5"/>
      <c r="B28" s="5"/>
      <c r="C28" s="17"/>
      <c r="D28" s="25" t="str">
        <f>IFERROR(VLOOKUP(C28,Donnees!$C$3:$D$8,2,0),"")</f>
        <v/>
      </c>
      <c r="E28" s="54"/>
      <c r="F28" s="49"/>
      <c r="G28" s="17"/>
      <c r="H28" s="22" t="str">
        <f>IFERROR(VLOOKUP(G28,Donnees!$C$3:$D$8,2,0),"")</f>
        <v/>
      </c>
      <c r="I28" s="55"/>
      <c r="J28" s="49"/>
      <c r="K28" s="17"/>
      <c r="L28" s="22" t="str">
        <f>IFERROR(VLOOKUP(K28,Donnees!$C$3:$D$8,2,0),"")</f>
        <v/>
      </c>
      <c r="M28" s="54"/>
      <c r="N28" s="49"/>
      <c r="O28" s="34"/>
      <c r="P28" s="21" t="e">
        <f t="shared" si="0"/>
        <v>#VALUE!</v>
      </c>
      <c r="Q28" s="23"/>
      <c r="R28" s="7"/>
    </row>
    <row r="29" spans="1:18" x14ac:dyDescent="0.2">
      <c r="A29" s="5"/>
      <c r="B29" s="5"/>
      <c r="C29" s="17"/>
      <c r="D29" s="25" t="str">
        <f>IFERROR(VLOOKUP(C29,Donnees!$C$3:$D$8,2,0),"")</f>
        <v/>
      </c>
      <c r="E29" s="54"/>
      <c r="F29" s="49"/>
      <c r="G29" s="17"/>
      <c r="H29" s="22" t="str">
        <f>IFERROR(VLOOKUP(G29,Donnees!$C$3:$D$8,2,0),"")</f>
        <v/>
      </c>
      <c r="I29" s="55"/>
      <c r="J29" s="49"/>
      <c r="K29" s="17"/>
      <c r="L29" s="22" t="str">
        <f>IFERROR(VLOOKUP(K29,Donnees!$C$3:$D$8,2,0),"")</f>
        <v/>
      </c>
      <c r="M29" s="54"/>
      <c r="N29" s="49"/>
      <c r="O29" s="34"/>
      <c r="P29" s="21" t="e">
        <f t="shared" si="0"/>
        <v>#VALUE!</v>
      </c>
      <c r="Q29" s="23"/>
      <c r="R29" s="7"/>
    </row>
    <row r="30" spans="1:18" x14ac:dyDescent="0.2">
      <c r="A30" s="5"/>
      <c r="B30" s="5"/>
      <c r="C30" s="17"/>
      <c r="D30" s="25" t="str">
        <f>IFERROR(VLOOKUP(C30,Donnees!$C$3:$D$8,2,0),"")</f>
        <v/>
      </c>
      <c r="E30" s="54"/>
      <c r="F30" s="49"/>
      <c r="G30" s="17"/>
      <c r="H30" s="22" t="str">
        <f>IFERROR(VLOOKUP(G30,Donnees!$C$3:$D$8,2,0),"")</f>
        <v/>
      </c>
      <c r="I30" s="55"/>
      <c r="J30" s="49"/>
      <c r="K30" s="17"/>
      <c r="L30" s="22" t="str">
        <f>IFERROR(VLOOKUP(K30,Donnees!$C$3:$D$8,2,0),"")</f>
        <v/>
      </c>
      <c r="M30" s="54"/>
      <c r="N30" s="49"/>
      <c r="O30" s="34"/>
      <c r="P30" s="21" t="e">
        <f t="shared" si="0"/>
        <v>#VALUE!</v>
      </c>
      <c r="Q30" s="23"/>
      <c r="R30" s="7"/>
    </row>
    <row r="31" spans="1:18" x14ac:dyDescent="0.2">
      <c r="A31" s="5"/>
      <c r="B31" s="5"/>
      <c r="C31" s="17"/>
      <c r="D31" s="25" t="str">
        <f>IFERROR(VLOOKUP(C31,Donnees!$C$3:$D$8,2,0),"")</f>
        <v/>
      </c>
      <c r="E31" s="54"/>
      <c r="F31" s="49"/>
      <c r="G31" s="17"/>
      <c r="H31" s="22" t="str">
        <f>IFERROR(VLOOKUP(G31,Donnees!$C$3:$D$8,2,0),"")</f>
        <v/>
      </c>
      <c r="I31" s="55"/>
      <c r="J31" s="49"/>
      <c r="K31" s="17"/>
      <c r="L31" s="22" t="str">
        <f>IFERROR(VLOOKUP(K31,Donnees!$C$3:$D$8,2,0),"")</f>
        <v/>
      </c>
      <c r="M31" s="54"/>
      <c r="N31" s="49"/>
      <c r="O31" s="34"/>
      <c r="P31" s="21" t="e">
        <f t="shared" si="0"/>
        <v>#VALUE!</v>
      </c>
      <c r="Q31" s="23"/>
      <c r="R31" s="7"/>
    </row>
    <row r="32" spans="1:18" x14ac:dyDescent="0.2">
      <c r="A32" s="5"/>
      <c r="B32" s="5"/>
      <c r="C32" s="17"/>
      <c r="D32" s="25" t="str">
        <f>IFERROR(VLOOKUP(C32,Donnees!$C$3:$D$8,2,0),"")</f>
        <v/>
      </c>
      <c r="E32" s="54"/>
      <c r="F32" s="49"/>
      <c r="G32" s="17"/>
      <c r="H32" s="22" t="str">
        <f>IFERROR(VLOOKUP(G32,Donnees!$C$3:$D$8,2,0),"")</f>
        <v/>
      </c>
      <c r="I32" s="55"/>
      <c r="J32" s="49"/>
      <c r="K32" s="17"/>
      <c r="L32" s="22" t="str">
        <f>IFERROR(VLOOKUP(K32,Donnees!$C$3:$D$8,2,0),"")</f>
        <v/>
      </c>
      <c r="M32" s="54"/>
      <c r="N32" s="49"/>
      <c r="O32" s="34"/>
      <c r="P32" s="21" t="e">
        <f t="shared" si="0"/>
        <v>#VALUE!</v>
      </c>
      <c r="Q32" s="23"/>
      <c r="R32" s="7"/>
    </row>
    <row r="33" spans="1:18" x14ac:dyDescent="0.2">
      <c r="A33" s="5"/>
      <c r="B33" s="5"/>
      <c r="C33" s="17"/>
      <c r="D33" s="25" t="str">
        <f>IFERROR(VLOOKUP(C33,Donnees!$C$3:$D$8,2,0),"")</f>
        <v/>
      </c>
      <c r="E33" s="54"/>
      <c r="F33" s="50"/>
      <c r="G33" s="17"/>
      <c r="H33" s="22" t="str">
        <f>IFERROR(VLOOKUP(G33,Donnees!$C$3:$D$8,2,0),"")</f>
        <v/>
      </c>
      <c r="I33" s="55"/>
      <c r="J33" s="50"/>
      <c r="K33" s="17"/>
      <c r="L33" s="22" t="str">
        <f>IFERROR(VLOOKUP(K33,Donnees!$C$3:$D$8,2,0),"")</f>
        <v/>
      </c>
      <c r="M33" s="54"/>
      <c r="N33" s="50"/>
      <c r="O33" s="34"/>
      <c r="P33" s="21" t="e">
        <f t="shared" si="0"/>
        <v>#VALUE!</v>
      </c>
      <c r="Q33" s="23"/>
      <c r="R33" s="7"/>
    </row>
    <row r="34" spans="1:18" x14ac:dyDescent="0.2">
      <c r="O34" s="24" t="s">
        <v>37</v>
      </c>
      <c r="P34" s="6" t="e">
        <f>SUM(P4:P33)</f>
        <v>#VALUE!</v>
      </c>
    </row>
    <row r="35" spans="1:18" ht="15" customHeight="1" x14ac:dyDescent="0.2">
      <c r="D35" s="8"/>
      <c r="K35" s="8" t="s">
        <v>54</v>
      </c>
      <c r="L35" s="13">
        <f>COUNTIF($C$4:$P$33,$K$35)</f>
        <v>2</v>
      </c>
      <c r="M35" s="7">
        <f>SUM(L35*12.5)</f>
        <v>25</v>
      </c>
    </row>
    <row r="36" spans="1:18" ht="15" customHeight="1" x14ac:dyDescent="0.2">
      <c r="D36" s="8"/>
      <c r="K36" s="8" t="s">
        <v>24</v>
      </c>
      <c r="L36" s="13">
        <f>COUNTIF($C$4:$P$33,$K$36)</f>
        <v>2</v>
      </c>
      <c r="M36" s="7">
        <f>SUM(L36*12.5)</f>
        <v>25</v>
      </c>
    </row>
    <row r="37" spans="1:18" ht="15" customHeight="1" x14ac:dyDescent="0.2">
      <c r="D37" s="8"/>
      <c r="K37" s="8" t="s">
        <v>50</v>
      </c>
      <c r="L37" s="13">
        <f>COUNTIF($C$4:$P$33,$K$37)</f>
        <v>2</v>
      </c>
      <c r="M37" s="7">
        <f>SUM(L37*12.5)</f>
        <v>25</v>
      </c>
    </row>
    <row r="38" spans="1:18" x14ac:dyDescent="0.2">
      <c r="D38" s="8"/>
      <c r="K38" s="8" t="s">
        <v>51</v>
      </c>
      <c r="L38" s="13">
        <f>COUNTIF($C$4:$P$33,$K$38)</f>
        <v>2</v>
      </c>
      <c r="M38" s="7">
        <f>SUM(L38*11.5)</f>
        <v>23</v>
      </c>
    </row>
    <row r="39" spans="1:18" x14ac:dyDescent="0.2">
      <c r="D39" s="8"/>
      <c r="K39" s="8" t="s">
        <v>25</v>
      </c>
      <c r="L39" s="13">
        <f>COUNTIF($C$4:$P$33,$K$39)</f>
        <v>2</v>
      </c>
      <c r="M39" s="7">
        <f>SUM(L39*11)</f>
        <v>22</v>
      </c>
    </row>
    <row r="40" spans="1:18" x14ac:dyDescent="0.2">
      <c r="K40" s="8" t="s">
        <v>35</v>
      </c>
      <c r="L40" s="13">
        <f>COUNTIF($C$4:$P$33,$K$40)</f>
        <v>3</v>
      </c>
      <c r="M40" s="7">
        <f>SUM(L40*12.5)</f>
        <v>37.5</v>
      </c>
    </row>
    <row r="41" spans="1:18" ht="13.5" thickBot="1" x14ac:dyDescent="0.25">
      <c r="K41" s="8" t="s">
        <v>38</v>
      </c>
      <c r="L41" s="11"/>
      <c r="M41" s="7">
        <f>SUM(O4:O33)</f>
        <v>6</v>
      </c>
    </row>
    <row r="42" spans="1:18" x14ac:dyDescent="0.2">
      <c r="K42" s="16" t="s">
        <v>37</v>
      </c>
      <c r="L42" s="14">
        <f>SUM(L35:L40)</f>
        <v>13</v>
      </c>
      <c r="M42" s="12">
        <f>SUM(M35:M41)</f>
        <v>163.5</v>
      </c>
    </row>
  </sheetData>
  <autoFilter ref="A3:P33" xr:uid="{834B7F7E-E42B-49B8-9B36-7E89785F8C5E}">
    <sortState xmlns:xlrd2="http://schemas.microsoft.com/office/spreadsheetml/2017/richdata2" ref="A4:P33">
      <sortCondition ref="C3:C33"/>
    </sortState>
  </autoFilter>
  <mergeCells count="1">
    <mergeCell ref="A1:C1"/>
  </mergeCells>
  <conditionalFormatting sqref="A4:P33">
    <cfRule type="expression" dxfId="0" priority="3">
      <formula>MOD(ROW(),2)</formula>
    </cfRule>
  </conditionalFormatting>
  <pageMargins left="0.27559055118110237" right="0.27559055118110237" top="0.27559055118110237" bottom="0.27559055118110237" header="0.31496062992125984" footer="0.31496062992125984"/>
  <pageSetup paperSize="9" orientation="landscape" verticalDpi="0" r:id="rId1"/>
  <ignoredErrors>
    <ignoredError sqref="O7:O33" evalError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4051E02-7820-4ECB-8E6C-C30F514BF96B}">
          <x14:formula1>
            <xm:f>Donnees!$C$3:$C$9</xm:f>
          </x14:formula1>
          <xm:sqref>K4:K33 G4:G33 C4:C33</xm:sqref>
        </x14:dataValidation>
        <x14:dataValidation type="list" allowBlank="1" showInputMessage="1" showErrorMessage="1" xr:uid="{861D31F3-99F7-4408-9904-222B38A9E775}">
          <x14:formula1>
            <xm:f>Donnees!$I$3:$I$14</xm:f>
          </x14:formula1>
          <xm:sqref>F4:F33 J4:J33 N4:N33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72F94-8247-404E-B060-69BB4C57C9AA}">
  <sheetPr codeName="Feuil2"/>
  <dimension ref="A2:I51"/>
  <sheetViews>
    <sheetView workbookViewId="0">
      <selection activeCell="I14" sqref="I14"/>
    </sheetView>
  </sheetViews>
  <sheetFormatPr baseColWidth="10" defaultRowHeight="15" x14ac:dyDescent="0.2"/>
  <cols>
    <col min="1" max="1" width="5.44140625" bestFit="1" customWidth="1"/>
    <col min="2" max="2" width="13.21875" bestFit="1" customWidth="1"/>
    <col min="3" max="3" width="10.44140625" bestFit="1" customWidth="1"/>
    <col min="4" max="4" width="5.44140625" style="3" bestFit="1" customWidth="1"/>
    <col min="5" max="5" width="10.44140625" bestFit="1" customWidth="1"/>
    <col min="6" max="6" width="5.44140625" bestFit="1" customWidth="1"/>
    <col min="7" max="7" width="10.44140625" bestFit="1" customWidth="1"/>
    <col min="8" max="8" width="5.44140625" bestFit="1" customWidth="1"/>
  </cols>
  <sheetData>
    <row r="2" spans="1:9" ht="15.75" x14ac:dyDescent="0.25">
      <c r="A2" s="20" t="s">
        <v>23</v>
      </c>
      <c r="B2" s="20" t="s">
        <v>0</v>
      </c>
      <c r="C2" s="26" t="s">
        <v>1</v>
      </c>
      <c r="D2" s="27" t="s">
        <v>26</v>
      </c>
      <c r="E2" s="29" t="s">
        <v>1</v>
      </c>
      <c r="F2" s="30" t="s">
        <v>26</v>
      </c>
      <c r="G2" s="31" t="s">
        <v>1</v>
      </c>
      <c r="H2" s="32" t="s">
        <v>26</v>
      </c>
      <c r="I2" s="20" t="s">
        <v>2</v>
      </c>
    </row>
    <row r="3" spans="1:9" x14ac:dyDescent="0.2">
      <c r="A3" s="2">
        <v>0.75</v>
      </c>
      <c r="B3" t="s">
        <v>3</v>
      </c>
      <c r="C3" s="28" t="s">
        <v>54</v>
      </c>
      <c r="D3" s="28">
        <v>12.5</v>
      </c>
      <c r="E3" s="19" t="s">
        <v>53</v>
      </c>
      <c r="F3" s="19">
        <v>12.5</v>
      </c>
      <c r="G3" s="33" t="s">
        <v>53</v>
      </c>
      <c r="H3" s="33">
        <v>12.5</v>
      </c>
      <c r="I3" s="3" t="s">
        <v>27</v>
      </c>
    </row>
    <row r="4" spans="1:9" x14ac:dyDescent="0.2">
      <c r="A4" s="2">
        <v>0.75347222222222221</v>
      </c>
      <c r="B4" s="3" t="s">
        <v>4</v>
      </c>
      <c r="C4" s="28" t="s">
        <v>50</v>
      </c>
      <c r="D4" s="28">
        <v>12.5</v>
      </c>
      <c r="E4" s="19" t="s">
        <v>50</v>
      </c>
      <c r="F4" s="19">
        <v>12.5</v>
      </c>
      <c r="G4" s="33" t="s">
        <v>50</v>
      </c>
      <c r="H4" s="33">
        <v>12.5</v>
      </c>
      <c r="I4" s="3" t="s">
        <v>28</v>
      </c>
    </row>
    <row r="5" spans="1:9" x14ac:dyDescent="0.2">
      <c r="A5" s="2">
        <v>0.75694444444444442</v>
      </c>
      <c r="B5" s="3" t="s">
        <v>5</v>
      </c>
      <c r="C5" s="28" t="s">
        <v>24</v>
      </c>
      <c r="D5" s="28">
        <v>11.5</v>
      </c>
      <c r="E5" s="19" t="s">
        <v>24</v>
      </c>
      <c r="F5" s="19">
        <v>11.5</v>
      </c>
      <c r="G5" s="33" t="s">
        <v>24</v>
      </c>
      <c r="H5" s="33">
        <v>11.5</v>
      </c>
      <c r="I5" s="3" t="s">
        <v>49</v>
      </c>
    </row>
    <row r="6" spans="1:9" x14ac:dyDescent="0.2">
      <c r="A6" s="2">
        <v>0.76041666666666663</v>
      </c>
      <c r="B6" s="3" t="s">
        <v>6</v>
      </c>
      <c r="C6" s="28" t="s">
        <v>51</v>
      </c>
      <c r="D6" s="28">
        <v>11.5</v>
      </c>
      <c r="E6" s="19" t="s">
        <v>51</v>
      </c>
      <c r="F6" s="19">
        <v>11.5</v>
      </c>
      <c r="G6" s="33" t="s">
        <v>51</v>
      </c>
      <c r="H6" s="33">
        <v>11.5</v>
      </c>
      <c r="I6" s="3" t="s">
        <v>29</v>
      </c>
    </row>
    <row r="7" spans="1:9" x14ac:dyDescent="0.2">
      <c r="A7" s="2">
        <v>0.76388888888888884</v>
      </c>
      <c r="B7" s="3" t="s">
        <v>34</v>
      </c>
      <c r="C7" s="28" t="s">
        <v>35</v>
      </c>
      <c r="D7" s="28">
        <v>12.5</v>
      </c>
      <c r="E7" s="19" t="s">
        <v>35</v>
      </c>
      <c r="F7" s="19">
        <v>12.5</v>
      </c>
      <c r="G7" s="33" t="s">
        <v>35</v>
      </c>
      <c r="H7" s="33">
        <v>12.5</v>
      </c>
      <c r="I7" s="3" t="s">
        <v>30</v>
      </c>
    </row>
    <row r="8" spans="1:9" x14ac:dyDescent="0.2">
      <c r="A8" s="2">
        <v>0.76736111111111116</v>
      </c>
      <c r="B8" s="3" t="s">
        <v>7</v>
      </c>
      <c r="C8" s="28" t="s">
        <v>25</v>
      </c>
      <c r="D8" s="28">
        <v>11</v>
      </c>
      <c r="E8" s="19" t="s">
        <v>25</v>
      </c>
      <c r="F8" s="19">
        <v>11</v>
      </c>
      <c r="G8" s="33" t="s">
        <v>25</v>
      </c>
      <c r="H8" s="33">
        <v>11</v>
      </c>
      <c r="I8" s="3" t="s">
        <v>31</v>
      </c>
    </row>
    <row r="9" spans="1:9" x14ac:dyDescent="0.2">
      <c r="A9" s="2">
        <v>0.77083333333333337</v>
      </c>
      <c r="B9" s="3" t="s">
        <v>8</v>
      </c>
      <c r="C9" s="3"/>
      <c r="E9" s="3"/>
      <c r="F9" s="3"/>
      <c r="G9" s="3"/>
      <c r="H9" s="3"/>
      <c r="I9" s="3" t="s">
        <v>56</v>
      </c>
    </row>
    <row r="10" spans="1:9" x14ac:dyDescent="0.2">
      <c r="A10" s="2">
        <v>0.77430555555555558</v>
      </c>
      <c r="B10" s="3" t="s">
        <v>9</v>
      </c>
      <c r="C10" s="3"/>
      <c r="E10" s="3"/>
      <c r="F10" s="3"/>
      <c r="G10" s="3"/>
      <c r="H10" s="3"/>
      <c r="I10" s="3" t="s">
        <v>57</v>
      </c>
    </row>
    <row r="11" spans="1:9" x14ac:dyDescent="0.2">
      <c r="A11" s="4">
        <v>0.77777777777777779</v>
      </c>
      <c r="B11" s="3" t="s">
        <v>10</v>
      </c>
      <c r="C11" s="3"/>
      <c r="E11" s="3"/>
      <c r="F11" s="3"/>
      <c r="G11" s="3"/>
      <c r="H11" s="3"/>
      <c r="I11" s="3" t="s">
        <v>58</v>
      </c>
    </row>
    <row r="12" spans="1:9" x14ac:dyDescent="0.2">
      <c r="A12" s="2">
        <v>0.78125</v>
      </c>
      <c r="B12" s="3" t="s">
        <v>11</v>
      </c>
      <c r="C12" s="3"/>
      <c r="E12" s="3"/>
      <c r="F12" s="3"/>
      <c r="G12" s="3"/>
      <c r="H12" s="3"/>
      <c r="I12" s="3" t="s">
        <v>59</v>
      </c>
    </row>
    <row r="13" spans="1:9" x14ac:dyDescent="0.2">
      <c r="A13" s="2">
        <v>0.78472222222222221</v>
      </c>
      <c r="B13" s="3" t="s">
        <v>12</v>
      </c>
      <c r="C13" s="3"/>
      <c r="E13" s="3"/>
      <c r="F13" s="3"/>
      <c r="G13" s="3"/>
      <c r="H13" s="3"/>
      <c r="I13" s="3" t="s">
        <v>32</v>
      </c>
    </row>
    <row r="14" spans="1:9" x14ac:dyDescent="0.2">
      <c r="A14" s="2">
        <v>0.78819444444444442</v>
      </c>
      <c r="B14" t="s">
        <v>13</v>
      </c>
      <c r="C14" s="3"/>
      <c r="E14" s="3"/>
      <c r="F14" s="3"/>
      <c r="G14" s="3"/>
      <c r="H14" s="3"/>
      <c r="I14" s="3" t="s">
        <v>60</v>
      </c>
    </row>
    <row r="15" spans="1:9" x14ac:dyDescent="0.2">
      <c r="A15" s="2">
        <v>0.79166666666666663</v>
      </c>
      <c r="B15" t="s">
        <v>14</v>
      </c>
      <c r="C15" s="3"/>
      <c r="E15" s="3"/>
      <c r="F15" s="3"/>
      <c r="G15" s="3"/>
      <c r="H15" s="3"/>
      <c r="I15" s="3"/>
    </row>
    <row r="16" spans="1:9" x14ac:dyDescent="0.2">
      <c r="A16" s="4">
        <v>0.79513888888888884</v>
      </c>
      <c r="B16" s="3" t="s">
        <v>15</v>
      </c>
      <c r="C16" s="3"/>
      <c r="E16" s="3"/>
      <c r="F16" s="3"/>
      <c r="G16" s="3"/>
      <c r="H16" s="3"/>
      <c r="I16" s="3"/>
    </row>
    <row r="17" spans="1:2" x14ac:dyDescent="0.2">
      <c r="A17" s="4">
        <v>0.79861111111111116</v>
      </c>
      <c r="B17" t="s">
        <v>16</v>
      </c>
    </row>
    <row r="18" spans="1:2" x14ac:dyDescent="0.2">
      <c r="A18" s="2">
        <v>0.80208333333333337</v>
      </c>
      <c r="B18" t="s">
        <v>17</v>
      </c>
    </row>
    <row r="19" spans="1:2" x14ac:dyDescent="0.2">
      <c r="A19" s="4">
        <v>0.80555555555555558</v>
      </c>
      <c r="B19" s="3" t="s">
        <v>17</v>
      </c>
    </row>
    <row r="20" spans="1:2" x14ac:dyDescent="0.2">
      <c r="A20" s="4">
        <v>0.80902777777777779</v>
      </c>
      <c r="B20" s="3" t="s">
        <v>18</v>
      </c>
    </row>
    <row r="21" spans="1:2" x14ac:dyDescent="0.2">
      <c r="A21" s="2">
        <v>0.8125</v>
      </c>
      <c r="B21" s="3" t="s">
        <v>19</v>
      </c>
    </row>
    <row r="22" spans="1:2" x14ac:dyDescent="0.2">
      <c r="A22" s="2">
        <v>0.81597222222222221</v>
      </c>
      <c r="B22" s="3" t="s">
        <v>20</v>
      </c>
    </row>
    <row r="23" spans="1:2" x14ac:dyDescent="0.2">
      <c r="A23" s="2">
        <v>0.81944444444444442</v>
      </c>
      <c r="B23" t="s">
        <v>21</v>
      </c>
    </row>
    <row r="24" spans="1:2" x14ac:dyDescent="0.2">
      <c r="A24" s="2">
        <v>0.82291666666666663</v>
      </c>
      <c r="B24" s="3" t="s">
        <v>22</v>
      </c>
    </row>
    <row r="25" spans="1:2" x14ac:dyDescent="0.2">
      <c r="A25" s="2">
        <v>0.82638888888888884</v>
      </c>
      <c r="B25" s="3"/>
    </row>
    <row r="26" spans="1:2" x14ac:dyDescent="0.2">
      <c r="A26" s="2">
        <v>0.82986111111111116</v>
      </c>
      <c r="B26" s="3"/>
    </row>
    <row r="27" spans="1:2" x14ac:dyDescent="0.2">
      <c r="A27" s="2">
        <v>0.83333333333333337</v>
      </c>
    </row>
    <row r="28" spans="1:2" x14ac:dyDescent="0.2">
      <c r="A28" s="2">
        <v>0.83680555555555558</v>
      </c>
    </row>
    <row r="29" spans="1:2" x14ac:dyDescent="0.2">
      <c r="A29" s="2">
        <v>0.84027777777777779</v>
      </c>
    </row>
    <row r="30" spans="1:2" x14ac:dyDescent="0.2">
      <c r="A30" s="2">
        <v>0.84375</v>
      </c>
    </row>
    <row r="31" spans="1:2" x14ac:dyDescent="0.2">
      <c r="A31" s="2">
        <v>0.84722222222222221</v>
      </c>
    </row>
    <row r="32" spans="1:2" x14ac:dyDescent="0.2">
      <c r="A32" s="2">
        <v>0.85069444444444442</v>
      </c>
    </row>
    <row r="33" spans="1:1" x14ac:dyDescent="0.2">
      <c r="A33" s="2">
        <v>0.85416666666666663</v>
      </c>
    </row>
    <row r="34" spans="1:1" x14ac:dyDescent="0.2">
      <c r="A34" s="2">
        <v>0.85763888888888884</v>
      </c>
    </row>
    <row r="35" spans="1:1" x14ac:dyDescent="0.2">
      <c r="A35" s="2">
        <v>0.86111111111111116</v>
      </c>
    </row>
    <row r="36" spans="1:1" x14ac:dyDescent="0.2">
      <c r="A36" s="2">
        <v>0.86458333333333337</v>
      </c>
    </row>
    <row r="37" spans="1:1" x14ac:dyDescent="0.2">
      <c r="A37" s="2">
        <v>0.86805555555555558</v>
      </c>
    </row>
    <row r="38" spans="1:1" x14ac:dyDescent="0.2">
      <c r="A38" s="2">
        <v>0.87152777777777779</v>
      </c>
    </row>
    <row r="39" spans="1:1" x14ac:dyDescent="0.2">
      <c r="A39" s="2">
        <v>0.875</v>
      </c>
    </row>
    <row r="40" spans="1:1" x14ac:dyDescent="0.2">
      <c r="A40" s="2">
        <v>0.87847222222222221</v>
      </c>
    </row>
    <row r="41" spans="1:1" x14ac:dyDescent="0.2">
      <c r="A41" s="2">
        <v>0.88194444444444442</v>
      </c>
    </row>
    <row r="42" spans="1:1" x14ac:dyDescent="0.2">
      <c r="A42" s="2">
        <v>0.88541666666666663</v>
      </c>
    </row>
    <row r="43" spans="1:1" x14ac:dyDescent="0.2">
      <c r="A43" s="2">
        <v>0.88888888888888884</v>
      </c>
    </row>
    <row r="44" spans="1:1" x14ac:dyDescent="0.2">
      <c r="A44" s="2">
        <v>0.89236111111111116</v>
      </c>
    </row>
    <row r="45" spans="1:1" x14ac:dyDescent="0.2">
      <c r="A45" s="2">
        <v>0.89583333333333337</v>
      </c>
    </row>
    <row r="46" spans="1:1" x14ac:dyDescent="0.2">
      <c r="A46" s="2">
        <v>0.89930555555555558</v>
      </c>
    </row>
    <row r="47" spans="1:1" x14ac:dyDescent="0.2">
      <c r="A47" s="2">
        <v>0.90277777777777779</v>
      </c>
    </row>
    <row r="48" spans="1:1" x14ac:dyDescent="0.2">
      <c r="A48" s="2">
        <v>0.90625</v>
      </c>
    </row>
    <row r="49" spans="1:1" x14ac:dyDescent="0.2">
      <c r="A49" s="2">
        <v>0.90972222222222221</v>
      </c>
    </row>
    <row r="50" spans="1:1" x14ac:dyDescent="0.2">
      <c r="A50" s="2">
        <v>0.91319444444444442</v>
      </c>
    </row>
    <row r="51" spans="1:1" x14ac:dyDescent="0.2">
      <c r="A51" s="2">
        <v>0.91666666666666663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3B15D3-6274-4750-91FF-BE4345947FBD}">
  <sheetPr codeName="Feuil3"/>
  <dimension ref="A3:H16"/>
  <sheetViews>
    <sheetView workbookViewId="0">
      <selection activeCell="F35" sqref="F35"/>
    </sheetView>
  </sheetViews>
  <sheetFormatPr baseColWidth="10" defaultRowHeight="15" x14ac:dyDescent="0.2"/>
  <sheetData>
    <row r="3" spans="1:8" x14ac:dyDescent="0.2">
      <c r="G3" s="15" t="s">
        <v>48</v>
      </c>
      <c r="H3" s="15" t="s">
        <v>46</v>
      </c>
    </row>
    <row r="4" spans="1:8" x14ac:dyDescent="0.2">
      <c r="A4" s="1" t="s">
        <v>43</v>
      </c>
      <c r="B4" s="1" t="s">
        <v>44</v>
      </c>
      <c r="C4" s="1" t="s">
        <v>45</v>
      </c>
      <c r="D4" s="1" t="s">
        <v>46</v>
      </c>
      <c r="E4" s="1" t="s">
        <v>47</v>
      </c>
      <c r="G4" t="s">
        <v>42</v>
      </c>
      <c r="H4">
        <v>23</v>
      </c>
    </row>
    <row r="5" spans="1:8" x14ac:dyDescent="0.2">
      <c r="A5">
        <v>1</v>
      </c>
      <c r="B5" t="s">
        <v>39</v>
      </c>
      <c r="C5">
        <v>4</v>
      </c>
      <c r="D5">
        <f>VLOOKUP(B5,$G$3:$H$7,2,0)</f>
        <v>76</v>
      </c>
      <c r="E5">
        <f>SUM(C5:D5)</f>
        <v>80</v>
      </c>
      <c r="G5" t="s">
        <v>40</v>
      </c>
      <c r="H5">
        <v>89</v>
      </c>
    </row>
    <row r="6" spans="1:8" x14ac:dyDescent="0.2">
      <c r="A6">
        <v>2</v>
      </c>
      <c r="B6" t="s">
        <v>40</v>
      </c>
      <c r="C6">
        <v>7</v>
      </c>
      <c r="D6">
        <f t="shared" ref="D6:D15" si="0">VLOOKUP(B6,$G$3:$H$7,2,0)</f>
        <v>89</v>
      </c>
      <c r="E6">
        <f t="shared" ref="E6:E16" si="1">SUM(C6:D6)</f>
        <v>96</v>
      </c>
      <c r="G6" t="s">
        <v>39</v>
      </c>
      <c r="H6">
        <v>76</v>
      </c>
    </row>
    <row r="7" spans="1:8" x14ac:dyDescent="0.2">
      <c r="A7">
        <v>3</v>
      </c>
      <c r="B7" t="s">
        <v>41</v>
      </c>
      <c r="C7">
        <v>9</v>
      </c>
      <c r="D7">
        <f t="shared" si="0"/>
        <v>47</v>
      </c>
      <c r="E7">
        <f t="shared" si="1"/>
        <v>56</v>
      </c>
      <c r="G7" t="s">
        <v>41</v>
      </c>
      <c r="H7">
        <v>47</v>
      </c>
    </row>
    <row r="8" spans="1:8" x14ac:dyDescent="0.2">
      <c r="A8">
        <v>4</v>
      </c>
      <c r="B8" t="s">
        <v>42</v>
      </c>
      <c r="C8">
        <v>2</v>
      </c>
      <c r="D8">
        <f t="shared" si="0"/>
        <v>23</v>
      </c>
      <c r="E8">
        <f t="shared" si="1"/>
        <v>25</v>
      </c>
    </row>
    <row r="9" spans="1:8" x14ac:dyDescent="0.2">
      <c r="A9">
        <v>5</v>
      </c>
      <c r="B9" t="s">
        <v>39</v>
      </c>
      <c r="C9">
        <v>5</v>
      </c>
      <c r="D9">
        <f t="shared" si="0"/>
        <v>76</v>
      </c>
      <c r="E9">
        <f t="shared" si="1"/>
        <v>81</v>
      </c>
    </row>
    <row r="10" spans="1:8" x14ac:dyDescent="0.2">
      <c r="A10">
        <v>6</v>
      </c>
      <c r="B10" t="s">
        <v>40</v>
      </c>
      <c r="C10">
        <v>6</v>
      </c>
      <c r="D10">
        <f t="shared" si="0"/>
        <v>89</v>
      </c>
      <c r="E10">
        <f t="shared" si="1"/>
        <v>95</v>
      </c>
    </row>
    <row r="11" spans="1:8" x14ac:dyDescent="0.2">
      <c r="A11">
        <v>7</v>
      </c>
      <c r="B11" t="s">
        <v>41</v>
      </c>
      <c r="C11">
        <v>7</v>
      </c>
      <c r="D11">
        <f t="shared" si="0"/>
        <v>47</v>
      </c>
      <c r="E11">
        <f t="shared" si="1"/>
        <v>54</v>
      </c>
    </row>
    <row r="12" spans="1:8" x14ac:dyDescent="0.2">
      <c r="A12">
        <v>8</v>
      </c>
      <c r="B12" t="s">
        <v>42</v>
      </c>
      <c r="C12">
        <v>8</v>
      </c>
      <c r="D12">
        <f t="shared" si="0"/>
        <v>23</v>
      </c>
      <c r="E12">
        <f t="shared" si="1"/>
        <v>31</v>
      </c>
    </row>
    <row r="13" spans="1:8" x14ac:dyDescent="0.2">
      <c r="A13">
        <v>9</v>
      </c>
      <c r="B13" t="s">
        <v>39</v>
      </c>
      <c r="D13">
        <f t="shared" si="0"/>
        <v>76</v>
      </c>
      <c r="E13">
        <f t="shared" si="1"/>
        <v>76</v>
      </c>
    </row>
    <row r="14" spans="1:8" x14ac:dyDescent="0.2">
      <c r="A14">
        <v>10</v>
      </c>
      <c r="B14" t="s">
        <v>40</v>
      </c>
      <c r="D14">
        <f t="shared" si="0"/>
        <v>89</v>
      </c>
      <c r="E14">
        <f t="shared" si="1"/>
        <v>89</v>
      </c>
    </row>
    <row r="15" spans="1:8" x14ac:dyDescent="0.2">
      <c r="A15">
        <v>11</v>
      </c>
      <c r="B15" t="s">
        <v>41</v>
      </c>
      <c r="D15">
        <f t="shared" si="0"/>
        <v>47</v>
      </c>
      <c r="E15">
        <f t="shared" si="1"/>
        <v>47</v>
      </c>
    </row>
    <row r="16" spans="1:8" x14ac:dyDescent="0.2">
      <c r="A16">
        <v>12</v>
      </c>
      <c r="B16" t="s">
        <v>42</v>
      </c>
      <c r="E16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Donnees</vt:lpstr>
      <vt:lpstr>Test RechercheV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2024-04-22T23:52:40Z</cp:lastPrinted>
  <dcterms:created xsi:type="dcterms:W3CDTF">2024-04-18T14:32:09Z</dcterms:created>
  <dcterms:modified xsi:type="dcterms:W3CDTF">2024-04-24T15:50:11Z</dcterms:modified>
</cp:coreProperties>
</file>