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.gerbaud\Downloads\"/>
    </mc:Choice>
  </mc:AlternateContent>
  <bookViews>
    <workbookView xWindow="0" yWindow="0" windowWidth="25200" windowHeight="11985"/>
  </bookViews>
  <sheets>
    <sheet name="Tableau de bord" sheetId="1" r:id="rId1"/>
    <sheet name="Journal des achats" sheetId="2" r:id="rId2"/>
    <sheet name="Paramètres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  <c r="C15" i="1" s="1"/>
  <c r="K23" i="1"/>
  <c r="E23" i="1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6" i="2"/>
  <c r="F4" i="1"/>
  <c r="E15" i="3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H23" i="1" s="1"/>
  <c r="J8" i="2"/>
  <c r="J7" i="2"/>
  <c r="J6" i="2"/>
  <c r="D6" i="2"/>
  <c r="F23" i="1" l="1"/>
  <c r="F3" i="3"/>
  <c r="G4" i="3"/>
  <c r="T16" i="3"/>
  <c r="C23" i="1"/>
  <c r="I23" i="1"/>
  <c r="R21" i="3"/>
  <c r="F6" i="3"/>
  <c r="D23" i="1"/>
  <c r="J23" i="1"/>
  <c r="E3" i="3"/>
  <c r="L18" i="3"/>
  <c r="G23" i="1"/>
  <c r="M23" i="1"/>
  <c r="L6" i="3"/>
  <c r="L23" i="1"/>
  <c r="T4" i="3"/>
  <c r="B23" i="1"/>
  <c r="F12" i="1"/>
  <c r="G7" i="3"/>
  <c r="G16" i="3"/>
  <c r="L8" i="3"/>
  <c r="L20" i="3"/>
  <c r="T6" i="3"/>
  <c r="T18" i="3"/>
  <c r="E9" i="3"/>
  <c r="E18" i="3"/>
  <c r="L10" i="3"/>
  <c r="K4" i="3"/>
  <c r="T8" i="3"/>
  <c r="T20" i="3"/>
  <c r="G10" i="3"/>
  <c r="G19" i="3"/>
  <c r="L12" i="3"/>
  <c r="K10" i="3"/>
  <c r="T10" i="3"/>
  <c r="R5" i="3"/>
  <c r="D5" i="3"/>
  <c r="E12" i="3"/>
  <c r="E21" i="3"/>
  <c r="L14" i="3"/>
  <c r="K16" i="3"/>
  <c r="T12" i="3"/>
  <c r="R11" i="3"/>
  <c r="E6" i="3"/>
  <c r="G13" i="3"/>
  <c r="L4" i="3"/>
  <c r="L16" i="3"/>
  <c r="K3" i="3"/>
  <c r="T14" i="3"/>
  <c r="R17" i="3"/>
  <c r="D11" i="3"/>
  <c r="F18" i="3"/>
  <c r="M8" i="3"/>
  <c r="D3" i="3"/>
  <c r="F4" i="3"/>
  <c r="D6" i="3"/>
  <c r="F7" i="3"/>
  <c r="D9" i="3"/>
  <c r="F10" i="3"/>
  <c r="D12" i="3"/>
  <c r="F13" i="3"/>
  <c r="D15" i="3"/>
  <c r="F16" i="3"/>
  <c r="D18" i="3"/>
  <c r="F19" i="3"/>
  <c r="D21" i="3"/>
  <c r="N3" i="3"/>
  <c r="N5" i="3"/>
  <c r="N7" i="3"/>
  <c r="N9" i="3"/>
  <c r="N11" i="3"/>
  <c r="N13" i="3"/>
  <c r="N15" i="3"/>
  <c r="N17" i="3"/>
  <c r="N19" i="3"/>
  <c r="N21" i="3"/>
  <c r="K9" i="3"/>
  <c r="K15" i="3"/>
  <c r="K21" i="3"/>
  <c r="S4" i="3"/>
  <c r="S6" i="3"/>
  <c r="S8" i="3"/>
  <c r="S10" i="3"/>
  <c r="S12" i="3"/>
  <c r="S14" i="3"/>
  <c r="S16" i="3"/>
  <c r="S18" i="3"/>
  <c r="S20" i="3"/>
  <c r="R4" i="3"/>
  <c r="R10" i="3"/>
  <c r="R16" i="3"/>
  <c r="F12" i="3"/>
  <c r="D20" i="3"/>
  <c r="M10" i="3"/>
  <c r="M18" i="3"/>
  <c r="M20" i="3"/>
  <c r="K5" i="3"/>
  <c r="K11" i="3"/>
  <c r="K17" i="3"/>
  <c r="R3" i="3"/>
  <c r="U4" i="3"/>
  <c r="U6" i="3"/>
  <c r="U8" i="3"/>
  <c r="U10" i="3"/>
  <c r="U12" i="3"/>
  <c r="U14" i="3"/>
  <c r="U16" i="3"/>
  <c r="U18" i="3"/>
  <c r="U20" i="3"/>
  <c r="R6" i="3"/>
  <c r="R12" i="3"/>
  <c r="R18" i="3"/>
  <c r="D14" i="3"/>
  <c r="F21" i="3"/>
  <c r="M12" i="3"/>
  <c r="G3" i="3"/>
  <c r="E5" i="3"/>
  <c r="G6" i="3"/>
  <c r="E8" i="3"/>
  <c r="G9" i="3"/>
  <c r="E11" i="3"/>
  <c r="G12" i="3"/>
  <c r="E14" i="3"/>
  <c r="G15" i="3"/>
  <c r="E17" i="3"/>
  <c r="G18" i="3"/>
  <c r="E20" i="3"/>
  <c r="G21" i="3"/>
  <c r="N4" i="3"/>
  <c r="N6" i="3"/>
  <c r="N8" i="3"/>
  <c r="N10" i="3"/>
  <c r="N12" i="3"/>
  <c r="N14" i="3"/>
  <c r="N16" i="3"/>
  <c r="N18" i="3"/>
  <c r="N20" i="3"/>
  <c r="K6" i="3"/>
  <c r="K12" i="3"/>
  <c r="K18" i="3"/>
  <c r="S3" i="3"/>
  <c r="S5" i="3"/>
  <c r="S7" i="3"/>
  <c r="S9" i="3"/>
  <c r="S11" i="3"/>
  <c r="S13" i="3"/>
  <c r="S15" i="3"/>
  <c r="S17" i="3"/>
  <c r="S19" i="3"/>
  <c r="S21" i="3"/>
  <c r="R7" i="3"/>
  <c r="R13" i="3"/>
  <c r="R19" i="3"/>
  <c r="F9" i="3"/>
  <c r="D17" i="3"/>
  <c r="M6" i="3"/>
  <c r="M16" i="3"/>
  <c r="D4" i="3"/>
  <c r="F5" i="3"/>
  <c r="D7" i="3"/>
  <c r="F8" i="3"/>
  <c r="D10" i="3"/>
  <c r="F11" i="3"/>
  <c r="D13" i="3"/>
  <c r="F14" i="3"/>
  <c r="D16" i="3"/>
  <c r="F17" i="3"/>
  <c r="D19" i="3"/>
  <c r="F20" i="3"/>
  <c r="L3" i="3"/>
  <c r="L5" i="3"/>
  <c r="L7" i="3"/>
  <c r="L9" i="3"/>
  <c r="L11" i="3"/>
  <c r="L13" i="3"/>
  <c r="L15" i="3"/>
  <c r="L17" i="3"/>
  <c r="L19" i="3"/>
  <c r="L21" i="3"/>
  <c r="K7" i="3"/>
  <c r="K13" i="3"/>
  <c r="K19" i="3"/>
  <c r="T3" i="3"/>
  <c r="T5" i="3"/>
  <c r="T7" i="3"/>
  <c r="T9" i="3"/>
  <c r="T11" i="3"/>
  <c r="T13" i="3"/>
  <c r="T15" i="3"/>
  <c r="T17" i="3"/>
  <c r="T19" i="3"/>
  <c r="T21" i="3"/>
  <c r="R8" i="3"/>
  <c r="R14" i="3"/>
  <c r="R20" i="3"/>
  <c r="D8" i="3"/>
  <c r="F15" i="3"/>
  <c r="M4" i="3"/>
  <c r="M14" i="3"/>
  <c r="E4" i="3"/>
  <c r="G5" i="3"/>
  <c r="E7" i="3"/>
  <c r="G8" i="3"/>
  <c r="E10" i="3"/>
  <c r="G11" i="3"/>
  <c r="E13" i="3"/>
  <c r="G14" i="3"/>
  <c r="E16" i="3"/>
  <c r="G17" i="3"/>
  <c r="C17" i="3" s="1"/>
  <c r="E19" i="3"/>
  <c r="G20" i="3"/>
  <c r="M3" i="3"/>
  <c r="M5" i="3"/>
  <c r="M7" i="3"/>
  <c r="M9" i="3"/>
  <c r="M11" i="3"/>
  <c r="M13" i="3"/>
  <c r="M15" i="3"/>
  <c r="M17" i="3"/>
  <c r="M19" i="3"/>
  <c r="M21" i="3"/>
  <c r="K8" i="3"/>
  <c r="K14" i="3"/>
  <c r="K20" i="3"/>
  <c r="U3" i="3"/>
  <c r="U5" i="3"/>
  <c r="U7" i="3"/>
  <c r="U9" i="3"/>
  <c r="U11" i="3"/>
  <c r="Q11" i="3" s="1"/>
  <c r="U13" i="3"/>
  <c r="U15" i="3"/>
  <c r="U17" i="3"/>
  <c r="U19" i="3"/>
  <c r="U21" i="3"/>
  <c r="R9" i="3"/>
  <c r="R15" i="3"/>
  <c r="C14" i="3" l="1"/>
  <c r="J3" i="3"/>
  <c r="C4" i="3"/>
  <c r="J18" i="3"/>
  <c r="Q14" i="3"/>
  <c r="J14" i="3"/>
  <c r="J16" i="3"/>
  <c r="Q8" i="3"/>
  <c r="C7" i="3"/>
  <c r="C16" i="3"/>
  <c r="C8" i="3"/>
  <c r="C15" i="3"/>
  <c r="N22" i="3"/>
  <c r="C5" i="3"/>
  <c r="J17" i="3"/>
  <c r="C20" i="3"/>
  <c r="C11" i="3"/>
  <c r="C13" i="3"/>
  <c r="C21" i="3"/>
  <c r="J12" i="3"/>
  <c r="L22" i="3"/>
  <c r="Q4" i="3"/>
  <c r="C6" i="3"/>
  <c r="Q17" i="3"/>
  <c r="Q16" i="3"/>
  <c r="J5" i="3"/>
  <c r="Q3" i="3"/>
  <c r="J8" i="3"/>
  <c r="J10" i="3"/>
  <c r="C18" i="3"/>
  <c r="Q5" i="3"/>
  <c r="Q20" i="3"/>
  <c r="E22" i="3"/>
  <c r="M22" i="3"/>
  <c r="T22" i="3"/>
  <c r="J11" i="3"/>
  <c r="C19" i="3"/>
  <c r="C10" i="3"/>
  <c r="Q21" i="3"/>
  <c r="S22" i="3"/>
  <c r="J6" i="3"/>
  <c r="G22" i="3"/>
  <c r="F22" i="3"/>
  <c r="Q18" i="3"/>
  <c r="Q6" i="3"/>
  <c r="J20" i="3"/>
  <c r="Q10" i="3"/>
  <c r="Q12" i="3"/>
  <c r="J15" i="3"/>
  <c r="C12" i="3"/>
  <c r="D22" i="3"/>
  <c r="B4" i="1" s="1"/>
  <c r="Q9" i="3"/>
  <c r="J13" i="3"/>
  <c r="Q7" i="3"/>
  <c r="J21" i="3"/>
  <c r="J9" i="3"/>
  <c r="K22" i="3"/>
  <c r="J4" i="3"/>
  <c r="C3" i="3"/>
  <c r="U22" i="3"/>
  <c r="Q19" i="3"/>
  <c r="J19" i="3"/>
  <c r="J7" i="3"/>
  <c r="C9" i="3"/>
  <c r="R22" i="3"/>
  <c r="Q15" i="3"/>
  <c r="Q13" i="3"/>
  <c r="C22" i="3" l="1"/>
  <c r="Q22" i="3"/>
  <c r="J22" i="3"/>
</calcChain>
</file>

<file path=xl/sharedStrings.xml><?xml version="1.0" encoding="utf-8"?>
<sst xmlns="http://schemas.openxmlformats.org/spreadsheetml/2006/main" count="126" uniqueCount="96">
  <si>
    <t>Liste de produits</t>
  </si>
  <si>
    <t>Dénomination</t>
  </si>
  <si>
    <t>Coût total</t>
  </si>
  <si>
    <t>Fournisseurs</t>
  </si>
  <si>
    <t>Four 5</t>
  </si>
  <si>
    <t>Four 6</t>
  </si>
  <si>
    <t>Four 7</t>
  </si>
  <si>
    <t>Four 8</t>
  </si>
  <si>
    <t>Four 9</t>
  </si>
  <si>
    <t>Four 10</t>
  </si>
  <si>
    <t>Four 11</t>
  </si>
  <si>
    <t>Four 12</t>
  </si>
  <si>
    <t>Four 13</t>
  </si>
  <si>
    <t>Four 14</t>
  </si>
  <si>
    <t>Four 15</t>
  </si>
  <si>
    <t>Four 16</t>
  </si>
  <si>
    <t>Four 17</t>
  </si>
  <si>
    <t>Four 18</t>
  </si>
  <si>
    <t>Prod 7</t>
  </si>
  <si>
    <t>Prod 8</t>
  </si>
  <si>
    <t>Prod 9</t>
  </si>
  <si>
    <t>Prod 10</t>
  </si>
  <si>
    <t>Prod 11</t>
  </si>
  <si>
    <t>Prod 12</t>
  </si>
  <si>
    <t>Prod 13</t>
  </si>
  <si>
    <t>Prod 14</t>
  </si>
  <si>
    <t>Prod 15</t>
  </si>
  <si>
    <t>Prod 16</t>
  </si>
  <si>
    <t>Prod 17</t>
  </si>
  <si>
    <t>Prod 18</t>
  </si>
  <si>
    <t>Prod 19</t>
  </si>
  <si>
    <t>Four 19</t>
  </si>
  <si>
    <t>Total</t>
  </si>
  <si>
    <t>Date commande</t>
  </si>
  <si>
    <t>Date livraison</t>
  </si>
  <si>
    <t>Délai</t>
  </si>
  <si>
    <t>Fournisseur</t>
  </si>
  <si>
    <t>Produit</t>
  </si>
  <si>
    <t>Quantité</t>
  </si>
  <si>
    <t>Coût unitaire</t>
  </si>
  <si>
    <t>Incident</t>
  </si>
  <si>
    <t>Commentaire</t>
  </si>
  <si>
    <t>Journal des achats</t>
  </si>
  <si>
    <t>Tableau de bord achats</t>
  </si>
  <si>
    <t>Sélectionner une année</t>
  </si>
  <si>
    <t>Montant des achats</t>
  </si>
  <si>
    <t>Nombre de commandes</t>
  </si>
  <si>
    <t>Répartition des fournisseurs</t>
  </si>
  <si>
    <t>Taux d'incident</t>
  </si>
  <si>
    <t>Délai moyen de livraison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</si>
  <si>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</si>
  <si>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</si>
  <si>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</si>
  <si>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</si>
  <si>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</si>
  <si>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</si>
  <si>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</si>
  <si>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</si>
  <si>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</si>
  <si>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</si>
  <si>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</si>
  <si>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</si>
  <si>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Antennes</t>
  </si>
  <si>
    <t>Neoviz</t>
  </si>
  <si>
    <t>Bioneo 85</t>
  </si>
  <si>
    <t>Bioneo 49</t>
  </si>
  <si>
    <t>Bioneo 44</t>
  </si>
  <si>
    <t>Bioneo 53</t>
  </si>
  <si>
    <t>Bioneo 72</t>
  </si>
  <si>
    <t>Polleniz 44</t>
  </si>
  <si>
    <t>Polleniz 49</t>
  </si>
  <si>
    <t>Polleniz 53</t>
  </si>
  <si>
    <t>Polleniz 72</t>
  </si>
  <si>
    <t>Polleniz 85</t>
  </si>
  <si>
    <t>Girpa</t>
  </si>
  <si>
    <t>Feuilles ramette A4</t>
  </si>
  <si>
    <t>Feuilles carton A4</t>
  </si>
  <si>
    <t>Feuilles ramettes A3</t>
  </si>
  <si>
    <t>Feuilles ramettes A4 200g</t>
  </si>
  <si>
    <t>NON</t>
  </si>
  <si>
    <t>JPG</t>
  </si>
  <si>
    <t>NVBURO</t>
  </si>
  <si>
    <t>WELCOME OFFICE</t>
  </si>
  <si>
    <t>RAJA</t>
  </si>
  <si>
    <t>Antenne</t>
  </si>
  <si>
    <t>Sélectionner une antenne</t>
  </si>
  <si>
    <t>Indicateur</t>
  </si>
  <si>
    <t>Aiguille</t>
  </si>
  <si>
    <t>Reste</t>
  </si>
  <si>
    <t>C1</t>
  </si>
  <si>
    <t>C2</t>
  </si>
  <si>
    <t>C3</t>
  </si>
  <si>
    <t>Vide</t>
  </si>
  <si>
    <t>OUI</t>
  </si>
  <si>
    <t>Essuie main</t>
  </si>
  <si>
    <t>Savon main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</si>
</sst>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5" formatCode="#,##0.00\ &quot;€&quot;"/>
    <numFmt numFmtId="172" formatCode="0.00&quot; jours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rgb="FF92D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9">
    <xf numFmtId="0" fontId="0" fillId="0" borderId="0" xfId="0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0" xfId="0" applyFont="1" applyBorder="1"/>
    <xf numFmtId="0" fontId="0" fillId="2" borderId="10" xfId="0" applyFill="1" applyBorder="1"/>
    <xf numFmtId="0" fontId="0" fillId="2" borderId="13" xfId="0" applyFill="1" applyBorder="1"/>
    <xf numFmtId="0" fontId="0" fillId="2" borderId="16" xfId="0" applyFill="1" applyBorder="1"/>
    <xf numFmtId="44" fontId="2" fillId="4" borderId="11" xfId="0" applyNumberFormat="1" applyFont="1" applyFill="1" applyBorder="1"/>
    <xf numFmtId="44" fontId="2" fillId="4" borderId="12" xfId="0" applyNumberFormat="1" applyFont="1" applyFill="1" applyBorder="1"/>
    <xf numFmtId="44" fontId="2" fillId="4" borderId="14" xfId="0" applyNumberFormat="1" applyFont="1" applyFill="1" applyBorder="1"/>
    <xf numFmtId="44" fontId="2" fillId="4" borderId="15" xfId="0" applyNumberFormat="1" applyFont="1" applyFill="1" applyBorder="1"/>
    <xf numFmtId="44" fontId="2" fillId="4" borderId="17" xfId="0" applyNumberFormat="1" applyFont="1" applyFill="1" applyBorder="1"/>
    <xf numFmtId="44" fontId="2" fillId="4" borderId="18" xfId="0" applyNumberFormat="1" applyFont="1" applyFill="1" applyBorder="1"/>
    <xf numFmtId="0" fontId="2" fillId="0" borderId="1" xfId="0" applyFont="1" applyBorder="1" applyAlignment="1">
      <alignment horizontal="center"/>
    </xf>
    <xf numFmtId="0" fontId="2" fillId="2" borderId="1" xfId="0" applyFont="1" applyFill="1" applyBorder="1"/>
    <xf numFmtId="0" fontId="0" fillId="0" borderId="2" xfId="0" applyBorder="1"/>
    <xf numFmtId="0" fontId="0" fillId="0" borderId="3" xfId="0" applyBorder="1"/>
    <xf numFmtId="0" fontId="0" fillId="2" borderId="12" xfId="0" applyFill="1" applyBorder="1"/>
    <xf numFmtId="0" fontId="0" fillId="2" borderId="15" xfId="0" applyFill="1" applyBorder="1"/>
    <xf numFmtId="0" fontId="0" fillId="2" borderId="18" xfId="0" applyFill="1" applyBorder="1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44" fontId="0" fillId="2" borderId="11" xfId="0" applyNumberFormat="1" applyFill="1" applyBorder="1" applyAlignment="1">
      <alignment horizontal="center" vertical="center"/>
    </xf>
    <xf numFmtId="44" fontId="0" fillId="4" borderId="11" xfId="0" applyNumberForma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44" fontId="0" fillId="2" borderId="14" xfId="0" applyNumberFormat="1" applyFill="1" applyBorder="1" applyAlignment="1">
      <alignment horizontal="center" vertical="center"/>
    </xf>
    <xf numFmtId="44" fontId="0" fillId="4" borderId="14" xfId="0" applyNumberForma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44" fontId="0" fillId="2" borderId="17" xfId="0" applyNumberFormat="1" applyFill="1" applyBorder="1" applyAlignment="1">
      <alignment horizontal="center" vertical="center"/>
    </xf>
    <xf numFmtId="44" fontId="0" fillId="4" borderId="17" xfId="0" applyNumberForma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0" fillId="3" borderId="0" xfId="0" applyFill="1"/>
    <xf numFmtId="14" fontId="0" fillId="2" borderId="10" xfId="0" applyNumberFormat="1" applyFill="1" applyBorder="1" applyAlignment="1">
      <alignment horizontal="center" vertical="center"/>
    </xf>
    <xf numFmtId="14" fontId="0" fillId="2" borderId="11" xfId="0" applyNumberFormat="1" applyFill="1" applyBorder="1" applyAlignment="1">
      <alignment horizontal="center" vertical="center"/>
    </xf>
    <xf numFmtId="14" fontId="0" fillId="2" borderId="13" xfId="0" applyNumberFormat="1" applyFill="1" applyBorder="1" applyAlignment="1">
      <alignment horizontal="center" vertical="center"/>
    </xf>
    <xf numFmtId="14" fontId="0" fillId="2" borderId="14" xfId="0" applyNumberFormat="1" applyFill="1" applyBorder="1" applyAlignment="1">
      <alignment horizontal="center" vertical="center"/>
    </xf>
    <xf numFmtId="14" fontId="0" fillId="2" borderId="16" xfId="0" applyNumberFormat="1" applyFill="1" applyBorder="1" applyAlignment="1">
      <alignment horizontal="center" vertical="center"/>
    </xf>
    <xf numFmtId="14" fontId="0" fillId="2" borderId="17" xfId="0" applyNumberFormat="1" applyFill="1" applyBorder="1" applyAlignment="1">
      <alignment horizontal="center" vertical="center"/>
    </xf>
    <xf numFmtId="0" fontId="0" fillId="4" borderId="11" xfId="0" applyNumberFormat="1" applyFill="1" applyBorder="1" applyAlignment="1">
      <alignment horizontal="center" vertical="center"/>
    </xf>
    <xf numFmtId="0" fontId="0" fillId="4" borderId="14" xfId="0" applyNumberFormat="1" applyFill="1" applyBorder="1" applyAlignment="1">
      <alignment horizontal="center" vertical="center"/>
    </xf>
    <xf numFmtId="0" fontId="0" fillId="4" borderId="17" xfId="0" applyNumberFormat="1" applyFill="1" applyBorder="1" applyAlignment="1">
      <alignment horizontal="center" vertical="center"/>
    </xf>
    <xf numFmtId="44" fontId="2" fillId="4" borderId="1" xfId="0" applyNumberFormat="1" applyFont="1" applyFill="1" applyBorder="1"/>
    <xf numFmtId="44" fontId="2" fillId="4" borderId="1" xfId="1" applyFont="1" applyFill="1" applyBorder="1"/>
    <xf numFmtId="44" fontId="6" fillId="4" borderId="11" xfId="0" applyNumberFormat="1" applyFont="1" applyFill="1" applyBorder="1"/>
    <xf numFmtId="44" fontId="6" fillId="4" borderId="12" xfId="0" applyNumberFormat="1" applyFont="1" applyFill="1" applyBorder="1"/>
    <xf numFmtId="44" fontId="6" fillId="4" borderId="14" xfId="0" applyNumberFormat="1" applyFont="1" applyFill="1" applyBorder="1"/>
    <xf numFmtId="44" fontId="6" fillId="4" borderId="15" xfId="0" applyNumberFormat="1" applyFont="1" applyFill="1" applyBorder="1"/>
    <xf numFmtId="44" fontId="6" fillId="4" borderId="17" xfId="0" applyNumberFormat="1" applyFont="1" applyFill="1" applyBorder="1"/>
    <xf numFmtId="44" fontId="6" fillId="4" borderId="18" xfId="0" applyNumberFormat="1" applyFont="1" applyFill="1" applyBorder="1"/>
    <xf numFmtId="44" fontId="6" fillId="4" borderId="11" xfId="1" applyFont="1" applyFill="1" applyBorder="1"/>
    <xf numFmtId="0" fontId="0" fillId="0" borderId="6" xfId="0" applyBorder="1" applyAlignment="1">
      <alignment horizontal="center"/>
    </xf>
    <xf numFmtId="165" fontId="7" fillId="0" borderId="5" xfId="0" applyNumberFormat="1" applyFont="1" applyBorder="1" applyAlignment="1">
      <alignment horizontal="center" vertical="center"/>
    </xf>
    <xf numFmtId="165" fontId="7" fillId="0" borderId="0" xfId="0" applyNumberFormat="1" applyFont="1" applyBorder="1" applyAlignment="1">
      <alignment horizontal="center" vertical="center"/>
    </xf>
    <xf numFmtId="165" fontId="7" fillId="0" borderId="6" xfId="0" applyNumberFormat="1" applyFont="1" applyBorder="1" applyAlignment="1">
      <alignment horizontal="center" vertical="center"/>
    </xf>
    <xf numFmtId="165" fontId="7" fillId="0" borderId="7" xfId="0" applyNumberFormat="1" applyFont="1" applyBorder="1" applyAlignment="1">
      <alignment horizontal="center" vertical="center"/>
    </xf>
    <xf numFmtId="165" fontId="7" fillId="0" borderId="8" xfId="0" applyNumberFormat="1" applyFont="1" applyBorder="1" applyAlignment="1">
      <alignment horizontal="center" vertical="center"/>
    </xf>
    <xf numFmtId="165" fontId="7" fillId="0" borderId="9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0" xfId="0" applyFont="1"/>
    <xf numFmtId="172" fontId="7" fillId="0" borderId="5" xfId="0" applyNumberFormat="1" applyFont="1" applyBorder="1" applyAlignment="1">
      <alignment horizontal="center" vertical="center"/>
    </xf>
    <xf numFmtId="172" fontId="7" fillId="0" borderId="0" xfId="0" applyNumberFormat="1" applyFont="1" applyBorder="1" applyAlignment="1">
      <alignment horizontal="center" vertical="center"/>
    </xf>
    <xf numFmtId="172" fontId="7" fillId="0" borderId="6" xfId="0" applyNumberFormat="1" applyFont="1" applyBorder="1" applyAlignment="1">
      <alignment horizontal="center" vertical="center"/>
    </xf>
    <xf numFmtId="172" fontId="7" fillId="0" borderId="7" xfId="0" applyNumberFormat="1" applyFont="1" applyBorder="1" applyAlignment="1">
      <alignment horizontal="center" vertical="center"/>
    </xf>
    <xf numFmtId="172" fontId="7" fillId="0" borderId="8" xfId="0" applyNumberFormat="1" applyFont="1" applyBorder="1" applyAlignment="1">
      <alignment horizontal="center" vertical="center"/>
    </xf>
    <xf numFmtId="172" fontId="7" fillId="0" borderId="9" xfId="0" applyNumberFormat="1" applyFont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0" fontId="0" fillId="0" borderId="5" xfId="0" applyBorder="1" applyAlignment="1">
      <alignment horizontal="right"/>
    </xf>
    <xf numFmtId="9" fontId="0" fillId="0" borderId="0" xfId="2" applyFont="1" applyBorder="1"/>
    <xf numFmtId="0" fontId="0" fillId="0" borderId="0" xfId="0" applyFill="1" applyBorder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5788005578800556E-3"/>
          <c:y val="8.3097236853297396E-2"/>
          <c:w val="0.99442119944211993"/>
          <c:h val="0.8338055262934052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'Tableau de bord'!$B$23:$M$23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9</c:v>
                </c:pt>
                <c:pt idx="3">
                  <c:v>170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00236352"/>
        <c:axId val="500234000"/>
      </c:barChart>
      <c:catAx>
        <c:axId val="500236352"/>
        <c:scaling>
          <c:orientation val="minMax"/>
        </c:scaling>
        <c:delete val="1"/>
        <c:axPos val="b"/>
        <c:majorTickMark val="none"/>
        <c:minorTickMark val="none"/>
        <c:tickLblPos val="nextTo"/>
        <c:crossAx val="500234000"/>
        <c:crosses val="autoZero"/>
        <c:auto val="1"/>
        <c:lblAlgn val="ctr"/>
        <c:lblOffset val="100"/>
        <c:noMultiLvlLbl val="0"/>
      </c:catAx>
      <c:valAx>
        <c:axId val="500234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02363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layout/>
              </c:ext>
            </c:extLst>
          </c:dLbls>
          <c:cat>
            <c:strRef>
              <c:f>Paramètres!$I$3:$I$21</c:f>
              <c:strCache>
                <c:ptCount val="19"/>
                <c:pt idx="0">
                  <c:v>JPG</c:v>
                </c:pt>
                <c:pt idx="1">
                  <c:v>NVBURO</c:v>
                </c:pt>
                <c:pt idx="2">
                  <c:v>WELCOME OFFICE</c:v>
                </c:pt>
                <c:pt idx="3">
                  <c:v>RAJA</c:v>
                </c:pt>
                <c:pt idx="4">
                  <c:v>Four 5</c:v>
                </c:pt>
                <c:pt idx="5">
                  <c:v>Four 6</c:v>
                </c:pt>
                <c:pt idx="6">
                  <c:v>Four 7</c:v>
                </c:pt>
                <c:pt idx="7">
                  <c:v>Four 8</c:v>
                </c:pt>
                <c:pt idx="8">
                  <c:v>Four 9</c:v>
                </c:pt>
                <c:pt idx="9">
                  <c:v>Four 10</c:v>
                </c:pt>
                <c:pt idx="10">
                  <c:v>Four 11</c:v>
                </c:pt>
                <c:pt idx="11">
                  <c:v>Four 12</c:v>
                </c:pt>
                <c:pt idx="12">
                  <c:v>Four 13</c:v>
                </c:pt>
                <c:pt idx="13">
                  <c:v>Four 14</c:v>
                </c:pt>
                <c:pt idx="14">
                  <c:v>Four 15</c:v>
                </c:pt>
                <c:pt idx="15">
                  <c:v>Four 16</c:v>
                </c:pt>
                <c:pt idx="16">
                  <c:v>Four 17</c:v>
                </c:pt>
                <c:pt idx="17">
                  <c:v>Four 18</c:v>
                </c:pt>
                <c:pt idx="18">
                  <c:v>Four 19</c:v>
                </c:pt>
              </c:strCache>
            </c:strRef>
          </c:cat>
          <c:val>
            <c:numRef>
              <c:f>Paramètres!$J$3:$J$21</c:f>
              <c:numCache>
                <c:formatCode>_("€"* #,##0.00_);_("€"* \(#,##0.00\);_("€"* "-"??_);_(@_)</c:formatCode>
                <c:ptCount val="19"/>
                <c:pt idx="0">
                  <c:v>140</c:v>
                </c:pt>
                <c:pt idx="1">
                  <c:v>9</c:v>
                </c:pt>
                <c:pt idx="2">
                  <c:v>30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6485602343185364E-2"/>
          <c:y val="1.1574074074074073E-2"/>
          <c:w val="0.97626802084522046"/>
          <c:h val="0.93559018664333626"/>
        </c:manualLayout>
      </c:layout>
      <c:doughnutChart>
        <c:varyColors val="1"/>
        <c:ser>
          <c:idx val="0"/>
          <c:order val="0"/>
          <c:spPr>
            <a:solidFill>
              <a:srgbClr val="92D050"/>
            </a:solidFill>
          </c:spPr>
          <c:dPt>
            <c:idx val="0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</c:dPt>
          <c:val>
            <c:numRef>
              <c:f>'Tableau de bord'!$E$13:$E$16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spPr>
            <a:noFill/>
          </c:spPr>
          <c:dPt>
            <c:idx val="0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tx1"/>
              </a:solidFill>
              <a:ln w="19050">
                <a:noFill/>
              </a:ln>
              <a:effectLst/>
            </c:spPr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</c:dPt>
          <c:val>
            <c:numRef>
              <c:f>'Tableau de bord'!$C$13:$C$15</c:f>
              <c:numCache>
                <c:formatCode>0%</c:formatCode>
                <c:ptCount val="3"/>
                <c:pt idx="0">
                  <c:v>0.25</c:v>
                </c:pt>
                <c:pt idx="1">
                  <c:v>0.02</c:v>
                </c:pt>
                <c:pt idx="2">
                  <c:v>1.73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Param&#232;tres!A1"/><Relationship Id="rId2" Type="http://schemas.openxmlformats.org/officeDocument/2006/relationships/hyperlink" Target="#'Journal des achats'!A1"/><Relationship Id="rId1" Type="http://schemas.openxmlformats.org/officeDocument/2006/relationships/hyperlink" Target="#'Tableau de bord'!A1"/><Relationship Id="rId6" Type="http://schemas.openxmlformats.org/officeDocument/2006/relationships/chart" Target="../charts/chart3.xml"/><Relationship Id="rId5" Type="http://schemas.openxmlformats.org/officeDocument/2006/relationships/chart" Target="../charts/chart2.xml"/><Relationship Id="rId4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Param&#232;tres!A1"/><Relationship Id="rId2" Type="http://schemas.openxmlformats.org/officeDocument/2006/relationships/hyperlink" Target="#'Journal des achats'!A1"/><Relationship Id="rId1" Type="http://schemas.openxmlformats.org/officeDocument/2006/relationships/hyperlink" Target="#'Tableau de bord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Param&#232;tres!A1"/><Relationship Id="rId2" Type="http://schemas.openxmlformats.org/officeDocument/2006/relationships/hyperlink" Target="#'Journal des achats'!A1"/><Relationship Id="rId1" Type="http://schemas.openxmlformats.org/officeDocument/2006/relationships/hyperlink" Target="#'Tableau de bord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100013</xdr:colOff>
      <xdr:row>1</xdr:row>
      <xdr:rowOff>42861</xdr:rowOff>
    </xdr:from>
    <xdr:to>
      <xdr:col>0</xdr:col>
      <xdr:colOff>676278</xdr:colOff>
      <xdr:row>9</xdr:row>
      <xdr:rowOff>47627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 rot="-5400000">
          <a:off x="-381000" y="714374"/>
          <a:ext cx="1538291" cy="576265"/>
        </a:xfrm>
        <a:prstGeom prst="rect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Tableau de bord</a:t>
          </a:r>
        </a:p>
      </xdr:txBody>
    </xdr:sp>
    <xdr:clientData/>
  </xdr:twoCellAnchor>
  <xdr:twoCellAnchor>
    <xdr:from>
      <xdr:col>0</xdr:col>
      <xdr:colOff>100013</xdr:colOff>
      <xdr:row>10</xdr:row>
      <xdr:rowOff>47627</xdr:rowOff>
    </xdr:from>
    <xdr:to>
      <xdr:col>0</xdr:col>
      <xdr:colOff>676279</xdr:colOff>
      <xdr:row>18</xdr:row>
      <xdr:rowOff>52394</xdr:rowOff>
    </xdr:to>
    <xdr:sp macro="" textlink="">
      <xdr:nvSpPr>
        <xdr:cNvPr id="3" name="Rectangle 2">
          <a:hlinkClick xmlns:r="http://schemas.openxmlformats.org/officeDocument/2006/relationships" r:id="rId2"/>
        </xdr:cNvPr>
        <xdr:cNvSpPr/>
      </xdr:nvSpPr>
      <xdr:spPr>
        <a:xfrm rot="-5400000">
          <a:off x="-381000" y="2452690"/>
          <a:ext cx="1538292" cy="576266"/>
        </a:xfrm>
        <a:prstGeom prst="rect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Journal des achats</a:t>
          </a:r>
        </a:p>
      </xdr:txBody>
    </xdr:sp>
    <xdr:clientData/>
  </xdr:twoCellAnchor>
  <xdr:twoCellAnchor>
    <xdr:from>
      <xdr:col>0</xdr:col>
      <xdr:colOff>100013</xdr:colOff>
      <xdr:row>19</xdr:row>
      <xdr:rowOff>61916</xdr:rowOff>
    </xdr:from>
    <xdr:to>
      <xdr:col>0</xdr:col>
      <xdr:colOff>676279</xdr:colOff>
      <xdr:row>27</xdr:row>
      <xdr:rowOff>76208</xdr:rowOff>
    </xdr:to>
    <xdr:sp macro="" textlink="">
      <xdr:nvSpPr>
        <xdr:cNvPr id="4" name="Rectangle 3">
          <a:hlinkClick xmlns:r="http://schemas.openxmlformats.org/officeDocument/2006/relationships" r:id="rId3"/>
        </xdr:cNvPr>
        <xdr:cNvSpPr/>
      </xdr:nvSpPr>
      <xdr:spPr>
        <a:xfrm rot="-5400000">
          <a:off x="-381000" y="4191004"/>
          <a:ext cx="1538292" cy="576266"/>
        </a:xfrm>
        <a:prstGeom prst="rect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Paramètres</a:t>
          </a:r>
        </a:p>
      </xdr:txBody>
    </xdr:sp>
    <xdr:clientData/>
  </xdr:twoCellAnchor>
  <xdr:twoCellAnchor>
    <xdr:from>
      <xdr:col>1</xdr:col>
      <xdr:colOff>19050</xdr:colOff>
      <xdr:row>19</xdr:row>
      <xdr:rowOff>9525</xdr:rowOff>
    </xdr:from>
    <xdr:to>
      <xdr:col>12</xdr:col>
      <xdr:colOff>733426</xdr:colOff>
      <xdr:row>26</xdr:row>
      <xdr:rowOff>180975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19050</xdr:colOff>
      <xdr:row>3</xdr:row>
      <xdr:rowOff>47625</xdr:rowOff>
    </xdr:from>
    <xdr:to>
      <xdr:col>12</xdr:col>
      <xdr:colOff>723900</xdr:colOff>
      <xdr:row>17</xdr:row>
      <xdr:rowOff>190500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19050</xdr:colOff>
      <xdr:row>11</xdr:row>
      <xdr:rowOff>14289</xdr:rowOff>
    </xdr:from>
    <xdr:to>
      <xdr:col>4</xdr:col>
      <xdr:colOff>723900</xdr:colOff>
      <xdr:row>17</xdr:row>
      <xdr:rowOff>171451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0.32803</cdr:x>
      <cdr:y>0.2967</cdr:y>
    </cdr:from>
    <cdr:to>
      <cdr:x>0.63376</cdr:x>
      <cdr:y>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981075" y="98583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0.42675</cdr:x>
      <cdr:y>0.58974</cdr:y>
    </cdr:from>
    <cdr:to>
      <cdr:x>0.6465</cdr:x>
      <cdr:y>0.92674</cdr:y>
    </cdr:to>
    <cdr:sp macro="" textlink="'Tableau de bord'!$C$13">
      <cdr:nvSpPr>
        <cdr:cNvPr id="4" name="ZoneTexte 3"/>
        <cdr:cNvSpPr txBox="1"/>
      </cdr:nvSpPr>
      <cdr:spPr>
        <a:xfrm xmlns:a="http://schemas.openxmlformats.org/drawingml/2006/main">
          <a:off x="1276350" y="766761"/>
          <a:ext cx="657225" cy="438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 anchorCtr="0"/>
        <a:lstStyle xmlns:a="http://schemas.openxmlformats.org/drawingml/2006/main"/>
        <a:p xmlns:a="http://schemas.openxmlformats.org/drawingml/2006/main">
          <a:fld id="{615CAC5D-E2A3-4C63-8EF2-7A9F7AE14FE9}" type="TxLink">
            <a:rPr lang="en-US" sz="1400" b="1" i="0" u="none" strike="noStrike">
              <a:solidFill>
                <a:srgbClr val="000000"/>
              </a:solidFill>
              <a:latin typeface="Calibri"/>
              <a:cs typeface="Calibri"/>
            </a:rPr>
            <a:t>25%</a:t>
          </a:fld>
          <a:endParaRPr lang="fr-FR" sz="1400" b="1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100013</xdr:colOff>
      <xdr:row>1</xdr:row>
      <xdr:rowOff>42861</xdr:rowOff>
    </xdr:from>
    <xdr:to>
      <xdr:col>0</xdr:col>
      <xdr:colOff>676278</xdr:colOff>
      <xdr:row>9</xdr:row>
      <xdr:rowOff>47627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 rot="-5400000">
          <a:off x="-381000" y="714374"/>
          <a:ext cx="1538291" cy="576265"/>
        </a:xfrm>
        <a:prstGeom prst="rect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Tableau de bord</a:t>
          </a:r>
        </a:p>
      </xdr:txBody>
    </xdr:sp>
    <xdr:clientData/>
  </xdr:twoCellAnchor>
  <xdr:twoCellAnchor>
    <xdr:from>
      <xdr:col>0</xdr:col>
      <xdr:colOff>100013</xdr:colOff>
      <xdr:row>10</xdr:row>
      <xdr:rowOff>47627</xdr:rowOff>
    </xdr:from>
    <xdr:to>
      <xdr:col>0</xdr:col>
      <xdr:colOff>676279</xdr:colOff>
      <xdr:row>18</xdr:row>
      <xdr:rowOff>52394</xdr:rowOff>
    </xdr:to>
    <xdr:sp macro="" textlink="">
      <xdr:nvSpPr>
        <xdr:cNvPr id="3" name="Rectangle 2">
          <a:hlinkClick xmlns:r="http://schemas.openxmlformats.org/officeDocument/2006/relationships" r:id="rId2"/>
        </xdr:cNvPr>
        <xdr:cNvSpPr/>
      </xdr:nvSpPr>
      <xdr:spPr>
        <a:xfrm rot="-5400000">
          <a:off x="-381000" y="2452690"/>
          <a:ext cx="1538292" cy="576266"/>
        </a:xfrm>
        <a:prstGeom prst="rect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Journal des achats</a:t>
          </a:r>
        </a:p>
      </xdr:txBody>
    </xdr:sp>
    <xdr:clientData/>
  </xdr:twoCellAnchor>
  <xdr:twoCellAnchor>
    <xdr:from>
      <xdr:col>0</xdr:col>
      <xdr:colOff>100013</xdr:colOff>
      <xdr:row>19</xdr:row>
      <xdr:rowOff>61916</xdr:rowOff>
    </xdr:from>
    <xdr:to>
      <xdr:col>0</xdr:col>
      <xdr:colOff>676279</xdr:colOff>
      <xdr:row>27</xdr:row>
      <xdr:rowOff>76208</xdr:rowOff>
    </xdr:to>
    <xdr:sp macro="" textlink="">
      <xdr:nvSpPr>
        <xdr:cNvPr id="4" name="Rectangle 3">
          <a:hlinkClick xmlns:r="http://schemas.openxmlformats.org/officeDocument/2006/relationships" r:id="rId3"/>
        </xdr:cNvPr>
        <xdr:cNvSpPr/>
      </xdr:nvSpPr>
      <xdr:spPr>
        <a:xfrm rot="-5400000">
          <a:off x="-381000" y="4191004"/>
          <a:ext cx="1538292" cy="576266"/>
        </a:xfrm>
        <a:prstGeom prst="rect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Paramètres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100013</xdr:colOff>
      <xdr:row>1</xdr:row>
      <xdr:rowOff>42861</xdr:rowOff>
    </xdr:from>
    <xdr:to>
      <xdr:col>0</xdr:col>
      <xdr:colOff>676278</xdr:colOff>
      <xdr:row>9</xdr:row>
      <xdr:rowOff>47627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 rot="-5400000">
          <a:off x="-381000" y="714374"/>
          <a:ext cx="1538291" cy="576265"/>
        </a:xfrm>
        <a:prstGeom prst="rect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Tableau de bord</a:t>
          </a:r>
        </a:p>
      </xdr:txBody>
    </xdr:sp>
    <xdr:clientData/>
  </xdr:twoCellAnchor>
  <xdr:twoCellAnchor>
    <xdr:from>
      <xdr:col>0</xdr:col>
      <xdr:colOff>100013</xdr:colOff>
      <xdr:row>10</xdr:row>
      <xdr:rowOff>47627</xdr:rowOff>
    </xdr:from>
    <xdr:to>
      <xdr:col>0</xdr:col>
      <xdr:colOff>676279</xdr:colOff>
      <xdr:row>18</xdr:row>
      <xdr:rowOff>52394</xdr:rowOff>
    </xdr:to>
    <xdr:sp macro="" textlink="">
      <xdr:nvSpPr>
        <xdr:cNvPr id="3" name="Rectangle 2">
          <a:hlinkClick xmlns:r="http://schemas.openxmlformats.org/officeDocument/2006/relationships" r:id="rId2"/>
        </xdr:cNvPr>
        <xdr:cNvSpPr/>
      </xdr:nvSpPr>
      <xdr:spPr>
        <a:xfrm rot="-5400000">
          <a:off x="-381000" y="2452690"/>
          <a:ext cx="1538292" cy="576266"/>
        </a:xfrm>
        <a:prstGeom prst="rect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Journal des achats</a:t>
          </a:r>
        </a:p>
      </xdr:txBody>
    </xdr:sp>
    <xdr:clientData/>
  </xdr:twoCellAnchor>
  <xdr:twoCellAnchor>
    <xdr:from>
      <xdr:col>0</xdr:col>
      <xdr:colOff>100013</xdr:colOff>
      <xdr:row>19</xdr:row>
      <xdr:rowOff>61916</xdr:rowOff>
    </xdr:from>
    <xdr:to>
      <xdr:col>0</xdr:col>
      <xdr:colOff>676279</xdr:colOff>
      <xdr:row>27</xdr:row>
      <xdr:rowOff>76208</xdr:rowOff>
    </xdr:to>
    <xdr:sp macro="" textlink="">
      <xdr:nvSpPr>
        <xdr:cNvPr id="4" name="Rectangle 3">
          <a:hlinkClick xmlns:r="http://schemas.openxmlformats.org/officeDocument/2006/relationships" r:id="rId3"/>
        </xdr:cNvPr>
        <xdr:cNvSpPr/>
      </xdr:nvSpPr>
      <xdr:spPr>
        <a:xfrm rot="-5400000">
          <a:off x="-381000" y="4191004"/>
          <a:ext cx="1538292" cy="576266"/>
        </a:xfrm>
        <a:prstGeom prst="rect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Paramètres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showGridLines="0" tabSelected="1" workbookViewId="0">
      <selection activeCell="F4" sqref="F4:I10"/>
    </sheetView>
  </sheetViews>
  <sheetFormatPr baseColWidth="10" defaultRowHeight="15" x14ac:dyDescent="0.25"/>
  <sheetData>
    <row r="1" spans="1:13" ht="25.5" customHeight="1" x14ac:dyDescent="0.25">
      <c r="A1" s="50"/>
      <c r="B1" s="39" t="s">
        <v>43</v>
      </c>
      <c r="C1" s="40"/>
      <c r="D1" s="40"/>
      <c r="E1" s="40"/>
      <c r="F1" s="40"/>
      <c r="G1" s="40"/>
      <c r="H1" s="40"/>
      <c r="I1" s="41" t="s">
        <v>44</v>
      </c>
      <c r="J1" s="41"/>
      <c r="K1" s="41"/>
      <c r="L1" s="89">
        <v>2024</v>
      </c>
      <c r="M1" s="90"/>
    </row>
    <row r="2" spans="1:13" ht="25.5" customHeight="1" thickBot="1" x14ac:dyDescent="0.3">
      <c r="A2" s="50"/>
      <c r="B2" s="42"/>
      <c r="C2" s="43"/>
      <c r="D2" s="43"/>
      <c r="E2" s="43"/>
      <c r="F2" s="43"/>
      <c r="G2" s="43"/>
      <c r="H2" s="43"/>
      <c r="I2" s="44" t="s">
        <v>85</v>
      </c>
      <c r="J2" s="44"/>
      <c r="K2" s="44"/>
      <c r="L2" s="91" t="s">
        <v>70</v>
      </c>
      <c r="M2" s="92"/>
    </row>
    <row r="3" spans="1:13" x14ac:dyDescent="0.25">
      <c r="A3" s="50"/>
      <c r="B3" s="1" t="s">
        <v>45</v>
      </c>
      <c r="C3" s="2"/>
      <c r="D3" s="2"/>
      <c r="E3" s="3"/>
      <c r="F3" s="1" t="s">
        <v>46</v>
      </c>
      <c r="G3" s="2"/>
      <c r="H3" s="2"/>
      <c r="I3" s="2"/>
      <c r="J3" s="45" t="s">
        <v>47</v>
      </c>
      <c r="K3" s="46"/>
      <c r="L3" s="46"/>
      <c r="M3" s="47"/>
    </row>
    <row r="4" spans="1:13" x14ac:dyDescent="0.25">
      <c r="A4" s="50"/>
      <c r="B4" s="70">
        <f>HLOOKUP(L1,Paramètres!D2:G22,21,FALSE)</f>
        <v>179</v>
      </c>
      <c r="C4" s="71"/>
      <c r="D4" s="71"/>
      <c r="E4" s="72"/>
      <c r="F4" s="76">
        <f>SUMPRODUCT((YEAR('Journal des achats'!$B$6:$B$50)='Tableau de bord'!$L$1)*('Journal des achats'!$H$6:$H$50))</f>
        <v>11</v>
      </c>
      <c r="G4" s="77"/>
      <c r="H4" s="77"/>
      <c r="I4" s="78"/>
      <c r="J4" s="4"/>
      <c r="K4" s="5"/>
      <c r="L4" s="5"/>
      <c r="M4" s="6"/>
    </row>
    <row r="5" spans="1:13" x14ac:dyDescent="0.25">
      <c r="A5" s="50"/>
      <c r="B5" s="70"/>
      <c r="C5" s="71"/>
      <c r="D5" s="71"/>
      <c r="E5" s="72"/>
      <c r="F5" s="76"/>
      <c r="G5" s="77"/>
      <c r="H5" s="77"/>
      <c r="I5" s="78"/>
      <c r="J5" s="4"/>
      <c r="K5" s="5"/>
      <c r="L5" s="5"/>
      <c r="M5" s="6"/>
    </row>
    <row r="6" spans="1:13" x14ac:dyDescent="0.25">
      <c r="A6" s="50"/>
      <c r="B6" s="70"/>
      <c r="C6" s="71"/>
      <c r="D6" s="71"/>
      <c r="E6" s="72"/>
      <c r="F6" s="76"/>
      <c r="G6" s="77"/>
      <c r="H6" s="77"/>
      <c r="I6" s="78"/>
      <c r="J6" s="4"/>
      <c r="K6" s="5"/>
      <c r="L6" s="5"/>
      <c r="M6" s="6"/>
    </row>
    <row r="7" spans="1:13" x14ac:dyDescent="0.25">
      <c r="A7" s="50"/>
      <c r="B7" s="70"/>
      <c r="C7" s="71"/>
      <c r="D7" s="71"/>
      <c r="E7" s="72"/>
      <c r="F7" s="76"/>
      <c r="G7" s="77"/>
      <c r="H7" s="77"/>
      <c r="I7" s="78"/>
      <c r="J7" s="4"/>
      <c r="K7" s="5"/>
      <c r="L7" s="5"/>
      <c r="M7" s="6"/>
    </row>
    <row r="8" spans="1:13" x14ac:dyDescent="0.25">
      <c r="A8" s="50"/>
      <c r="B8" s="70"/>
      <c r="C8" s="71"/>
      <c r="D8" s="71"/>
      <c r="E8" s="72"/>
      <c r="F8" s="76"/>
      <c r="G8" s="77"/>
      <c r="H8" s="77"/>
      <c r="I8" s="78"/>
      <c r="J8" s="4"/>
      <c r="K8" s="5"/>
      <c r="L8" s="5"/>
      <c r="M8" s="6"/>
    </row>
    <row r="9" spans="1:13" x14ac:dyDescent="0.25">
      <c r="A9" s="50"/>
      <c r="B9" s="70"/>
      <c r="C9" s="71"/>
      <c r="D9" s="71"/>
      <c r="E9" s="72"/>
      <c r="F9" s="76"/>
      <c r="G9" s="77"/>
      <c r="H9" s="77"/>
      <c r="I9" s="78"/>
      <c r="J9" s="4"/>
      <c r="K9" s="5"/>
      <c r="L9" s="5"/>
      <c r="M9" s="6"/>
    </row>
    <row r="10" spans="1:13" ht="15.75" thickBot="1" x14ac:dyDescent="0.3">
      <c r="A10" s="50"/>
      <c r="B10" s="73"/>
      <c r="C10" s="74"/>
      <c r="D10" s="74"/>
      <c r="E10" s="75"/>
      <c r="F10" s="79"/>
      <c r="G10" s="80"/>
      <c r="H10" s="80"/>
      <c r="I10" s="81"/>
      <c r="J10" s="4"/>
      <c r="K10" s="5"/>
      <c r="L10" s="5"/>
      <c r="M10" s="6"/>
    </row>
    <row r="11" spans="1:13" x14ac:dyDescent="0.25">
      <c r="A11" s="50"/>
      <c r="B11" s="1" t="s">
        <v>48</v>
      </c>
      <c r="C11" s="2"/>
      <c r="D11" s="2"/>
      <c r="E11" s="3"/>
      <c r="F11" s="1" t="s">
        <v>49</v>
      </c>
      <c r="G11" s="2"/>
      <c r="H11" s="2"/>
      <c r="I11" s="3"/>
      <c r="J11" s="4"/>
      <c r="K11" s="5"/>
      <c r="L11" s="5"/>
      <c r="M11" s="6"/>
    </row>
    <row r="12" spans="1:13" x14ac:dyDescent="0.25">
      <c r="A12" s="50"/>
      <c r="B12" s="4"/>
      <c r="C12" s="5"/>
      <c r="D12" s="5"/>
      <c r="E12" s="6"/>
      <c r="F12" s="83">
        <f>SUMIF('Journal des achats'!M6:M50,'Tableau de bord'!L1,'Journal des achats'!D6:D50)/SUMPRODUCT(--(YEAR('Journal des achats'!B6:B50)='Tableau de bord'!L1))</f>
        <v>2.75</v>
      </c>
      <c r="G12" s="84"/>
      <c r="H12" s="84"/>
      <c r="I12" s="85"/>
      <c r="J12" s="4"/>
      <c r="K12" s="5"/>
      <c r="L12" s="5"/>
      <c r="M12" s="6"/>
    </row>
    <row r="13" spans="1:13" x14ac:dyDescent="0.25">
      <c r="A13" s="50"/>
      <c r="B13" s="96" t="s">
        <v>86</v>
      </c>
      <c r="C13" s="97">
        <f>SUMPRODUCT(--(YEAR('Journal des achats'!$B$6:$B$50)='Tableau de bord'!$L$1)*('Journal des achats'!$K$6:$K$50="OUI"))/SUMPRODUCT(--(YEAR('Journal des achats'!$B$6:$B$50)='Tableau de bord'!L1))</f>
        <v>0.25</v>
      </c>
      <c r="D13" s="5" t="s">
        <v>89</v>
      </c>
      <c r="E13" s="69">
        <v>1</v>
      </c>
      <c r="F13" s="83"/>
      <c r="G13" s="84"/>
      <c r="H13" s="84"/>
      <c r="I13" s="85"/>
      <c r="J13" s="4"/>
      <c r="K13" s="5"/>
      <c r="L13" s="10"/>
      <c r="M13" s="6"/>
    </row>
    <row r="14" spans="1:13" x14ac:dyDescent="0.25">
      <c r="A14" s="50"/>
      <c r="B14" s="96" t="s">
        <v>87</v>
      </c>
      <c r="C14" s="97">
        <v>0.02</v>
      </c>
      <c r="D14" s="5" t="s">
        <v>90</v>
      </c>
      <c r="E14" s="69">
        <v>1</v>
      </c>
      <c r="F14" s="83"/>
      <c r="G14" s="84"/>
      <c r="H14" s="84"/>
      <c r="I14" s="85"/>
      <c r="J14" s="4"/>
      <c r="K14" s="5"/>
      <c r="L14" s="5"/>
      <c r="M14" s="6"/>
    </row>
    <row r="15" spans="1:13" x14ac:dyDescent="0.25">
      <c r="A15" s="50"/>
      <c r="B15" s="96" t="s">
        <v>88</v>
      </c>
      <c r="C15" s="97">
        <f>2-C13-C14</f>
        <v>1.73</v>
      </c>
      <c r="D15" s="5" t="s">
        <v>91</v>
      </c>
      <c r="E15" s="69">
        <v>1</v>
      </c>
      <c r="F15" s="83"/>
      <c r="G15" s="84"/>
      <c r="H15" s="84"/>
      <c r="I15" s="85"/>
      <c r="J15" s="4"/>
      <c r="K15" s="5"/>
      <c r="L15" s="5"/>
      <c r="M15" s="6"/>
    </row>
    <row r="16" spans="1:13" x14ac:dyDescent="0.25">
      <c r="A16" s="50"/>
      <c r="B16" s="4"/>
      <c r="C16" s="5"/>
      <c r="D16" s="98" t="s">
        <v>92</v>
      </c>
      <c r="E16" s="69">
        <v>3</v>
      </c>
      <c r="F16" s="83"/>
      <c r="G16" s="84"/>
      <c r="H16" s="84"/>
      <c r="I16" s="85"/>
      <c r="J16" s="4"/>
      <c r="K16" s="5"/>
      <c r="L16" s="5"/>
      <c r="M16" s="6"/>
    </row>
    <row r="17" spans="1:13" x14ac:dyDescent="0.25">
      <c r="A17" s="50"/>
      <c r="B17" s="4"/>
      <c r="C17" s="5"/>
      <c r="D17" s="5"/>
      <c r="E17" s="6"/>
      <c r="F17" s="83"/>
      <c r="G17" s="84"/>
      <c r="H17" s="84"/>
      <c r="I17" s="85"/>
      <c r="J17" s="4"/>
      <c r="K17" s="5"/>
      <c r="L17" s="5"/>
      <c r="M17" s="6"/>
    </row>
    <row r="18" spans="1:13" ht="15.75" thickBot="1" x14ac:dyDescent="0.3">
      <c r="A18" s="50"/>
      <c r="B18" s="7"/>
      <c r="C18" s="8"/>
      <c r="D18" s="8"/>
      <c r="E18" s="9"/>
      <c r="F18" s="86"/>
      <c r="G18" s="87"/>
      <c r="H18" s="87"/>
      <c r="I18" s="88"/>
      <c r="J18" s="7"/>
      <c r="K18" s="8"/>
      <c r="L18" s="8"/>
      <c r="M18" s="9"/>
    </row>
    <row r="19" spans="1:13" x14ac:dyDescent="0.25">
      <c r="A19" s="50"/>
      <c r="B19" s="22"/>
      <c r="C19" s="23"/>
      <c r="D19" s="23"/>
      <c r="E19" s="23"/>
      <c r="F19" s="23"/>
      <c r="G19" s="23"/>
      <c r="H19" s="23"/>
      <c r="I19" s="23"/>
      <c r="J19" s="23"/>
      <c r="K19" s="23"/>
      <c r="L19" s="48" t="s">
        <v>45</v>
      </c>
      <c r="M19" s="49"/>
    </row>
    <row r="20" spans="1:13" x14ac:dyDescent="0.25">
      <c r="A20" s="50"/>
      <c r="B20" s="4"/>
      <c r="C20" s="5"/>
      <c r="D20" s="5"/>
      <c r="E20" s="5"/>
      <c r="F20" s="5"/>
      <c r="G20" s="5"/>
      <c r="H20" s="5"/>
      <c r="I20" s="5"/>
      <c r="J20" s="5"/>
      <c r="K20" s="5"/>
      <c r="L20" s="5"/>
      <c r="M20" s="6"/>
    </row>
    <row r="21" spans="1:13" x14ac:dyDescent="0.25">
      <c r="A21" s="50"/>
      <c r="B21" s="4"/>
      <c r="C21" s="5"/>
      <c r="D21" s="5"/>
      <c r="E21" s="5"/>
      <c r="F21" s="5"/>
      <c r="G21" s="5"/>
      <c r="H21" s="5"/>
      <c r="I21" s="5"/>
      <c r="J21" s="5"/>
      <c r="K21" s="5"/>
      <c r="L21" s="5"/>
      <c r="M21" s="6"/>
    </row>
    <row r="22" spans="1:13" x14ac:dyDescent="0.25">
      <c r="A22" s="50"/>
      <c r="B22" s="4"/>
      <c r="C22" s="5"/>
      <c r="D22" s="5"/>
      <c r="E22" s="5"/>
      <c r="F22" s="5"/>
      <c r="G22" s="5"/>
      <c r="H22" s="5"/>
      <c r="I22" s="5"/>
      <c r="J22" s="5"/>
      <c r="K22" s="5"/>
      <c r="L22" s="5"/>
      <c r="M22" s="6"/>
    </row>
    <row r="23" spans="1:13" x14ac:dyDescent="0.25">
      <c r="A23" s="50"/>
      <c r="B23" s="4">
        <f>SUMPRODUCT((YEAR('Journal des achats'!$B$6:$B$50)='Tableau de bord'!$L$1)*(MONTH('Journal des achats'!$B$6:$B$50)=COLUMN()-1)*('Journal des achats'!$J$6:$J$50))</f>
        <v>0</v>
      </c>
      <c r="C23" s="5">
        <f>SUMPRODUCT((YEAR('Journal des achats'!$B$6:$B$50)='Tableau de bord'!$L$1)*(MONTH('Journal des achats'!$B$6:$B$50)=COLUMN()-1)*('Journal des achats'!$J$6:$J$50))</f>
        <v>0</v>
      </c>
      <c r="D23" s="5">
        <f>SUMPRODUCT((YEAR('Journal des achats'!$B$6:$B$50)='Tableau de bord'!$L$1)*(MONTH('Journal des achats'!$B$6:$B$50)=COLUMN()-1)*('Journal des achats'!$J$6:$J$50))</f>
        <v>9</v>
      </c>
      <c r="E23" s="5">
        <f>SUMPRODUCT((YEAR('Journal des achats'!$B$6:$B$50)='Tableau de bord'!$L$1)*(MONTH('Journal des achats'!$B$6:$B$50)=COLUMN()-1)*('Journal des achats'!$J$6:$J$50))</f>
        <v>170</v>
      </c>
      <c r="F23" s="5">
        <f>SUMPRODUCT((YEAR('Journal des achats'!$B$6:$B$50)='Tableau de bord'!$L$1)*(MONTH('Journal des achats'!$B$6:$B$50)=COLUMN()-1)*('Journal des achats'!$J$6:$J$50))</f>
        <v>0</v>
      </c>
      <c r="G23" s="5">
        <f>SUMPRODUCT((YEAR('Journal des achats'!$B$6:$B$50)='Tableau de bord'!$L$1)*(MONTH('Journal des achats'!$B$6:$B$50)=COLUMN()-1)*('Journal des achats'!$J$6:$J$50))</f>
        <v>0</v>
      </c>
      <c r="H23" s="5">
        <f>SUMPRODUCT((YEAR('Journal des achats'!$B$6:$B$50)='Tableau de bord'!$L$1)*(MONTH('Journal des achats'!$B$6:$B$50)=COLUMN()-1)*('Journal des achats'!$J$6:$J$50))</f>
        <v>0</v>
      </c>
      <c r="I23" s="5">
        <f>SUMPRODUCT((YEAR('Journal des achats'!$B$6:$B$50)='Tableau de bord'!$L$1)*(MONTH('Journal des achats'!$B$6:$B$50)=COLUMN()-1)*('Journal des achats'!$J$6:$J$50))</f>
        <v>0</v>
      </c>
      <c r="J23" s="5">
        <f>SUMPRODUCT((YEAR('Journal des achats'!$B$6:$B$50)='Tableau de bord'!$L$1)*(MONTH('Journal des achats'!$B$6:$B$50)=COLUMN()-1)*('Journal des achats'!$J$6:$J$50))</f>
        <v>0</v>
      </c>
      <c r="K23" s="5">
        <f>SUMPRODUCT((YEAR('Journal des achats'!$B$6:$B$50)='Tableau de bord'!$L$1)*(MONTH('Journal des achats'!$B$6:$B$50)=COLUMN()-1)*('Journal des achats'!$J$6:$J$50))</f>
        <v>0</v>
      </c>
      <c r="L23" s="5">
        <f>SUMPRODUCT((YEAR('Journal des achats'!$B$6:$B$50)='Tableau de bord'!$L$1)*(MONTH('Journal des achats'!$B$6:$B$50)=COLUMN()-1)*('Journal des achats'!$J$6:$J$50))</f>
        <v>0</v>
      </c>
      <c r="M23" s="6">
        <f>SUMPRODUCT((YEAR('Journal des achats'!$B$6:$B$50)='Tableau de bord'!$L$1)*(MONTH('Journal des achats'!$B$6:$B$50)=COLUMN()-1)*('Journal des achats'!$J$6:$J$50))</f>
        <v>0</v>
      </c>
    </row>
    <row r="24" spans="1:13" x14ac:dyDescent="0.25">
      <c r="A24" s="50"/>
      <c r="B24" s="4"/>
      <c r="C24" s="5"/>
      <c r="D24" s="5"/>
      <c r="E24" s="5"/>
      <c r="F24" s="5"/>
      <c r="G24" s="5"/>
      <c r="H24" s="5"/>
      <c r="I24" s="5"/>
      <c r="J24" s="5"/>
      <c r="K24" s="5"/>
      <c r="L24" s="5"/>
      <c r="M24" s="6"/>
    </row>
    <row r="25" spans="1:13" x14ac:dyDescent="0.25">
      <c r="A25" s="50"/>
      <c r="B25" s="4"/>
      <c r="C25" s="5"/>
      <c r="D25" s="5"/>
      <c r="E25" s="5"/>
      <c r="F25" s="5"/>
      <c r="G25" s="5"/>
      <c r="H25" s="5"/>
      <c r="I25" s="5"/>
      <c r="J25" s="5"/>
      <c r="K25" s="5"/>
      <c r="L25" s="5"/>
      <c r="M25" s="6"/>
    </row>
    <row r="26" spans="1:13" x14ac:dyDescent="0.25">
      <c r="A26" s="50"/>
      <c r="B26" s="4"/>
      <c r="C26" s="5"/>
      <c r="D26" s="5"/>
      <c r="E26" s="5"/>
      <c r="F26" s="5"/>
      <c r="G26" s="5"/>
      <c r="H26" s="5"/>
      <c r="I26" s="5"/>
      <c r="J26" s="5"/>
      <c r="K26" s="5"/>
      <c r="L26" s="5"/>
      <c r="M26" s="6"/>
    </row>
    <row r="27" spans="1:13" x14ac:dyDescent="0.25">
      <c r="A27" s="50"/>
      <c r="B27" s="4"/>
      <c r="C27" s="5"/>
      <c r="D27" s="5"/>
      <c r="E27" s="5"/>
      <c r="F27" s="5"/>
      <c r="G27" s="5"/>
      <c r="H27" s="5"/>
      <c r="I27" s="5"/>
      <c r="J27" s="5"/>
      <c r="K27" s="5"/>
      <c r="L27" s="5"/>
      <c r="M27" s="6"/>
    </row>
    <row r="28" spans="1:13" ht="15.75" thickBot="1" x14ac:dyDescent="0.3">
      <c r="A28" s="50"/>
      <c r="B28" s="93" t="s">
        <v>50</v>
      </c>
      <c r="C28" s="94" t="s">
        <v>51</v>
      </c>
      <c r="D28" s="94" t="s">
        <v>52</v>
      </c>
      <c r="E28" s="94" t="s">
        <v>53</v>
      </c>
      <c r="F28" s="94" t="s">
        <v>54</v>
      </c>
      <c r="G28" s="94" t="s">
        <v>55</v>
      </c>
      <c r="H28" s="94" t="s">
        <v>56</v>
      </c>
      <c r="I28" s="94" t="s">
        <v>57</v>
      </c>
      <c r="J28" s="94" t="s">
        <v>58</v>
      </c>
      <c r="K28" s="94" t="s">
        <v>59</v>
      </c>
      <c r="L28" s="94" t="s">
        <v>60</v>
      </c>
      <c r="M28" s="95" t="s">
        <v>61</v>
      </c>
    </row>
  </sheetData>
  <mergeCells count="14">
    <mergeCell ref="L2:M2"/>
    <mergeCell ref="B11:E11"/>
    <mergeCell ref="F11:I11"/>
    <mergeCell ref="L19:M19"/>
    <mergeCell ref="B4:E10"/>
    <mergeCell ref="F4:I10"/>
    <mergeCell ref="F12:I18"/>
    <mergeCell ref="B1:H2"/>
    <mergeCell ref="B3:E3"/>
    <mergeCell ref="F3:I3"/>
    <mergeCell ref="J3:M3"/>
    <mergeCell ref="L1:M1"/>
    <mergeCell ref="I1:K1"/>
    <mergeCell ref="I2:K2"/>
  </mergeCells>
  <dataValidations count="1">
    <dataValidation type="list" allowBlank="1" showInputMessage="1" showErrorMessage="1" sqref="L1">
      <formula1>"2024,2025,2026,2027"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Paramètres!$P$3:$P$21</xm:f>
          </x14:formula1>
          <xm:sqref>L2:M2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showGridLines="0" workbookViewId="0">
      <selection activeCell="F22" sqref="F22"/>
    </sheetView>
  </sheetViews>
  <sheetFormatPr baseColWidth="10" defaultRowHeight="15" x14ac:dyDescent="0.25"/>
  <cols>
    <col min="2" max="2" width="15.42578125" style="27" bestFit="1" customWidth="1"/>
    <col min="3" max="3" width="13.140625" style="27" bestFit="1" customWidth="1"/>
    <col min="4" max="4" width="11.42578125" style="27"/>
    <col min="5" max="5" width="16.7109375" style="27" bestFit="1" customWidth="1"/>
    <col min="6" max="6" width="18.42578125" style="27" bestFit="1" customWidth="1"/>
    <col min="7" max="7" width="18.42578125" style="27" customWidth="1"/>
    <col min="8" max="8" width="11.42578125" style="27"/>
    <col min="9" max="9" width="12.5703125" style="27" bestFit="1" customWidth="1"/>
    <col min="10" max="11" width="11.42578125" style="27"/>
    <col min="12" max="12" width="13.140625" bestFit="1" customWidth="1"/>
  </cols>
  <sheetData>
    <row r="1" spans="1:13" x14ac:dyDescent="0.25">
      <c r="A1" s="50"/>
      <c r="B1" s="38" t="s">
        <v>42</v>
      </c>
    </row>
    <row r="2" spans="1:13" x14ac:dyDescent="0.25">
      <c r="A2" s="50"/>
    </row>
    <row r="3" spans="1:13" x14ac:dyDescent="0.25">
      <c r="A3" s="50"/>
    </row>
    <row r="4" spans="1:13" ht="15.75" thickBot="1" x14ac:dyDescent="0.3">
      <c r="A4" s="50"/>
    </row>
    <row r="5" spans="1:13" ht="15.75" thickBot="1" x14ac:dyDescent="0.3">
      <c r="A5" s="50"/>
      <c r="B5" s="28" t="s">
        <v>33</v>
      </c>
      <c r="C5" s="28" t="s">
        <v>34</v>
      </c>
      <c r="D5" s="28" t="s">
        <v>35</v>
      </c>
      <c r="E5" s="28" t="s">
        <v>36</v>
      </c>
      <c r="F5" s="28" t="s">
        <v>37</v>
      </c>
      <c r="G5" s="28" t="s">
        <v>84</v>
      </c>
      <c r="H5" s="28" t="s">
        <v>38</v>
      </c>
      <c r="I5" s="28" t="s">
        <v>39</v>
      </c>
      <c r="J5" s="28" t="s">
        <v>32</v>
      </c>
      <c r="K5" s="28" t="s">
        <v>40</v>
      </c>
      <c r="L5" s="20" t="s">
        <v>41</v>
      </c>
    </row>
    <row r="6" spans="1:13" x14ac:dyDescent="0.25">
      <c r="A6" s="50"/>
      <c r="B6" s="51">
        <v>45400</v>
      </c>
      <c r="C6" s="52">
        <v>45405</v>
      </c>
      <c r="D6" s="57">
        <f>IF(B6="","",C6-B6)</f>
        <v>5</v>
      </c>
      <c r="E6" s="29" t="s">
        <v>80</v>
      </c>
      <c r="F6" s="29" t="s">
        <v>75</v>
      </c>
      <c r="G6" s="29" t="s">
        <v>70</v>
      </c>
      <c r="H6" s="29">
        <v>5</v>
      </c>
      <c r="I6" s="30">
        <v>20</v>
      </c>
      <c r="J6" s="31">
        <f>I6*H6</f>
        <v>100</v>
      </c>
      <c r="K6" s="29" t="s">
        <v>79</v>
      </c>
      <c r="L6" s="24"/>
      <c r="M6" s="82">
        <f>IF(B6="","",YEAR(B6))</f>
        <v>2024</v>
      </c>
    </row>
    <row r="7" spans="1:13" x14ac:dyDescent="0.25">
      <c r="A7" s="50"/>
      <c r="B7" s="53">
        <v>45397</v>
      </c>
      <c r="C7" s="54">
        <v>45399</v>
      </c>
      <c r="D7" s="58">
        <f t="shared" ref="D7:D50" si="0">IF(B7="","",C7-B7)</f>
        <v>2</v>
      </c>
      <c r="E7" s="32" t="s">
        <v>82</v>
      </c>
      <c r="F7" s="32" t="s">
        <v>77</v>
      </c>
      <c r="G7" s="32" t="s">
        <v>69</v>
      </c>
      <c r="H7" s="32">
        <v>1</v>
      </c>
      <c r="I7" s="33">
        <v>30</v>
      </c>
      <c r="J7" s="34">
        <f t="shared" ref="J7:J50" si="1">I7*H7</f>
        <v>30</v>
      </c>
      <c r="K7" s="32" t="s">
        <v>79</v>
      </c>
      <c r="L7" s="25"/>
      <c r="M7" s="82">
        <f t="shared" ref="M7:M50" si="2">IF(B7="","",YEAR(B7))</f>
        <v>2024</v>
      </c>
    </row>
    <row r="8" spans="1:13" x14ac:dyDescent="0.25">
      <c r="A8" s="50"/>
      <c r="B8" s="53">
        <v>45397</v>
      </c>
      <c r="C8" s="54">
        <v>45398</v>
      </c>
      <c r="D8" s="58">
        <f t="shared" si="0"/>
        <v>1</v>
      </c>
      <c r="E8" s="32" t="s">
        <v>80</v>
      </c>
      <c r="F8" s="32" t="s">
        <v>94</v>
      </c>
      <c r="G8" s="32" t="s">
        <v>69</v>
      </c>
      <c r="H8" s="32">
        <v>2</v>
      </c>
      <c r="I8" s="33">
        <v>20</v>
      </c>
      <c r="J8" s="34">
        <f t="shared" si="1"/>
        <v>40</v>
      </c>
      <c r="K8" s="32" t="s">
        <v>93</v>
      </c>
      <c r="L8" s="25"/>
      <c r="M8" s="82">
        <f t="shared" si="2"/>
        <v>2024</v>
      </c>
    </row>
    <row r="9" spans="1:13" x14ac:dyDescent="0.25">
      <c r="A9" s="50"/>
      <c r="B9" s="53">
        <v>45373</v>
      </c>
      <c r="C9" s="54">
        <v>45376</v>
      </c>
      <c r="D9" s="58">
        <f t="shared" si="0"/>
        <v>3</v>
      </c>
      <c r="E9" s="32" t="s">
        <v>81</v>
      </c>
      <c r="F9" s="32" t="s">
        <v>95</v>
      </c>
      <c r="G9" s="32" t="s">
        <v>67</v>
      </c>
      <c r="H9" s="32">
        <v>3</v>
      </c>
      <c r="I9" s="33">
        <v>3</v>
      </c>
      <c r="J9" s="34">
        <f t="shared" si="1"/>
        <v>9</v>
      </c>
      <c r="K9" s="32" t="s">
        <v>79</v>
      </c>
      <c r="L9" s="25"/>
      <c r="M9" s="82">
        <f t="shared" si="2"/>
        <v>2024</v>
      </c>
    </row>
    <row r="10" spans="1:13" x14ac:dyDescent="0.25">
      <c r="A10" s="50"/>
      <c r="B10" s="53"/>
      <c r="C10" s="54"/>
      <c r="D10" s="58" t="str">
        <f t="shared" si="0"/>
        <v/>
      </c>
      <c r="E10" s="32"/>
      <c r="F10" s="32"/>
      <c r="G10" s="32"/>
      <c r="H10" s="32"/>
      <c r="I10" s="33"/>
      <c r="J10" s="34">
        <f t="shared" si="1"/>
        <v>0</v>
      </c>
      <c r="K10" s="32"/>
      <c r="L10" s="25"/>
      <c r="M10" s="82" t="str">
        <f t="shared" si="2"/>
        <v/>
      </c>
    </row>
    <row r="11" spans="1:13" x14ac:dyDescent="0.25">
      <c r="A11" s="50"/>
      <c r="B11" s="53"/>
      <c r="C11" s="54"/>
      <c r="D11" s="58" t="str">
        <f t="shared" si="0"/>
        <v/>
      </c>
      <c r="E11" s="32"/>
      <c r="F11" s="32"/>
      <c r="G11" s="32"/>
      <c r="H11" s="32"/>
      <c r="I11" s="33"/>
      <c r="J11" s="34">
        <f t="shared" si="1"/>
        <v>0</v>
      </c>
      <c r="K11" s="32"/>
      <c r="L11" s="25"/>
      <c r="M11" s="82" t="str">
        <f t="shared" si="2"/>
        <v/>
      </c>
    </row>
    <row r="12" spans="1:13" x14ac:dyDescent="0.25">
      <c r="A12" s="50"/>
      <c r="B12" s="53"/>
      <c r="C12" s="54"/>
      <c r="D12" s="58" t="str">
        <f t="shared" si="0"/>
        <v/>
      </c>
      <c r="E12" s="32"/>
      <c r="F12" s="32"/>
      <c r="G12" s="32"/>
      <c r="H12" s="32"/>
      <c r="I12" s="33"/>
      <c r="J12" s="34">
        <f t="shared" si="1"/>
        <v>0</v>
      </c>
      <c r="K12" s="32"/>
      <c r="L12" s="25"/>
      <c r="M12" s="82" t="str">
        <f t="shared" si="2"/>
        <v/>
      </c>
    </row>
    <row r="13" spans="1:13" x14ac:dyDescent="0.25">
      <c r="A13" s="50"/>
      <c r="B13" s="53"/>
      <c r="C13" s="54"/>
      <c r="D13" s="58" t="str">
        <f t="shared" si="0"/>
        <v/>
      </c>
      <c r="E13" s="32"/>
      <c r="F13" s="32"/>
      <c r="G13" s="32"/>
      <c r="H13" s="32"/>
      <c r="I13" s="33"/>
      <c r="J13" s="34">
        <f t="shared" si="1"/>
        <v>0</v>
      </c>
      <c r="K13" s="32"/>
      <c r="L13" s="25"/>
      <c r="M13" s="82" t="str">
        <f t="shared" si="2"/>
        <v/>
      </c>
    </row>
    <row r="14" spans="1:13" x14ac:dyDescent="0.25">
      <c r="A14" s="50"/>
      <c r="B14" s="53"/>
      <c r="C14" s="54"/>
      <c r="D14" s="58" t="str">
        <f t="shared" si="0"/>
        <v/>
      </c>
      <c r="E14" s="32"/>
      <c r="F14" s="32"/>
      <c r="G14" s="32"/>
      <c r="H14" s="32"/>
      <c r="I14" s="33"/>
      <c r="J14" s="34">
        <f t="shared" si="1"/>
        <v>0</v>
      </c>
      <c r="K14" s="32"/>
      <c r="L14" s="25"/>
      <c r="M14" s="82" t="str">
        <f t="shared" si="2"/>
        <v/>
      </c>
    </row>
    <row r="15" spans="1:13" x14ac:dyDescent="0.25">
      <c r="A15" s="50"/>
      <c r="B15" s="53"/>
      <c r="C15" s="54"/>
      <c r="D15" s="58" t="str">
        <f t="shared" si="0"/>
        <v/>
      </c>
      <c r="E15" s="32"/>
      <c r="F15" s="32"/>
      <c r="G15" s="32"/>
      <c r="H15" s="32"/>
      <c r="I15" s="33"/>
      <c r="J15" s="34">
        <f t="shared" si="1"/>
        <v>0</v>
      </c>
      <c r="K15" s="32"/>
      <c r="L15" s="25"/>
      <c r="M15" s="82" t="str">
        <f t="shared" si="2"/>
        <v/>
      </c>
    </row>
    <row r="16" spans="1:13" x14ac:dyDescent="0.25">
      <c r="A16" s="50"/>
      <c r="B16" s="53"/>
      <c r="C16" s="54"/>
      <c r="D16" s="58" t="str">
        <f t="shared" si="0"/>
        <v/>
      </c>
      <c r="E16" s="32"/>
      <c r="F16" s="32"/>
      <c r="G16" s="32"/>
      <c r="H16" s="32"/>
      <c r="I16" s="33"/>
      <c r="J16" s="34">
        <f t="shared" si="1"/>
        <v>0</v>
      </c>
      <c r="K16" s="32"/>
      <c r="L16" s="25"/>
      <c r="M16" s="82" t="str">
        <f t="shared" si="2"/>
        <v/>
      </c>
    </row>
    <row r="17" spans="1:13" x14ac:dyDescent="0.25">
      <c r="A17" s="50"/>
      <c r="B17" s="53"/>
      <c r="C17" s="54"/>
      <c r="D17" s="58" t="str">
        <f t="shared" si="0"/>
        <v/>
      </c>
      <c r="E17" s="32"/>
      <c r="F17" s="32"/>
      <c r="G17" s="32"/>
      <c r="H17" s="32"/>
      <c r="I17" s="33"/>
      <c r="J17" s="34">
        <f t="shared" si="1"/>
        <v>0</v>
      </c>
      <c r="K17" s="32"/>
      <c r="L17" s="25"/>
      <c r="M17" s="82" t="str">
        <f t="shared" si="2"/>
        <v/>
      </c>
    </row>
    <row r="18" spans="1:13" x14ac:dyDescent="0.25">
      <c r="A18" s="50"/>
      <c r="B18" s="53"/>
      <c r="C18" s="54"/>
      <c r="D18" s="58" t="str">
        <f t="shared" si="0"/>
        <v/>
      </c>
      <c r="E18" s="32"/>
      <c r="F18" s="32"/>
      <c r="G18" s="32"/>
      <c r="H18" s="32"/>
      <c r="I18" s="33"/>
      <c r="J18" s="34">
        <f t="shared" si="1"/>
        <v>0</v>
      </c>
      <c r="K18" s="32"/>
      <c r="L18" s="25"/>
      <c r="M18" s="82" t="str">
        <f t="shared" si="2"/>
        <v/>
      </c>
    </row>
    <row r="19" spans="1:13" x14ac:dyDescent="0.25">
      <c r="A19" s="50"/>
      <c r="B19" s="53"/>
      <c r="C19" s="54"/>
      <c r="D19" s="58" t="str">
        <f t="shared" si="0"/>
        <v/>
      </c>
      <c r="E19" s="32"/>
      <c r="F19" s="32"/>
      <c r="G19" s="32"/>
      <c r="H19" s="32"/>
      <c r="I19" s="33"/>
      <c r="J19" s="34">
        <f t="shared" si="1"/>
        <v>0</v>
      </c>
      <c r="K19" s="32"/>
      <c r="L19" s="25"/>
      <c r="M19" s="82" t="str">
        <f t="shared" si="2"/>
        <v/>
      </c>
    </row>
    <row r="20" spans="1:13" x14ac:dyDescent="0.25">
      <c r="A20" s="50"/>
      <c r="B20" s="53"/>
      <c r="C20" s="54"/>
      <c r="D20" s="58" t="str">
        <f t="shared" si="0"/>
        <v/>
      </c>
      <c r="E20" s="32"/>
      <c r="F20" s="32"/>
      <c r="G20" s="32"/>
      <c r="H20" s="32"/>
      <c r="I20" s="33"/>
      <c r="J20" s="34">
        <f t="shared" si="1"/>
        <v>0</v>
      </c>
      <c r="K20" s="32"/>
      <c r="L20" s="25"/>
      <c r="M20" s="82" t="str">
        <f t="shared" si="2"/>
        <v/>
      </c>
    </row>
    <row r="21" spans="1:13" x14ac:dyDescent="0.25">
      <c r="A21" s="50"/>
      <c r="B21" s="53"/>
      <c r="C21" s="54"/>
      <c r="D21" s="58" t="str">
        <f t="shared" si="0"/>
        <v/>
      </c>
      <c r="E21" s="32"/>
      <c r="F21" s="32"/>
      <c r="G21" s="32"/>
      <c r="H21" s="32"/>
      <c r="I21" s="33"/>
      <c r="J21" s="34">
        <f t="shared" si="1"/>
        <v>0</v>
      </c>
      <c r="K21" s="32"/>
      <c r="L21" s="25"/>
      <c r="M21" s="82" t="str">
        <f t="shared" si="2"/>
        <v/>
      </c>
    </row>
    <row r="22" spans="1:13" x14ac:dyDescent="0.25">
      <c r="A22" s="50"/>
      <c r="B22" s="53"/>
      <c r="C22" s="54"/>
      <c r="D22" s="58" t="str">
        <f t="shared" si="0"/>
        <v/>
      </c>
      <c r="E22" s="32"/>
      <c r="F22" s="32"/>
      <c r="G22" s="32"/>
      <c r="H22" s="32"/>
      <c r="I22" s="33"/>
      <c r="J22" s="34">
        <f t="shared" si="1"/>
        <v>0</v>
      </c>
      <c r="K22" s="32"/>
      <c r="L22" s="25"/>
      <c r="M22" s="82" t="str">
        <f t="shared" si="2"/>
        <v/>
      </c>
    </row>
    <row r="23" spans="1:13" x14ac:dyDescent="0.25">
      <c r="A23" s="50"/>
      <c r="B23" s="53"/>
      <c r="C23" s="54"/>
      <c r="D23" s="58" t="str">
        <f t="shared" si="0"/>
        <v/>
      </c>
      <c r="E23" s="32"/>
      <c r="F23" s="32"/>
      <c r="G23" s="32"/>
      <c r="H23" s="32"/>
      <c r="I23" s="33"/>
      <c r="J23" s="34">
        <f t="shared" si="1"/>
        <v>0</v>
      </c>
      <c r="K23" s="32"/>
      <c r="L23" s="25"/>
      <c r="M23" s="82" t="str">
        <f t="shared" si="2"/>
        <v/>
      </c>
    </row>
    <row r="24" spans="1:13" x14ac:dyDescent="0.25">
      <c r="A24" s="50"/>
      <c r="B24" s="53"/>
      <c r="C24" s="54"/>
      <c r="D24" s="58" t="str">
        <f t="shared" si="0"/>
        <v/>
      </c>
      <c r="E24" s="32"/>
      <c r="F24" s="32"/>
      <c r="G24" s="32"/>
      <c r="H24" s="32"/>
      <c r="I24" s="33"/>
      <c r="J24" s="34">
        <f t="shared" si="1"/>
        <v>0</v>
      </c>
      <c r="K24" s="32"/>
      <c r="L24" s="25"/>
      <c r="M24" s="82" t="str">
        <f t="shared" si="2"/>
        <v/>
      </c>
    </row>
    <row r="25" spans="1:13" x14ac:dyDescent="0.25">
      <c r="A25" s="50"/>
      <c r="B25" s="53"/>
      <c r="C25" s="54"/>
      <c r="D25" s="58" t="str">
        <f t="shared" si="0"/>
        <v/>
      </c>
      <c r="E25" s="32"/>
      <c r="F25" s="32"/>
      <c r="G25" s="32"/>
      <c r="H25" s="32"/>
      <c r="I25" s="33"/>
      <c r="J25" s="34">
        <f t="shared" si="1"/>
        <v>0</v>
      </c>
      <c r="K25" s="32"/>
      <c r="L25" s="25"/>
      <c r="M25" s="82" t="str">
        <f t="shared" si="2"/>
        <v/>
      </c>
    </row>
    <row r="26" spans="1:13" x14ac:dyDescent="0.25">
      <c r="A26" s="50"/>
      <c r="B26" s="53"/>
      <c r="C26" s="54"/>
      <c r="D26" s="58" t="str">
        <f t="shared" si="0"/>
        <v/>
      </c>
      <c r="E26" s="32"/>
      <c r="F26" s="32"/>
      <c r="G26" s="32"/>
      <c r="H26" s="32"/>
      <c r="I26" s="33"/>
      <c r="J26" s="34">
        <f t="shared" si="1"/>
        <v>0</v>
      </c>
      <c r="K26" s="32"/>
      <c r="L26" s="25"/>
      <c r="M26" s="82" t="str">
        <f t="shared" si="2"/>
        <v/>
      </c>
    </row>
    <row r="27" spans="1:13" x14ac:dyDescent="0.25">
      <c r="A27" s="50"/>
      <c r="B27" s="53"/>
      <c r="C27" s="54"/>
      <c r="D27" s="58" t="str">
        <f t="shared" si="0"/>
        <v/>
      </c>
      <c r="E27" s="32"/>
      <c r="F27" s="32"/>
      <c r="G27" s="32"/>
      <c r="H27" s="32"/>
      <c r="I27" s="33"/>
      <c r="J27" s="34">
        <f t="shared" si="1"/>
        <v>0</v>
      </c>
      <c r="K27" s="32"/>
      <c r="L27" s="25"/>
      <c r="M27" s="82" t="str">
        <f t="shared" si="2"/>
        <v/>
      </c>
    </row>
    <row r="28" spans="1:13" x14ac:dyDescent="0.25">
      <c r="A28" s="50"/>
      <c r="B28" s="53"/>
      <c r="C28" s="54"/>
      <c r="D28" s="58" t="str">
        <f t="shared" si="0"/>
        <v/>
      </c>
      <c r="E28" s="32"/>
      <c r="F28" s="32"/>
      <c r="G28" s="32"/>
      <c r="H28" s="32"/>
      <c r="I28" s="33"/>
      <c r="J28" s="34">
        <f t="shared" si="1"/>
        <v>0</v>
      </c>
      <c r="K28" s="32"/>
      <c r="L28" s="25"/>
      <c r="M28" s="82" t="str">
        <f t="shared" si="2"/>
        <v/>
      </c>
    </row>
    <row r="29" spans="1:13" x14ac:dyDescent="0.25">
      <c r="B29" s="53"/>
      <c r="C29" s="54"/>
      <c r="D29" s="58" t="str">
        <f t="shared" si="0"/>
        <v/>
      </c>
      <c r="E29" s="32"/>
      <c r="F29" s="32"/>
      <c r="G29" s="32"/>
      <c r="H29" s="32"/>
      <c r="I29" s="33"/>
      <c r="J29" s="34">
        <f t="shared" si="1"/>
        <v>0</v>
      </c>
      <c r="K29" s="32"/>
      <c r="L29" s="25"/>
      <c r="M29" s="82" t="str">
        <f t="shared" si="2"/>
        <v/>
      </c>
    </row>
    <row r="30" spans="1:13" x14ac:dyDescent="0.25">
      <c r="B30" s="53"/>
      <c r="C30" s="54"/>
      <c r="D30" s="58" t="str">
        <f t="shared" si="0"/>
        <v/>
      </c>
      <c r="E30" s="32"/>
      <c r="F30" s="32"/>
      <c r="G30" s="32"/>
      <c r="H30" s="32"/>
      <c r="I30" s="33"/>
      <c r="J30" s="34">
        <f t="shared" si="1"/>
        <v>0</v>
      </c>
      <c r="K30" s="32"/>
      <c r="L30" s="25"/>
      <c r="M30" s="82" t="str">
        <f t="shared" si="2"/>
        <v/>
      </c>
    </row>
    <row r="31" spans="1:13" x14ac:dyDescent="0.25">
      <c r="B31" s="53"/>
      <c r="C31" s="54"/>
      <c r="D31" s="58" t="str">
        <f t="shared" si="0"/>
        <v/>
      </c>
      <c r="E31" s="32"/>
      <c r="F31" s="32"/>
      <c r="G31" s="32"/>
      <c r="H31" s="32"/>
      <c r="I31" s="33"/>
      <c r="J31" s="34">
        <f t="shared" si="1"/>
        <v>0</v>
      </c>
      <c r="K31" s="32"/>
      <c r="L31" s="25"/>
      <c r="M31" s="82" t="str">
        <f t="shared" si="2"/>
        <v/>
      </c>
    </row>
    <row r="32" spans="1:13" x14ac:dyDescent="0.25">
      <c r="B32" s="53"/>
      <c r="C32" s="54"/>
      <c r="D32" s="58" t="str">
        <f t="shared" si="0"/>
        <v/>
      </c>
      <c r="E32" s="32"/>
      <c r="F32" s="32"/>
      <c r="G32" s="32"/>
      <c r="H32" s="32"/>
      <c r="I32" s="33"/>
      <c r="J32" s="34">
        <f t="shared" si="1"/>
        <v>0</v>
      </c>
      <c r="K32" s="32"/>
      <c r="L32" s="25"/>
      <c r="M32" s="82" t="str">
        <f t="shared" si="2"/>
        <v/>
      </c>
    </row>
    <row r="33" spans="2:13" x14ac:dyDescent="0.25">
      <c r="B33" s="53"/>
      <c r="C33" s="54"/>
      <c r="D33" s="58" t="str">
        <f t="shared" si="0"/>
        <v/>
      </c>
      <c r="E33" s="32"/>
      <c r="F33" s="32"/>
      <c r="G33" s="32"/>
      <c r="H33" s="32"/>
      <c r="I33" s="33"/>
      <c r="J33" s="34">
        <f t="shared" si="1"/>
        <v>0</v>
      </c>
      <c r="K33" s="32"/>
      <c r="L33" s="25"/>
      <c r="M33" s="82" t="str">
        <f t="shared" si="2"/>
        <v/>
      </c>
    </row>
    <row r="34" spans="2:13" x14ac:dyDescent="0.25">
      <c r="B34" s="53"/>
      <c r="C34" s="54"/>
      <c r="D34" s="58" t="str">
        <f t="shared" si="0"/>
        <v/>
      </c>
      <c r="E34" s="32"/>
      <c r="F34" s="32"/>
      <c r="G34" s="32"/>
      <c r="H34" s="32"/>
      <c r="I34" s="33"/>
      <c r="J34" s="34">
        <f t="shared" si="1"/>
        <v>0</v>
      </c>
      <c r="K34" s="32"/>
      <c r="L34" s="25"/>
      <c r="M34" s="82" t="str">
        <f t="shared" si="2"/>
        <v/>
      </c>
    </row>
    <row r="35" spans="2:13" x14ac:dyDescent="0.25">
      <c r="B35" s="53"/>
      <c r="C35" s="54"/>
      <c r="D35" s="58" t="str">
        <f t="shared" si="0"/>
        <v/>
      </c>
      <c r="E35" s="32"/>
      <c r="F35" s="32"/>
      <c r="G35" s="32"/>
      <c r="H35" s="32"/>
      <c r="I35" s="33"/>
      <c r="J35" s="34">
        <f t="shared" si="1"/>
        <v>0</v>
      </c>
      <c r="K35" s="32"/>
      <c r="L35" s="25"/>
      <c r="M35" s="82" t="str">
        <f t="shared" si="2"/>
        <v/>
      </c>
    </row>
    <row r="36" spans="2:13" x14ac:dyDescent="0.25">
      <c r="B36" s="53"/>
      <c r="C36" s="54"/>
      <c r="D36" s="58" t="str">
        <f t="shared" si="0"/>
        <v/>
      </c>
      <c r="E36" s="32"/>
      <c r="F36" s="32"/>
      <c r="G36" s="32"/>
      <c r="H36" s="32"/>
      <c r="I36" s="33"/>
      <c r="J36" s="34">
        <f t="shared" si="1"/>
        <v>0</v>
      </c>
      <c r="K36" s="32"/>
      <c r="L36" s="25"/>
      <c r="M36" s="82" t="str">
        <f t="shared" si="2"/>
        <v/>
      </c>
    </row>
    <row r="37" spans="2:13" x14ac:dyDescent="0.25">
      <c r="B37" s="53"/>
      <c r="C37" s="54"/>
      <c r="D37" s="58" t="str">
        <f t="shared" si="0"/>
        <v/>
      </c>
      <c r="E37" s="32"/>
      <c r="F37" s="32"/>
      <c r="G37" s="32"/>
      <c r="H37" s="32"/>
      <c r="I37" s="33"/>
      <c r="J37" s="34">
        <f t="shared" si="1"/>
        <v>0</v>
      </c>
      <c r="K37" s="32"/>
      <c r="L37" s="25"/>
      <c r="M37" s="82" t="str">
        <f t="shared" si="2"/>
        <v/>
      </c>
    </row>
    <row r="38" spans="2:13" x14ac:dyDescent="0.25">
      <c r="B38" s="53"/>
      <c r="C38" s="54"/>
      <c r="D38" s="58" t="str">
        <f t="shared" si="0"/>
        <v/>
      </c>
      <c r="E38" s="32"/>
      <c r="F38" s="32"/>
      <c r="G38" s="32"/>
      <c r="H38" s="32"/>
      <c r="I38" s="33"/>
      <c r="J38" s="34">
        <f t="shared" si="1"/>
        <v>0</v>
      </c>
      <c r="K38" s="32"/>
      <c r="L38" s="25"/>
      <c r="M38" s="82" t="str">
        <f t="shared" si="2"/>
        <v/>
      </c>
    </row>
    <row r="39" spans="2:13" x14ac:dyDescent="0.25">
      <c r="B39" s="53"/>
      <c r="C39" s="54"/>
      <c r="D39" s="58" t="str">
        <f t="shared" si="0"/>
        <v/>
      </c>
      <c r="E39" s="32"/>
      <c r="F39" s="32"/>
      <c r="G39" s="32"/>
      <c r="H39" s="32"/>
      <c r="I39" s="33"/>
      <c r="J39" s="34">
        <f t="shared" si="1"/>
        <v>0</v>
      </c>
      <c r="K39" s="32"/>
      <c r="L39" s="25"/>
      <c r="M39" s="82" t="str">
        <f t="shared" si="2"/>
        <v/>
      </c>
    </row>
    <row r="40" spans="2:13" x14ac:dyDescent="0.25">
      <c r="B40" s="53"/>
      <c r="C40" s="54"/>
      <c r="D40" s="58" t="str">
        <f t="shared" si="0"/>
        <v/>
      </c>
      <c r="E40" s="32"/>
      <c r="F40" s="32"/>
      <c r="G40" s="32"/>
      <c r="H40" s="32"/>
      <c r="I40" s="33"/>
      <c r="J40" s="34">
        <f t="shared" si="1"/>
        <v>0</v>
      </c>
      <c r="K40" s="32"/>
      <c r="L40" s="25"/>
      <c r="M40" s="82" t="str">
        <f t="shared" si="2"/>
        <v/>
      </c>
    </row>
    <row r="41" spans="2:13" x14ac:dyDescent="0.25">
      <c r="B41" s="53"/>
      <c r="C41" s="54"/>
      <c r="D41" s="58" t="str">
        <f t="shared" si="0"/>
        <v/>
      </c>
      <c r="E41" s="32"/>
      <c r="F41" s="32"/>
      <c r="G41" s="32"/>
      <c r="H41" s="32"/>
      <c r="I41" s="33"/>
      <c r="J41" s="34">
        <f t="shared" si="1"/>
        <v>0</v>
      </c>
      <c r="K41" s="32"/>
      <c r="L41" s="25"/>
      <c r="M41" s="82" t="str">
        <f t="shared" si="2"/>
        <v/>
      </c>
    </row>
    <row r="42" spans="2:13" x14ac:dyDescent="0.25">
      <c r="B42" s="53"/>
      <c r="C42" s="54"/>
      <c r="D42" s="58" t="str">
        <f t="shared" si="0"/>
        <v/>
      </c>
      <c r="E42" s="32"/>
      <c r="F42" s="32"/>
      <c r="G42" s="32"/>
      <c r="H42" s="32"/>
      <c r="I42" s="33"/>
      <c r="J42" s="34">
        <f t="shared" si="1"/>
        <v>0</v>
      </c>
      <c r="K42" s="32"/>
      <c r="L42" s="25"/>
      <c r="M42" s="82" t="str">
        <f t="shared" si="2"/>
        <v/>
      </c>
    </row>
    <row r="43" spans="2:13" x14ac:dyDescent="0.25">
      <c r="B43" s="53"/>
      <c r="C43" s="54"/>
      <c r="D43" s="58" t="str">
        <f t="shared" si="0"/>
        <v/>
      </c>
      <c r="E43" s="32"/>
      <c r="F43" s="32"/>
      <c r="G43" s="32"/>
      <c r="H43" s="32"/>
      <c r="I43" s="33"/>
      <c r="J43" s="34">
        <f t="shared" si="1"/>
        <v>0</v>
      </c>
      <c r="K43" s="32"/>
      <c r="L43" s="25"/>
      <c r="M43" s="82" t="str">
        <f t="shared" si="2"/>
        <v/>
      </c>
    </row>
    <row r="44" spans="2:13" x14ac:dyDescent="0.25">
      <c r="B44" s="53"/>
      <c r="C44" s="54"/>
      <c r="D44" s="58" t="str">
        <f t="shared" si="0"/>
        <v/>
      </c>
      <c r="E44" s="32"/>
      <c r="F44" s="32"/>
      <c r="G44" s="32"/>
      <c r="H44" s="32"/>
      <c r="I44" s="33"/>
      <c r="J44" s="34">
        <f t="shared" si="1"/>
        <v>0</v>
      </c>
      <c r="K44" s="32"/>
      <c r="L44" s="25"/>
      <c r="M44" s="82" t="str">
        <f t="shared" si="2"/>
        <v/>
      </c>
    </row>
    <row r="45" spans="2:13" x14ac:dyDescent="0.25">
      <c r="B45" s="53"/>
      <c r="C45" s="54"/>
      <c r="D45" s="58" t="str">
        <f t="shared" si="0"/>
        <v/>
      </c>
      <c r="E45" s="32"/>
      <c r="F45" s="32"/>
      <c r="G45" s="32"/>
      <c r="H45" s="32"/>
      <c r="I45" s="33"/>
      <c r="J45" s="34">
        <f t="shared" si="1"/>
        <v>0</v>
      </c>
      <c r="K45" s="32"/>
      <c r="L45" s="25"/>
      <c r="M45" s="82" t="str">
        <f t="shared" si="2"/>
        <v/>
      </c>
    </row>
    <row r="46" spans="2:13" x14ac:dyDescent="0.25">
      <c r="B46" s="53"/>
      <c r="C46" s="54"/>
      <c r="D46" s="58" t="str">
        <f t="shared" si="0"/>
        <v/>
      </c>
      <c r="E46" s="32"/>
      <c r="F46" s="32"/>
      <c r="G46" s="32"/>
      <c r="H46" s="32"/>
      <c r="I46" s="33"/>
      <c r="J46" s="34">
        <f t="shared" si="1"/>
        <v>0</v>
      </c>
      <c r="K46" s="32"/>
      <c r="L46" s="25"/>
      <c r="M46" s="82" t="str">
        <f t="shared" si="2"/>
        <v/>
      </c>
    </row>
    <row r="47" spans="2:13" x14ac:dyDescent="0.25">
      <c r="B47" s="53"/>
      <c r="C47" s="54"/>
      <c r="D47" s="58" t="str">
        <f t="shared" si="0"/>
        <v/>
      </c>
      <c r="E47" s="32"/>
      <c r="F47" s="32"/>
      <c r="G47" s="32"/>
      <c r="H47" s="32"/>
      <c r="I47" s="33"/>
      <c r="J47" s="34">
        <f t="shared" si="1"/>
        <v>0</v>
      </c>
      <c r="K47" s="32"/>
      <c r="L47" s="25"/>
      <c r="M47" s="82" t="str">
        <f t="shared" si="2"/>
        <v/>
      </c>
    </row>
    <row r="48" spans="2:13" x14ac:dyDescent="0.25">
      <c r="B48" s="53"/>
      <c r="C48" s="54"/>
      <c r="D48" s="58" t="str">
        <f t="shared" si="0"/>
        <v/>
      </c>
      <c r="E48" s="32"/>
      <c r="F48" s="32"/>
      <c r="G48" s="32"/>
      <c r="H48" s="32"/>
      <c r="I48" s="33"/>
      <c r="J48" s="34">
        <f t="shared" si="1"/>
        <v>0</v>
      </c>
      <c r="K48" s="32"/>
      <c r="L48" s="25"/>
      <c r="M48" s="82" t="str">
        <f t="shared" si="2"/>
        <v/>
      </c>
    </row>
    <row r="49" spans="2:13" x14ac:dyDescent="0.25">
      <c r="B49" s="53"/>
      <c r="C49" s="54"/>
      <c r="D49" s="58" t="str">
        <f t="shared" si="0"/>
        <v/>
      </c>
      <c r="E49" s="32"/>
      <c r="F49" s="32"/>
      <c r="G49" s="32"/>
      <c r="H49" s="32"/>
      <c r="I49" s="33"/>
      <c r="J49" s="34">
        <f t="shared" si="1"/>
        <v>0</v>
      </c>
      <c r="K49" s="32"/>
      <c r="L49" s="25"/>
      <c r="M49" s="82" t="str">
        <f t="shared" si="2"/>
        <v/>
      </c>
    </row>
    <row r="50" spans="2:13" ht="15.75" thickBot="1" x14ac:dyDescent="0.3">
      <c r="B50" s="55"/>
      <c r="C50" s="56"/>
      <c r="D50" s="59" t="str">
        <f t="shared" si="0"/>
        <v/>
      </c>
      <c r="E50" s="35"/>
      <c r="F50" s="35"/>
      <c r="G50" s="35"/>
      <c r="H50" s="35"/>
      <c r="I50" s="36"/>
      <c r="J50" s="37">
        <f t="shared" si="1"/>
        <v>0</v>
      </c>
      <c r="K50" s="35"/>
      <c r="L50" s="26"/>
      <c r="M50" s="82" t="str">
        <f t="shared" si="2"/>
        <v/>
      </c>
    </row>
  </sheetData>
  <dataValidations count="1">
    <dataValidation type="list" allowBlank="1" showInputMessage="1" showErrorMessage="1" sqref="K6:K50">
      <formula1>"OUI,NON"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Paramètres!$I$3:$I$21</xm:f>
          </x14:formula1>
          <xm:sqref>E6:E50</xm:sqref>
        </x14:dataValidation>
        <x14:dataValidation type="list" allowBlank="1" showInputMessage="1" showErrorMessage="1">
          <x14:formula1>
            <xm:f>Paramètres!$B$3:$B$21</xm:f>
          </x14:formula1>
          <xm:sqref>F6:F50</xm:sqref>
        </x14:dataValidation>
        <x14:dataValidation type="list" allowBlank="1" showInputMessage="1" showErrorMessage="1">
          <x14:formula1>
            <xm:f>Paramètres!$P$3:$P$21</xm:f>
          </x14:formula1>
          <xm:sqref>G6:G50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8"/>
  <sheetViews>
    <sheetView showGridLines="0" workbookViewId="0">
      <selection activeCell="C8" sqref="C8"/>
    </sheetView>
  </sheetViews>
  <sheetFormatPr baseColWidth="10" defaultRowHeight="15" x14ac:dyDescent="0.25"/>
  <cols>
    <col min="2" max="2" width="23.85546875" bestFit="1" customWidth="1"/>
    <col min="8" max="8" width="4" customWidth="1"/>
    <col min="9" max="9" width="16.7109375" bestFit="1" customWidth="1"/>
    <col min="10" max="11" width="12.85546875" bestFit="1" customWidth="1"/>
    <col min="15" max="15" width="4.28515625" customWidth="1"/>
    <col min="16" max="16" width="13.7109375" bestFit="1" customWidth="1"/>
  </cols>
  <sheetData>
    <row r="1" spans="1:21" ht="15.75" thickBot="1" x14ac:dyDescent="0.3">
      <c r="A1" s="50"/>
      <c r="B1" s="1" t="s">
        <v>0</v>
      </c>
      <c r="C1" s="2"/>
      <c r="D1" s="2"/>
      <c r="E1" s="2"/>
      <c r="F1" s="2"/>
      <c r="G1" s="3"/>
      <c r="I1" s="1" t="s">
        <v>3</v>
      </c>
      <c r="J1" s="2"/>
      <c r="K1" s="2"/>
      <c r="L1" s="2"/>
      <c r="M1" s="2"/>
      <c r="N1" s="3"/>
      <c r="P1" s="1" t="s">
        <v>62</v>
      </c>
      <c r="Q1" s="2"/>
      <c r="R1" s="2"/>
      <c r="S1" s="2"/>
      <c r="T1" s="2"/>
      <c r="U1" s="3"/>
    </row>
    <row r="2" spans="1:21" ht="15.75" thickBot="1" x14ac:dyDescent="0.3">
      <c r="A2" s="50"/>
      <c r="B2" s="20" t="s">
        <v>1</v>
      </c>
      <c r="C2" s="20" t="s">
        <v>2</v>
      </c>
      <c r="D2" s="20">
        <v>2024</v>
      </c>
      <c r="E2" s="20">
        <v>2025</v>
      </c>
      <c r="F2" s="20">
        <v>2026</v>
      </c>
      <c r="G2" s="20">
        <v>2027</v>
      </c>
      <c r="I2" s="20" t="s">
        <v>1</v>
      </c>
      <c r="J2" s="20" t="s">
        <v>2</v>
      </c>
      <c r="K2" s="20">
        <v>2024</v>
      </c>
      <c r="L2" s="20">
        <v>2025</v>
      </c>
      <c r="M2" s="20">
        <v>2026</v>
      </c>
      <c r="N2" s="20">
        <v>2027</v>
      </c>
      <c r="P2" s="20" t="s">
        <v>1</v>
      </c>
      <c r="Q2" s="20" t="s">
        <v>2</v>
      </c>
      <c r="R2" s="20">
        <v>2024</v>
      </c>
      <c r="S2" s="20">
        <v>2025</v>
      </c>
      <c r="T2" s="20">
        <v>2026</v>
      </c>
      <c r="U2" s="20">
        <v>2027</v>
      </c>
    </row>
    <row r="3" spans="1:21" x14ac:dyDescent="0.25">
      <c r="A3" s="50"/>
      <c r="B3" s="11" t="s">
        <v>75</v>
      </c>
      <c r="C3" s="62">
        <f>D3+E3+F3+G3</f>
        <v>100</v>
      </c>
      <c r="D3" s="62">
        <f>SUMPRODUCT((YEAR('Journal des achats'!$B$6:$B$50)=Paramètres!D$2)*('Journal des achats'!$F$6:$F$50=Paramètres!$B3)*('Journal des achats'!$J$6:$J$50))</f>
        <v>100</v>
      </c>
      <c r="E3" s="62">
        <f>SUMPRODUCT((YEAR('Journal des achats'!$B$6:$B$50)=Paramètres!E$2)*('Journal des achats'!$F$6:$F$50=Paramètres!$B3)*('Journal des achats'!$J$6:$J$50))</f>
        <v>0</v>
      </c>
      <c r="F3" s="62">
        <f>SUMPRODUCT((YEAR('Journal des achats'!$B$6:$B$50)=Paramètres!F$2)*('Journal des achats'!$F$6:$F$50=Paramètres!$B3)*('Journal des achats'!$J$6:$J$50))</f>
        <v>0</v>
      </c>
      <c r="G3" s="63">
        <f>SUMPRODUCT((YEAR('Journal des achats'!$B$6:$B$50)=Paramètres!G$2)*('Journal des achats'!$F$6:$F$50=Paramètres!$B3)*('Journal des achats'!$J$6:$J$50))</f>
        <v>0</v>
      </c>
      <c r="I3" s="11" t="s">
        <v>80</v>
      </c>
      <c r="J3" s="62">
        <f>K3+L3+M3+N3</f>
        <v>140</v>
      </c>
      <c r="K3" s="68">
        <f>SUMPRODUCT((YEAR('Journal des achats'!$B$6:$B$50)=Paramètres!K$2)*('Journal des achats'!$E$6:$E$50=Paramètres!$I3)*('Journal des achats'!$J$6:$J$50))</f>
        <v>140</v>
      </c>
      <c r="L3" s="62">
        <f>SUMPRODUCT((YEAR('Journal des achats'!$B$6:$B$50)=Paramètres!L$2)*('Journal des achats'!$E$6:$E$50=Paramètres!$I3)*('Journal des achats'!$J$6:$J$50))</f>
        <v>0</v>
      </c>
      <c r="M3" s="62">
        <f>SUMPRODUCT((YEAR('Journal des achats'!$B$6:$B$50)=Paramètres!M$2)*('Journal des achats'!$E$6:$E$50=Paramètres!$I3)*('Journal des achats'!$J$6:$J$50))</f>
        <v>0</v>
      </c>
      <c r="N3" s="63">
        <f>SUMPRODUCT((YEAR('Journal des achats'!$B$6:$B$50)=Paramètres!N$2)*('Journal des achats'!$E$6:$E$50=Paramètres!$I3)*('Journal des achats'!$J$6:$J$50))</f>
        <v>0</v>
      </c>
      <c r="P3" s="11" t="s">
        <v>63</v>
      </c>
      <c r="Q3" s="14">
        <f>R3+S3+T3+U3</f>
        <v>0</v>
      </c>
      <c r="R3" s="14">
        <f>SUMPRODUCT((YEAR('Journal des achats'!$B$6:$B$50)=Paramètres!R$2)*('Journal des achats'!$G$6:$G$50=Paramètres!$P3)*('Journal des achats'!$J$6:$J$50))</f>
        <v>0</v>
      </c>
      <c r="S3" s="14">
        <f>SUMPRODUCT((YEAR('Journal des achats'!$B$6:$B$50)=Paramètres!S$2)*('Journal des achats'!$G$6:$G$50=Paramètres!$P3)*('Journal des achats'!$J$6:$J$50))</f>
        <v>0</v>
      </c>
      <c r="T3" s="14">
        <f>SUMPRODUCT((YEAR('Journal des achats'!$B$6:$B$50)=Paramètres!T$2)*('Journal des achats'!$G$6:$G$50=Paramètres!$P3)*('Journal des achats'!$J$6:$J$50))</f>
        <v>0</v>
      </c>
      <c r="U3" s="15">
        <f>SUMPRODUCT((YEAR('Journal des achats'!$B$6:$B$50)=Paramètres!U$2)*('Journal des achats'!$G$6:$G$50=Paramètres!$P3)*('Journal des achats'!$J$6:$J$50))</f>
        <v>0</v>
      </c>
    </row>
    <row r="4" spans="1:21" x14ac:dyDescent="0.25">
      <c r="A4" s="50"/>
      <c r="B4" s="12" t="s">
        <v>76</v>
      </c>
      <c r="C4" s="64">
        <f t="shared" ref="C4:C21" si="0">D4+E4+F4+G4</f>
        <v>0</v>
      </c>
      <c r="D4" s="64">
        <f>SUMPRODUCT((YEAR('Journal des achats'!$B$6:$B$50)=Paramètres!D$2)*('Journal des achats'!$F$6:$F$50=Paramètres!$B4)*('Journal des achats'!$J$6:$J$50))</f>
        <v>0</v>
      </c>
      <c r="E4" s="64">
        <f>SUMPRODUCT((YEAR('Journal des achats'!$B$6:$B$50)=Paramètres!E$2)*('Journal des achats'!$F$6:$F$50=Paramètres!$B4)*('Journal des achats'!$J$6:$J$50))</f>
        <v>0</v>
      </c>
      <c r="F4" s="64">
        <f>SUMPRODUCT((YEAR('Journal des achats'!$B$6:$B$50)=Paramètres!F$2)*('Journal des achats'!$F$6:$F$50=Paramètres!$B4)*('Journal des achats'!$J$6:$J$50))</f>
        <v>0</v>
      </c>
      <c r="G4" s="65">
        <f>SUMPRODUCT((YEAR('Journal des achats'!$B$6:$B$50)=Paramètres!G$2)*('Journal des achats'!$F$6:$F$50=Paramètres!$B4)*('Journal des achats'!$J$6:$J$50))</f>
        <v>0</v>
      </c>
      <c r="I4" s="12" t="s">
        <v>81</v>
      </c>
      <c r="J4" s="64">
        <f t="shared" ref="J4:J21" si="1">K4+L4+M4+N4</f>
        <v>9</v>
      </c>
      <c r="K4" s="64">
        <f>SUMPRODUCT((YEAR('Journal des achats'!$B$6:$B$50)=Paramètres!K$2)*('Journal des achats'!$E$6:$E$50=Paramètres!$I4)*('Journal des achats'!$J$6:$J$50))</f>
        <v>9</v>
      </c>
      <c r="L4" s="64">
        <f>SUMPRODUCT((YEAR('Journal des achats'!$B$6:$B$50)=Paramètres!L$2)*('Journal des achats'!$E$6:$E$50=Paramètres!$I4)*('Journal des achats'!$J$6:$J$50))</f>
        <v>0</v>
      </c>
      <c r="M4" s="64">
        <f>SUMPRODUCT((YEAR('Journal des achats'!$B$6:$B$50)=Paramètres!M$2)*('Journal des achats'!$E$6:$E$50=Paramètres!$I4)*('Journal des achats'!$J$6:$J$50))</f>
        <v>0</v>
      </c>
      <c r="N4" s="65">
        <f>SUMPRODUCT((YEAR('Journal des achats'!$B$6:$B$50)=Paramètres!N$2)*('Journal des achats'!$E$6:$E$50=Paramètres!$I4)*('Journal des achats'!$J$6:$J$50))</f>
        <v>0</v>
      </c>
      <c r="P4" s="12" t="s">
        <v>66</v>
      </c>
      <c r="Q4" s="16">
        <f t="shared" ref="Q4:Q21" si="2">R4+S4+T4+U4</f>
        <v>0</v>
      </c>
      <c r="R4" s="16">
        <f>SUMPRODUCT((YEAR('Journal des achats'!$B$6:$B$50)=Paramètres!R$2)*('Journal des achats'!$G$6:$G$50=Paramètres!$P4)*('Journal des achats'!$J$6:$J$50))</f>
        <v>0</v>
      </c>
      <c r="S4" s="16">
        <f>SUMPRODUCT((YEAR('Journal des achats'!$B$6:$B$50)=Paramètres!S$2)*('Journal des achats'!$G$6:$G$50=Paramètres!$P4)*('Journal des achats'!$J$6:$J$50))</f>
        <v>0</v>
      </c>
      <c r="T4" s="16">
        <f>SUMPRODUCT((YEAR('Journal des achats'!$B$6:$B$50)=Paramètres!T$2)*('Journal des achats'!$G$6:$G$50=Paramètres!$P4)*('Journal des achats'!$J$6:$J$50))</f>
        <v>0</v>
      </c>
      <c r="U4" s="17">
        <f>SUMPRODUCT((YEAR('Journal des achats'!$B$6:$B$50)=Paramètres!U$2)*('Journal des achats'!$G$6:$G$50=Paramètres!$P4)*('Journal des achats'!$J$6:$J$50))</f>
        <v>0</v>
      </c>
    </row>
    <row r="5" spans="1:21" x14ac:dyDescent="0.25">
      <c r="A5" s="50"/>
      <c r="B5" s="12" t="s">
        <v>77</v>
      </c>
      <c r="C5" s="64">
        <f t="shared" si="0"/>
        <v>30</v>
      </c>
      <c r="D5" s="64">
        <f>SUMPRODUCT((YEAR('Journal des achats'!$B$6:$B$50)=Paramètres!D$2)*('Journal des achats'!$F$6:$F$50=Paramètres!$B5)*('Journal des achats'!$J$6:$J$50))</f>
        <v>30</v>
      </c>
      <c r="E5" s="64">
        <f>SUMPRODUCT((YEAR('Journal des achats'!$B$6:$B$50)=Paramètres!E$2)*('Journal des achats'!$F$6:$F$50=Paramètres!$B5)*('Journal des achats'!$J$6:$J$50))</f>
        <v>0</v>
      </c>
      <c r="F5" s="64">
        <f>SUMPRODUCT((YEAR('Journal des achats'!$B$6:$B$50)=Paramètres!F$2)*('Journal des achats'!$F$6:$F$50=Paramètres!$B5)*('Journal des achats'!$J$6:$J$50))</f>
        <v>0</v>
      </c>
      <c r="G5" s="65">
        <f>SUMPRODUCT((YEAR('Journal des achats'!$B$6:$B$50)=Paramètres!G$2)*('Journal des achats'!$F$6:$F$50=Paramètres!$B5)*('Journal des achats'!$J$6:$J$50))</f>
        <v>0</v>
      </c>
      <c r="I5" s="12" t="s">
        <v>82</v>
      </c>
      <c r="J5" s="64">
        <f t="shared" si="1"/>
        <v>30</v>
      </c>
      <c r="K5" s="64">
        <f>SUMPRODUCT((YEAR('Journal des achats'!$B$6:$B$50)=Paramètres!K$2)*('Journal des achats'!$E$6:$E$50=Paramètres!$I5)*('Journal des achats'!$J$6:$J$50))</f>
        <v>30</v>
      </c>
      <c r="L5" s="64">
        <f>SUMPRODUCT((YEAR('Journal des achats'!$B$6:$B$50)=Paramètres!L$2)*('Journal des achats'!$E$6:$E$50=Paramètres!$I5)*('Journal des achats'!$J$6:$J$50))</f>
        <v>0</v>
      </c>
      <c r="M5" s="64">
        <f>SUMPRODUCT((YEAR('Journal des achats'!$B$6:$B$50)=Paramètres!M$2)*('Journal des achats'!$E$6:$E$50=Paramètres!$I5)*('Journal des achats'!$J$6:$J$50))</f>
        <v>0</v>
      </c>
      <c r="N5" s="65">
        <f>SUMPRODUCT((YEAR('Journal des achats'!$B$6:$B$50)=Paramètres!N$2)*('Journal des achats'!$E$6:$E$50=Paramètres!$I5)*('Journal des achats'!$J$6:$J$50))</f>
        <v>0</v>
      </c>
      <c r="P5" s="12" t="s">
        <v>65</v>
      </c>
      <c r="Q5" s="16">
        <f t="shared" si="2"/>
        <v>0</v>
      </c>
      <c r="R5" s="16">
        <f>SUMPRODUCT((YEAR('Journal des achats'!$B$6:$B$50)=Paramètres!R$2)*('Journal des achats'!$G$6:$G$50=Paramètres!$P5)*('Journal des achats'!$J$6:$J$50))</f>
        <v>0</v>
      </c>
      <c r="S5" s="16">
        <f>SUMPRODUCT((YEAR('Journal des achats'!$B$6:$B$50)=Paramètres!S$2)*('Journal des achats'!$G$6:$G$50=Paramètres!$P5)*('Journal des achats'!$J$6:$J$50))</f>
        <v>0</v>
      </c>
      <c r="T5" s="16">
        <f>SUMPRODUCT((YEAR('Journal des achats'!$B$6:$B$50)=Paramètres!T$2)*('Journal des achats'!$G$6:$G$50=Paramètres!$P5)*('Journal des achats'!$J$6:$J$50))</f>
        <v>0</v>
      </c>
      <c r="U5" s="17">
        <f>SUMPRODUCT((YEAR('Journal des achats'!$B$6:$B$50)=Paramètres!U$2)*('Journal des achats'!$G$6:$G$50=Paramètres!$P5)*('Journal des achats'!$J$6:$J$50))</f>
        <v>0</v>
      </c>
    </row>
    <row r="6" spans="1:21" x14ac:dyDescent="0.25">
      <c r="A6" s="50"/>
      <c r="B6" s="12" t="s">
        <v>78</v>
      </c>
      <c r="C6" s="64">
        <f t="shared" si="0"/>
        <v>0</v>
      </c>
      <c r="D6" s="64">
        <f>SUMPRODUCT((YEAR('Journal des achats'!$B$6:$B$50)=Paramètres!D$2)*('Journal des achats'!$F$6:$F$50=Paramètres!$B6)*('Journal des achats'!$J$6:$J$50))</f>
        <v>0</v>
      </c>
      <c r="E6" s="64">
        <f>SUMPRODUCT((YEAR('Journal des achats'!$B$6:$B$50)=Paramètres!E$2)*('Journal des achats'!$F$6:$F$50=Paramètres!$B6)*('Journal des achats'!$J$6:$J$50))</f>
        <v>0</v>
      </c>
      <c r="F6" s="64">
        <f>SUMPRODUCT((YEAR('Journal des achats'!$B$6:$B$50)=Paramètres!F$2)*('Journal des achats'!$F$6:$F$50=Paramètres!$B6)*('Journal des achats'!$J$6:$J$50))</f>
        <v>0</v>
      </c>
      <c r="G6" s="65">
        <f>SUMPRODUCT((YEAR('Journal des achats'!$B$6:$B$50)=Paramètres!G$2)*('Journal des achats'!$F$6:$F$50=Paramètres!$B6)*('Journal des achats'!$J$6:$J$50))</f>
        <v>0</v>
      </c>
      <c r="I6" s="12" t="s">
        <v>83</v>
      </c>
      <c r="J6" s="64">
        <f t="shared" si="1"/>
        <v>0</v>
      </c>
      <c r="K6" s="64">
        <f>SUMPRODUCT((YEAR('Journal des achats'!$B$6:$B$50)=Paramètres!K$2)*('Journal des achats'!$E$6:$E$50=Paramètres!$I6)*('Journal des achats'!$J$6:$J$50))</f>
        <v>0</v>
      </c>
      <c r="L6" s="64">
        <f>SUMPRODUCT((YEAR('Journal des achats'!$B$6:$B$50)=Paramètres!L$2)*('Journal des achats'!$E$6:$E$50=Paramètres!$I6)*('Journal des achats'!$J$6:$J$50))</f>
        <v>0</v>
      </c>
      <c r="M6" s="64">
        <f>SUMPRODUCT((YEAR('Journal des achats'!$B$6:$B$50)=Paramètres!M$2)*('Journal des achats'!$E$6:$E$50=Paramètres!$I6)*('Journal des achats'!$J$6:$J$50))</f>
        <v>0</v>
      </c>
      <c r="N6" s="65">
        <f>SUMPRODUCT((YEAR('Journal des achats'!$B$6:$B$50)=Paramètres!N$2)*('Journal des achats'!$E$6:$E$50=Paramètres!$I6)*('Journal des achats'!$J$6:$J$50))</f>
        <v>0</v>
      </c>
      <c r="P6" s="12" t="s">
        <v>67</v>
      </c>
      <c r="Q6" s="16">
        <f t="shared" si="2"/>
        <v>9</v>
      </c>
      <c r="R6" s="16">
        <f>SUMPRODUCT((YEAR('Journal des achats'!$B$6:$B$50)=Paramètres!R$2)*('Journal des achats'!$G$6:$G$50=Paramètres!$P6)*('Journal des achats'!$J$6:$J$50))</f>
        <v>9</v>
      </c>
      <c r="S6" s="16">
        <f>SUMPRODUCT((YEAR('Journal des achats'!$B$6:$B$50)=Paramètres!S$2)*('Journal des achats'!$G$6:$G$50=Paramètres!$P6)*('Journal des achats'!$J$6:$J$50))</f>
        <v>0</v>
      </c>
      <c r="T6" s="16">
        <f>SUMPRODUCT((YEAR('Journal des achats'!$B$6:$B$50)=Paramètres!T$2)*('Journal des achats'!$G$6:$G$50=Paramètres!$P6)*('Journal des achats'!$J$6:$J$50))</f>
        <v>0</v>
      </c>
      <c r="U6" s="17">
        <f>SUMPRODUCT((YEAR('Journal des achats'!$B$6:$B$50)=Paramètres!U$2)*('Journal des achats'!$G$6:$G$50=Paramètres!$P6)*('Journal des achats'!$J$6:$J$50))</f>
        <v>0</v>
      </c>
    </row>
    <row r="7" spans="1:21" x14ac:dyDescent="0.25">
      <c r="A7" s="50"/>
      <c r="B7" s="12" t="s">
        <v>94</v>
      </c>
      <c r="C7" s="64">
        <f t="shared" si="0"/>
        <v>40</v>
      </c>
      <c r="D7" s="64">
        <f>SUMPRODUCT((YEAR('Journal des achats'!$B$6:$B$50)=Paramètres!D$2)*('Journal des achats'!$F$6:$F$50=Paramètres!$B7)*('Journal des achats'!$J$6:$J$50))</f>
        <v>40</v>
      </c>
      <c r="E7" s="64">
        <f>SUMPRODUCT((YEAR('Journal des achats'!$B$6:$B$50)=Paramètres!E$2)*('Journal des achats'!$F$6:$F$50=Paramètres!$B7)*('Journal des achats'!$J$6:$J$50))</f>
        <v>0</v>
      </c>
      <c r="F7" s="64">
        <f>SUMPRODUCT((YEAR('Journal des achats'!$B$6:$B$50)=Paramètres!F$2)*('Journal des achats'!$F$6:$F$50=Paramètres!$B7)*('Journal des achats'!$J$6:$J$50))</f>
        <v>0</v>
      </c>
      <c r="G7" s="65">
        <f>SUMPRODUCT((YEAR('Journal des achats'!$B$6:$B$50)=Paramètres!G$2)*('Journal des achats'!$F$6:$F$50=Paramètres!$B7)*('Journal des achats'!$J$6:$J$50))</f>
        <v>0</v>
      </c>
      <c r="I7" s="12" t="s">
        <v>4</v>
      </c>
      <c r="J7" s="64">
        <f t="shared" si="1"/>
        <v>0</v>
      </c>
      <c r="K7" s="64">
        <f>SUMPRODUCT((YEAR('Journal des achats'!$B$6:$B$50)=Paramètres!K$2)*('Journal des achats'!$E$6:$E$50=Paramètres!$I7)*('Journal des achats'!$J$6:$J$50))</f>
        <v>0</v>
      </c>
      <c r="L7" s="64">
        <f>SUMPRODUCT((YEAR('Journal des achats'!$B$6:$B$50)=Paramètres!L$2)*('Journal des achats'!$E$6:$E$50=Paramètres!$I7)*('Journal des achats'!$J$6:$J$50))</f>
        <v>0</v>
      </c>
      <c r="M7" s="64">
        <f>SUMPRODUCT((YEAR('Journal des achats'!$B$6:$B$50)=Paramètres!M$2)*('Journal des achats'!$E$6:$E$50=Paramètres!$I7)*('Journal des achats'!$J$6:$J$50))</f>
        <v>0</v>
      </c>
      <c r="N7" s="65">
        <f>SUMPRODUCT((YEAR('Journal des achats'!$B$6:$B$50)=Paramètres!N$2)*('Journal des achats'!$E$6:$E$50=Paramètres!$I7)*('Journal des achats'!$J$6:$J$50))</f>
        <v>0</v>
      </c>
      <c r="P7" s="12" t="s">
        <v>68</v>
      </c>
      <c r="Q7" s="16">
        <f t="shared" si="2"/>
        <v>0</v>
      </c>
      <c r="R7" s="16">
        <f>SUMPRODUCT((YEAR('Journal des achats'!$B$6:$B$50)=Paramètres!R$2)*('Journal des achats'!$G$6:$G$50=Paramètres!$P7)*('Journal des achats'!$J$6:$J$50))</f>
        <v>0</v>
      </c>
      <c r="S7" s="16">
        <f>SUMPRODUCT((YEAR('Journal des achats'!$B$6:$B$50)=Paramètres!S$2)*('Journal des achats'!$G$6:$G$50=Paramètres!$P7)*('Journal des achats'!$J$6:$J$50))</f>
        <v>0</v>
      </c>
      <c r="T7" s="16">
        <f>SUMPRODUCT((YEAR('Journal des achats'!$B$6:$B$50)=Paramètres!T$2)*('Journal des achats'!$G$6:$G$50=Paramètres!$P7)*('Journal des achats'!$J$6:$J$50))</f>
        <v>0</v>
      </c>
      <c r="U7" s="17">
        <f>SUMPRODUCT((YEAR('Journal des achats'!$B$6:$B$50)=Paramètres!U$2)*('Journal des achats'!$G$6:$G$50=Paramètres!$P7)*('Journal des achats'!$J$6:$J$50))</f>
        <v>0</v>
      </c>
    </row>
    <row r="8" spans="1:21" x14ac:dyDescent="0.25">
      <c r="A8" s="50"/>
      <c r="B8" s="12" t="s">
        <v>95</v>
      </c>
      <c r="C8" s="64">
        <f t="shared" si="0"/>
        <v>9</v>
      </c>
      <c r="D8" s="64">
        <f>SUMPRODUCT((YEAR('Journal des achats'!$B$6:$B$50)=Paramètres!D$2)*('Journal des achats'!$F$6:$F$50=Paramètres!$B8)*('Journal des achats'!$J$6:$J$50))</f>
        <v>9</v>
      </c>
      <c r="E8" s="64">
        <f>SUMPRODUCT((YEAR('Journal des achats'!$B$6:$B$50)=Paramètres!E$2)*('Journal des achats'!$F$6:$F$50=Paramètres!$B8)*('Journal des achats'!$J$6:$J$50))</f>
        <v>0</v>
      </c>
      <c r="F8" s="64">
        <f>SUMPRODUCT((YEAR('Journal des achats'!$B$6:$B$50)=Paramètres!F$2)*('Journal des achats'!$F$6:$F$50=Paramètres!$B8)*('Journal des achats'!$J$6:$J$50))</f>
        <v>0</v>
      </c>
      <c r="G8" s="65">
        <f>SUMPRODUCT((YEAR('Journal des achats'!$B$6:$B$50)=Paramètres!G$2)*('Journal des achats'!$F$6:$F$50=Paramètres!$B8)*('Journal des achats'!$J$6:$J$50))</f>
        <v>0</v>
      </c>
      <c r="I8" s="12" t="s">
        <v>5</v>
      </c>
      <c r="J8" s="64">
        <f t="shared" si="1"/>
        <v>0</v>
      </c>
      <c r="K8" s="64">
        <f>SUMPRODUCT((YEAR('Journal des achats'!$B$6:$B$50)=Paramètres!K$2)*('Journal des achats'!$E$6:$E$50=Paramètres!$I8)*('Journal des achats'!$J$6:$J$50))</f>
        <v>0</v>
      </c>
      <c r="L8" s="64">
        <f>SUMPRODUCT((YEAR('Journal des achats'!$B$6:$B$50)=Paramètres!L$2)*('Journal des achats'!$E$6:$E$50=Paramètres!$I8)*('Journal des achats'!$J$6:$J$50))</f>
        <v>0</v>
      </c>
      <c r="M8" s="64">
        <f>SUMPRODUCT((YEAR('Journal des achats'!$B$6:$B$50)=Paramètres!M$2)*('Journal des achats'!$E$6:$E$50=Paramètres!$I8)*('Journal des achats'!$J$6:$J$50))</f>
        <v>0</v>
      </c>
      <c r="N8" s="65">
        <f>SUMPRODUCT((YEAR('Journal des achats'!$B$6:$B$50)=Paramètres!N$2)*('Journal des achats'!$E$6:$E$50=Paramètres!$I8)*('Journal des achats'!$J$6:$J$50))</f>
        <v>0</v>
      </c>
      <c r="P8" s="12" t="s">
        <v>64</v>
      </c>
      <c r="Q8" s="16">
        <f t="shared" si="2"/>
        <v>0</v>
      </c>
      <c r="R8" s="16">
        <f>SUMPRODUCT((YEAR('Journal des achats'!$B$6:$B$50)=Paramètres!R$2)*('Journal des achats'!$G$6:$G$50=Paramètres!$P8)*('Journal des achats'!$J$6:$J$50))</f>
        <v>0</v>
      </c>
      <c r="S8" s="16">
        <f>SUMPRODUCT((YEAR('Journal des achats'!$B$6:$B$50)=Paramètres!S$2)*('Journal des achats'!$G$6:$G$50=Paramètres!$P8)*('Journal des achats'!$J$6:$J$50))</f>
        <v>0</v>
      </c>
      <c r="T8" s="16">
        <f>SUMPRODUCT((YEAR('Journal des achats'!$B$6:$B$50)=Paramètres!T$2)*('Journal des achats'!$G$6:$G$50=Paramètres!$P8)*('Journal des achats'!$J$6:$J$50))</f>
        <v>0</v>
      </c>
      <c r="U8" s="17">
        <f>SUMPRODUCT((YEAR('Journal des achats'!$B$6:$B$50)=Paramètres!U$2)*('Journal des achats'!$G$6:$G$50=Paramètres!$P8)*('Journal des achats'!$J$6:$J$50))</f>
        <v>0</v>
      </c>
    </row>
    <row r="9" spans="1:21" x14ac:dyDescent="0.25">
      <c r="A9" s="50"/>
      <c r="B9" s="12" t="s">
        <v>18</v>
      </c>
      <c r="C9" s="64">
        <f t="shared" si="0"/>
        <v>0</v>
      </c>
      <c r="D9" s="64">
        <f>SUMPRODUCT((YEAR('Journal des achats'!$B$6:$B$50)=Paramètres!D$2)*('Journal des achats'!$F$6:$F$50=Paramètres!$B9)*('Journal des achats'!$J$6:$J$50))</f>
        <v>0</v>
      </c>
      <c r="E9" s="64">
        <f>SUMPRODUCT((YEAR('Journal des achats'!$B$6:$B$50)=Paramètres!E$2)*('Journal des achats'!$F$6:$F$50=Paramètres!$B9)*('Journal des achats'!$J$6:$J$50))</f>
        <v>0</v>
      </c>
      <c r="F9" s="64">
        <f>SUMPRODUCT((YEAR('Journal des achats'!$B$6:$B$50)=Paramètres!F$2)*('Journal des achats'!$F$6:$F$50=Paramètres!$B9)*('Journal des achats'!$J$6:$J$50))</f>
        <v>0</v>
      </c>
      <c r="G9" s="65">
        <f>SUMPRODUCT((YEAR('Journal des achats'!$B$6:$B$50)=Paramètres!G$2)*('Journal des achats'!$F$6:$F$50=Paramètres!$B9)*('Journal des achats'!$J$6:$J$50))</f>
        <v>0</v>
      </c>
      <c r="I9" s="12" t="s">
        <v>6</v>
      </c>
      <c r="J9" s="64">
        <f t="shared" si="1"/>
        <v>0</v>
      </c>
      <c r="K9" s="64">
        <f>SUMPRODUCT((YEAR('Journal des achats'!$B$6:$B$50)=Paramètres!K$2)*('Journal des achats'!$E$6:$E$50=Paramètres!$I9)*('Journal des achats'!$J$6:$J$50))</f>
        <v>0</v>
      </c>
      <c r="L9" s="64">
        <f>SUMPRODUCT((YEAR('Journal des achats'!$B$6:$B$50)=Paramètres!L$2)*('Journal des achats'!$E$6:$E$50=Paramètres!$I9)*('Journal des achats'!$J$6:$J$50))</f>
        <v>0</v>
      </c>
      <c r="M9" s="64">
        <f>SUMPRODUCT((YEAR('Journal des achats'!$B$6:$B$50)=Paramètres!M$2)*('Journal des achats'!$E$6:$E$50=Paramètres!$I9)*('Journal des achats'!$J$6:$J$50))</f>
        <v>0</v>
      </c>
      <c r="N9" s="65">
        <f>SUMPRODUCT((YEAR('Journal des achats'!$B$6:$B$50)=Paramètres!N$2)*('Journal des achats'!$E$6:$E$50=Paramètres!$I9)*('Journal des achats'!$J$6:$J$50))</f>
        <v>0</v>
      </c>
      <c r="P9" s="12" t="s">
        <v>69</v>
      </c>
      <c r="Q9" s="16">
        <f t="shared" si="2"/>
        <v>70</v>
      </c>
      <c r="R9" s="16">
        <f>SUMPRODUCT((YEAR('Journal des achats'!$B$6:$B$50)=Paramètres!R$2)*('Journal des achats'!$G$6:$G$50=Paramètres!$P9)*('Journal des achats'!$J$6:$J$50))</f>
        <v>70</v>
      </c>
      <c r="S9" s="16">
        <f>SUMPRODUCT((YEAR('Journal des achats'!$B$6:$B$50)=Paramètres!S$2)*('Journal des achats'!$G$6:$G$50=Paramètres!$P9)*('Journal des achats'!$J$6:$J$50))</f>
        <v>0</v>
      </c>
      <c r="T9" s="16">
        <f>SUMPRODUCT((YEAR('Journal des achats'!$B$6:$B$50)=Paramètres!T$2)*('Journal des achats'!$G$6:$G$50=Paramètres!$P9)*('Journal des achats'!$J$6:$J$50))</f>
        <v>0</v>
      </c>
      <c r="U9" s="17">
        <f>SUMPRODUCT((YEAR('Journal des achats'!$B$6:$B$50)=Paramètres!U$2)*('Journal des achats'!$G$6:$G$50=Paramètres!$P9)*('Journal des achats'!$J$6:$J$50))</f>
        <v>0</v>
      </c>
    </row>
    <row r="10" spans="1:21" x14ac:dyDescent="0.25">
      <c r="A10" s="50"/>
      <c r="B10" s="12" t="s">
        <v>19</v>
      </c>
      <c r="C10" s="64">
        <f t="shared" si="0"/>
        <v>0</v>
      </c>
      <c r="D10" s="64">
        <f>SUMPRODUCT((YEAR('Journal des achats'!$B$6:$B$50)=Paramètres!D$2)*('Journal des achats'!$F$6:$F$50=Paramètres!$B10)*('Journal des achats'!$J$6:$J$50))</f>
        <v>0</v>
      </c>
      <c r="E10" s="64">
        <f>SUMPRODUCT((YEAR('Journal des achats'!$B$6:$B$50)=Paramètres!E$2)*('Journal des achats'!$F$6:$F$50=Paramètres!$B10)*('Journal des achats'!$J$6:$J$50))</f>
        <v>0</v>
      </c>
      <c r="F10" s="64">
        <f>SUMPRODUCT((YEAR('Journal des achats'!$B$6:$B$50)=Paramètres!F$2)*('Journal des achats'!$F$6:$F$50=Paramètres!$B10)*('Journal des achats'!$J$6:$J$50))</f>
        <v>0</v>
      </c>
      <c r="G10" s="65">
        <f>SUMPRODUCT((YEAR('Journal des achats'!$B$6:$B$50)=Paramètres!G$2)*('Journal des achats'!$F$6:$F$50=Paramètres!$B10)*('Journal des achats'!$J$6:$J$50))</f>
        <v>0</v>
      </c>
      <c r="I10" s="12" t="s">
        <v>7</v>
      </c>
      <c r="J10" s="64">
        <f t="shared" si="1"/>
        <v>0</v>
      </c>
      <c r="K10" s="64">
        <f>SUMPRODUCT((YEAR('Journal des achats'!$B$6:$B$50)=Paramètres!K$2)*('Journal des achats'!$E$6:$E$50=Paramètres!$I10)*('Journal des achats'!$J$6:$J$50))</f>
        <v>0</v>
      </c>
      <c r="L10" s="64">
        <f>SUMPRODUCT((YEAR('Journal des achats'!$B$6:$B$50)=Paramètres!L$2)*('Journal des achats'!$E$6:$E$50=Paramètres!$I10)*('Journal des achats'!$J$6:$J$50))</f>
        <v>0</v>
      </c>
      <c r="M10" s="64">
        <f>SUMPRODUCT((YEAR('Journal des achats'!$B$6:$B$50)=Paramètres!M$2)*('Journal des achats'!$E$6:$E$50=Paramètres!$I10)*('Journal des achats'!$J$6:$J$50))</f>
        <v>0</v>
      </c>
      <c r="N10" s="65">
        <f>SUMPRODUCT((YEAR('Journal des achats'!$B$6:$B$50)=Paramètres!N$2)*('Journal des achats'!$E$6:$E$50=Paramètres!$I10)*('Journal des achats'!$J$6:$J$50))</f>
        <v>0</v>
      </c>
      <c r="P10" s="12" t="s">
        <v>70</v>
      </c>
      <c r="Q10" s="16">
        <f t="shared" si="2"/>
        <v>100</v>
      </c>
      <c r="R10" s="16">
        <f>SUMPRODUCT((YEAR('Journal des achats'!$B$6:$B$50)=Paramètres!R$2)*('Journal des achats'!$G$6:$G$50=Paramètres!$P10)*('Journal des achats'!$J$6:$J$50))</f>
        <v>100</v>
      </c>
      <c r="S10" s="16">
        <f>SUMPRODUCT((YEAR('Journal des achats'!$B$6:$B$50)=Paramètres!S$2)*('Journal des achats'!$G$6:$G$50=Paramètres!$P10)*('Journal des achats'!$J$6:$J$50))</f>
        <v>0</v>
      </c>
      <c r="T10" s="16">
        <f>SUMPRODUCT((YEAR('Journal des achats'!$B$6:$B$50)=Paramètres!T$2)*('Journal des achats'!$G$6:$G$50=Paramètres!$P10)*('Journal des achats'!$J$6:$J$50))</f>
        <v>0</v>
      </c>
      <c r="U10" s="17">
        <f>SUMPRODUCT((YEAR('Journal des achats'!$B$6:$B$50)=Paramètres!U$2)*('Journal des achats'!$G$6:$G$50=Paramètres!$P10)*('Journal des achats'!$J$6:$J$50))</f>
        <v>0</v>
      </c>
    </row>
    <row r="11" spans="1:21" x14ac:dyDescent="0.25">
      <c r="A11" s="50"/>
      <c r="B11" s="12" t="s">
        <v>20</v>
      </c>
      <c r="C11" s="64">
        <f t="shared" si="0"/>
        <v>0</v>
      </c>
      <c r="D11" s="64">
        <f>SUMPRODUCT((YEAR('Journal des achats'!$B$6:$B$50)=Paramètres!D$2)*('Journal des achats'!$F$6:$F$50=Paramètres!$B11)*('Journal des achats'!$J$6:$J$50))</f>
        <v>0</v>
      </c>
      <c r="E11" s="64">
        <f>SUMPRODUCT((YEAR('Journal des achats'!$B$6:$B$50)=Paramètres!E$2)*('Journal des achats'!$F$6:$F$50=Paramètres!$B11)*('Journal des achats'!$J$6:$J$50))</f>
        <v>0</v>
      </c>
      <c r="F11" s="64">
        <f>SUMPRODUCT((YEAR('Journal des achats'!$B$6:$B$50)=Paramètres!F$2)*('Journal des achats'!$F$6:$F$50=Paramètres!$B11)*('Journal des achats'!$J$6:$J$50))</f>
        <v>0</v>
      </c>
      <c r="G11" s="65">
        <f>SUMPRODUCT((YEAR('Journal des achats'!$B$6:$B$50)=Paramètres!G$2)*('Journal des achats'!$F$6:$F$50=Paramètres!$B11)*('Journal des achats'!$J$6:$J$50))</f>
        <v>0</v>
      </c>
      <c r="I11" s="12" t="s">
        <v>8</v>
      </c>
      <c r="J11" s="64">
        <f t="shared" si="1"/>
        <v>0</v>
      </c>
      <c r="K11" s="64">
        <f>SUMPRODUCT((YEAR('Journal des achats'!$B$6:$B$50)=Paramètres!K$2)*('Journal des achats'!$E$6:$E$50=Paramètres!$I11)*('Journal des achats'!$J$6:$J$50))</f>
        <v>0</v>
      </c>
      <c r="L11" s="64">
        <f>SUMPRODUCT((YEAR('Journal des achats'!$B$6:$B$50)=Paramètres!L$2)*('Journal des achats'!$E$6:$E$50=Paramètres!$I11)*('Journal des achats'!$J$6:$J$50))</f>
        <v>0</v>
      </c>
      <c r="M11" s="64">
        <f>SUMPRODUCT((YEAR('Journal des achats'!$B$6:$B$50)=Paramètres!M$2)*('Journal des achats'!$E$6:$E$50=Paramètres!$I11)*('Journal des achats'!$J$6:$J$50))</f>
        <v>0</v>
      </c>
      <c r="N11" s="65">
        <f>SUMPRODUCT((YEAR('Journal des achats'!$B$6:$B$50)=Paramètres!N$2)*('Journal des achats'!$E$6:$E$50=Paramètres!$I11)*('Journal des achats'!$J$6:$J$50))</f>
        <v>0</v>
      </c>
      <c r="P11" s="12" t="s">
        <v>71</v>
      </c>
      <c r="Q11" s="16">
        <f t="shared" si="2"/>
        <v>0</v>
      </c>
      <c r="R11" s="16">
        <f>SUMPRODUCT((YEAR('Journal des achats'!$B$6:$B$50)=Paramètres!R$2)*('Journal des achats'!$G$6:$G$50=Paramètres!$P11)*('Journal des achats'!$J$6:$J$50))</f>
        <v>0</v>
      </c>
      <c r="S11" s="16">
        <f>SUMPRODUCT((YEAR('Journal des achats'!$B$6:$B$50)=Paramètres!S$2)*('Journal des achats'!$G$6:$G$50=Paramètres!$P11)*('Journal des achats'!$J$6:$J$50))</f>
        <v>0</v>
      </c>
      <c r="T11" s="16">
        <f>SUMPRODUCT((YEAR('Journal des achats'!$B$6:$B$50)=Paramètres!T$2)*('Journal des achats'!$G$6:$G$50=Paramètres!$P11)*('Journal des achats'!$J$6:$J$50))</f>
        <v>0</v>
      </c>
      <c r="U11" s="17">
        <f>SUMPRODUCT((YEAR('Journal des achats'!$B$6:$B$50)=Paramètres!U$2)*('Journal des achats'!$G$6:$G$50=Paramètres!$P11)*('Journal des achats'!$J$6:$J$50))</f>
        <v>0</v>
      </c>
    </row>
    <row r="12" spans="1:21" x14ac:dyDescent="0.25">
      <c r="A12" s="50"/>
      <c r="B12" s="12" t="s">
        <v>21</v>
      </c>
      <c r="C12" s="64">
        <f t="shared" si="0"/>
        <v>0</v>
      </c>
      <c r="D12" s="64">
        <f>SUMPRODUCT((YEAR('Journal des achats'!$B$6:$B$50)=Paramètres!D$2)*('Journal des achats'!$F$6:$F$50=Paramètres!$B12)*('Journal des achats'!$J$6:$J$50))</f>
        <v>0</v>
      </c>
      <c r="E12" s="64">
        <f>SUMPRODUCT((YEAR('Journal des achats'!$B$6:$B$50)=Paramètres!E$2)*('Journal des achats'!$F$6:$F$50=Paramètres!$B12)*('Journal des achats'!$J$6:$J$50))</f>
        <v>0</v>
      </c>
      <c r="F12" s="64">
        <f>SUMPRODUCT((YEAR('Journal des achats'!$B$6:$B$50)=Paramètres!F$2)*('Journal des achats'!$F$6:$F$50=Paramètres!$B12)*('Journal des achats'!$J$6:$J$50))</f>
        <v>0</v>
      </c>
      <c r="G12" s="65">
        <f>SUMPRODUCT((YEAR('Journal des achats'!$B$6:$B$50)=Paramètres!G$2)*('Journal des achats'!$F$6:$F$50=Paramètres!$B12)*('Journal des achats'!$J$6:$J$50))</f>
        <v>0</v>
      </c>
      <c r="I12" s="12" t="s">
        <v>9</v>
      </c>
      <c r="J12" s="64">
        <f t="shared" si="1"/>
        <v>0</v>
      </c>
      <c r="K12" s="64">
        <f>SUMPRODUCT((YEAR('Journal des achats'!$B$6:$B$50)=Paramètres!K$2)*('Journal des achats'!$E$6:$E$50=Paramètres!$I12)*('Journal des achats'!$J$6:$J$50))</f>
        <v>0</v>
      </c>
      <c r="L12" s="64">
        <f>SUMPRODUCT((YEAR('Journal des achats'!$B$6:$B$50)=Paramètres!L$2)*('Journal des achats'!$E$6:$E$50=Paramètres!$I12)*('Journal des achats'!$J$6:$J$50))</f>
        <v>0</v>
      </c>
      <c r="M12" s="64">
        <f>SUMPRODUCT((YEAR('Journal des achats'!$B$6:$B$50)=Paramètres!M$2)*('Journal des achats'!$E$6:$E$50=Paramètres!$I12)*('Journal des achats'!$J$6:$J$50))</f>
        <v>0</v>
      </c>
      <c r="N12" s="65">
        <f>SUMPRODUCT((YEAR('Journal des achats'!$B$6:$B$50)=Paramètres!N$2)*('Journal des achats'!$E$6:$E$50=Paramètres!$I12)*('Journal des achats'!$J$6:$J$50))</f>
        <v>0</v>
      </c>
      <c r="P12" s="12" t="s">
        <v>72</v>
      </c>
      <c r="Q12" s="16">
        <f t="shared" si="2"/>
        <v>0</v>
      </c>
      <c r="R12" s="16">
        <f>SUMPRODUCT((YEAR('Journal des achats'!$B$6:$B$50)=Paramètres!R$2)*('Journal des achats'!$G$6:$G$50=Paramètres!$P12)*('Journal des achats'!$J$6:$J$50))</f>
        <v>0</v>
      </c>
      <c r="S12" s="16">
        <f>SUMPRODUCT((YEAR('Journal des achats'!$B$6:$B$50)=Paramètres!S$2)*('Journal des achats'!$G$6:$G$50=Paramètres!$P12)*('Journal des achats'!$J$6:$J$50))</f>
        <v>0</v>
      </c>
      <c r="T12" s="16">
        <f>SUMPRODUCT((YEAR('Journal des achats'!$B$6:$B$50)=Paramètres!T$2)*('Journal des achats'!$G$6:$G$50=Paramètres!$P12)*('Journal des achats'!$J$6:$J$50))</f>
        <v>0</v>
      </c>
      <c r="U12" s="17">
        <f>SUMPRODUCT((YEAR('Journal des achats'!$B$6:$B$50)=Paramètres!U$2)*('Journal des achats'!$G$6:$G$50=Paramètres!$P12)*('Journal des achats'!$J$6:$J$50))</f>
        <v>0</v>
      </c>
    </row>
    <row r="13" spans="1:21" x14ac:dyDescent="0.25">
      <c r="A13" s="50"/>
      <c r="B13" s="12" t="s">
        <v>22</v>
      </c>
      <c r="C13" s="64">
        <f t="shared" si="0"/>
        <v>0</v>
      </c>
      <c r="D13" s="64">
        <f>SUMPRODUCT((YEAR('Journal des achats'!$B$6:$B$50)=Paramètres!D$2)*('Journal des achats'!$F$6:$F$50=Paramètres!$B13)*('Journal des achats'!$J$6:$J$50))</f>
        <v>0</v>
      </c>
      <c r="E13" s="64">
        <f>SUMPRODUCT((YEAR('Journal des achats'!$B$6:$B$50)=Paramètres!E$2)*('Journal des achats'!$F$6:$F$50=Paramètres!$B13)*('Journal des achats'!$J$6:$J$50))</f>
        <v>0</v>
      </c>
      <c r="F13" s="64">
        <f>SUMPRODUCT((YEAR('Journal des achats'!$B$6:$B$50)=Paramètres!F$2)*('Journal des achats'!$F$6:$F$50=Paramètres!$B13)*('Journal des achats'!$J$6:$J$50))</f>
        <v>0</v>
      </c>
      <c r="G13" s="65">
        <f>SUMPRODUCT((YEAR('Journal des achats'!$B$6:$B$50)=Paramètres!G$2)*('Journal des achats'!$F$6:$F$50=Paramètres!$B13)*('Journal des achats'!$J$6:$J$50))</f>
        <v>0</v>
      </c>
      <c r="I13" s="12" t="s">
        <v>10</v>
      </c>
      <c r="J13" s="64">
        <f t="shared" si="1"/>
        <v>0</v>
      </c>
      <c r="K13" s="64">
        <f>SUMPRODUCT((YEAR('Journal des achats'!$B$6:$B$50)=Paramètres!K$2)*('Journal des achats'!$E$6:$E$50=Paramètres!$I13)*('Journal des achats'!$J$6:$J$50))</f>
        <v>0</v>
      </c>
      <c r="L13" s="64">
        <f>SUMPRODUCT((YEAR('Journal des achats'!$B$6:$B$50)=Paramètres!L$2)*('Journal des achats'!$E$6:$E$50=Paramètres!$I13)*('Journal des achats'!$J$6:$J$50))</f>
        <v>0</v>
      </c>
      <c r="M13" s="64">
        <f>SUMPRODUCT((YEAR('Journal des achats'!$B$6:$B$50)=Paramètres!M$2)*('Journal des achats'!$E$6:$E$50=Paramètres!$I13)*('Journal des achats'!$J$6:$J$50))</f>
        <v>0</v>
      </c>
      <c r="N13" s="65">
        <f>SUMPRODUCT((YEAR('Journal des achats'!$B$6:$B$50)=Paramètres!N$2)*('Journal des achats'!$E$6:$E$50=Paramètres!$I13)*('Journal des achats'!$J$6:$J$50))</f>
        <v>0</v>
      </c>
      <c r="P13" s="12" t="s">
        <v>73</v>
      </c>
      <c r="Q13" s="16">
        <f t="shared" si="2"/>
        <v>0</v>
      </c>
      <c r="R13" s="16">
        <f>SUMPRODUCT((YEAR('Journal des achats'!$B$6:$B$50)=Paramètres!R$2)*('Journal des achats'!$G$6:$G$50=Paramètres!$P13)*('Journal des achats'!$J$6:$J$50))</f>
        <v>0</v>
      </c>
      <c r="S13" s="16">
        <f>SUMPRODUCT((YEAR('Journal des achats'!$B$6:$B$50)=Paramètres!S$2)*('Journal des achats'!$G$6:$G$50=Paramètres!$P13)*('Journal des achats'!$J$6:$J$50))</f>
        <v>0</v>
      </c>
      <c r="T13" s="16">
        <f>SUMPRODUCT((YEAR('Journal des achats'!$B$6:$B$50)=Paramètres!T$2)*('Journal des achats'!$G$6:$G$50=Paramètres!$P13)*('Journal des achats'!$J$6:$J$50))</f>
        <v>0</v>
      </c>
      <c r="U13" s="17">
        <f>SUMPRODUCT((YEAR('Journal des achats'!$B$6:$B$50)=Paramètres!U$2)*('Journal des achats'!$G$6:$G$50=Paramètres!$P13)*('Journal des achats'!$J$6:$J$50))</f>
        <v>0</v>
      </c>
    </row>
    <row r="14" spans="1:21" x14ac:dyDescent="0.25">
      <c r="A14" s="50"/>
      <c r="B14" s="12" t="s">
        <v>23</v>
      </c>
      <c r="C14" s="64">
        <f t="shared" si="0"/>
        <v>0</v>
      </c>
      <c r="D14" s="64">
        <f>SUMPRODUCT((YEAR('Journal des achats'!$B$6:$B$50)=Paramètres!D$2)*('Journal des achats'!$F$6:$F$50=Paramètres!$B14)*('Journal des achats'!$J$6:$J$50))</f>
        <v>0</v>
      </c>
      <c r="E14" s="64">
        <f>SUMPRODUCT((YEAR('Journal des achats'!$B$6:$B$50)=Paramètres!E$2)*('Journal des achats'!$F$6:$F$50=Paramètres!$B14)*('Journal des achats'!$J$6:$J$50))</f>
        <v>0</v>
      </c>
      <c r="F14" s="64">
        <f>SUMPRODUCT((YEAR('Journal des achats'!$B$6:$B$50)=Paramètres!F$2)*('Journal des achats'!$F$6:$F$50=Paramètres!$B14)*('Journal des achats'!$J$6:$J$50))</f>
        <v>0</v>
      </c>
      <c r="G14" s="65">
        <f>SUMPRODUCT((YEAR('Journal des achats'!$B$6:$B$50)=Paramètres!G$2)*('Journal des achats'!$F$6:$F$50=Paramètres!$B14)*('Journal des achats'!$J$6:$J$50))</f>
        <v>0</v>
      </c>
      <c r="I14" s="12" t="s">
        <v>11</v>
      </c>
      <c r="J14" s="64">
        <f t="shared" si="1"/>
        <v>0</v>
      </c>
      <c r="K14" s="64">
        <f>SUMPRODUCT((YEAR('Journal des achats'!$B$6:$B$50)=Paramètres!K$2)*('Journal des achats'!$E$6:$E$50=Paramètres!$I14)*('Journal des achats'!$J$6:$J$50))</f>
        <v>0</v>
      </c>
      <c r="L14" s="64">
        <f>SUMPRODUCT((YEAR('Journal des achats'!$B$6:$B$50)=Paramètres!L$2)*('Journal des achats'!$E$6:$E$50=Paramètres!$I14)*('Journal des achats'!$J$6:$J$50))</f>
        <v>0</v>
      </c>
      <c r="M14" s="64">
        <f>SUMPRODUCT((YEAR('Journal des achats'!$B$6:$B$50)=Paramètres!M$2)*('Journal des achats'!$E$6:$E$50=Paramètres!$I14)*('Journal des achats'!$J$6:$J$50))</f>
        <v>0</v>
      </c>
      <c r="N14" s="65">
        <f>SUMPRODUCT((YEAR('Journal des achats'!$B$6:$B$50)=Paramètres!N$2)*('Journal des achats'!$E$6:$E$50=Paramètres!$I14)*('Journal des achats'!$J$6:$J$50))</f>
        <v>0</v>
      </c>
      <c r="P14" s="12" t="s">
        <v>74</v>
      </c>
      <c r="Q14" s="16">
        <f t="shared" si="2"/>
        <v>0</v>
      </c>
      <c r="R14" s="16">
        <f>SUMPRODUCT((YEAR('Journal des achats'!$B$6:$B$50)=Paramètres!R$2)*('Journal des achats'!$G$6:$G$50=Paramètres!$P14)*('Journal des achats'!$J$6:$J$50))</f>
        <v>0</v>
      </c>
      <c r="S14" s="16">
        <f>SUMPRODUCT((YEAR('Journal des achats'!$B$6:$B$50)=Paramètres!S$2)*('Journal des achats'!$G$6:$G$50=Paramètres!$P14)*('Journal des achats'!$J$6:$J$50))</f>
        <v>0</v>
      </c>
      <c r="T14" s="16">
        <f>SUMPRODUCT((YEAR('Journal des achats'!$B$6:$B$50)=Paramètres!T$2)*('Journal des achats'!$G$6:$G$50=Paramètres!$P14)*('Journal des achats'!$J$6:$J$50))</f>
        <v>0</v>
      </c>
      <c r="U14" s="17">
        <f>SUMPRODUCT((YEAR('Journal des achats'!$B$6:$B$50)=Paramètres!U$2)*('Journal des achats'!$G$6:$G$50=Paramètres!$P14)*('Journal des achats'!$J$6:$J$50))</f>
        <v>0</v>
      </c>
    </row>
    <row r="15" spans="1:21" x14ac:dyDescent="0.25">
      <c r="A15" s="50"/>
      <c r="B15" s="12" t="s">
        <v>24</v>
      </c>
      <c r="C15" s="64">
        <f t="shared" si="0"/>
        <v>0</v>
      </c>
      <c r="D15" s="64">
        <f>SUMPRODUCT((YEAR('Journal des achats'!$B$6:$B$50)=Paramètres!D$2)*('Journal des achats'!$F$6:$F$50=Paramètres!$B15)*('Journal des achats'!$J$6:$J$50))</f>
        <v>0</v>
      </c>
      <c r="E15" s="64">
        <f>SUMPRODUCT((YEAR('Journal des achats'!$B$6:$B$50)=Paramètres!E$2)*('Journal des achats'!$F$6:$F$50=Paramètres!$B15)*('Journal des achats'!$J$6:$J$50))</f>
        <v>0</v>
      </c>
      <c r="F15" s="64">
        <f>SUMPRODUCT((YEAR('Journal des achats'!$B$6:$B$50)=Paramètres!F$2)*('Journal des achats'!$F$6:$F$50=Paramètres!$B15)*('Journal des achats'!$J$6:$J$50))</f>
        <v>0</v>
      </c>
      <c r="G15" s="65">
        <f>SUMPRODUCT((YEAR('Journal des achats'!$B$6:$B$50)=Paramètres!G$2)*('Journal des achats'!$F$6:$F$50=Paramètres!$B15)*('Journal des achats'!$J$6:$J$50))</f>
        <v>0</v>
      </c>
      <c r="I15" s="12" t="s">
        <v>12</v>
      </c>
      <c r="J15" s="64">
        <f t="shared" si="1"/>
        <v>0</v>
      </c>
      <c r="K15" s="64">
        <f>SUMPRODUCT((YEAR('Journal des achats'!$B$6:$B$50)=Paramètres!K$2)*('Journal des achats'!$E$6:$E$50=Paramètres!$I15)*('Journal des achats'!$J$6:$J$50))</f>
        <v>0</v>
      </c>
      <c r="L15" s="64">
        <f>SUMPRODUCT((YEAR('Journal des achats'!$B$6:$B$50)=Paramètres!L$2)*('Journal des achats'!$E$6:$E$50=Paramètres!$I15)*('Journal des achats'!$J$6:$J$50))</f>
        <v>0</v>
      </c>
      <c r="M15" s="64">
        <f>SUMPRODUCT((YEAR('Journal des achats'!$B$6:$B$50)=Paramètres!M$2)*('Journal des achats'!$E$6:$E$50=Paramètres!$I15)*('Journal des achats'!$J$6:$J$50))</f>
        <v>0</v>
      </c>
      <c r="N15" s="65">
        <f>SUMPRODUCT((YEAR('Journal des achats'!$B$6:$B$50)=Paramètres!N$2)*('Journal des achats'!$E$6:$E$50=Paramètres!$I15)*('Journal des achats'!$J$6:$J$50))</f>
        <v>0</v>
      </c>
      <c r="P15" s="12" t="s">
        <v>12</v>
      </c>
      <c r="Q15" s="16">
        <f t="shared" si="2"/>
        <v>0</v>
      </c>
      <c r="R15" s="16">
        <f>SUMPRODUCT((YEAR('Journal des achats'!$B$6:$B$50)=Paramètres!R$2)*('Journal des achats'!$G$6:$G$50=Paramètres!$P15)*('Journal des achats'!$J$6:$J$50))</f>
        <v>0</v>
      </c>
      <c r="S15" s="16">
        <f>SUMPRODUCT((YEAR('Journal des achats'!$B$6:$B$50)=Paramètres!S$2)*('Journal des achats'!$G$6:$G$50=Paramètres!$P15)*('Journal des achats'!$J$6:$J$50))</f>
        <v>0</v>
      </c>
      <c r="T15" s="16">
        <f>SUMPRODUCT((YEAR('Journal des achats'!$B$6:$B$50)=Paramètres!T$2)*('Journal des achats'!$G$6:$G$50=Paramètres!$P15)*('Journal des achats'!$J$6:$J$50))</f>
        <v>0</v>
      </c>
      <c r="U15" s="17">
        <f>SUMPRODUCT((YEAR('Journal des achats'!$B$6:$B$50)=Paramètres!U$2)*('Journal des achats'!$G$6:$G$50=Paramètres!$P15)*('Journal des achats'!$J$6:$J$50))</f>
        <v>0</v>
      </c>
    </row>
    <row r="16" spans="1:21" x14ac:dyDescent="0.25">
      <c r="A16" s="50"/>
      <c r="B16" s="12" t="s">
        <v>25</v>
      </c>
      <c r="C16" s="64">
        <f t="shared" si="0"/>
        <v>0</v>
      </c>
      <c r="D16" s="64">
        <f>SUMPRODUCT((YEAR('Journal des achats'!$B$6:$B$50)=Paramètres!D$2)*('Journal des achats'!$F$6:$F$50=Paramètres!$B16)*('Journal des achats'!$J$6:$J$50))</f>
        <v>0</v>
      </c>
      <c r="E16" s="64">
        <f>SUMPRODUCT((YEAR('Journal des achats'!$B$6:$B$50)=Paramètres!E$2)*('Journal des achats'!$F$6:$F$50=Paramètres!$B16)*('Journal des achats'!$J$6:$J$50))</f>
        <v>0</v>
      </c>
      <c r="F16" s="64">
        <f>SUMPRODUCT((YEAR('Journal des achats'!$B$6:$B$50)=Paramètres!F$2)*('Journal des achats'!$F$6:$F$50=Paramètres!$B16)*('Journal des achats'!$J$6:$J$50))</f>
        <v>0</v>
      </c>
      <c r="G16" s="65">
        <f>SUMPRODUCT((YEAR('Journal des achats'!$B$6:$B$50)=Paramètres!G$2)*('Journal des achats'!$F$6:$F$50=Paramètres!$B16)*('Journal des achats'!$J$6:$J$50))</f>
        <v>0</v>
      </c>
      <c r="I16" s="12" t="s">
        <v>13</v>
      </c>
      <c r="J16" s="64">
        <f t="shared" si="1"/>
        <v>0</v>
      </c>
      <c r="K16" s="64">
        <f>SUMPRODUCT((YEAR('Journal des achats'!$B$6:$B$50)=Paramètres!K$2)*('Journal des achats'!$E$6:$E$50=Paramètres!$I16)*('Journal des achats'!$J$6:$J$50))</f>
        <v>0</v>
      </c>
      <c r="L16" s="64">
        <f>SUMPRODUCT((YEAR('Journal des achats'!$B$6:$B$50)=Paramètres!L$2)*('Journal des achats'!$E$6:$E$50=Paramètres!$I16)*('Journal des achats'!$J$6:$J$50))</f>
        <v>0</v>
      </c>
      <c r="M16" s="64">
        <f>SUMPRODUCT((YEAR('Journal des achats'!$B$6:$B$50)=Paramètres!M$2)*('Journal des achats'!$E$6:$E$50=Paramètres!$I16)*('Journal des achats'!$J$6:$J$50))</f>
        <v>0</v>
      </c>
      <c r="N16" s="65">
        <f>SUMPRODUCT((YEAR('Journal des achats'!$B$6:$B$50)=Paramètres!N$2)*('Journal des achats'!$E$6:$E$50=Paramètres!$I16)*('Journal des achats'!$J$6:$J$50))</f>
        <v>0</v>
      </c>
      <c r="P16" s="12" t="s">
        <v>13</v>
      </c>
      <c r="Q16" s="16">
        <f t="shared" si="2"/>
        <v>0</v>
      </c>
      <c r="R16" s="16">
        <f>SUMPRODUCT((YEAR('Journal des achats'!$B$6:$B$50)=Paramètres!R$2)*('Journal des achats'!$G$6:$G$50=Paramètres!$P16)*('Journal des achats'!$J$6:$J$50))</f>
        <v>0</v>
      </c>
      <c r="S16" s="16">
        <f>SUMPRODUCT((YEAR('Journal des achats'!$B$6:$B$50)=Paramètres!S$2)*('Journal des achats'!$G$6:$G$50=Paramètres!$P16)*('Journal des achats'!$J$6:$J$50))</f>
        <v>0</v>
      </c>
      <c r="T16" s="16">
        <f>SUMPRODUCT((YEAR('Journal des achats'!$B$6:$B$50)=Paramètres!T$2)*('Journal des achats'!$G$6:$G$50=Paramètres!$P16)*('Journal des achats'!$J$6:$J$50))</f>
        <v>0</v>
      </c>
      <c r="U16" s="17">
        <f>SUMPRODUCT((YEAR('Journal des achats'!$B$6:$B$50)=Paramètres!U$2)*('Journal des achats'!$G$6:$G$50=Paramètres!$P16)*('Journal des achats'!$J$6:$J$50))</f>
        <v>0</v>
      </c>
    </row>
    <row r="17" spans="1:21" x14ac:dyDescent="0.25">
      <c r="A17" s="50"/>
      <c r="B17" s="12" t="s">
        <v>26</v>
      </c>
      <c r="C17" s="64">
        <f t="shared" si="0"/>
        <v>0</v>
      </c>
      <c r="D17" s="64">
        <f>SUMPRODUCT((YEAR('Journal des achats'!$B$6:$B$50)=Paramètres!D$2)*('Journal des achats'!$F$6:$F$50=Paramètres!$B17)*('Journal des achats'!$J$6:$J$50))</f>
        <v>0</v>
      </c>
      <c r="E17" s="64">
        <f>SUMPRODUCT((YEAR('Journal des achats'!$B$6:$B$50)=Paramètres!E$2)*('Journal des achats'!$F$6:$F$50=Paramètres!$B17)*('Journal des achats'!$J$6:$J$50))</f>
        <v>0</v>
      </c>
      <c r="F17" s="64">
        <f>SUMPRODUCT((YEAR('Journal des achats'!$B$6:$B$50)=Paramètres!F$2)*('Journal des achats'!$F$6:$F$50=Paramètres!$B17)*('Journal des achats'!$J$6:$J$50))</f>
        <v>0</v>
      </c>
      <c r="G17" s="65">
        <f>SUMPRODUCT((YEAR('Journal des achats'!$B$6:$B$50)=Paramètres!G$2)*('Journal des achats'!$F$6:$F$50=Paramètres!$B17)*('Journal des achats'!$J$6:$J$50))</f>
        <v>0</v>
      </c>
      <c r="I17" s="12" t="s">
        <v>14</v>
      </c>
      <c r="J17" s="64">
        <f t="shared" si="1"/>
        <v>0</v>
      </c>
      <c r="K17" s="64">
        <f>SUMPRODUCT((YEAR('Journal des achats'!$B$6:$B$50)=Paramètres!K$2)*('Journal des achats'!$E$6:$E$50=Paramètres!$I17)*('Journal des achats'!$J$6:$J$50))</f>
        <v>0</v>
      </c>
      <c r="L17" s="64">
        <f>SUMPRODUCT((YEAR('Journal des achats'!$B$6:$B$50)=Paramètres!L$2)*('Journal des achats'!$E$6:$E$50=Paramètres!$I17)*('Journal des achats'!$J$6:$J$50))</f>
        <v>0</v>
      </c>
      <c r="M17" s="64">
        <f>SUMPRODUCT((YEAR('Journal des achats'!$B$6:$B$50)=Paramètres!M$2)*('Journal des achats'!$E$6:$E$50=Paramètres!$I17)*('Journal des achats'!$J$6:$J$50))</f>
        <v>0</v>
      </c>
      <c r="N17" s="65">
        <f>SUMPRODUCT((YEAR('Journal des achats'!$B$6:$B$50)=Paramètres!N$2)*('Journal des achats'!$E$6:$E$50=Paramètres!$I17)*('Journal des achats'!$J$6:$J$50))</f>
        <v>0</v>
      </c>
      <c r="P17" s="12" t="s">
        <v>14</v>
      </c>
      <c r="Q17" s="16">
        <f t="shared" si="2"/>
        <v>0</v>
      </c>
      <c r="R17" s="16">
        <f>SUMPRODUCT((YEAR('Journal des achats'!$B$6:$B$50)=Paramètres!R$2)*('Journal des achats'!$G$6:$G$50=Paramètres!$P17)*('Journal des achats'!$J$6:$J$50))</f>
        <v>0</v>
      </c>
      <c r="S17" s="16">
        <f>SUMPRODUCT((YEAR('Journal des achats'!$B$6:$B$50)=Paramètres!S$2)*('Journal des achats'!$G$6:$G$50=Paramètres!$P17)*('Journal des achats'!$J$6:$J$50))</f>
        <v>0</v>
      </c>
      <c r="T17" s="16">
        <f>SUMPRODUCT((YEAR('Journal des achats'!$B$6:$B$50)=Paramètres!T$2)*('Journal des achats'!$G$6:$G$50=Paramètres!$P17)*('Journal des achats'!$J$6:$J$50))</f>
        <v>0</v>
      </c>
      <c r="U17" s="17">
        <f>SUMPRODUCT((YEAR('Journal des achats'!$B$6:$B$50)=Paramètres!U$2)*('Journal des achats'!$G$6:$G$50=Paramètres!$P17)*('Journal des achats'!$J$6:$J$50))</f>
        <v>0</v>
      </c>
    </row>
    <row r="18" spans="1:21" x14ac:dyDescent="0.25">
      <c r="A18" s="50"/>
      <c r="B18" s="12" t="s">
        <v>27</v>
      </c>
      <c r="C18" s="64">
        <f t="shared" si="0"/>
        <v>0</v>
      </c>
      <c r="D18" s="64">
        <f>SUMPRODUCT((YEAR('Journal des achats'!$B$6:$B$50)=Paramètres!D$2)*('Journal des achats'!$F$6:$F$50=Paramètres!$B18)*('Journal des achats'!$J$6:$J$50))</f>
        <v>0</v>
      </c>
      <c r="E18" s="64">
        <f>SUMPRODUCT((YEAR('Journal des achats'!$B$6:$B$50)=Paramètres!E$2)*('Journal des achats'!$F$6:$F$50=Paramètres!$B18)*('Journal des achats'!$J$6:$J$50))</f>
        <v>0</v>
      </c>
      <c r="F18" s="64">
        <f>SUMPRODUCT((YEAR('Journal des achats'!$B$6:$B$50)=Paramètres!F$2)*('Journal des achats'!$F$6:$F$50=Paramètres!$B18)*('Journal des achats'!$J$6:$J$50))</f>
        <v>0</v>
      </c>
      <c r="G18" s="65">
        <f>SUMPRODUCT((YEAR('Journal des achats'!$B$6:$B$50)=Paramètres!G$2)*('Journal des achats'!$F$6:$F$50=Paramètres!$B18)*('Journal des achats'!$J$6:$J$50))</f>
        <v>0</v>
      </c>
      <c r="I18" s="12" t="s">
        <v>15</v>
      </c>
      <c r="J18" s="64">
        <f t="shared" si="1"/>
        <v>0</v>
      </c>
      <c r="K18" s="64">
        <f>SUMPRODUCT((YEAR('Journal des achats'!$B$6:$B$50)=Paramètres!K$2)*('Journal des achats'!$E$6:$E$50=Paramètres!$I18)*('Journal des achats'!$J$6:$J$50))</f>
        <v>0</v>
      </c>
      <c r="L18" s="64">
        <f>SUMPRODUCT((YEAR('Journal des achats'!$B$6:$B$50)=Paramètres!L$2)*('Journal des achats'!$E$6:$E$50=Paramètres!$I18)*('Journal des achats'!$J$6:$J$50))</f>
        <v>0</v>
      </c>
      <c r="M18" s="64">
        <f>SUMPRODUCT((YEAR('Journal des achats'!$B$6:$B$50)=Paramètres!M$2)*('Journal des achats'!$E$6:$E$50=Paramètres!$I18)*('Journal des achats'!$J$6:$J$50))</f>
        <v>0</v>
      </c>
      <c r="N18" s="65">
        <f>SUMPRODUCT((YEAR('Journal des achats'!$B$6:$B$50)=Paramètres!N$2)*('Journal des achats'!$E$6:$E$50=Paramètres!$I18)*('Journal des achats'!$J$6:$J$50))</f>
        <v>0</v>
      </c>
      <c r="P18" s="12" t="s">
        <v>15</v>
      </c>
      <c r="Q18" s="16">
        <f t="shared" si="2"/>
        <v>0</v>
      </c>
      <c r="R18" s="16">
        <f>SUMPRODUCT((YEAR('Journal des achats'!$B$6:$B$50)=Paramètres!R$2)*('Journal des achats'!$G$6:$G$50=Paramètres!$P18)*('Journal des achats'!$J$6:$J$50))</f>
        <v>0</v>
      </c>
      <c r="S18" s="16">
        <f>SUMPRODUCT((YEAR('Journal des achats'!$B$6:$B$50)=Paramètres!S$2)*('Journal des achats'!$G$6:$G$50=Paramètres!$P18)*('Journal des achats'!$J$6:$J$50))</f>
        <v>0</v>
      </c>
      <c r="T18" s="16">
        <f>SUMPRODUCT((YEAR('Journal des achats'!$B$6:$B$50)=Paramètres!T$2)*('Journal des achats'!$G$6:$G$50=Paramètres!$P18)*('Journal des achats'!$J$6:$J$50))</f>
        <v>0</v>
      </c>
      <c r="U18" s="17">
        <f>SUMPRODUCT((YEAR('Journal des achats'!$B$6:$B$50)=Paramètres!U$2)*('Journal des achats'!$G$6:$G$50=Paramètres!$P18)*('Journal des achats'!$J$6:$J$50))</f>
        <v>0</v>
      </c>
    </row>
    <row r="19" spans="1:21" x14ac:dyDescent="0.25">
      <c r="A19" s="50"/>
      <c r="B19" s="12" t="s">
        <v>28</v>
      </c>
      <c r="C19" s="64">
        <f t="shared" si="0"/>
        <v>0</v>
      </c>
      <c r="D19" s="64">
        <f>SUMPRODUCT((YEAR('Journal des achats'!$B$6:$B$50)=Paramètres!D$2)*('Journal des achats'!$F$6:$F$50=Paramètres!$B19)*('Journal des achats'!$J$6:$J$50))</f>
        <v>0</v>
      </c>
      <c r="E19" s="64">
        <f>SUMPRODUCT((YEAR('Journal des achats'!$B$6:$B$50)=Paramètres!E$2)*('Journal des achats'!$F$6:$F$50=Paramètres!$B19)*('Journal des achats'!$J$6:$J$50))</f>
        <v>0</v>
      </c>
      <c r="F19" s="64">
        <f>SUMPRODUCT((YEAR('Journal des achats'!$B$6:$B$50)=Paramètres!F$2)*('Journal des achats'!$F$6:$F$50=Paramètres!$B19)*('Journal des achats'!$J$6:$J$50))</f>
        <v>0</v>
      </c>
      <c r="G19" s="65">
        <f>SUMPRODUCT((YEAR('Journal des achats'!$B$6:$B$50)=Paramètres!G$2)*('Journal des achats'!$F$6:$F$50=Paramètres!$B19)*('Journal des achats'!$J$6:$J$50))</f>
        <v>0</v>
      </c>
      <c r="I19" s="12" t="s">
        <v>16</v>
      </c>
      <c r="J19" s="64">
        <f t="shared" si="1"/>
        <v>0</v>
      </c>
      <c r="K19" s="64">
        <f>SUMPRODUCT((YEAR('Journal des achats'!$B$6:$B$50)=Paramètres!K$2)*('Journal des achats'!$E$6:$E$50=Paramètres!$I19)*('Journal des achats'!$J$6:$J$50))</f>
        <v>0</v>
      </c>
      <c r="L19" s="64">
        <f>SUMPRODUCT((YEAR('Journal des achats'!$B$6:$B$50)=Paramètres!L$2)*('Journal des achats'!$E$6:$E$50=Paramètres!$I19)*('Journal des achats'!$J$6:$J$50))</f>
        <v>0</v>
      </c>
      <c r="M19" s="64">
        <f>SUMPRODUCT((YEAR('Journal des achats'!$B$6:$B$50)=Paramètres!M$2)*('Journal des achats'!$E$6:$E$50=Paramètres!$I19)*('Journal des achats'!$J$6:$J$50))</f>
        <v>0</v>
      </c>
      <c r="N19" s="65">
        <f>SUMPRODUCT((YEAR('Journal des achats'!$B$6:$B$50)=Paramètres!N$2)*('Journal des achats'!$E$6:$E$50=Paramètres!$I19)*('Journal des achats'!$J$6:$J$50))</f>
        <v>0</v>
      </c>
      <c r="P19" s="12" t="s">
        <v>16</v>
      </c>
      <c r="Q19" s="16">
        <f t="shared" si="2"/>
        <v>0</v>
      </c>
      <c r="R19" s="16">
        <f>SUMPRODUCT((YEAR('Journal des achats'!$B$6:$B$50)=Paramètres!R$2)*('Journal des achats'!$G$6:$G$50=Paramètres!$P19)*('Journal des achats'!$J$6:$J$50))</f>
        <v>0</v>
      </c>
      <c r="S19" s="16">
        <f>SUMPRODUCT((YEAR('Journal des achats'!$B$6:$B$50)=Paramètres!S$2)*('Journal des achats'!$G$6:$G$50=Paramètres!$P19)*('Journal des achats'!$J$6:$J$50))</f>
        <v>0</v>
      </c>
      <c r="T19" s="16">
        <f>SUMPRODUCT((YEAR('Journal des achats'!$B$6:$B$50)=Paramètres!T$2)*('Journal des achats'!$G$6:$G$50=Paramètres!$P19)*('Journal des achats'!$J$6:$J$50))</f>
        <v>0</v>
      </c>
      <c r="U19" s="17">
        <f>SUMPRODUCT((YEAR('Journal des achats'!$B$6:$B$50)=Paramètres!U$2)*('Journal des achats'!$G$6:$G$50=Paramètres!$P19)*('Journal des achats'!$J$6:$J$50))</f>
        <v>0</v>
      </c>
    </row>
    <row r="20" spans="1:21" x14ac:dyDescent="0.25">
      <c r="A20" s="50"/>
      <c r="B20" s="12" t="s">
        <v>29</v>
      </c>
      <c r="C20" s="64">
        <f t="shared" si="0"/>
        <v>0</v>
      </c>
      <c r="D20" s="64">
        <f>SUMPRODUCT((YEAR('Journal des achats'!$B$6:$B$50)=Paramètres!D$2)*('Journal des achats'!$F$6:$F$50=Paramètres!$B20)*('Journal des achats'!$J$6:$J$50))</f>
        <v>0</v>
      </c>
      <c r="E20" s="64">
        <f>SUMPRODUCT((YEAR('Journal des achats'!$B$6:$B$50)=Paramètres!E$2)*('Journal des achats'!$F$6:$F$50=Paramètres!$B20)*('Journal des achats'!$J$6:$J$50))</f>
        <v>0</v>
      </c>
      <c r="F20" s="64">
        <f>SUMPRODUCT((YEAR('Journal des achats'!$B$6:$B$50)=Paramètres!F$2)*('Journal des achats'!$F$6:$F$50=Paramètres!$B20)*('Journal des achats'!$J$6:$J$50))</f>
        <v>0</v>
      </c>
      <c r="G20" s="65">
        <f>SUMPRODUCT((YEAR('Journal des achats'!$B$6:$B$50)=Paramètres!G$2)*('Journal des achats'!$F$6:$F$50=Paramètres!$B20)*('Journal des achats'!$J$6:$J$50))</f>
        <v>0</v>
      </c>
      <c r="I20" s="12" t="s">
        <v>17</v>
      </c>
      <c r="J20" s="64">
        <f t="shared" si="1"/>
        <v>0</v>
      </c>
      <c r="K20" s="64">
        <f>SUMPRODUCT((YEAR('Journal des achats'!$B$6:$B$50)=Paramètres!K$2)*('Journal des achats'!$E$6:$E$50=Paramètres!$I20)*('Journal des achats'!$J$6:$J$50))</f>
        <v>0</v>
      </c>
      <c r="L20" s="64">
        <f>SUMPRODUCT((YEAR('Journal des achats'!$B$6:$B$50)=Paramètres!L$2)*('Journal des achats'!$E$6:$E$50=Paramètres!$I20)*('Journal des achats'!$J$6:$J$50))</f>
        <v>0</v>
      </c>
      <c r="M20" s="64">
        <f>SUMPRODUCT((YEAR('Journal des achats'!$B$6:$B$50)=Paramètres!M$2)*('Journal des achats'!$E$6:$E$50=Paramètres!$I20)*('Journal des achats'!$J$6:$J$50))</f>
        <v>0</v>
      </c>
      <c r="N20" s="65">
        <f>SUMPRODUCT((YEAR('Journal des achats'!$B$6:$B$50)=Paramètres!N$2)*('Journal des achats'!$E$6:$E$50=Paramètres!$I20)*('Journal des achats'!$J$6:$J$50))</f>
        <v>0</v>
      </c>
      <c r="P20" s="12" t="s">
        <v>17</v>
      </c>
      <c r="Q20" s="16">
        <f t="shared" si="2"/>
        <v>0</v>
      </c>
      <c r="R20" s="16">
        <f>SUMPRODUCT((YEAR('Journal des achats'!$B$6:$B$50)=Paramètres!R$2)*('Journal des achats'!$G$6:$G$50=Paramètres!$P20)*('Journal des achats'!$J$6:$J$50))</f>
        <v>0</v>
      </c>
      <c r="S20" s="16">
        <f>SUMPRODUCT((YEAR('Journal des achats'!$B$6:$B$50)=Paramètres!S$2)*('Journal des achats'!$G$6:$G$50=Paramètres!$P20)*('Journal des achats'!$J$6:$J$50))</f>
        <v>0</v>
      </c>
      <c r="T20" s="16">
        <f>SUMPRODUCT((YEAR('Journal des achats'!$B$6:$B$50)=Paramètres!T$2)*('Journal des achats'!$G$6:$G$50=Paramètres!$P20)*('Journal des achats'!$J$6:$J$50))</f>
        <v>0</v>
      </c>
      <c r="U20" s="17">
        <f>SUMPRODUCT((YEAR('Journal des achats'!$B$6:$B$50)=Paramètres!U$2)*('Journal des achats'!$G$6:$G$50=Paramètres!$P20)*('Journal des achats'!$J$6:$J$50))</f>
        <v>0</v>
      </c>
    </row>
    <row r="21" spans="1:21" ht="15.75" thickBot="1" x14ac:dyDescent="0.3">
      <c r="A21" s="50"/>
      <c r="B21" s="13" t="s">
        <v>30</v>
      </c>
      <c r="C21" s="66">
        <f t="shared" si="0"/>
        <v>0</v>
      </c>
      <c r="D21" s="66">
        <f>SUMPRODUCT((YEAR('Journal des achats'!$B$6:$B$50)=Paramètres!D$2)*('Journal des achats'!$F$6:$F$50=Paramètres!$B21)*('Journal des achats'!$J$6:$J$50))</f>
        <v>0</v>
      </c>
      <c r="E21" s="66">
        <f>SUMPRODUCT((YEAR('Journal des achats'!$B$6:$B$50)=Paramètres!E$2)*('Journal des achats'!$F$6:$F$50=Paramètres!$B21)*('Journal des achats'!$J$6:$J$50))</f>
        <v>0</v>
      </c>
      <c r="F21" s="66">
        <f>SUMPRODUCT((YEAR('Journal des achats'!$B$6:$B$50)=Paramètres!F$2)*('Journal des achats'!$F$6:$F$50=Paramètres!$B21)*('Journal des achats'!$J$6:$J$50))</f>
        <v>0</v>
      </c>
      <c r="G21" s="67">
        <f>SUMPRODUCT((YEAR('Journal des achats'!$B$6:$B$50)=Paramètres!G$2)*('Journal des achats'!$F$6:$F$50=Paramètres!$B21)*('Journal des achats'!$J$6:$J$50))</f>
        <v>0</v>
      </c>
      <c r="I21" s="13" t="s">
        <v>31</v>
      </c>
      <c r="J21" s="66">
        <f t="shared" si="1"/>
        <v>0</v>
      </c>
      <c r="K21" s="66">
        <f>SUMPRODUCT((YEAR('Journal des achats'!$B$6:$B$50)=Paramètres!K$2)*('Journal des achats'!$E$6:$E$50=Paramètres!$I21)*('Journal des achats'!$J$6:$J$50))</f>
        <v>0</v>
      </c>
      <c r="L21" s="66">
        <f>SUMPRODUCT((YEAR('Journal des achats'!$B$6:$B$50)=Paramètres!L$2)*('Journal des achats'!$E$6:$E$50=Paramètres!$I21)*('Journal des achats'!$J$6:$J$50))</f>
        <v>0</v>
      </c>
      <c r="M21" s="66">
        <f>SUMPRODUCT((YEAR('Journal des achats'!$B$6:$B$50)=Paramètres!M$2)*('Journal des achats'!$E$6:$E$50=Paramètres!$I21)*('Journal des achats'!$J$6:$J$50))</f>
        <v>0</v>
      </c>
      <c r="N21" s="67">
        <f>SUMPRODUCT((YEAR('Journal des achats'!$B$6:$B$50)=Paramètres!N$2)*('Journal des achats'!$E$6:$E$50=Paramètres!$I21)*('Journal des achats'!$J$6:$J$50))</f>
        <v>0</v>
      </c>
      <c r="P21" s="13" t="s">
        <v>31</v>
      </c>
      <c r="Q21" s="18">
        <f t="shared" si="2"/>
        <v>0</v>
      </c>
      <c r="R21" s="18">
        <f>SUMPRODUCT((YEAR('Journal des achats'!$B$6:$B$50)=Paramètres!R$2)*('Journal des achats'!$G$6:$G$50=Paramètres!$P21)*('Journal des achats'!$J$6:$J$50))</f>
        <v>0</v>
      </c>
      <c r="S21" s="18">
        <f>SUMPRODUCT((YEAR('Journal des achats'!$B$6:$B$50)=Paramètres!S$2)*('Journal des achats'!$G$6:$G$50=Paramètres!$P21)*('Journal des achats'!$J$6:$J$50))</f>
        <v>0</v>
      </c>
      <c r="T21" s="18">
        <f>SUMPRODUCT((YEAR('Journal des achats'!$B$6:$B$50)=Paramètres!T$2)*('Journal des achats'!$G$6:$G$50=Paramètres!$P21)*('Journal des achats'!$J$6:$J$50))</f>
        <v>0</v>
      </c>
      <c r="U21" s="19">
        <f>SUMPRODUCT((YEAR('Journal des achats'!$B$6:$B$50)=Paramètres!U$2)*('Journal des achats'!$G$6:$G$50=Paramètres!$P21)*('Journal des achats'!$J$6:$J$50))</f>
        <v>0</v>
      </c>
    </row>
    <row r="22" spans="1:21" ht="15.75" thickBot="1" x14ac:dyDescent="0.3">
      <c r="A22" s="50"/>
      <c r="B22" s="21" t="s">
        <v>32</v>
      </c>
      <c r="C22" s="60">
        <f>SUM(C3:C21)</f>
        <v>179</v>
      </c>
      <c r="D22" s="61">
        <f t="shared" ref="D22:G22" si="3">SUM(D3:D21)</f>
        <v>179</v>
      </c>
      <c r="E22" s="61">
        <f t="shared" si="3"/>
        <v>0</v>
      </c>
      <c r="F22" s="61">
        <f t="shared" si="3"/>
        <v>0</v>
      </c>
      <c r="G22" s="61">
        <f t="shared" si="3"/>
        <v>0</v>
      </c>
      <c r="I22" s="21" t="s">
        <v>32</v>
      </c>
      <c r="J22" s="61">
        <f>SUM(J3:J21)</f>
        <v>179</v>
      </c>
      <c r="K22" s="61">
        <f t="shared" ref="K22" si="4">SUM(K3:K21)</f>
        <v>179</v>
      </c>
      <c r="L22" s="61">
        <f t="shared" ref="L22" si="5">SUM(L3:L21)</f>
        <v>0</v>
      </c>
      <c r="M22" s="61">
        <f t="shared" ref="M22" si="6">SUM(M3:M21)</f>
        <v>0</v>
      </c>
      <c r="N22" s="61">
        <f t="shared" ref="N22" si="7">SUM(N3:N21)</f>
        <v>0</v>
      </c>
      <c r="P22" s="21" t="s">
        <v>32</v>
      </c>
      <c r="Q22" s="61">
        <f>SUM(Q3:Q21)</f>
        <v>179</v>
      </c>
      <c r="R22" s="61">
        <f t="shared" ref="R22" si="8">SUM(R3:R21)</f>
        <v>179</v>
      </c>
      <c r="S22" s="61">
        <f t="shared" ref="S22" si="9">SUM(S3:S21)</f>
        <v>0</v>
      </c>
      <c r="T22" s="61">
        <f t="shared" ref="T22" si="10">SUM(T3:T21)</f>
        <v>0</v>
      </c>
      <c r="U22" s="61">
        <f t="shared" ref="U22" si="11">SUM(U3:U21)</f>
        <v>0</v>
      </c>
    </row>
    <row r="23" spans="1:21" x14ac:dyDescent="0.25">
      <c r="A23" s="50"/>
    </row>
    <row r="24" spans="1:21" x14ac:dyDescent="0.25">
      <c r="A24" s="50"/>
    </row>
    <row r="25" spans="1:21" x14ac:dyDescent="0.25">
      <c r="A25" s="50"/>
    </row>
    <row r="26" spans="1:21" x14ac:dyDescent="0.25">
      <c r="A26" s="50"/>
    </row>
    <row r="27" spans="1:21" x14ac:dyDescent="0.25">
      <c r="A27" s="50"/>
    </row>
    <row r="28" spans="1:21" x14ac:dyDescent="0.25">
      <c r="A28" s="50"/>
    </row>
  </sheetData>
  <mergeCells count="3">
    <mergeCell ref="B1:G1"/>
    <mergeCell ref="I1:N1"/>
    <mergeCell ref="P1:U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Journal des achats</vt:lpstr>
      <vt:lpstr>Paramètres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GERBAUD</dc:creator>
  <cp:lastModifiedBy>Sylvain GERBAUD</cp:lastModifiedBy>
  <dcterms:created xsi:type="dcterms:W3CDTF">2024-04-19T08:37:50Z</dcterms:created>
  <dcterms:modified xsi:type="dcterms:W3CDTF">2024-04-19T14:44:18Z</dcterms:modified>
</cp:coreProperties>
</file>