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1072685\Downloads\"/>
    </mc:Choice>
  </mc:AlternateContent>
  <xr:revisionPtr revIDLastSave="0" documentId="13_ncr:1_{70511301-3C1E-499E-AC89-9DA1D0354487}" xr6:coauthVersionLast="47" xr6:coauthVersionMax="47" xr10:uidLastSave="{00000000-0000-0000-0000-000000000000}"/>
  <bookViews>
    <workbookView xWindow="-3900" yWindow="-16320" windowWidth="29040" windowHeight="15840" activeTab="1" xr2:uid="{3E130649-35D9-41CE-AE4C-F5609E045B64}"/>
  </bookViews>
  <sheets>
    <sheet name="ACCUEIL" sheetId="1" r:id="rId1"/>
    <sheet name="TB PREVISION" sheetId="3" r:id="rId2"/>
    <sheet name="DATA" sheetId="4" r:id="rId3"/>
  </sheets>
  <externalReferences>
    <externalReference r:id="rId4"/>
    <externalReference r:id="rId5"/>
  </externalReferences>
  <definedNames>
    <definedName name="ARTICLE">COMMANDE[ARTICLE]</definedName>
    <definedName name="BUDGET">#REF!</definedName>
    <definedName name="DATE_DE_PRODUCTION">COMMANDE[DATE DE PRODUCTION]</definedName>
    <definedName name="DESIGNATION">COMMANDE[DESIGNATION]</definedName>
    <definedName name="FOURCHETTE" localSheetId="1">[1]Feuil2!$E$4:$E$21</definedName>
    <definedName name="FOURCHETTE">#REF!</definedName>
    <definedName name="FOURNISSEUR">COMMANDE[FOURNISSEUR]</definedName>
    <definedName name="PE19000004639">'TB PREVISION'!$B$3:$T$8</definedName>
    <definedName name="PHOTO">INDIRECT([2]SHOPPER!$B$42)</definedName>
    <definedName name="PRIX">#REF!</definedName>
    <definedName name="REF" localSheetId="1">[1]Feuil2!$D$4:$D$21</definedName>
    <definedName name="REF">#REF!</definedName>
    <definedName name="REFERENT">COMMANDE[REFERENT]</definedName>
    <definedName name="VOLUME_PROD">COMMANDE[VOLUME PROD]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4" i="3" l="1"/>
  <c r="E24" i="3"/>
  <c r="F24" i="3"/>
  <c r="G24" i="3"/>
  <c r="H24" i="3"/>
  <c r="I24" i="3"/>
  <c r="J24" i="3"/>
  <c r="C24" i="3"/>
  <c r="D15" i="3"/>
  <c r="E15" i="3"/>
  <c r="F15" i="3"/>
  <c r="G15" i="3"/>
  <c r="H15" i="3"/>
  <c r="I15" i="3"/>
  <c r="J15" i="3"/>
  <c r="C15" i="3"/>
  <c r="D6" i="3"/>
  <c r="D7" i="3" s="1"/>
  <c r="D8" i="3" s="1"/>
  <c r="E6" i="3"/>
  <c r="F6" i="3"/>
  <c r="G6" i="3"/>
  <c r="H6" i="3"/>
  <c r="I6" i="3"/>
  <c r="J6" i="3"/>
  <c r="C6" i="3"/>
  <c r="T25" i="3"/>
  <c r="S25" i="3"/>
  <c r="R25" i="3"/>
  <c r="Q25" i="3"/>
  <c r="P25" i="3"/>
  <c r="O25" i="3"/>
  <c r="N25" i="3"/>
  <c r="M25" i="3"/>
  <c r="L25" i="3"/>
  <c r="K25" i="3"/>
  <c r="J25" i="3"/>
  <c r="I25" i="3"/>
  <c r="H25" i="3"/>
  <c r="G25" i="3"/>
  <c r="F25" i="3"/>
  <c r="E25" i="3"/>
  <c r="D25" i="3"/>
  <c r="T24" i="3"/>
  <c r="S24" i="3"/>
  <c r="R24" i="3"/>
  <c r="Q24" i="3"/>
  <c r="P24" i="3"/>
  <c r="O24" i="3"/>
  <c r="N24" i="3"/>
  <c r="M24" i="3"/>
  <c r="L24" i="3"/>
  <c r="K24" i="3"/>
  <c r="N16" i="3"/>
  <c r="M16" i="3"/>
  <c r="L16" i="3"/>
  <c r="K16" i="3"/>
  <c r="J16" i="3"/>
  <c r="I16" i="3"/>
  <c r="H16" i="3"/>
  <c r="G16" i="3"/>
  <c r="T15" i="3"/>
  <c r="S15" i="3"/>
  <c r="R15" i="3"/>
  <c r="Q15" i="3"/>
  <c r="P15" i="3"/>
  <c r="O15" i="3"/>
  <c r="N15" i="3"/>
  <c r="M15" i="3"/>
  <c r="L15" i="3"/>
  <c r="K15" i="3"/>
  <c r="D16" i="3"/>
  <c r="T7" i="3"/>
  <c r="T8" i="3" s="1"/>
  <c r="S7" i="3"/>
  <c r="S8" i="3" s="1"/>
  <c r="R7" i="3"/>
  <c r="R8" i="3" s="1"/>
  <c r="Q7" i="3"/>
  <c r="Q8" i="3" s="1"/>
  <c r="P7" i="3"/>
  <c r="P8" i="3" s="1"/>
  <c r="O7" i="3"/>
  <c r="O8" i="3" s="1"/>
  <c r="N7" i="3"/>
  <c r="M7" i="3"/>
  <c r="L7" i="3"/>
  <c r="K7" i="3"/>
  <c r="J7" i="3"/>
  <c r="I7" i="3"/>
  <c r="H7" i="3"/>
  <c r="G7" i="3"/>
  <c r="F7" i="3"/>
  <c r="T6" i="3"/>
  <c r="S6" i="3"/>
  <c r="R6" i="3"/>
  <c r="Q6" i="3"/>
  <c r="P6" i="3"/>
  <c r="O6" i="3"/>
  <c r="N6" i="3"/>
  <c r="M6" i="3"/>
  <c r="L6" i="3"/>
  <c r="K6" i="3"/>
  <c r="D26" i="3" l="1"/>
  <c r="E26" i="3" s="1"/>
  <c r="F26" i="3" s="1"/>
  <c r="G26" i="3" s="1"/>
  <c r="H26" i="3" s="1"/>
  <c r="I26" i="3" s="1"/>
  <c r="J26" i="3" s="1"/>
  <c r="K26" i="3" s="1"/>
  <c r="L26" i="3" s="1"/>
  <c r="M26" i="3" s="1"/>
  <c r="N26" i="3" s="1"/>
  <c r="O26" i="3" s="1"/>
  <c r="P26" i="3" s="1"/>
  <c r="Q26" i="3" s="1"/>
  <c r="R26" i="3" s="1"/>
  <c r="S26" i="3" s="1"/>
  <c r="T26" i="3" s="1"/>
  <c r="E16" i="3"/>
  <c r="D17" i="3"/>
  <c r="E7" i="3"/>
  <c r="E8" i="3" s="1"/>
  <c r="F8" i="3" s="1"/>
  <c r="G8" i="3" s="1"/>
  <c r="H8" i="3" s="1"/>
  <c r="I8" i="3" s="1"/>
  <c r="J8" i="3" s="1"/>
  <c r="K8" i="3" s="1"/>
  <c r="L8" i="3" s="1"/>
  <c r="M8" i="3" s="1"/>
  <c r="N8" i="3" s="1"/>
  <c r="E17" i="3" l="1"/>
  <c r="F16" i="3"/>
  <c r="F17" i="3" s="1"/>
  <c r="G17" i="3" s="1"/>
  <c r="H17" i="3" s="1"/>
  <c r="I17" i="3" s="1"/>
  <c r="J17" i="3" s="1"/>
  <c r="K17" i="3" s="1"/>
  <c r="L17" i="3" s="1"/>
  <c r="M17" i="3" s="1"/>
  <c r="N17" i="3" s="1"/>
</calcChain>
</file>

<file path=xl/sharedStrings.xml><?xml version="1.0" encoding="utf-8"?>
<sst xmlns="http://schemas.openxmlformats.org/spreadsheetml/2006/main" count="248" uniqueCount="165">
  <si>
    <t>REFERENT</t>
  </si>
  <si>
    <t>ARTICLE</t>
  </si>
  <si>
    <t>DESIGNATION</t>
  </si>
  <si>
    <t>VOLUME PROD</t>
  </si>
  <si>
    <t>DATE DE PRODUCTION</t>
  </si>
  <si>
    <t>FOURNISSEUR</t>
  </si>
  <si>
    <t>BUDGET</t>
  </si>
  <si>
    <t>LUCIE</t>
  </si>
  <si>
    <t>PE19000004640</t>
  </si>
  <si>
    <t>ANVIS</t>
  </si>
  <si>
    <t>PE19000004639</t>
  </si>
  <si>
    <t>PE20000004797</t>
  </si>
  <si>
    <t>BOX_EPICERIE</t>
  </si>
  <si>
    <t>BOX_LIQUIDE</t>
  </si>
  <si>
    <t>BOX_SLIM</t>
  </si>
  <si>
    <t>MOIS</t>
  </si>
  <si>
    <t>Prévision</t>
  </si>
  <si>
    <t>BOX_LIQUIDE1</t>
  </si>
  <si>
    <t>Commandes réelles</t>
  </si>
  <si>
    <t>BOX_LIQUIDE2</t>
  </si>
  <si>
    <t>Production</t>
  </si>
  <si>
    <t>BOX_LIQUIDE3</t>
  </si>
  <si>
    <t>stock réel</t>
  </si>
  <si>
    <t>BOX_LIQUIDE4</t>
  </si>
  <si>
    <t>stock proj</t>
  </si>
  <si>
    <t>BOX_LIQUIDE5</t>
  </si>
  <si>
    <t>BOX_EPICERIE1</t>
  </si>
  <si>
    <t>BOX_EPICERIE2</t>
  </si>
  <si>
    <t>BOX_EPICERIE3</t>
  </si>
  <si>
    <t>BOX_EPICERIE4</t>
  </si>
  <si>
    <t>BOX_EPICERIE5</t>
  </si>
  <si>
    <t>BOX_SLIM1</t>
  </si>
  <si>
    <t>BOX_SLIM2</t>
  </si>
  <si>
    <t>BOX_SLIM3</t>
  </si>
  <si>
    <t>BOX_SLIM4</t>
  </si>
  <si>
    <t>BOX_SLIM5</t>
  </si>
  <si>
    <t>DIMENSIONS (LxlxH)</t>
  </si>
  <si>
    <t>POIDS (kg)</t>
  </si>
  <si>
    <t>PA</t>
  </si>
  <si>
    <t>MATIERE</t>
  </si>
  <si>
    <t>QUOTA ANNUEL</t>
  </si>
  <si>
    <t>DELAI DE PROD (en J)</t>
  </si>
  <si>
    <t>97x80x9</t>
  </si>
  <si>
    <t>HH</t>
  </si>
  <si>
    <t>CARTON</t>
  </si>
  <si>
    <t>97x80x13</t>
  </si>
  <si>
    <t>86x72x10</t>
  </si>
  <si>
    <t>MEUBLE_ICI_LA_PAUSE</t>
  </si>
  <si>
    <t>PE20000005713</t>
  </si>
  <si>
    <t>124x63x257</t>
  </si>
  <si>
    <t>VITRINES</t>
  </si>
  <si>
    <t>BAC_BOUCHERIE</t>
  </si>
  <si>
    <t>PE18000003253</t>
  </si>
  <si>
    <t>72x28x13</t>
  </si>
  <si>
    <t>BOIS</t>
  </si>
  <si>
    <t>METAL_REGLABLE</t>
  </si>
  <si>
    <t>PE16000000478</t>
  </si>
  <si>
    <t>92x62x27</t>
  </si>
  <si>
    <t>METAL</t>
  </si>
  <si>
    <t>DEVANT_DE_CAISSE</t>
  </si>
  <si>
    <t>PE20000005003</t>
  </si>
  <si>
    <t>140x30x60</t>
  </si>
  <si>
    <t>PETIT_MEUBLE_BOIS</t>
  </si>
  <si>
    <t>PE21000000518</t>
  </si>
  <si>
    <t>79x57x31</t>
  </si>
  <si>
    <t>GRAND_MEUBLE_BOIS</t>
  </si>
  <si>
    <t>PE21000000049</t>
  </si>
  <si>
    <t>103x80x30</t>
  </si>
  <si>
    <t>TG_DORITOS</t>
  </si>
  <si>
    <t>PE21000000031</t>
  </si>
  <si>
    <t>134x51x235</t>
  </si>
  <si>
    <t>MINI_TG_DORITOS</t>
  </si>
  <si>
    <t>PE21000006007</t>
  </si>
  <si>
    <t>86x95x66</t>
  </si>
  <si>
    <t>MEUBLE_SAUCE_DORITOS</t>
  </si>
  <si>
    <t>PE2300000056</t>
  </si>
  <si>
    <t>80x60x140</t>
  </si>
  <si>
    <t>MEUBLE_PO1</t>
  </si>
  <si>
    <t>BOX_DORITOS</t>
  </si>
  <si>
    <t>PE2300000225</t>
  </si>
  <si>
    <t>95x80x13</t>
  </si>
  <si>
    <t>BOX_DEMI_PAL</t>
  </si>
  <si>
    <t>PE16000001030</t>
  </si>
  <si>
    <t>100x60x7</t>
  </si>
  <si>
    <t>MEUBLE_DEMI_PALETTE</t>
  </si>
  <si>
    <t>PE21000000456</t>
  </si>
  <si>
    <t>85x65x35</t>
  </si>
  <si>
    <t>PLATEAUX_LAYS</t>
  </si>
  <si>
    <t>PE2300000095</t>
  </si>
  <si>
    <t>29x77x10</t>
  </si>
  <si>
    <t>PLATEAUX_DORITOS</t>
  </si>
  <si>
    <t>PE2300000097</t>
  </si>
  <si>
    <t>78x29x10</t>
  </si>
  <si>
    <t>PLATEAUX_LIPTON</t>
  </si>
  <si>
    <t>PE2300001015</t>
  </si>
  <si>
    <t>39x33x21</t>
  </si>
  <si>
    <t>PLATEAUX_LIPTON_PETILLANT</t>
  </si>
  <si>
    <t>PARASOL_LAYS</t>
  </si>
  <si>
    <t>PE19000004708</t>
  </si>
  <si>
    <t>120x15x15</t>
  </si>
  <si>
    <t>PLASTIQUE</t>
  </si>
  <si>
    <t>PARASOL_DORITOS</t>
  </si>
  <si>
    <t>PE19000004709</t>
  </si>
  <si>
    <t>PARASOL_LIPTON</t>
  </si>
  <si>
    <t>PE19000004699</t>
  </si>
  <si>
    <t>120x10x10</t>
  </si>
  <si>
    <t>PARASOL_PEPSI</t>
  </si>
  <si>
    <t>PE2300001047</t>
  </si>
  <si>
    <t>120x12x8</t>
  </si>
  <si>
    <t>INTERCALAIRE_LIPTON_PO1</t>
  </si>
  <si>
    <t>PE21000000139</t>
  </si>
  <si>
    <t>113x108x1</t>
  </si>
  <si>
    <t>INTERCALAIRE_PEPSI_MAX</t>
  </si>
  <si>
    <t>PE21000006043</t>
  </si>
  <si>
    <t>108x115x1</t>
  </si>
  <si>
    <t>CHEVALET_ARDOISE_BIG_BETS</t>
  </si>
  <si>
    <t>PE22000000537</t>
  </si>
  <si>
    <t>26x17x7</t>
  </si>
  <si>
    <t>PLAQUE_EMAILLEE_PEPSI</t>
  </si>
  <si>
    <t>PE17000001777</t>
  </si>
  <si>
    <t>40x30x1</t>
  </si>
  <si>
    <t>VERRE_LIPTON_2020_(LOT_DE_6)</t>
  </si>
  <si>
    <t>PE20000004834</t>
  </si>
  <si>
    <t>27x18x13</t>
  </si>
  <si>
    <t>VERRE</t>
  </si>
  <si>
    <t>PLAQUE_EMAILLEE_LIPTON</t>
  </si>
  <si>
    <t>PE21000000024</t>
  </si>
  <si>
    <t>33x23x6</t>
  </si>
  <si>
    <t>NEON_PEPSI_FIELD_AFH</t>
  </si>
  <si>
    <t>PE2300000212</t>
  </si>
  <si>
    <t>57x57x5</t>
  </si>
  <si>
    <t>PLATEAU_PEPSI_CHR</t>
  </si>
  <si>
    <t>PE2300000227</t>
  </si>
  <si>
    <t>45x45x2</t>
  </si>
  <si>
    <t>PICHET_PEPSI_1,5l</t>
  </si>
  <si>
    <t>PE2300000228</t>
  </si>
  <si>
    <t>18x13x20</t>
  </si>
  <si>
    <t>VERRE_PEPSI_2023_(BOITE_DE_4)</t>
  </si>
  <si>
    <t>PE2300000244</t>
  </si>
  <si>
    <t>17x17x14</t>
  </si>
  <si>
    <t>PRESENTOIR_FOOD_AFH</t>
  </si>
  <si>
    <t>PE2300000211</t>
  </si>
  <si>
    <t>26x24x60</t>
  </si>
  <si>
    <t>BOX_SLIM_OOH_PETROLIERS</t>
  </si>
  <si>
    <t>PE21000005754</t>
  </si>
  <si>
    <t>70x79x12</t>
  </si>
  <si>
    <t>LOT_25_SACS_PAPIER_PEPSI</t>
  </si>
  <si>
    <t>PE2400000006</t>
  </si>
  <si>
    <t>32x37x8</t>
  </si>
  <si>
    <t>PAPIER</t>
  </si>
  <si>
    <t>CAGETTE_LAYS</t>
  </si>
  <si>
    <t>PE19000004006</t>
  </si>
  <si>
    <t>60x22x14</t>
  </si>
  <si>
    <t>POUBELLE_LIPTON</t>
  </si>
  <si>
    <t>PE21000000021</t>
  </si>
  <si>
    <t>37x37x70</t>
  </si>
  <si>
    <t>POUBELLE_PEPSI</t>
  </si>
  <si>
    <t>PE2400000007</t>
  </si>
  <si>
    <t>38x38x60</t>
  </si>
  <si>
    <t>STYLO FDV SUPPL.</t>
  </si>
  <si>
    <t>PE17000001492</t>
  </si>
  <si>
    <t>15x2x2</t>
  </si>
  <si>
    <t>CUTTERS GMS</t>
  </si>
  <si>
    <t>PE20000005677</t>
  </si>
  <si>
    <t>13x3x1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</si>
</sst>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[$-40C]dddd\ d\ mmmm\ yyyy"/>
    <numFmt numFmtId="166" formatCode="_-* #,##0.00\ [$€-40C]_-;\-* #,##0.00\ [$€-40C]_-;_-* &quot;-&quot;??\ [$€-40C]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Aptos"/>
      <family val="2"/>
    </font>
    <font>
      <sz val="11"/>
      <name val="Aptos"/>
      <family val="2"/>
    </font>
    <font>
      <sz val="8"/>
      <name val="Calibri"/>
      <family val="2"/>
      <scheme val="minor"/>
    </font>
    <font>
      <b/>
      <sz val="11"/>
      <color theme="1"/>
      <name val="72 Light"/>
      <family val="2"/>
    </font>
    <font>
      <sz val="12"/>
      <color theme="1"/>
      <name val="72 Light"/>
      <family val="2"/>
    </font>
    <font>
      <sz val="11"/>
      <color theme="1"/>
      <name val="72 Light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4" fontId="1" fillId="3" borderId="4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2" fontId="2" fillId="5" borderId="2" xfId="0" applyNumberFormat="1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2" fillId="5" borderId="3" xfId="0" applyNumberFormat="1" applyFont="1" applyFill="1" applyBorder="1" applyAlignment="1">
      <alignment horizontal="center" vertical="center"/>
    </xf>
    <xf numFmtId="164" fontId="1" fillId="3" borderId="4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6" xfId="0" applyBorder="1"/>
    <xf numFmtId="0" fontId="0" fillId="6" borderId="0" xfId="0" applyFill="1"/>
    <xf numFmtId="0" fontId="0" fillId="7" borderId="0" xfId="0" applyFill="1"/>
    <xf numFmtId="0" fontId="0" fillId="4" borderId="0" xfId="0" applyFill="1"/>
    <xf numFmtId="17" fontId="0" fillId="0" borderId="2" xfId="0" applyNumberFormat="1" applyBorder="1"/>
    <xf numFmtId="17" fontId="0" fillId="0" borderId="4" xfId="0" applyNumberFormat="1" applyBorder="1"/>
    <xf numFmtId="165" fontId="0" fillId="7" borderId="0" xfId="0" applyNumberFormat="1" applyFill="1"/>
    <xf numFmtId="165" fontId="0" fillId="0" borderId="0" xfId="0" applyNumberFormat="1"/>
    <xf numFmtId="0" fontId="0" fillId="0" borderId="4" xfId="0" applyBorder="1"/>
    <xf numFmtId="1" fontId="0" fillId="8" borderId="4" xfId="0" applyNumberFormat="1" applyFill="1" applyBorder="1"/>
    <xf numFmtId="1" fontId="0" fillId="4" borderId="4" xfId="0" applyNumberFormat="1" applyFill="1" applyBorder="1"/>
    <xf numFmtId="1" fontId="0" fillId="0" borderId="4" xfId="0" applyNumberFormat="1" applyBorder="1"/>
    <xf numFmtId="0" fontId="4" fillId="9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166" fontId="5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0" fillId="0" borderId="0" xfId="0" applyFill="1"/>
    <xf numFmtId="0" fontId="5" fillId="4" borderId="4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Aptos"/>
        <family val="2"/>
        <scheme val="none"/>
      </font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ptos"/>
        <family val="2"/>
        <scheme val="none"/>
      </font>
      <numFmt numFmtId="19" formatCode="dd/mm/yyyy"/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ptos"/>
        <family val="2"/>
        <scheme val="none"/>
      </font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ptos"/>
        <family val="2"/>
        <scheme val="none"/>
      </font>
      <numFmt numFmtId="0" formatCode="General"/>
      <fill>
        <patternFill patternType="solid">
          <fgColor indexed="64"/>
          <bgColor theme="4" tint="0.3999755851924192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ptos"/>
        <family val="2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ptos"/>
        <family val="2"/>
        <scheme val="none"/>
      </font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ptos"/>
        <family val="2"/>
        <scheme val="none"/>
      </font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ptos"/>
        <family val="2"/>
        <scheme val="none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81072685\Downloads\test-2.xlsx" TargetMode="External"/><Relationship Id="rId1" Type="http://schemas.openxmlformats.org/officeDocument/2006/relationships/externalLinkPath" Target="test-2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pepsico-my.sharepoint.com/personal/aymeric_lesenechal_pepsico_com/Documents/Documents/Projet/1e-mouture-vba%20-%20Copie.xlsm" TargetMode="External"/><Relationship Id="rId1" Type="http://schemas.openxmlformats.org/officeDocument/2006/relationships/externalLinkPath" Target="https://pepsico-my.sharepoint.com/personal/aymeric_lesenechal_pepsico_com/Documents/Documents/Projet/1e-mouture-vba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1"/>
      <sheetName val="Feuil2"/>
    </sheetNames>
    <sheetDataSet>
      <sheetData sheetId="0"/>
      <sheetData sheetId="1">
        <row r="4">
          <cell r="D4" t="str">
            <v>PE19000004639</v>
          </cell>
          <cell r="E4">
            <v>100</v>
          </cell>
        </row>
        <row r="5">
          <cell r="D5" t="str">
            <v>PE19000004639</v>
          </cell>
          <cell r="E5">
            <v>500</v>
          </cell>
        </row>
        <row r="6">
          <cell r="D6" t="str">
            <v>PE19000004639</v>
          </cell>
          <cell r="E6">
            <v>1000</v>
          </cell>
        </row>
        <row r="7">
          <cell r="D7" t="str">
            <v>PE19000004639</v>
          </cell>
          <cell r="E7">
            <v>1500</v>
          </cell>
        </row>
        <row r="8">
          <cell r="D8" t="str">
            <v>PE19000004639</v>
          </cell>
          <cell r="E8">
            <v>2000</v>
          </cell>
        </row>
        <row r="9">
          <cell r="D9" t="str">
            <v>PE19000004639</v>
          </cell>
          <cell r="E9">
            <v>300000</v>
          </cell>
        </row>
        <row r="10">
          <cell r="D10" t="str">
            <v>PE19000004640</v>
          </cell>
          <cell r="E10">
            <v>100</v>
          </cell>
        </row>
        <row r="11">
          <cell r="D11" t="str">
            <v>PE19000004640</v>
          </cell>
          <cell r="E11">
            <v>500</v>
          </cell>
        </row>
        <row r="12">
          <cell r="D12" t="str">
            <v>PE19000004640</v>
          </cell>
          <cell r="E12">
            <v>1000</v>
          </cell>
        </row>
        <row r="13">
          <cell r="D13" t="str">
            <v>PE19000004640</v>
          </cell>
          <cell r="E13">
            <v>1500</v>
          </cell>
        </row>
        <row r="14">
          <cell r="D14" t="str">
            <v>PE19000004640</v>
          </cell>
          <cell r="E14">
            <v>2000</v>
          </cell>
        </row>
        <row r="15">
          <cell r="D15" t="str">
            <v>PE19000004640</v>
          </cell>
          <cell r="E15">
            <v>300000</v>
          </cell>
        </row>
        <row r="16">
          <cell r="D16" t="str">
            <v>PE20000004797</v>
          </cell>
          <cell r="E16">
            <v>100</v>
          </cell>
        </row>
        <row r="17">
          <cell r="D17" t="str">
            <v>PE20000004797</v>
          </cell>
          <cell r="E17">
            <v>500</v>
          </cell>
        </row>
        <row r="18">
          <cell r="D18" t="str">
            <v>PE20000004797</v>
          </cell>
          <cell r="E18">
            <v>1000</v>
          </cell>
        </row>
        <row r="19">
          <cell r="D19" t="str">
            <v>PE20000004797</v>
          </cell>
          <cell r="E19">
            <v>1500</v>
          </cell>
        </row>
        <row r="20">
          <cell r="D20" t="str">
            <v>PE20000004797</v>
          </cell>
          <cell r="E20">
            <v>2000</v>
          </cell>
        </row>
        <row r="21">
          <cell r="D21" t="str">
            <v>PE20000004797</v>
          </cell>
          <cell r="E21">
            <v>300000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CCUEIL"/>
      <sheetName val="FOURCHETTE TARIFAIRE"/>
      <sheetName val="SHOPPER"/>
      <sheetName val="TB PREVISION"/>
      <sheetName val="VOS CARTES"/>
    </sheetNames>
    <sheetDataSet>
      <sheetData sheetId="0">
        <row r="22">
          <cell r="G22" t="str">
            <v>DESIGNATION</v>
          </cell>
          <cell r="H22" t="str">
            <v>VOLUME PROD</v>
          </cell>
          <cell r="I22" t="str">
            <v>DATE DE PRODUCTION</v>
          </cell>
        </row>
        <row r="23">
          <cell r="G23" t="str">
            <v>BOX_LIQUIDE</v>
          </cell>
          <cell r="H23">
            <v>100</v>
          </cell>
          <cell r="I23">
            <v>45427</v>
          </cell>
        </row>
        <row r="24">
          <cell r="G24" t="str">
            <v>BOX_LIQUIDE</v>
          </cell>
          <cell r="H24">
            <v>101</v>
          </cell>
          <cell r="I24">
            <v>45383</v>
          </cell>
        </row>
        <row r="25">
          <cell r="G25" t="str">
            <v>BOX_SLIM</v>
          </cell>
          <cell r="H25">
            <v>600</v>
          </cell>
        </row>
        <row r="26">
          <cell r="G26" t="str">
            <v>BOX_LIQUIDE</v>
          </cell>
          <cell r="H26">
            <v>1001</v>
          </cell>
        </row>
        <row r="27">
          <cell r="G27" t="str">
            <v>BOX_LIQUIDE</v>
          </cell>
          <cell r="H27">
            <v>1900</v>
          </cell>
        </row>
        <row r="28">
          <cell r="G28" t="str">
            <v>BOX_LIQUIDE</v>
          </cell>
          <cell r="H28">
            <v>2500</v>
          </cell>
        </row>
        <row r="29">
          <cell r="G29" t="str">
            <v>BOX_LIQUIDE</v>
          </cell>
          <cell r="H29">
            <v>2500</v>
          </cell>
        </row>
        <row r="30">
          <cell r="G30" t="str">
            <v>BOX_EPICERIE</v>
          </cell>
          <cell r="H30">
            <v>99</v>
          </cell>
        </row>
        <row r="31">
          <cell r="G31" t="str">
            <v>BOX_EPICERIE</v>
          </cell>
          <cell r="H31">
            <v>101</v>
          </cell>
        </row>
        <row r="32">
          <cell r="G32" t="str">
            <v>BOX_EPICERIE</v>
          </cell>
          <cell r="H32">
            <v>5000</v>
          </cell>
        </row>
        <row r="38">
          <cell r="G38" t="str">
            <v>DESIGNATION</v>
          </cell>
          <cell r="H38" t="str">
            <v>VOLUME PROD</v>
          </cell>
          <cell r="I38" t="str">
            <v>DATE DE PRODUCTION ESTIMEE</v>
          </cell>
        </row>
        <row r="39">
          <cell r="G39" t="str">
            <v/>
          </cell>
        </row>
        <row r="40">
          <cell r="G40" t="str">
            <v/>
          </cell>
        </row>
        <row r="41">
          <cell r="G41" t="str">
            <v/>
          </cell>
        </row>
        <row r="42">
          <cell r="G42" t="str">
            <v/>
          </cell>
        </row>
        <row r="47">
          <cell r="G47" t="str">
            <v>DESIGNATION</v>
          </cell>
          <cell r="H47" t="str">
            <v>VOLUME PROD</v>
          </cell>
          <cell r="I47" t="str">
            <v>DATE DE PRODUCTION ESTIMEE</v>
          </cell>
        </row>
        <row r="48">
          <cell r="G48" t="str">
            <v/>
          </cell>
        </row>
        <row r="49">
          <cell r="G49" t="str">
            <v/>
          </cell>
        </row>
        <row r="50">
          <cell r="G50" t="str">
            <v/>
          </cell>
        </row>
        <row r="51">
          <cell r="G51" t="str">
            <v/>
          </cell>
        </row>
        <row r="58">
          <cell r="G58" t="str">
            <v>DESIGNATION</v>
          </cell>
          <cell r="H58" t="str">
            <v>VOLUME PROD</v>
          </cell>
          <cell r="I58" t="str">
            <v>DATE DE PRODUCTION ESTIMEE</v>
          </cell>
        </row>
        <row r="59">
          <cell r="G59" t="str">
            <v/>
          </cell>
        </row>
        <row r="60">
          <cell r="G60" t="str">
            <v/>
          </cell>
        </row>
        <row r="61">
          <cell r="G61" t="str">
            <v/>
          </cell>
        </row>
        <row r="62">
          <cell r="G62" t="str">
            <v/>
          </cell>
        </row>
      </sheetData>
      <sheetData sheetId="1"/>
      <sheetData sheetId="2">
        <row r="42">
          <cell r="B42" t="str">
            <v>PARASOL_DORITOS</v>
          </cell>
        </row>
      </sheetData>
      <sheetData sheetId="3"/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D047200-3283-4397-8525-7B6D3F1C0AA8}" name="COMMANDE" displayName="COMMANDE" ref="C3:I13" totalsRowShown="0" headerRowDxfId="11" dataDxfId="9" headerRowBorderDxfId="10" tableBorderDxfId="8" totalsRowBorderDxfId="7">
  <autoFilter ref="C3:I13" xr:uid="{CD047200-3283-4397-8525-7B6D3F1C0AA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sortState xmlns:xlrd2="http://schemas.microsoft.com/office/spreadsheetml/2017/richdata2" ref="C4:H13">
    <sortCondition descending="1" ref="G22:G32"/>
  </sortState>
  <tableColumns count="7">
    <tableColumn id="1" xr3:uid="{3BB35F86-96FC-4BD4-B2D7-B11453EF552E}" name="REFERENT" dataDxfId="6"/>
    <tableColumn id="2" xr3:uid="{F8092E1D-8EC1-4EA4-A97E-ED5F77A72FAA}" name="ARTICLE" dataDxfId="5"/>
    <tableColumn id="3" xr3:uid="{AC9891CC-EB6F-407C-8A2A-8A100104B2DF}" name="DESIGNATION" dataDxfId="4"/>
    <tableColumn id="4" xr3:uid="{7A953767-B194-4684-B764-57A902B2FD2A}" name="VOLUME PROD" dataDxfId="3"/>
    <tableColumn id="5" xr3:uid="{0D3E3E2C-9F17-4C9B-AB3C-7291962B06B3}" name="DATE DE PRODUCTION" dataDxfId="2"/>
    <tableColumn id="6" xr3:uid="{9D71DCD7-521C-46CF-841B-B2614D82EB34}" name="FOURNISSEUR" dataDxfId="1"/>
    <tableColumn id="8" xr3:uid="{A24353F0-3C33-4A00-AE2E-925ED34436B0}" name="BUDGET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C04DF-CB49-452C-85AB-AF7BFAD69D70}">
  <dimension ref="C3:I31"/>
  <sheetViews>
    <sheetView workbookViewId="0">
      <selection activeCell="H19" sqref="H19"/>
    </sheetView>
  </sheetViews>
  <sheetFormatPr baseColWidth="10" defaultColWidth="11.42578125" defaultRowHeight="15" x14ac:dyDescent="0.25"/>
  <cols>
    <col min="1" max="2" width="11.42578125" style="3"/>
    <col min="3" max="3" width="14.28515625" style="3" bestFit="1" customWidth="1"/>
    <col min="4" max="4" width="18.28515625" style="3" bestFit="1" customWidth="1"/>
    <col min="5" max="5" width="19.42578125" style="3" bestFit="1" customWidth="1"/>
    <col min="6" max="6" width="20.28515625" style="3" bestFit="1" customWidth="1"/>
    <col min="7" max="7" width="17.85546875" style="3" customWidth="1"/>
    <col min="8" max="8" width="20" style="3" bestFit="1" customWidth="1"/>
    <col min="9" max="9" width="20" style="14" customWidth="1"/>
    <col min="10" max="16384" width="11.42578125" style="3"/>
  </cols>
  <sheetData>
    <row r="3" spans="3:9" s="5" customFormat="1" ht="30" x14ac:dyDescent="0.25">
      <c r="C3" s="8" t="s">
        <v>0</v>
      </c>
      <c r="D3" s="9" t="s">
        <v>1</v>
      </c>
      <c r="E3" s="9" t="s">
        <v>2</v>
      </c>
      <c r="F3" s="9" t="s">
        <v>3</v>
      </c>
      <c r="G3" s="10" t="s">
        <v>4</v>
      </c>
      <c r="H3" s="11" t="s">
        <v>5</v>
      </c>
      <c r="I3" s="15" t="s">
        <v>6</v>
      </c>
    </row>
    <row r="4" spans="3:9" x14ac:dyDescent="0.25">
      <c r="C4" s="2" t="s">
        <v>7</v>
      </c>
      <c r="D4" s="1" t="s">
        <v>8</v>
      </c>
      <c r="E4" s="6"/>
      <c r="F4" s="2">
        <v>100</v>
      </c>
      <c r="G4" s="7">
        <v>45383</v>
      </c>
      <c r="H4" s="2" t="s">
        <v>9</v>
      </c>
      <c r="I4" s="16"/>
    </row>
    <row r="5" spans="3:9" x14ac:dyDescent="0.25">
      <c r="C5" s="2"/>
      <c r="D5" s="2" t="s">
        <v>8</v>
      </c>
      <c r="E5" s="6"/>
      <c r="F5" s="2">
        <v>101</v>
      </c>
      <c r="G5" s="7"/>
      <c r="H5" s="2"/>
      <c r="I5" s="16"/>
    </row>
    <row r="6" spans="3:9" x14ac:dyDescent="0.25">
      <c r="C6" s="2"/>
      <c r="D6" s="4" t="s">
        <v>11</v>
      </c>
      <c r="E6" s="6"/>
      <c r="F6" s="2">
        <v>600</v>
      </c>
      <c r="G6" s="7"/>
      <c r="H6" s="2"/>
      <c r="I6" s="16"/>
    </row>
    <row r="7" spans="3:9" x14ac:dyDescent="0.25">
      <c r="C7" s="2"/>
      <c r="D7" s="4" t="s">
        <v>8</v>
      </c>
      <c r="E7" s="6"/>
      <c r="F7" s="2">
        <v>1001</v>
      </c>
      <c r="G7" s="7"/>
      <c r="H7" s="2"/>
      <c r="I7" s="16"/>
    </row>
    <row r="8" spans="3:9" x14ac:dyDescent="0.25">
      <c r="C8" s="2"/>
      <c r="D8" s="2" t="s">
        <v>8</v>
      </c>
      <c r="E8" s="6"/>
      <c r="F8" s="2">
        <v>1900</v>
      </c>
      <c r="G8" s="7"/>
      <c r="H8" s="2"/>
      <c r="I8" s="16"/>
    </row>
    <row r="9" spans="3:9" x14ac:dyDescent="0.25">
      <c r="C9" s="2"/>
      <c r="D9" s="2" t="s">
        <v>8</v>
      </c>
      <c r="E9" s="6"/>
      <c r="F9" s="2">
        <v>2500</v>
      </c>
      <c r="G9" s="7"/>
      <c r="H9" s="2"/>
      <c r="I9" s="16"/>
    </row>
    <row r="10" spans="3:9" x14ac:dyDescent="0.25">
      <c r="C10" s="2"/>
      <c r="D10" s="2" t="s">
        <v>8</v>
      </c>
      <c r="E10" s="6"/>
      <c r="F10" s="2">
        <v>2500</v>
      </c>
      <c r="G10" s="7"/>
      <c r="H10" s="2"/>
      <c r="I10" s="16"/>
    </row>
    <row r="11" spans="3:9" x14ac:dyDescent="0.25">
      <c r="C11" s="2"/>
      <c r="D11" s="2" t="s">
        <v>10</v>
      </c>
      <c r="E11" s="6"/>
      <c r="F11" s="2">
        <v>99</v>
      </c>
      <c r="G11" s="7"/>
      <c r="H11" s="2"/>
      <c r="I11" s="16"/>
    </row>
    <row r="12" spans="3:9" x14ac:dyDescent="0.25">
      <c r="C12" s="2"/>
      <c r="D12" s="2" t="s">
        <v>10</v>
      </c>
      <c r="E12" s="6"/>
      <c r="F12" s="2">
        <v>101</v>
      </c>
      <c r="G12" s="7"/>
      <c r="H12" s="2"/>
      <c r="I12" s="16"/>
    </row>
    <row r="13" spans="3:9" x14ac:dyDescent="0.25">
      <c r="C13" s="2"/>
      <c r="D13" s="2" t="s">
        <v>10</v>
      </c>
      <c r="E13" s="6"/>
      <c r="F13" s="2">
        <v>5000</v>
      </c>
      <c r="G13" s="7"/>
      <c r="H13" s="2"/>
      <c r="I13" s="16"/>
    </row>
    <row r="16" spans="3:9" x14ac:dyDescent="0.25">
      <c r="D16" s="12"/>
      <c r="E16" s="12"/>
      <c r="F16" s="12"/>
      <c r="G16" s="12"/>
      <c r="H16" s="12"/>
    </row>
    <row r="17" spans="4:8" x14ac:dyDescent="0.25">
      <c r="D17" s="12"/>
      <c r="E17" s="12"/>
      <c r="F17" s="12"/>
      <c r="G17" s="12"/>
      <c r="H17" s="12"/>
    </row>
    <row r="18" spans="4:8" x14ac:dyDescent="0.25">
      <c r="D18" s="12"/>
      <c r="E18" s="12"/>
      <c r="F18" s="12"/>
      <c r="G18" s="12"/>
      <c r="H18" s="12"/>
    </row>
    <row r="19" spans="4:8" x14ac:dyDescent="0.25">
      <c r="D19" s="12"/>
      <c r="E19" s="12"/>
      <c r="F19" s="12"/>
      <c r="G19" s="12"/>
      <c r="H19" s="12"/>
    </row>
    <row r="20" spans="4:8" x14ac:dyDescent="0.25">
      <c r="D20" s="12"/>
      <c r="E20" s="13"/>
      <c r="F20" s="17"/>
      <c r="G20" s="12"/>
      <c r="H20" s="12"/>
    </row>
    <row r="21" spans="4:8" x14ac:dyDescent="0.25">
      <c r="D21" s="12"/>
      <c r="E21" s="12"/>
      <c r="F21" s="12"/>
      <c r="G21" s="12"/>
      <c r="H21" s="12"/>
    </row>
    <row r="22" spans="4:8" x14ac:dyDescent="0.25">
      <c r="D22" s="12"/>
      <c r="E22" s="12"/>
      <c r="F22" s="12"/>
      <c r="G22" s="12"/>
      <c r="H22" s="12"/>
    </row>
    <row r="23" spans="4:8" x14ac:dyDescent="0.25">
      <c r="D23" s="12"/>
      <c r="E23" s="12"/>
      <c r="F23" s="12"/>
      <c r="G23" s="12"/>
      <c r="H23" s="12"/>
    </row>
    <row r="24" spans="4:8" x14ac:dyDescent="0.25">
      <c r="D24" s="12"/>
      <c r="E24" s="12"/>
      <c r="F24" s="12"/>
      <c r="G24" s="12"/>
      <c r="H24" s="12"/>
    </row>
    <row r="25" spans="4:8" x14ac:dyDescent="0.25">
      <c r="D25" s="12"/>
      <c r="E25" s="12"/>
      <c r="F25" s="12"/>
      <c r="G25" s="12"/>
      <c r="H25" s="12"/>
    </row>
    <row r="26" spans="4:8" x14ac:dyDescent="0.25">
      <c r="D26" s="12"/>
      <c r="E26" s="12"/>
      <c r="F26" s="12"/>
      <c r="G26" s="12"/>
      <c r="H26" s="12"/>
    </row>
    <row r="27" spans="4:8" x14ac:dyDescent="0.25">
      <c r="D27" s="12"/>
      <c r="E27" s="12"/>
      <c r="F27" s="12"/>
      <c r="G27" s="12"/>
      <c r="H27" s="12"/>
    </row>
    <row r="28" spans="4:8" x14ac:dyDescent="0.25">
      <c r="D28" s="12"/>
      <c r="E28" s="12"/>
      <c r="F28" s="12"/>
      <c r="G28" s="12"/>
      <c r="H28" s="12"/>
    </row>
    <row r="29" spans="4:8" x14ac:dyDescent="0.25">
      <c r="D29" s="12"/>
      <c r="E29" s="12"/>
      <c r="F29" s="12"/>
      <c r="G29" s="12"/>
      <c r="H29" s="12"/>
    </row>
    <row r="30" spans="4:8" x14ac:dyDescent="0.25">
      <c r="D30" s="12"/>
      <c r="E30" s="12"/>
      <c r="F30" s="12"/>
      <c r="G30" s="12"/>
      <c r="H30" s="12"/>
    </row>
    <row r="31" spans="4:8" x14ac:dyDescent="0.25">
      <c r="D31" s="12"/>
      <c r="E31" s="12"/>
      <c r="F31" s="12"/>
      <c r="G31" s="12"/>
      <c r="H31" s="12"/>
    </row>
  </sheetData>
  <phoneticPr fontId="3" type="noConversion"/>
  <conditionalFormatting sqref="C4:G4 E5:E13">
    <cfRule type="expression" priority="13">
      <formula>#REF!&gt;DATEVALUE(#REF!)</formula>
    </cfRule>
  </conditionalFormatting>
  <conditionalFormatting sqref="G4:G13">
    <cfRule type="cellIs" dxfId="12" priority="7" operator="greaterThan">
      <formula>TODAY()</formula>
    </cfRule>
  </conditionalFormatting>
  <conditionalFormatting sqref="C5:D13 F5:G13">
    <cfRule type="expression" priority="14">
      <formula>#REF!&gt;DATEVALUE(#REF!)</formula>
    </cfRule>
  </conditionalFormatting>
  <dataValidations count="1">
    <dataValidation type="list" allowBlank="1" showInputMessage="1" showErrorMessage="1" sqref="D5:D13 D4" xr:uid="{3B874CC7-F3ED-4AE5-8CFC-551DC0BD979B}">
      <formula1>REF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98327-487B-477E-893F-76BD945F67F0}">
  <sheetPr codeName="Feuil4"/>
  <dimension ref="A2:U26"/>
  <sheetViews>
    <sheetView tabSelected="1" zoomScaleNormal="100" workbookViewId="0">
      <selection activeCell="G31" sqref="G31"/>
    </sheetView>
  </sheetViews>
  <sheetFormatPr baseColWidth="10" defaultColWidth="11.42578125" defaultRowHeight="15" outlineLevelRow="1" x14ac:dyDescent="0.25"/>
  <cols>
    <col min="1" max="1" width="26.85546875" bestFit="1" customWidth="1"/>
    <col min="2" max="2" width="18.7109375" bestFit="1" customWidth="1"/>
    <col min="3" max="3" width="18.140625" bestFit="1" customWidth="1"/>
    <col min="4" max="4" width="18" bestFit="1" customWidth="1"/>
    <col min="5" max="5" width="19.7109375" bestFit="1" customWidth="1"/>
    <col min="6" max="6" width="15.7109375" bestFit="1" customWidth="1"/>
    <col min="7" max="7" width="18.7109375" bestFit="1" customWidth="1"/>
    <col min="8" max="9" width="17.28515625" bestFit="1" customWidth="1"/>
    <col min="10" max="10" width="15.85546875" bestFit="1" customWidth="1"/>
    <col min="11" max="11" width="26" bestFit="1" customWidth="1"/>
    <col min="12" max="12" width="19.42578125" bestFit="1" customWidth="1"/>
    <col min="13" max="13" width="24.7109375" bestFit="1" customWidth="1"/>
    <col min="14" max="14" width="25.28515625" bestFit="1" customWidth="1"/>
    <col min="15" max="15" width="21.7109375" bestFit="1" customWidth="1"/>
    <col min="16" max="16" width="19.85546875" bestFit="1" customWidth="1"/>
    <col min="17" max="17" width="18.140625" bestFit="1" customWidth="1"/>
    <col min="18" max="18" width="16.42578125" bestFit="1" customWidth="1"/>
    <col min="19" max="19" width="15.140625" bestFit="1" customWidth="1"/>
    <col min="20" max="20" width="19.5703125" bestFit="1" customWidth="1"/>
    <col min="21" max="21" width="13.7109375" style="20" bestFit="1" customWidth="1"/>
  </cols>
  <sheetData>
    <row r="2" spans="1:21" x14ac:dyDescent="0.25">
      <c r="A2" s="19" t="s">
        <v>13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</row>
    <row r="3" spans="1:21" s="25" customFormat="1" outlineLevel="1" x14ac:dyDescent="0.25">
      <c r="A3" s="21" t="s">
        <v>1</v>
      </c>
      <c r="B3" t="s">
        <v>15</v>
      </c>
      <c r="C3" s="22">
        <v>45292</v>
      </c>
      <c r="D3" s="22">
        <v>45323</v>
      </c>
      <c r="E3" s="22">
        <v>45352</v>
      </c>
      <c r="F3" s="22">
        <v>45383</v>
      </c>
      <c r="G3" s="22">
        <v>45413</v>
      </c>
      <c r="H3" s="22">
        <v>45444</v>
      </c>
      <c r="I3" s="22">
        <v>45474</v>
      </c>
      <c r="J3" s="22">
        <v>45505</v>
      </c>
      <c r="K3" s="22">
        <v>45536</v>
      </c>
      <c r="L3" s="22">
        <v>45566</v>
      </c>
      <c r="M3" s="22">
        <v>45597</v>
      </c>
      <c r="N3" s="22">
        <v>45627</v>
      </c>
      <c r="O3" s="23">
        <v>45658</v>
      </c>
      <c r="P3" s="23">
        <v>45689</v>
      </c>
      <c r="Q3" s="23">
        <v>45717</v>
      </c>
      <c r="R3" s="23">
        <v>45748</v>
      </c>
      <c r="S3" s="23">
        <v>45778</v>
      </c>
      <c r="T3" s="23">
        <v>45809</v>
      </c>
      <c r="U3" s="24"/>
    </row>
    <row r="4" spans="1:21" outlineLevel="1" x14ac:dyDescent="0.25">
      <c r="A4" t="s">
        <v>13</v>
      </c>
      <c r="B4" s="26" t="s">
        <v>16</v>
      </c>
      <c r="C4" s="26">
        <v>200</v>
      </c>
      <c r="D4" s="26">
        <v>300</v>
      </c>
      <c r="E4" s="26">
        <v>300</v>
      </c>
      <c r="F4" s="26">
        <v>300</v>
      </c>
      <c r="G4" s="26">
        <v>300</v>
      </c>
      <c r="H4" s="26">
        <v>300</v>
      </c>
      <c r="I4" s="26">
        <v>300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0" t="s">
        <v>17</v>
      </c>
    </row>
    <row r="5" spans="1:21" outlineLevel="1" x14ac:dyDescent="0.25">
      <c r="A5" t="s">
        <v>13</v>
      </c>
      <c r="B5" s="26" t="s">
        <v>18</v>
      </c>
      <c r="C5" s="26">
        <v>500</v>
      </c>
      <c r="D5" s="26">
        <v>200</v>
      </c>
      <c r="E5" s="26">
        <v>10000000</v>
      </c>
      <c r="F5" s="26"/>
      <c r="G5" s="26"/>
      <c r="H5" s="26"/>
      <c r="I5" s="26"/>
      <c r="J5" s="26"/>
      <c r="K5" s="26"/>
      <c r="L5" s="26"/>
      <c r="M5" s="26"/>
      <c r="O5" s="26"/>
      <c r="P5" s="26"/>
      <c r="Q5" s="26"/>
      <c r="R5" s="26"/>
      <c r="S5" s="26"/>
      <c r="T5" s="26"/>
      <c r="U5" s="20" t="s">
        <v>19</v>
      </c>
    </row>
    <row r="6" spans="1:21" outlineLevel="1" x14ac:dyDescent="0.25">
      <c r="A6" t="s">
        <v>13</v>
      </c>
      <c r="B6" s="26" t="s">
        <v>20</v>
      </c>
      <c r="C6" s="27">
        <f>SUMIFS(ACCUEIL!$H:$H, ACCUEIL!$I:$I, "&gt;="&amp;DATE(YEAR('TB PREVISION'!C3), MONTH('TB PREVISION'!C3)-1, 1), ACCUEIL!$I:$I, "&lt;"&amp;DATE(YEAR('TB PREVISION'!C3), MONTH('TB PREVISION'!C3), 1),ACCUEIL!$G:$G,'TB PREVISION'!$A$6)</f>
        <v>0</v>
      </c>
      <c r="D6" s="27">
        <f>SUMIFS(ACCUEIL!$H:$H, ACCUEIL!$I:$I, "&gt;="&amp;DATE(YEAR('TB PREVISION'!D3), MONTH('TB PREVISION'!D3)-1, 1), ACCUEIL!$I:$I, "&lt;"&amp;DATE(YEAR('TB PREVISION'!D3), MONTH('TB PREVISION'!D3), 1),ACCUEIL!$G:$G,'TB PREVISION'!$A$6)</f>
        <v>0</v>
      </c>
      <c r="E6" s="27">
        <f>SUMIFS(ACCUEIL!$H:$H, ACCUEIL!$I:$I, "&gt;="&amp;DATE(YEAR('TB PREVISION'!E3), MONTH('TB PREVISION'!E3)-1, 1), ACCUEIL!$I:$I, "&lt;"&amp;DATE(YEAR('TB PREVISION'!E3), MONTH('TB PREVISION'!E3), 1),ACCUEIL!$G:$G,'TB PREVISION'!$A$6)</f>
        <v>0</v>
      </c>
      <c r="F6" s="27">
        <f>SUMIFS(ACCUEIL!$H:$H, ACCUEIL!$I:$I, "&gt;="&amp;DATE(YEAR('TB PREVISION'!F3), MONTH('TB PREVISION'!F3)-1, 1), ACCUEIL!$I:$I, "&lt;"&amp;DATE(YEAR('TB PREVISION'!F3), MONTH('TB PREVISION'!F3), 1),ACCUEIL!$G:$G,'TB PREVISION'!$A$6)</f>
        <v>0</v>
      </c>
      <c r="G6" s="27">
        <f>SUMIFS(ACCUEIL!$H:$H, ACCUEIL!$I:$I, "&gt;="&amp;DATE(YEAR('TB PREVISION'!G3), MONTH('TB PREVISION'!G3)-1, 1), ACCUEIL!$I:$I, "&lt;"&amp;DATE(YEAR('TB PREVISION'!G3), MONTH('TB PREVISION'!G3), 1),ACCUEIL!$G:$G,'TB PREVISION'!$A$6)</f>
        <v>0</v>
      </c>
      <c r="H6" s="27">
        <f>SUMIFS(ACCUEIL!$H:$H, ACCUEIL!$I:$I, "&gt;="&amp;DATE(YEAR('TB PREVISION'!H3), MONTH('TB PREVISION'!H3)-1, 1), ACCUEIL!$I:$I, "&lt;"&amp;DATE(YEAR('TB PREVISION'!H3), MONTH('TB PREVISION'!H3), 1),ACCUEIL!$G:$G,'TB PREVISION'!$A$6)</f>
        <v>0</v>
      </c>
      <c r="I6" s="27">
        <f>SUMIFS(ACCUEIL!$H:$H, ACCUEIL!$I:$I, "&gt;="&amp;DATE(YEAR('TB PREVISION'!I3), MONTH('TB PREVISION'!I3)-1, 1), ACCUEIL!$I:$I, "&lt;"&amp;DATE(YEAR('TB PREVISION'!I3), MONTH('TB PREVISION'!I3), 1),ACCUEIL!$G:$G,'TB PREVISION'!$A$6)</f>
        <v>0</v>
      </c>
      <c r="J6" s="27">
        <f>SUMIFS(ACCUEIL!$H:$H, ACCUEIL!$I:$I, "&gt;="&amp;DATE(YEAR('TB PREVISION'!J3), MONTH('TB PREVISION'!J3)-1, 1), ACCUEIL!$I:$I, "&lt;"&amp;DATE(YEAR('TB PREVISION'!J3), MONTH('TB PREVISION'!J3), 1),ACCUEIL!$G:$G,'TB PREVISION'!$A$6)</f>
        <v>0</v>
      </c>
      <c r="K6" s="27">
        <f>SUMIFS([2]ACCUEIL!$H:$H, [2]ACCUEIL!$I:$I, "&gt;="&amp;DATE(YEAR('TB PREVISION'!K3), MONTH('TB PREVISION'!K3)-1, 1), [2]ACCUEIL!$I:$I, "&lt;"&amp;DATE(YEAR('TB PREVISION'!K3), MONTH('TB PREVISION'!K3), 1),[2]ACCUEIL!$G:$G,'TB PREVISION'!$A$6)</f>
        <v>0</v>
      </c>
      <c r="L6" s="27">
        <f>SUMIFS([2]ACCUEIL!$H:$H, [2]ACCUEIL!$I:$I, "&gt;="&amp;DATE(YEAR('TB PREVISION'!L3), MONTH('TB PREVISION'!L3)-1, 1), [2]ACCUEIL!$I:$I, "&lt;"&amp;DATE(YEAR('TB PREVISION'!L3), MONTH('TB PREVISION'!L3), 1),[2]ACCUEIL!$G:$G,'TB PREVISION'!$A$6)</f>
        <v>0</v>
      </c>
      <c r="M6" s="27">
        <f>SUMIFS([2]ACCUEIL!$H:$H, [2]ACCUEIL!$I:$I, "&gt;="&amp;DATE(YEAR('TB PREVISION'!M3), MONTH('TB PREVISION'!M3)-1, 1), [2]ACCUEIL!$I:$I, "&lt;"&amp;DATE(YEAR('TB PREVISION'!M3), MONTH('TB PREVISION'!M3), 1),[2]ACCUEIL!$G:$G,'TB PREVISION'!$A$6)</f>
        <v>0</v>
      </c>
      <c r="N6" s="27">
        <f>SUMIFS([2]ACCUEIL!$H:$H, [2]ACCUEIL!$I:$I, "&gt;="&amp;DATE(YEAR('TB PREVISION'!N3), MONTH('TB PREVISION'!N3)-1, 1), [2]ACCUEIL!$I:$I, "&lt;"&amp;DATE(YEAR('TB PREVISION'!N3), MONTH('TB PREVISION'!N3), 1),[2]ACCUEIL!$G:$G,'TB PREVISION'!$A$6)</f>
        <v>0</v>
      </c>
      <c r="O6" s="27">
        <f>SUMIFS([2]ACCUEIL!$H:$H, [2]ACCUEIL!$I:$I, "&gt;="&amp;DATE(YEAR('TB PREVISION'!O3), MONTH('TB PREVISION'!O3)-1, 1), [2]ACCUEIL!$I:$I, "&lt;"&amp;DATE(YEAR('TB PREVISION'!O3), MONTH('TB PREVISION'!O3), 1),[2]ACCUEIL!$G:$G,'TB PREVISION'!$A$6)</f>
        <v>0</v>
      </c>
      <c r="P6" s="27">
        <f>SUMIFS([2]ACCUEIL!$H:$H, [2]ACCUEIL!$I:$I, "&gt;="&amp;DATE(YEAR('TB PREVISION'!P3), MONTH('TB PREVISION'!P3)-1, 1), [2]ACCUEIL!$I:$I, "&lt;"&amp;DATE(YEAR('TB PREVISION'!P3), MONTH('TB PREVISION'!P3), 1),[2]ACCUEIL!$G:$G,'TB PREVISION'!$A$6)</f>
        <v>0</v>
      </c>
      <c r="Q6" s="27">
        <f>SUMIFS([2]ACCUEIL!$H:$H, [2]ACCUEIL!$I:$I, "&gt;="&amp;DATE(YEAR('TB PREVISION'!Q3), MONTH('TB PREVISION'!Q3)-1, 1), [2]ACCUEIL!$I:$I, "&lt;"&amp;DATE(YEAR('TB PREVISION'!Q3), MONTH('TB PREVISION'!Q3), 1),[2]ACCUEIL!$G:$G,'TB PREVISION'!$A$6)</f>
        <v>0</v>
      </c>
      <c r="R6" s="27">
        <f>SUMIFS([2]ACCUEIL!$H:$H, [2]ACCUEIL!$I:$I, "&gt;="&amp;DATE(YEAR('TB PREVISION'!R3), MONTH('TB PREVISION'!R3)-1, 1), [2]ACCUEIL!$I:$I, "&lt;"&amp;DATE(YEAR('TB PREVISION'!R3), MONTH('TB PREVISION'!R3), 1),[2]ACCUEIL!$G:$G,'TB PREVISION'!$A$6)</f>
        <v>0</v>
      </c>
      <c r="S6" s="27">
        <f>SUMIFS([2]ACCUEIL!$H:$H, [2]ACCUEIL!$I:$I, "&gt;="&amp;DATE(YEAR('TB PREVISION'!S3), MONTH('TB PREVISION'!S3)-1, 1), [2]ACCUEIL!$I:$I, "&lt;"&amp;DATE(YEAR('TB PREVISION'!S3), MONTH('TB PREVISION'!S3), 1),[2]ACCUEIL!$G:$G,'TB PREVISION'!$A$6)</f>
        <v>0</v>
      </c>
      <c r="T6" s="27">
        <f>SUMIFS([2]ACCUEIL!$H:$H, [2]ACCUEIL!$I:$I, "&gt;="&amp;DATE(YEAR('TB PREVISION'!T3), MONTH('TB PREVISION'!T3)-1, 1), [2]ACCUEIL!$I:$I, "&lt;"&amp;DATE(YEAR('TB PREVISION'!T3), MONTH('TB PREVISION'!T3), 1),[2]ACCUEIL!$G:$G,'TB PREVISION'!$A$6)</f>
        <v>0</v>
      </c>
      <c r="U6" s="20" t="s">
        <v>21</v>
      </c>
    </row>
    <row r="7" spans="1:21" outlineLevel="1" x14ac:dyDescent="0.25">
      <c r="A7" t="s">
        <v>13</v>
      </c>
      <c r="B7" s="26" t="s">
        <v>22</v>
      </c>
      <c r="C7" s="26">
        <v>3500</v>
      </c>
      <c r="D7" s="26">
        <f>IF(D5&lt;&gt;0,C7-D5+D6,"")</f>
        <v>3300</v>
      </c>
      <c r="E7" s="26">
        <f>IF(E5&lt;&gt;0,D7-E5+E6,"")</f>
        <v>-9996700</v>
      </c>
      <c r="F7" s="26" t="str">
        <f t="shared" ref="F7:T7" si="0">IF(F5&lt;&gt;0,E7-F5+F6,"")</f>
        <v/>
      </c>
      <c r="G7" s="26" t="str">
        <f t="shared" si="0"/>
        <v/>
      </c>
      <c r="H7" s="26" t="str">
        <f t="shared" si="0"/>
        <v/>
      </c>
      <c r="I7" s="26" t="str">
        <f t="shared" si="0"/>
        <v/>
      </c>
      <c r="J7" s="26" t="str">
        <f t="shared" si="0"/>
        <v/>
      </c>
      <c r="K7" s="26" t="str">
        <f t="shared" si="0"/>
        <v/>
      </c>
      <c r="L7" s="26" t="str">
        <f t="shared" si="0"/>
        <v/>
      </c>
      <c r="M7" s="26" t="str">
        <f t="shared" si="0"/>
        <v/>
      </c>
      <c r="N7" s="26" t="str">
        <f>IF(N4&lt;&gt;0,M7-N4+N6,"")</f>
        <v/>
      </c>
      <c r="O7" s="26" t="str">
        <f t="shared" si="0"/>
        <v/>
      </c>
      <c r="P7" s="26" t="str">
        <f t="shared" si="0"/>
        <v/>
      </c>
      <c r="Q7" s="26" t="str">
        <f t="shared" si="0"/>
        <v/>
      </c>
      <c r="R7" s="26" t="str">
        <f t="shared" si="0"/>
        <v/>
      </c>
      <c r="S7" s="26" t="str">
        <f t="shared" si="0"/>
        <v/>
      </c>
      <c r="T7" s="26" t="str">
        <f t="shared" si="0"/>
        <v/>
      </c>
      <c r="U7" s="20" t="s">
        <v>23</v>
      </c>
    </row>
    <row r="8" spans="1:21" outlineLevel="1" x14ac:dyDescent="0.25">
      <c r="A8" t="s">
        <v>13</v>
      </c>
      <c r="B8" s="26" t="s">
        <v>24</v>
      </c>
      <c r="C8" s="28">
        <v>3500</v>
      </c>
      <c r="D8" s="28">
        <f>IF(D7="",C8-D4+D6,D7)</f>
        <v>3300</v>
      </c>
      <c r="E8" s="28">
        <f t="shared" ref="E8:N8" si="1">IF(E7="",D8-E4+E6,E7)</f>
        <v>-9996700</v>
      </c>
      <c r="F8" s="28">
        <f t="shared" si="1"/>
        <v>-9997000</v>
      </c>
      <c r="G8" s="28">
        <f t="shared" si="1"/>
        <v>-9997300</v>
      </c>
      <c r="H8" s="28">
        <f t="shared" si="1"/>
        <v>-9997600</v>
      </c>
      <c r="I8" s="28">
        <f t="shared" si="1"/>
        <v>-9997900</v>
      </c>
      <c r="J8" s="28">
        <f t="shared" si="1"/>
        <v>-9997900</v>
      </c>
      <c r="K8" s="28">
        <f t="shared" si="1"/>
        <v>-9997900</v>
      </c>
      <c r="L8" s="28">
        <f t="shared" si="1"/>
        <v>-9997900</v>
      </c>
      <c r="M8" s="28">
        <f t="shared" si="1"/>
        <v>-9997900</v>
      </c>
      <c r="N8" s="28">
        <f t="shared" si="1"/>
        <v>-9997900</v>
      </c>
      <c r="O8" s="28" t="str">
        <f>IF(O7=0,N7-O4+O6,O7)</f>
        <v/>
      </c>
      <c r="P8" s="28" t="str">
        <f t="shared" ref="P8:T8" si="2">IF(P7=0,O7-P4+P6,P7)</f>
        <v/>
      </c>
      <c r="Q8" s="28" t="str">
        <f t="shared" si="2"/>
        <v/>
      </c>
      <c r="R8" s="28" t="str">
        <f t="shared" si="2"/>
        <v/>
      </c>
      <c r="S8" s="29" t="str">
        <f t="shared" si="2"/>
        <v/>
      </c>
      <c r="T8" s="29" t="str">
        <f t="shared" si="2"/>
        <v/>
      </c>
      <c r="U8" s="20" t="s">
        <v>25</v>
      </c>
    </row>
    <row r="11" spans="1:21" x14ac:dyDescent="0.25">
      <c r="A11" s="19" t="s">
        <v>12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</row>
    <row r="12" spans="1:21" outlineLevel="1" x14ac:dyDescent="0.25">
      <c r="A12" s="21" t="s">
        <v>1</v>
      </c>
      <c r="B12" t="s">
        <v>15</v>
      </c>
      <c r="C12" s="22">
        <v>45292</v>
      </c>
      <c r="D12" s="22">
        <v>45323</v>
      </c>
      <c r="E12" s="22">
        <v>45352</v>
      </c>
      <c r="F12" s="22">
        <v>45383</v>
      </c>
      <c r="G12" s="22">
        <v>45413</v>
      </c>
      <c r="H12" s="22">
        <v>45444</v>
      </c>
      <c r="I12" s="22">
        <v>45474</v>
      </c>
      <c r="J12" s="22">
        <v>45505</v>
      </c>
      <c r="K12" s="22">
        <v>45536</v>
      </c>
      <c r="L12" s="22">
        <v>45566</v>
      </c>
      <c r="M12" s="22">
        <v>45597</v>
      </c>
      <c r="N12" s="22">
        <v>45627</v>
      </c>
      <c r="O12" s="23">
        <v>45658</v>
      </c>
      <c r="P12" s="23">
        <v>45689</v>
      </c>
      <c r="Q12" s="23">
        <v>45717</v>
      </c>
      <c r="R12" s="23">
        <v>45748</v>
      </c>
      <c r="S12" s="23">
        <v>45778</v>
      </c>
      <c r="T12" s="23">
        <v>45809</v>
      </c>
      <c r="U12" s="24"/>
    </row>
    <row r="13" spans="1:21" outlineLevel="1" x14ac:dyDescent="0.25">
      <c r="A13" t="s">
        <v>12</v>
      </c>
      <c r="B13" s="26" t="s">
        <v>16</v>
      </c>
      <c r="C13" s="26">
        <v>100</v>
      </c>
      <c r="D13" s="26">
        <v>150</v>
      </c>
      <c r="E13" s="26">
        <v>150</v>
      </c>
      <c r="F13" s="26">
        <v>150</v>
      </c>
      <c r="G13" s="26">
        <v>150</v>
      </c>
      <c r="H13" s="26">
        <v>150</v>
      </c>
      <c r="I13" s="26">
        <v>150</v>
      </c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0" t="s">
        <v>26</v>
      </c>
    </row>
    <row r="14" spans="1:21" outlineLevel="1" x14ac:dyDescent="0.25">
      <c r="A14" t="s">
        <v>12</v>
      </c>
      <c r="B14" s="26" t="s">
        <v>18</v>
      </c>
      <c r="C14" s="26">
        <v>90</v>
      </c>
      <c r="D14" s="26">
        <v>120</v>
      </c>
      <c r="E14" s="26">
        <v>400</v>
      </c>
      <c r="F14" s="26">
        <v>1000</v>
      </c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0" t="s">
        <v>27</v>
      </c>
    </row>
    <row r="15" spans="1:21" outlineLevel="1" x14ac:dyDescent="0.25">
      <c r="A15" t="s">
        <v>12</v>
      </c>
      <c r="B15" s="26" t="s">
        <v>20</v>
      </c>
      <c r="C15" s="27">
        <f>SUMIFS(ACCUEIL!$H:$H, ACCUEIL!$I:$I, "&gt;="&amp;DATE(YEAR('TB PREVISION'!C12), MONTH('TB PREVISION'!C12)-1, 1), ACCUEIL!$I:$I, "&lt;"&amp;DATE(YEAR('TB PREVISION'!C12), MONTH('TB PREVISION'!C12), 1),ACCUEIL!$G:$G,'TB PREVISION'!$A$15)</f>
        <v>0</v>
      </c>
      <c r="D15" s="27">
        <f>SUMIFS(ACCUEIL!$H:$H, ACCUEIL!$I:$I, "&gt;="&amp;DATE(YEAR('TB PREVISION'!D12), MONTH('TB PREVISION'!D12)-1, 1), ACCUEIL!$I:$I, "&lt;"&amp;DATE(YEAR('TB PREVISION'!D12), MONTH('TB PREVISION'!D12), 1),ACCUEIL!$G:$G,'TB PREVISION'!$A$15)</f>
        <v>0</v>
      </c>
      <c r="E15" s="27">
        <f>SUMIFS(ACCUEIL!$H:$H, ACCUEIL!$I:$I, "&gt;="&amp;DATE(YEAR('TB PREVISION'!E12), MONTH('TB PREVISION'!E12)-1, 1), ACCUEIL!$I:$I, "&lt;"&amp;DATE(YEAR('TB PREVISION'!E12), MONTH('TB PREVISION'!E12), 1),ACCUEIL!$G:$G,'TB PREVISION'!$A$15)</f>
        <v>0</v>
      </c>
      <c r="F15" s="27">
        <f>SUMIFS(ACCUEIL!$H:$H, ACCUEIL!$I:$I, "&gt;="&amp;DATE(YEAR('TB PREVISION'!F12), MONTH('TB PREVISION'!F12)-1, 1), ACCUEIL!$I:$I, "&lt;"&amp;DATE(YEAR('TB PREVISION'!F12), MONTH('TB PREVISION'!F12), 1),ACCUEIL!$G:$G,'TB PREVISION'!$A$15)</f>
        <v>0</v>
      </c>
      <c r="G15" s="27">
        <f>SUMIFS(ACCUEIL!$H:$H, ACCUEIL!$I:$I, "&gt;="&amp;DATE(YEAR('TB PREVISION'!G12), MONTH('TB PREVISION'!G12)-1, 1), ACCUEIL!$I:$I, "&lt;"&amp;DATE(YEAR('TB PREVISION'!G12), MONTH('TB PREVISION'!G12), 1),ACCUEIL!$G:$G,'TB PREVISION'!$A$15)</f>
        <v>0</v>
      </c>
      <c r="H15" s="27">
        <f>SUMIFS(ACCUEIL!$H:$H, ACCUEIL!$I:$I, "&gt;="&amp;DATE(YEAR('TB PREVISION'!H12), MONTH('TB PREVISION'!H12)-1, 1), ACCUEIL!$I:$I, "&lt;"&amp;DATE(YEAR('TB PREVISION'!H12), MONTH('TB PREVISION'!H12), 1),ACCUEIL!$G:$G,'TB PREVISION'!$A$15)</f>
        <v>0</v>
      </c>
      <c r="I15" s="27">
        <f>SUMIFS(ACCUEIL!$H:$H, ACCUEIL!$I:$I, "&gt;="&amp;DATE(YEAR('TB PREVISION'!I12), MONTH('TB PREVISION'!I12)-1, 1), ACCUEIL!$I:$I, "&lt;"&amp;DATE(YEAR('TB PREVISION'!I12), MONTH('TB PREVISION'!I12), 1),ACCUEIL!$G:$G,'TB PREVISION'!$A$15)</f>
        <v>0</v>
      </c>
      <c r="J15" s="27">
        <f>SUMIFS(ACCUEIL!$H:$H, ACCUEIL!$I:$I, "&gt;="&amp;DATE(YEAR('TB PREVISION'!J12), MONTH('TB PREVISION'!J12)-1, 1), ACCUEIL!$I:$I, "&lt;"&amp;DATE(YEAR('TB PREVISION'!J12), MONTH('TB PREVISION'!J12), 1),ACCUEIL!$G:$G,'TB PREVISION'!$A$15)</f>
        <v>0</v>
      </c>
      <c r="K15" s="27">
        <f>SUMIFS([2]ACCUEIL!$H:$H, [2]ACCUEIL!$I:$I, "&gt;="&amp;DATE(YEAR('TB PREVISION'!K12), MONTH('TB PREVISION'!K12)-1, 1), [2]ACCUEIL!$I:$I, "&lt;"&amp;DATE(YEAR('TB PREVISION'!K12), MONTH('TB PREVISION'!K12), 1),[2]ACCUEIL!$G:$G,'TB PREVISION'!$A$15)</f>
        <v>0</v>
      </c>
      <c r="L15" s="27">
        <f>SUMIFS([2]ACCUEIL!$H:$H, [2]ACCUEIL!$I:$I, "&gt;="&amp;DATE(YEAR('TB PREVISION'!L12), MONTH('TB PREVISION'!L12)-1, 1), [2]ACCUEIL!$I:$I, "&lt;"&amp;DATE(YEAR('TB PREVISION'!L12), MONTH('TB PREVISION'!L12), 1),[2]ACCUEIL!$G:$G,'TB PREVISION'!$A$15)</f>
        <v>0</v>
      </c>
      <c r="M15" s="27">
        <f>SUMIFS([2]ACCUEIL!$H:$H, [2]ACCUEIL!$I:$I, "&gt;="&amp;DATE(YEAR('TB PREVISION'!M12), MONTH('TB PREVISION'!M12)-1, 1), [2]ACCUEIL!$I:$I, "&lt;"&amp;DATE(YEAR('TB PREVISION'!M12), MONTH('TB PREVISION'!M12), 1),[2]ACCUEIL!$G:$G,'TB PREVISION'!$A$15)</f>
        <v>0</v>
      </c>
      <c r="N15" s="27">
        <f>SUMIFS([2]ACCUEIL!$H:$H, [2]ACCUEIL!$I:$I, "&gt;="&amp;DATE(YEAR('TB PREVISION'!N12), MONTH('TB PREVISION'!N12)-1, 1), [2]ACCUEIL!$I:$I, "&lt;"&amp;DATE(YEAR('TB PREVISION'!N12), MONTH('TB PREVISION'!N12), 1),[2]ACCUEIL!$G:$G,'TB PREVISION'!$A$15)</f>
        <v>0</v>
      </c>
      <c r="O15" s="27">
        <f>SUMIFS([2]ACCUEIL!$H:$H, [2]ACCUEIL!$I:$I, "&gt;="&amp;DATE(YEAR('TB PREVISION'!O12), MONTH('TB PREVISION'!O12)-1, 1), [2]ACCUEIL!$I:$I, "&lt;"&amp;DATE(YEAR('TB PREVISION'!O12), MONTH('TB PREVISION'!O12), 1),[2]ACCUEIL!$G:$G,'TB PREVISION'!$A$15)</f>
        <v>0</v>
      </c>
      <c r="P15" s="27">
        <f>SUMIFS([2]ACCUEIL!$H:$H, [2]ACCUEIL!$I:$I, "&gt;="&amp;DATE(YEAR('TB PREVISION'!P12), MONTH('TB PREVISION'!P12)-1, 1), [2]ACCUEIL!$I:$I, "&lt;"&amp;DATE(YEAR('TB PREVISION'!P12), MONTH('TB PREVISION'!P12), 1),[2]ACCUEIL!$G:$G,'TB PREVISION'!$A$15)</f>
        <v>0</v>
      </c>
      <c r="Q15" s="27">
        <f>SUMIFS([2]ACCUEIL!$H:$H, [2]ACCUEIL!$I:$I, "&gt;="&amp;DATE(YEAR('TB PREVISION'!Q12), MONTH('TB PREVISION'!Q12)-1, 1), [2]ACCUEIL!$I:$I, "&lt;"&amp;DATE(YEAR('TB PREVISION'!Q12), MONTH('TB PREVISION'!Q12), 1),[2]ACCUEIL!$G:$G,'TB PREVISION'!$A$15)</f>
        <v>0</v>
      </c>
      <c r="R15" s="27">
        <f>SUMIFS([2]ACCUEIL!$H:$H, [2]ACCUEIL!$I:$I, "&gt;="&amp;DATE(YEAR('TB PREVISION'!R12), MONTH('TB PREVISION'!R12)-1, 1), [2]ACCUEIL!$I:$I, "&lt;"&amp;DATE(YEAR('TB PREVISION'!R12), MONTH('TB PREVISION'!R12), 1),[2]ACCUEIL!$G:$G,'TB PREVISION'!$A$15)</f>
        <v>0</v>
      </c>
      <c r="S15" s="27">
        <f>SUMIFS([2]ACCUEIL!$H:$H, [2]ACCUEIL!$I:$I, "&gt;="&amp;DATE(YEAR('TB PREVISION'!S12), MONTH('TB PREVISION'!S12)-1, 1), [2]ACCUEIL!$I:$I, "&lt;"&amp;DATE(YEAR('TB PREVISION'!S12), MONTH('TB PREVISION'!S12), 1),[2]ACCUEIL!$G:$G,'TB PREVISION'!$A$15)</f>
        <v>0</v>
      </c>
      <c r="T15" s="27">
        <f>SUMIFS([2]ACCUEIL!$H:$H, [2]ACCUEIL!$I:$I, "&gt;="&amp;DATE(YEAR('TB PREVISION'!T12), MONTH('TB PREVISION'!T12)-1, 1), [2]ACCUEIL!$I:$I, "&lt;"&amp;DATE(YEAR('TB PREVISION'!T12), MONTH('TB PREVISION'!T12), 1),[2]ACCUEIL!$G:$G,'TB PREVISION'!$A$15)</f>
        <v>0</v>
      </c>
      <c r="U15" s="20" t="s">
        <v>28</v>
      </c>
    </row>
    <row r="16" spans="1:21" outlineLevel="1" x14ac:dyDescent="0.25">
      <c r="A16" t="s">
        <v>12</v>
      </c>
      <c r="B16" s="26" t="s">
        <v>22</v>
      </c>
      <c r="C16" s="26">
        <v>1910</v>
      </c>
      <c r="D16" s="26">
        <f>IF(D14&lt;&gt;0,C16-D14+D15,"")</f>
        <v>1790</v>
      </c>
      <c r="E16" s="26">
        <f t="shared" ref="E16:N16" si="3">IF(E14&lt;&gt;0,D16-E14+E15,"")</f>
        <v>1390</v>
      </c>
      <c r="F16" s="26">
        <f t="shared" si="3"/>
        <v>390</v>
      </c>
      <c r="G16" s="26" t="str">
        <f t="shared" si="3"/>
        <v/>
      </c>
      <c r="H16" s="26" t="str">
        <f t="shared" si="3"/>
        <v/>
      </c>
      <c r="I16" s="26" t="str">
        <f t="shared" si="3"/>
        <v/>
      </c>
      <c r="J16" s="26" t="str">
        <f t="shared" si="3"/>
        <v/>
      </c>
      <c r="K16" s="26" t="str">
        <f t="shared" si="3"/>
        <v/>
      </c>
      <c r="L16" s="26" t="str">
        <f t="shared" si="3"/>
        <v/>
      </c>
      <c r="M16" s="26" t="str">
        <f t="shared" si="3"/>
        <v/>
      </c>
      <c r="N16" s="26" t="str">
        <f t="shared" si="3"/>
        <v/>
      </c>
      <c r="O16" s="26"/>
      <c r="P16" s="26"/>
      <c r="Q16" s="26"/>
      <c r="R16" s="26"/>
      <c r="S16" s="26"/>
      <c r="T16" s="26"/>
      <c r="U16" s="20" t="s">
        <v>29</v>
      </c>
    </row>
    <row r="17" spans="1:21" outlineLevel="1" x14ac:dyDescent="0.25">
      <c r="A17" t="s">
        <v>12</v>
      </c>
      <c r="B17" s="26" t="s">
        <v>24</v>
      </c>
      <c r="C17" s="26">
        <v>1910</v>
      </c>
      <c r="D17" s="26">
        <f>IF(D16="",C17-D13+D15,D16)</f>
        <v>1790</v>
      </c>
      <c r="E17" s="26">
        <f t="shared" ref="E17:N17" si="4">IF(E16="",D17-E13+E15,E16)</f>
        <v>1390</v>
      </c>
      <c r="F17" s="26">
        <f t="shared" si="4"/>
        <v>390</v>
      </c>
      <c r="G17" s="26">
        <f t="shared" si="4"/>
        <v>240</v>
      </c>
      <c r="H17" s="26">
        <f t="shared" si="4"/>
        <v>90</v>
      </c>
      <c r="I17" s="26">
        <f t="shared" si="4"/>
        <v>-60</v>
      </c>
      <c r="J17" s="26">
        <f t="shared" si="4"/>
        <v>-60</v>
      </c>
      <c r="K17" s="26">
        <f t="shared" si="4"/>
        <v>-60</v>
      </c>
      <c r="L17" s="26">
        <f t="shared" si="4"/>
        <v>-60</v>
      </c>
      <c r="M17" s="26">
        <f t="shared" si="4"/>
        <v>-60</v>
      </c>
      <c r="N17" s="26">
        <f t="shared" si="4"/>
        <v>-60</v>
      </c>
      <c r="O17" s="26"/>
      <c r="P17" s="26"/>
      <c r="Q17" s="26"/>
      <c r="R17" s="26"/>
      <c r="S17" s="26"/>
      <c r="T17" s="26"/>
      <c r="U17" s="20" t="s">
        <v>30</v>
      </c>
    </row>
    <row r="20" spans="1:21" x14ac:dyDescent="0.25">
      <c r="A20" s="19" t="s">
        <v>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</row>
    <row r="21" spans="1:21" outlineLevel="1" x14ac:dyDescent="0.25">
      <c r="A21" s="21" t="s">
        <v>1</v>
      </c>
      <c r="B21" t="s">
        <v>15</v>
      </c>
      <c r="C21" s="22">
        <v>45292</v>
      </c>
      <c r="D21" s="22">
        <v>45323</v>
      </c>
      <c r="E21" s="22">
        <v>45352</v>
      </c>
      <c r="F21" s="22">
        <v>45383</v>
      </c>
      <c r="G21" s="22">
        <v>45413</v>
      </c>
      <c r="H21" s="22">
        <v>45444</v>
      </c>
      <c r="I21" s="22">
        <v>45474</v>
      </c>
      <c r="J21" s="22">
        <v>45505</v>
      </c>
      <c r="K21" s="22">
        <v>45536</v>
      </c>
      <c r="L21" s="22">
        <v>45566</v>
      </c>
      <c r="M21" s="22">
        <v>45597</v>
      </c>
      <c r="N21" s="22">
        <v>45627</v>
      </c>
      <c r="O21" s="23">
        <v>45658</v>
      </c>
      <c r="P21" s="23">
        <v>45689</v>
      </c>
      <c r="Q21" s="23">
        <v>45717</v>
      </c>
      <c r="R21" s="23">
        <v>45748</v>
      </c>
      <c r="S21" s="23">
        <v>45778</v>
      </c>
      <c r="T21" s="23">
        <v>45809</v>
      </c>
      <c r="U21" s="24"/>
    </row>
    <row r="22" spans="1:21" outlineLevel="1" x14ac:dyDescent="0.25">
      <c r="A22" t="s">
        <v>14</v>
      </c>
      <c r="B22" s="26" t="s">
        <v>16</v>
      </c>
      <c r="C22" s="26"/>
      <c r="D22" s="26"/>
      <c r="E22" s="26"/>
      <c r="F22" s="26">
        <v>150</v>
      </c>
      <c r="G22" s="26">
        <v>200</v>
      </c>
      <c r="H22" s="26">
        <v>460</v>
      </c>
      <c r="I22" s="26">
        <v>300</v>
      </c>
      <c r="J22" s="26">
        <v>100</v>
      </c>
      <c r="K22" s="26">
        <v>60</v>
      </c>
      <c r="L22" s="26">
        <v>50</v>
      </c>
      <c r="M22" s="26">
        <v>50</v>
      </c>
      <c r="N22" s="26">
        <v>30</v>
      </c>
      <c r="O22" s="26">
        <v>100</v>
      </c>
      <c r="P22" s="26">
        <v>100</v>
      </c>
      <c r="Q22" s="26">
        <v>100</v>
      </c>
      <c r="R22" s="26">
        <v>80</v>
      </c>
      <c r="S22" s="26">
        <v>80</v>
      </c>
      <c r="T22" s="26">
        <v>80</v>
      </c>
      <c r="U22" s="24" t="s">
        <v>31</v>
      </c>
    </row>
    <row r="23" spans="1:21" outlineLevel="1" x14ac:dyDescent="0.25">
      <c r="A23" t="s">
        <v>14</v>
      </c>
      <c r="B23" s="26" t="s">
        <v>18</v>
      </c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4" t="s">
        <v>32</v>
      </c>
    </row>
    <row r="24" spans="1:21" outlineLevel="1" x14ac:dyDescent="0.25">
      <c r="A24" t="s">
        <v>14</v>
      </c>
      <c r="B24" s="26" t="s">
        <v>20</v>
      </c>
      <c r="C24" s="27">
        <f>SUMIFS(ACCUEIL!$H:$H, ACCUEIL!$I:$I, "&gt;="&amp;DATE(YEAR('TB PREVISION'!C21), MONTH('TB PREVISION'!C21)-1, 1), ACCUEIL!$I:$I, "&lt;"&amp;DATE(YEAR('TB PREVISION'!C21), MONTH('TB PREVISION'!C21), 1),ACCUEIL!$G:$G,$A$24)</f>
        <v>0</v>
      </c>
      <c r="D24" s="27">
        <f>SUMIFS(ACCUEIL!$H:$H, ACCUEIL!$I:$I, "&gt;="&amp;DATE(YEAR('TB PREVISION'!D21), MONTH('TB PREVISION'!D21)-1, 1), ACCUEIL!$I:$I, "&lt;"&amp;DATE(YEAR('TB PREVISION'!D21), MONTH('TB PREVISION'!D21), 1),ACCUEIL!$G:$G,$A$24)</f>
        <v>0</v>
      </c>
      <c r="E24" s="27">
        <f>SUMIFS(ACCUEIL!$H:$H, ACCUEIL!$I:$I, "&gt;="&amp;DATE(YEAR('TB PREVISION'!E21), MONTH('TB PREVISION'!E21)-1, 1), ACCUEIL!$I:$I, "&lt;"&amp;DATE(YEAR('TB PREVISION'!E21), MONTH('TB PREVISION'!E21), 1),ACCUEIL!$G:$G,$A$24)</f>
        <v>0</v>
      </c>
      <c r="F24" s="27">
        <f>SUMIFS(ACCUEIL!$H:$H, ACCUEIL!$I:$I, "&gt;="&amp;DATE(YEAR('TB PREVISION'!F21), MONTH('TB PREVISION'!F21)-1, 1), ACCUEIL!$I:$I, "&lt;"&amp;DATE(YEAR('TB PREVISION'!F21), MONTH('TB PREVISION'!F21), 1),ACCUEIL!$G:$G,$A$24)</f>
        <v>0</v>
      </c>
      <c r="G24" s="27">
        <f>SUMIFS(ACCUEIL!$H:$H, ACCUEIL!$I:$I, "&gt;="&amp;DATE(YEAR('TB PREVISION'!G21), MONTH('TB PREVISION'!G21)-1, 1), ACCUEIL!$I:$I, "&lt;"&amp;DATE(YEAR('TB PREVISION'!G21), MONTH('TB PREVISION'!G21), 1),ACCUEIL!$G:$G,$A$24)</f>
        <v>0</v>
      </c>
      <c r="H24" s="27">
        <f>SUMIFS(ACCUEIL!$H:$H, ACCUEIL!$I:$I, "&gt;="&amp;DATE(YEAR('TB PREVISION'!H21), MONTH('TB PREVISION'!H21)-1, 1), ACCUEIL!$I:$I, "&lt;"&amp;DATE(YEAR('TB PREVISION'!H21), MONTH('TB PREVISION'!H21), 1),ACCUEIL!$G:$G,$A$24)</f>
        <v>0</v>
      </c>
      <c r="I24" s="27">
        <f>SUMIFS(ACCUEIL!$H:$H, ACCUEIL!$I:$I, "&gt;="&amp;DATE(YEAR('TB PREVISION'!I21), MONTH('TB PREVISION'!I21)-1, 1), ACCUEIL!$I:$I, "&lt;"&amp;DATE(YEAR('TB PREVISION'!I21), MONTH('TB PREVISION'!I21), 1),ACCUEIL!$G:$G,$A$24)</f>
        <v>0</v>
      </c>
      <c r="J24" s="27">
        <f>SUMIFS(ACCUEIL!$H:$H, ACCUEIL!$I:$I, "&gt;="&amp;DATE(YEAR('TB PREVISION'!J21), MONTH('TB PREVISION'!J21)-1, 1), ACCUEIL!$I:$I, "&lt;"&amp;DATE(YEAR('TB PREVISION'!J21), MONTH('TB PREVISION'!J21), 1),ACCUEIL!$G:$G,$A$24)</f>
        <v>0</v>
      </c>
      <c r="K24" s="27">
        <f>SUMIFS([2]ACCUEIL!$H:$H, [2]ACCUEIL!$I:$I, "&gt;="&amp;DATE(YEAR('TB PREVISION'!K21), MONTH('TB PREVISION'!K21)-1, 1), [2]ACCUEIL!$I:$I, "&lt;"&amp;DATE(YEAR('TB PREVISION'!K21), MONTH('TB PREVISION'!K21), 1),[2]ACCUEIL!$G:$G,$A$24)</f>
        <v>0</v>
      </c>
      <c r="L24" s="27">
        <f>SUMIFS([2]ACCUEIL!$H:$H, [2]ACCUEIL!$I:$I, "&gt;="&amp;DATE(YEAR('TB PREVISION'!L21), MONTH('TB PREVISION'!L21)-1, 1), [2]ACCUEIL!$I:$I, "&lt;"&amp;DATE(YEAR('TB PREVISION'!L21), MONTH('TB PREVISION'!L21), 1),[2]ACCUEIL!$G:$G,$A$24)</f>
        <v>0</v>
      </c>
      <c r="M24" s="27">
        <f>SUMIFS([2]ACCUEIL!$H:$H, [2]ACCUEIL!$I:$I, "&gt;="&amp;DATE(YEAR('TB PREVISION'!M21), MONTH('TB PREVISION'!M21)-1, 1), [2]ACCUEIL!$I:$I, "&lt;"&amp;DATE(YEAR('TB PREVISION'!M21), MONTH('TB PREVISION'!M21), 1),[2]ACCUEIL!$G:$G,$A$24)</f>
        <v>0</v>
      </c>
      <c r="N24" s="27">
        <f>SUMIFS([2]ACCUEIL!$H:$H, [2]ACCUEIL!$I:$I, "&gt;="&amp;DATE(YEAR('TB PREVISION'!N21), MONTH('TB PREVISION'!N21)-1, 1), [2]ACCUEIL!$I:$I, "&lt;"&amp;DATE(YEAR('TB PREVISION'!N21), MONTH('TB PREVISION'!N21), 1),[2]ACCUEIL!$G:$G,$A$24)</f>
        <v>0</v>
      </c>
      <c r="O24" s="27">
        <f>SUMIFS([2]ACCUEIL!$H:$H, [2]ACCUEIL!$I:$I, "&gt;="&amp;DATE(YEAR('TB PREVISION'!O21), MONTH('TB PREVISION'!O21)-1, 1), [2]ACCUEIL!$I:$I, "&lt;"&amp;DATE(YEAR('TB PREVISION'!O21), MONTH('TB PREVISION'!O21), 1),[2]ACCUEIL!$G:$G,$A$24)</f>
        <v>0</v>
      </c>
      <c r="P24" s="27">
        <f>SUMIFS([2]ACCUEIL!$H:$H, [2]ACCUEIL!$I:$I, "&gt;="&amp;DATE(YEAR('TB PREVISION'!P21), MONTH('TB PREVISION'!P21)-1, 1), [2]ACCUEIL!$I:$I, "&lt;"&amp;DATE(YEAR('TB PREVISION'!P21), MONTH('TB PREVISION'!P21), 1),[2]ACCUEIL!$G:$G,$A$24)</f>
        <v>0</v>
      </c>
      <c r="Q24" s="27">
        <f>SUMIFS([2]ACCUEIL!$H:$H, [2]ACCUEIL!$I:$I, "&gt;="&amp;DATE(YEAR('TB PREVISION'!Q21), MONTH('TB PREVISION'!Q21)-1, 1), [2]ACCUEIL!$I:$I, "&lt;"&amp;DATE(YEAR('TB PREVISION'!Q21), MONTH('TB PREVISION'!Q21), 1),[2]ACCUEIL!$G:$G,$A$24)</f>
        <v>0</v>
      </c>
      <c r="R24" s="27">
        <f>SUMIFS([2]ACCUEIL!$H:$H, [2]ACCUEIL!$I:$I, "&gt;="&amp;DATE(YEAR('TB PREVISION'!R21), MONTH('TB PREVISION'!R21)-1, 1), [2]ACCUEIL!$I:$I, "&lt;"&amp;DATE(YEAR('TB PREVISION'!R21), MONTH('TB PREVISION'!R21), 1),[2]ACCUEIL!$G:$G,$A$24)</f>
        <v>0</v>
      </c>
      <c r="S24" s="27">
        <f>SUMIFS([2]ACCUEIL!$H:$H, [2]ACCUEIL!$I:$I, "&gt;="&amp;DATE(YEAR('TB PREVISION'!S21), MONTH('TB PREVISION'!S21)-1, 1), [2]ACCUEIL!$I:$I, "&lt;"&amp;DATE(YEAR('TB PREVISION'!S21), MONTH('TB PREVISION'!S21), 1),[2]ACCUEIL!$G:$G,$A$24)</f>
        <v>0</v>
      </c>
      <c r="T24" s="27">
        <f>SUMIFS([2]ACCUEIL!$H:$H, [2]ACCUEIL!$I:$I, "&gt;="&amp;DATE(YEAR('TB PREVISION'!T21), MONTH('TB PREVISION'!T21)-1, 1), [2]ACCUEIL!$I:$I, "&lt;"&amp;DATE(YEAR('TB PREVISION'!T21), MONTH('TB PREVISION'!T21), 1),[2]ACCUEIL!$G:$G,$A$24)</f>
        <v>0</v>
      </c>
      <c r="U24" s="24" t="s">
        <v>33</v>
      </c>
    </row>
    <row r="25" spans="1:21" outlineLevel="1" x14ac:dyDescent="0.25">
      <c r="A25" t="s">
        <v>14</v>
      </c>
      <c r="B25" s="26" t="s">
        <v>22</v>
      </c>
      <c r="C25" s="26"/>
      <c r="D25" s="26" t="str">
        <f>IF(D23&lt;&gt;0,C25-D23+D24,"")</f>
        <v/>
      </c>
      <c r="E25" s="26" t="str">
        <f t="shared" ref="E25" si="5">IF(E23&lt;&gt;0,D25-E23+E24,"")</f>
        <v/>
      </c>
      <c r="F25" s="26" t="str">
        <f>IF(F23&lt;&gt;0,E25-F23+F24,"")</f>
        <v/>
      </c>
      <c r="G25" s="26" t="str">
        <f t="shared" ref="G25:T25" si="6">IF(G23&lt;&gt;0,F25-G23+G24,"")</f>
        <v/>
      </c>
      <c r="H25" s="26" t="str">
        <f t="shared" si="6"/>
        <v/>
      </c>
      <c r="I25" s="26" t="str">
        <f t="shared" si="6"/>
        <v/>
      </c>
      <c r="J25" s="26" t="str">
        <f t="shared" si="6"/>
        <v/>
      </c>
      <c r="K25" s="26" t="str">
        <f t="shared" si="6"/>
        <v/>
      </c>
      <c r="L25" s="26" t="str">
        <f t="shared" si="6"/>
        <v/>
      </c>
      <c r="M25" s="26" t="str">
        <f t="shared" si="6"/>
        <v/>
      </c>
      <c r="N25" s="26" t="str">
        <f t="shared" si="6"/>
        <v/>
      </c>
      <c r="O25" s="26" t="str">
        <f t="shared" si="6"/>
        <v/>
      </c>
      <c r="P25" s="26" t="str">
        <f t="shared" si="6"/>
        <v/>
      </c>
      <c r="Q25" s="26" t="str">
        <f t="shared" si="6"/>
        <v/>
      </c>
      <c r="R25" s="26" t="str">
        <f t="shared" si="6"/>
        <v/>
      </c>
      <c r="S25" s="26" t="str">
        <f t="shared" si="6"/>
        <v/>
      </c>
      <c r="T25" s="26" t="str">
        <f t="shared" si="6"/>
        <v/>
      </c>
      <c r="U25" s="24" t="s">
        <v>34</v>
      </c>
    </row>
    <row r="26" spans="1:21" outlineLevel="1" x14ac:dyDescent="0.25">
      <c r="A26" t="s">
        <v>14</v>
      </c>
      <c r="B26" s="26" t="s">
        <v>24</v>
      </c>
      <c r="C26" s="26"/>
      <c r="D26" s="26">
        <f>IF(D25="",C26-D22+D24,D25)</f>
        <v>0</v>
      </c>
      <c r="E26" s="26">
        <f t="shared" ref="E26:T26" si="7">IF(E25="",D26-E22+E24,E25)</f>
        <v>0</v>
      </c>
      <c r="F26" s="26">
        <f t="shared" si="7"/>
        <v>-150</v>
      </c>
      <c r="G26" s="26">
        <f t="shared" si="7"/>
        <v>-350</v>
      </c>
      <c r="H26" s="26">
        <f t="shared" si="7"/>
        <v>-810</v>
      </c>
      <c r="I26" s="26">
        <f t="shared" si="7"/>
        <v>-1110</v>
      </c>
      <c r="J26" s="26">
        <f t="shared" si="7"/>
        <v>-1210</v>
      </c>
      <c r="K26" s="26">
        <f t="shared" si="7"/>
        <v>-1270</v>
      </c>
      <c r="L26" s="26">
        <f t="shared" si="7"/>
        <v>-1320</v>
      </c>
      <c r="M26" s="26">
        <f t="shared" si="7"/>
        <v>-1370</v>
      </c>
      <c r="N26" s="26">
        <f t="shared" si="7"/>
        <v>-1400</v>
      </c>
      <c r="O26" s="26">
        <f t="shared" si="7"/>
        <v>-1500</v>
      </c>
      <c r="P26" s="26">
        <f t="shared" si="7"/>
        <v>-1600</v>
      </c>
      <c r="Q26" s="26">
        <f t="shared" si="7"/>
        <v>-1700</v>
      </c>
      <c r="R26" s="26">
        <f t="shared" si="7"/>
        <v>-1780</v>
      </c>
      <c r="S26" s="26">
        <f t="shared" si="7"/>
        <v>-1860</v>
      </c>
      <c r="T26" s="26">
        <f t="shared" si="7"/>
        <v>-1940</v>
      </c>
      <c r="U26" s="24" t="s">
        <v>35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C49DA-F2E4-4AA4-ADB1-83E147D506DF}">
  <dimension ref="C1:K45"/>
  <sheetViews>
    <sheetView workbookViewId="0">
      <selection activeCell="M8" sqref="M8"/>
    </sheetView>
  </sheetViews>
  <sheetFormatPr baseColWidth="10" defaultRowHeight="15" x14ac:dyDescent="0.25"/>
  <cols>
    <col min="3" max="3" width="17.7109375" customWidth="1"/>
    <col min="4" max="4" width="18.5703125" customWidth="1"/>
    <col min="5" max="5" width="18" customWidth="1"/>
    <col min="7" max="7" width="18.5703125" style="37" customWidth="1"/>
    <col min="8" max="8" width="18.140625" customWidth="1"/>
    <col min="10" max="10" width="16.42578125" customWidth="1"/>
    <col min="11" max="11" width="11.42578125" style="21"/>
  </cols>
  <sheetData>
    <row r="1" spans="3:11" x14ac:dyDescent="0.25">
      <c r="G1"/>
      <c r="K1"/>
    </row>
    <row r="2" spans="3:11" x14ac:dyDescent="0.25">
      <c r="G2"/>
      <c r="K2"/>
    </row>
    <row r="3" spans="3:11" ht="42.75" x14ac:dyDescent="0.25">
      <c r="C3" s="30" t="s">
        <v>2</v>
      </c>
      <c r="D3" s="30" t="s">
        <v>1</v>
      </c>
      <c r="E3" s="30" t="s">
        <v>36</v>
      </c>
      <c r="F3" s="30" t="s">
        <v>37</v>
      </c>
      <c r="G3" s="30" t="s">
        <v>5</v>
      </c>
      <c r="H3" s="30" t="s">
        <v>38</v>
      </c>
      <c r="I3" s="30" t="s">
        <v>39</v>
      </c>
      <c r="J3" s="30" t="s">
        <v>40</v>
      </c>
      <c r="K3" s="30" t="s">
        <v>41</v>
      </c>
    </row>
    <row r="4" spans="3:11" x14ac:dyDescent="0.25">
      <c r="C4" s="31" t="s">
        <v>12</v>
      </c>
      <c r="D4" s="33" t="s">
        <v>10</v>
      </c>
      <c r="E4" s="32" t="s">
        <v>42</v>
      </c>
      <c r="F4" s="32">
        <v>5</v>
      </c>
      <c r="G4" s="36" t="s">
        <v>43</v>
      </c>
      <c r="H4" s="34">
        <v>10</v>
      </c>
      <c r="I4" s="32" t="s">
        <v>44</v>
      </c>
      <c r="J4" s="35"/>
      <c r="K4" s="39">
        <v>30</v>
      </c>
    </row>
    <row r="5" spans="3:11" x14ac:dyDescent="0.25">
      <c r="C5" s="31" t="s">
        <v>13</v>
      </c>
      <c r="D5" s="33" t="s">
        <v>8</v>
      </c>
      <c r="E5" s="32" t="s">
        <v>45</v>
      </c>
      <c r="F5" s="32">
        <v>6.2</v>
      </c>
      <c r="G5" s="36" t="s">
        <v>43</v>
      </c>
      <c r="H5" s="34">
        <v>15</v>
      </c>
      <c r="I5" s="32" t="s">
        <v>44</v>
      </c>
      <c r="J5" s="35"/>
      <c r="K5" s="39">
        <v>30</v>
      </c>
    </row>
    <row r="6" spans="3:11" x14ac:dyDescent="0.25">
      <c r="C6" s="31" t="s">
        <v>14</v>
      </c>
      <c r="D6" s="33" t="s">
        <v>11</v>
      </c>
      <c r="E6" s="32" t="s">
        <v>46</v>
      </c>
      <c r="F6" s="32">
        <v>3.5</v>
      </c>
      <c r="G6" s="36" t="s">
        <v>43</v>
      </c>
      <c r="H6" s="34">
        <v>31.51</v>
      </c>
      <c r="I6" s="32" t="s">
        <v>44</v>
      </c>
      <c r="J6" s="35">
        <v>1470</v>
      </c>
      <c r="K6" s="39">
        <v>30</v>
      </c>
    </row>
    <row r="7" spans="3:11" ht="30" x14ac:dyDescent="0.25">
      <c r="C7" s="31" t="s">
        <v>47</v>
      </c>
      <c r="D7" s="33" t="s">
        <v>48</v>
      </c>
      <c r="E7" s="32" t="s">
        <v>49</v>
      </c>
      <c r="F7" s="32">
        <v>180</v>
      </c>
      <c r="G7" s="36" t="s">
        <v>9</v>
      </c>
      <c r="H7" s="34">
        <v>1075</v>
      </c>
      <c r="I7" s="32" t="s">
        <v>50</v>
      </c>
      <c r="J7" s="35"/>
      <c r="K7" s="39">
        <v>49</v>
      </c>
    </row>
    <row r="8" spans="3:11" ht="30" x14ac:dyDescent="0.25">
      <c r="C8" s="31" t="s">
        <v>51</v>
      </c>
      <c r="D8" s="33" t="s">
        <v>52</v>
      </c>
      <c r="E8" s="32" t="s">
        <v>53</v>
      </c>
      <c r="F8" s="32">
        <v>1.1000000000000001</v>
      </c>
      <c r="G8" s="36"/>
      <c r="H8" s="34">
        <v>24.26</v>
      </c>
      <c r="I8" s="32" t="s">
        <v>54</v>
      </c>
      <c r="J8" s="35"/>
      <c r="K8" s="39"/>
    </row>
    <row r="9" spans="3:11" ht="30" x14ac:dyDescent="0.25">
      <c r="C9" s="31" t="s">
        <v>55</v>
      </c>
      <c r="D9" s="33" t="s">
        <v>56</v>
      </c>
      <c r="E9" s="32" t="s">
        <v>57</v>
      </c>
      <c r="F9" s="32">
        <v>8</v>
      </c>
      <c r="G9" s="36"/>
      <c r="H9" s="34">
        <v>54.63</v>
      </c>
      <c r="I9" s="32" t="s">
        <v>58</v>
      </c>
      <c r="J9" s="35"/>
      <c r="K9" s="39"/>
    </row>
    <row r="10" spans="3:11" ht="30" x14ac:dyDescent="0.25">
      <c r="C10" s="31" t="s">
        <v>59</v>
      </c>
      <c r="D10" s="33" t="s">
        <v>60</v>
      </c>
      <c r="E10" s="32" t="s">
        <v>61</v>
      </c>
      <c r="F10" s="32">
        <v>18</v>
      </c>
      <c r="G10" s="36"/>
      <c r="H10" s="34">
        <v>187</v>
      </c>
      <c r="I10" s="32" t="s">
        <v>54</v>
      </c>
      <c r="J10" s="35"/>
      <c r="K10" s="39"/>
    </row>
    <row r="11" spans="3:11" ht="30" x14ac:dyDescent="0.25">
      <c r="C11" s="31" t="s">
        <v>62</v>
      </c>
      <c r="D11" s="33" t="s">
        <v>63</v>
      </c>
      <c r="E11" s="32" t="s">
        <v>64</v>
      </c>
      <c r="F11" s="32">
        <v>15.2</v>
      </c>
      <c r="G11" s="36"/>
      <c r="H11" s="34">
        <v>214</v>
      </c>
      <c r="I11" s="32" t="s">
        <v>44</v>
      </c>
      <c r="J11" s="35"/>
      <c r="K11" s="39"/>
    </row>
    <row r="12" spans="3:11" ht="30" x14ac:dyDescent="0.25">
      <c r="C12" s="31" t="s">
        <v>65</v>
      </c>
      <c r="D12" s="33" t="s">
        <v>66</v>
      </c>
      <c r="E12" s="32" t="s">
        <v>67</v>
      </c>
      <c r="F12" s="32">
        <v>26.83</v>
      </c>
      <c r="G12" s="36"/>
      <c r="H12" s="34">
        <v>240</v>
      </c>
      <c r="I12" s="32" t="s">
        <v>44</v>
      </c>
      <c r="J12" s="35"/>
      <c r="K12" s="39"/>
    </row>
    <row r="13" spans="3:11" x14ac:dyDescent="0.25">
      <c r="C13" s="31" t="s">
        <v>68</v>
      </c>
      <c r="D13" s="33" t="s">
        <v>69</v>
      </c>
      <c r="E13" s="32" t="s">
        <v>70</v>
      </c>
      <c r="F13" s="32">
        <v>125</v>
      </c>
      <c r="G13" s="36"/>
      <c r="H13" s="34">
        <v>890</v>
      </c>
      <c r="I13" s="32" t="s">
        <v>50</v>
      </c>
      <c r="J13" s="35"/>
      <c r="K13" s="39"/>
    </row>
    <row r="14" spans="3:11" ht="30" x14ac:dyDescent="0.25">
      <c r="C14" s="31" t="s">
        <v>71</v>
      </c>
      <c r="D14" s="33" t="s">
        <v>72</v>
      </c>
      <c r="E14" s="32" t="s">
        <v>73</v>
      </c>
      <c r="F14" s="32">
        <v>50</v>
      </c>
      <c r="G14" s="36"/>
      <c r="H14" s="34">
        <v>449.35</v>
      </c>
      <c r="I14" s="32" t="s">
        <v>44</v>
      </c>
      <c r="J14" s="35"/>
      <c r="K14" s="39"/>
    </row>
    <row r="15" spans="3:11" ht="30" x14ac:dyDescent="0.25">
      <c r="C15" s="31" t="s">
        <v>74</v>
      </c>
      <c r="D15" s="33" t="s">
        <v>75</v>
      </c>
      <c r="E15" s="32" t="s">
        <v>76</v>
      </c>
      <c r="F15" s="32">
        <v>47</v>
      </c>
      <c r="G15" s="36"/>
      <c r="H15" s="34">
        <v>400</v>
      </c>
      <c r="I15" s="32" t="s">
        <v>44</v>
      </c>
      <c r="J15" s="35"/>
      <c r="K15" s="39"/>
    </row>
    <row r="16" spans="3:11" x14ac:dyDescent="0.25">
      <c r="C16" s="31" t="s">
        <v>77</v>
      </c>
      <c r="D16" s="33"/>
      <c r="E16" s="32"/>
      <c r="F16" s="32"/>
      <c r="G16" s="36"/>
      <c r="H16" s="34"/>
      <c r="I16" s="32"/>
      <c r="J16" s="35"/>
      <c r="K16" s="39"/>
    </row>
    <row r="17" spans="3:11" x14ac:dyDescent="0.25">
      <c r="C17" s="31" t="s">
        <v>78</v>
      </c>
      <c r="D17" s="33" t="s">
        <v>79</v>
      </c>
      <c r="E17" s="32" t="s">
        <v>80</v>
      </c>
      <c r="F17" s="32">
        <v>6.7</v>
      </c>
      <c r="G17" s="36"/>
      <c r="H17" s="34">
        <v>44.73</v>
      </c>
      <c r="I17" s="32" t="s">
        <v>44</v>
      </c>
      <c r="J17" s="35">
        <v>1000</v>
      </c>
      <c r="K17" s="39"/>
    </row>
    <row r="18" spans="3:11" x14ac:dyDescent="0.25">
      <c r="C18" s="31" t="s">
        <v>81</v>
      </c>
      <c r="D18" s="33" t="s">
        <v>82</v>
      </c>
      <c r="E18" s="32" t="s">
        <v>83</v>
      </c>
      <c r="F18" s="32">
        <v>3.13</v>
      </c>
      <c r="G18" s="36"/>
      <c r="H18" s="34">
        <v>40</v>
      </c>
      <c r="I18" s="32" t="s">
        <v>44</v>
      </c>
      <c r="J18" s="35">
        <v>1279</v>
      </c>
      <c r="K18" s="39"/>
    </row>
    <row r="19" spans="3:11" ht="30" x14ac:dyDescent="0.25">
      <c r="C19" s="31" t="s">
        <v>84</v>
      </c>
      <c r="D19" s="33" t="s">
        <v>85</v>
      </c>
      <c r="E19" s="32" t="s">
        <v>86</v>
      </c>
      <c r="F19" s="32">
        <v>23.6</v>
      </c>
      <c r="G19" s="36"/>
      <c r="H19" s="34">
        <v>110</v>
      </c>
      <c r="I19" s="32" t="s">
        <v>44</v>
      </c>
      <c r="J19" s="35"/>
      <c r="K19" s="39"/>
    </row>
    <row r="20" spans="3:11" ht="30" x14ac:dyDescent="0.25">
      <c r="C20" s="31" t="s">
        <v>87</v>
      </c>
      <c r="D20" s="33" t="s">
        <v>88</v>
      </c>
      <c r="E20" s="32" t="s">
        <v>89</v>
      </c>
      <c r="F20" s="32">
        <v>6.36</v>
      </c>
      <c r="G20" s="36"/>
      <c r="H20" s="34">
        <v>43.2</v>
      </c>
      <c r="I20" s="32" t="s">
        <v>44</v>
      </c>
      <c r="J20" s="35">
        <v>628</v>
      </c>
      <c r="K20" s="39"/>
    </row>
    <row r="21" spans="3:11" ht="30" x14ac:dyDescent="0.25">
      <c r="C21" s="31" t="s">
        <v>90</v>
      </c>
      <c r="D21" s="33" t="s">
        <v>91</v>
      </c>
      <c r="E21" s="32" t="s">
        <v>92</v>
      </c>
      <c r="F21" s="32">
        <v>5.78</v>
      </c>
      <c r="G21" s="36"/>
      <c r="H21" s="34">
        <v>43.2</v>
      </c>
      <c r="I21" s="32" t="s">
        <v>44</v>
      </c>
      <c r="J21" s="35">
        <v>1030</v>
      </c>
      <c r="K21" s="39"/>
    </row>
    <row r="22" spans="3:11" ht="30" x14ac:dyDescent="0.25">
      <c r="C22" s="31" t="s">
        <v>93</v>
      </c>
      <c r="D22" s="33" t="s">
        <v>94</v>
      </c>
      <c r="E22" s="32" t="s">
        <v>95</v>
      </c>
      <c r="F22" s="32">
        <v>1.06</v>
      </c>
      <c r="G22" s="36"/>
      <c r="H22" s="34">
        <v>127</v>
      </c>
      <c r="I22" s="32" t="s">
        <v>44</v>
      </c>
      <c r="J22" s="35">
        <v>206</v>
      </c>
      <c r="K22" s="39"/>
    </row>
    <row r="23" spans="3:11" ht="30" x14ac:dyDescent="0.25">
      <c r="C23" s="31" t="s">
        <v>96</v>
      </c>
      <c r="D23" s="33"/>
      <c r="E23" s="32"/>
      <c r="F23" s="32"/>
      <c r="G23" s="36"/>
      <c r="H23" s="34"/>
      <c r="I23" s="32"/>
      <c r="J23" s="35"/>
      <c r="K23" s="39"/>
    </row>
    <row r="24" spans="3:11" ht="30" x14ac:dyDescent="0.25">
      <c r="C24" s="31" t="s">
        <v>97</v>
      </c>
      <c r="D24" s="33" t="s">
        <v>98</v>
      </c>
      <c r="E24" s="32" t="s">
        <v>99</v>
      </c>
      <c r="F24" s="32">
        <v>2.2999999999999998</v>
      </c>
      <c r="G24" s="36"/>
      <c r="H24" s="34">
        <v>23.12</v>
      </c>
      <c r="I24" s="32" t="s">
        <v>100</v>
      </c>
      <c r="J24" s="35">
        <v>309</v>
      </c>
      <c r="K24" s="39"/>
    </row>
    <row r="25" spans="3:11" ht="30" x14ac:dyDescent="0.25">
      <c r="C25" s="31" t="s">
        <v>101</v>
      </c>
      <c r="D25" s="33" t="s">
        <v>102</v>
      </c>
      <c r="E25" s="32" t="s">
        <v>99</v>
      </c>
      <c r="F25" s="32">
        <v>2.25</v>
      </c>
      <c r="G25" s="36"/>
      <c r="H25" s="34">
        <v>23.12</v>
      </c>
      <c r="I25" s="32" t="s">
        <v>100</v>
      </c>
      <c r="J25" s="35">
        <v>210</v>
      </c>
      <c r="K25" s="39"/>
    </row>
    <row r="26" spans="3:11" ht="30" x14ac:dyDescent="0.25">
      <c r="C26" s="31" t="s">
        <v>103</v>
      </c>
      <c r="D26" s="33" t="s">
        <v>104</v>
      </c>
      <c r="E26" s="32" t="s">
        <v>105</v>
      </c>
      <c r="F26" s="32">
        <v>2.25</v>
      </c>
      <c r="G26" s="36"/>
      <c r="H26" s="34">
        <v>20</v>
      </c>
      <c r="I26" s="32" t="s">
        <v>100</v>
      </c>
      <c r="J26" s="35">
        <v>103</v>
      </c>
      <c r="K26" s="39"/>
    </row>
    <row r="27" spans="3:11" ht="30" x14ac:dyDescent="0.25">
      <c r="C27" s="31" t="s">
        <v>106</v>
      </c>
      <c r="D27" s="33" t="s">
        <v>107</v>
      </c>
      <c r="E27" s="32" t="s">
        <v>108</v>
      </c>
      <c r="F27" s="32">
        <v>1.88</v>
      </c>
      <c r="G27" s="36"/>
      <c r="H27" s="34">
        <v>25</v>
      </c>
      <c r="I27" s="32" t="s">
        <v>100</v>
      </c>
      <c r="J27" s="35">
        <v>555</v>
      </c>
      <c r="K27" s="39"/>
    </row>
    <row r="28" spans="3:11" ht="30" x14ac:dyDescent="0.25">
      <c r="C28" s="31" t="s">
        <v>109</v>
      </c>
      <c r="D28" s="33" t="s">
        <v>110</v>
      </c>
      <c r="E28" s="32" t="s">
        <v>111</v>
      </c>
      <c r="F28" s="32">
        <v>0.94</v>
      </c>
      <c r="G28" s="36"/>
      <c r="H28" s="34">
        <v>4.0999999999999996</v>
      </c>
      <c r="I28" s="32" t="s">
        <v>44</v>
      </c>
      <c r="J28" s="35"/>
      <c r="K28" s="39"/>
    </row>
    <row r="29" spans="3:11" ht="30" x14ac:dyDescent="0.25">
      <c r="C29" s="31" t="s">
        <v>112</v>
      </c>
      <c r="D29" s="33" t="s">
        <v>113</v>
      </c>
      <c r="E29" s="32" t="s">
        <v>114</v>
      </c>
      <c r="F29" s="32">
        <v>0.5</v>
      </c>
      <c r="G29" s="36"/>
      <c r="H29" s="34">
        <v>3</v>
      </c>
      <c r="I29" s="32" t="s">
        <v>44</v>
      </c>
      <c r="J29" s="35"/>
      <c r="K29" s="39"/>
    </row>
    <row r="30" spans="3:11" ht="45" x14ac:dyDescent="0.25">
      <c r="C30" s="31" t="s">
        <v>115</v>
      </c>
      <c r="D30" s="38" t="s">
        <v>116</v>
      </c>
      <c r="E30" s="32" t="s">
        <v>117</v>
      </c>
      <c r="F30" s="32">
        <v>0.24</v>
      </c>
      <c r="G30" s="36"/>
      <c r="H30" s="34">
        <v>10</v>
      </c>
      <c r="I30" s="32" t="s">
        <v>54</v>
      </c>
      <c r="J30" s="35"/>
      <c r="K30" s="39"/>
    </row>
    <row r="31" spans="3:11" ht="30" x14ac:dyDescent="0.25">
      <c r="C31" s="31" t="s">
        <v>118</v>
      </c>
      <c r="D31" s="38" t="s">
        <v>119</v>
      </c>
      <c r="E31" s="32" t="s">
        <v>120</v>
      </c>
      <c r="F31" s="32">
        <v>0.37</v>
      </c>
      <c r="G31" s="36"/>
      <c r="H31" s="34">
        <v>9.6</v>
      </c>
      <c r="I31" s="32" t="s">
        <v>100</v>
      </c>
      <c r="J31" s="35"/>
      <c r="K31" s="39"/>
    </row>
    <row r="32" spans="3:11" ht="45" x14ac:dyDescent="0.25">
      <c r="C32" s="31" t="s">
        <v>121</v>
      </c>
      <c r="D32" s="33" t="s">
        <v>122</v>
      </c>
      <c r="E32" s="32" t="s">
        <v>123</v>
      </c>
      <c r="F32" s="32">
        <v>2.8</v>
      </c>
      <c r="G32" s="36"/>
      <c r="H32" s="34">
        <v>6</v>
      </c>
      <c r="I32" s="32" t="s">
        <v>124</v>
      </c>
      <c r="J32" s="35"/>
      <c r="K32" s="39"/>
    </row>
    <row r="33" spans="3:11" ht="30" x14ac:dyDescent="0.25">
      <c r="C33" s="31" t="s">
        <v>125</v>
      </c>
      <c r="D33" s="33" t="s">
        <v>126</v>
      </c>
      <c r="E33" s="32" t="s">
        <v>127</v>
      </c>
      <c r="F33" s="32">
        <v>0.37</v>
      </c>
      <c r="G33" s="36"/>
      <c r="H33" s="34">
        <v>9.6</v>
      </c>
      <c r="I33" s="32" t="s">
        <v>100</v>
      </c>
      <c r="J33" s="35"/>
      <c r="K33" s="39"/>
    </row>
    <row r="34" spans="3:11" ht="30" x14ac:dyDescent="0.25">
      <c r="C34" s="31" t="s">
        <v>128</v>
      </c>
      <c r="D34" s="33" t="s">
        <v>129</v>
      </c>
      <c r="E34" s="32" t="s">
        <v>130</v>
      </c>
      <c r="F34" s="32">
        <v>2.7</v>
      </c>
      <c r="G34" s="36"/>
      <c r="H34" s="34">
        <v>70</v>
      </c>
      <c r="I34" s="32" t="s">
        <v>100</v>
      </c>
      <c r="J34" s="35"/>
      <c r="K34" s="39"/>
    </row>
    <row r="35" spans="3:11" ht="30" x14ac:dyDescent="0.25">
      <c r="C35" s="31" t="s">
        <v>131</v>
      </c>
      <c r="D35" s="38" t="s">
        <v>132</v>
      </c>
      <c r="E35" s="32" t="s">
        <v>133</v>
      </c>
      <c r="F35" s="32">
        <v>0.61</v>
      </c>
      <c r="G35" s="36"/>
      <c r="H35" s="34">
        <v>12</v>
      </c>
      <c r="I35" s="32" t="s">
        <v>100</v>
      </c>
      <c r="J35" s="35"/>
      <c r="K35" s="39"/>
    </row>
    <row r="36" spans="3:11" ht="30" x14ac:dyDescent="0.25">
      <c r="C36" s="31" t="s">
        <v>134</v>
      </c>
      <c r="D36" s="33" t="s">
        <v>135</v>
      </c>
      <c r="E36" s="32" t="s">
        <v>136</v>
      </c>
      <c r="F36" s="32">
        <v>0.13</v>
      </c>
      <c r="G36" s="36"/>
      <c r="H36" s="34">
        <v>2</v>
      </c>
      <c r="I36" s="32" t="s">
        <v>100</v>
      </c>
      <c r="J36" s="35"/>
      <c r="K36" s="39"/>
    </row>
    <row r="37" spans="3:11" ht="45" x14ac:dyDescent="0.25">
      <c r="C37" s="31" t="s">
        <v>137</v>
      </c>
      <c r="D37" s="33" t="s">
        <v>138</v>
      </c>
      <c r="E37" s="32" t="s">
        <v>139</v>
      </c>
      <c r="F37" s="32">
        <v>1.23</v>
      </c>
      <c r="G37" s="36"/>
      <c r="H37" s="34">
        <v>3</v>
      </c>
      <c r="I37" s="32" t="s">
        <v>124</v>
      </c>
      <c r="J37" s="35"/>
      <c r="K37" s="39"/>
    </row>
    <row r="38" spans="3:11" ht="30" x14ac:dyDescent="0.25">
      <c r="C38" s="31" t="s">
        <v>140</v>
      </c>
      <c r="D38" s="38" t="s">
        <v>141</v>
      </c>
      <c r="E38" s="32" t="s">
        <v>142</v>
      </c>
      <c r="F38" s="32">
        <v>1.61</v>
      </c>
      <c r="G38" s="36"/>
      <c r="H38" s="34">
        <v>24</v>
      </c>
      <c r="I38" s="32" t="s">
        <v>44</v>
      </c>
      <c r="J38" s="35"/>
      <c r="K38" s="39"/>
    </row>
    <row r="39" spans="3:11" ht="30" x14ac:dyDescent="0.25">
      <c r="C39" s="31" t="s">
        <v>143</v>
      </c>
      <c r="D39" s="33" t="s">
        <v>144</v>
      </c>
      <c r="E39" s="32" t="s">
        <v>145</v>
      </c>
      <c r="F39" s="32">
        <v>4.2</v>
      </c>
      <c r="G39" s="36"/>
      <c r="H39" s="34">
        <v>40</v>
      </c>
      <c r="I39" s="32" t="s">
        <v>44</v>
      </c>
      <c r="J39" s="35"/>
      <c r="K39" s="39"/>
    </row>
    <row r="40" spans="3:11" ht="30" x14ac:dyDescent="0.25">
      <c r="C40" s="31" t="s">
        <v>146</v>
      </c>
      <c r="D40" s="33" t="s">
        <v>147</v>
      </c>
      <c r="E40" s="32" t="s">
        <v>148</v>
      </c>
      <c r="F40" s="32">
        <v>1.21</v>
      </c>
      <c r="G40" s="36"/>
      <c r="H40" s="34">
        <v>1</v>
      </c>
      <c r="I40" s="32" t="s">
        <v>149</v>
      </c>
      <c r="J40" s="35"/>
      <c r="K40" s="39"/>
    </row>
    <row r="41" spans="3:11" x14ac:dyDescent="0.25">
      <c r="C41" s="31" t="s">
        <v>150</v>
      </c>
      <c r="D41" s="33" t="s">
        <v>151</v>
      </c>
      <c r="E41" s="32" t="s">
        <v>152</v>
      </c>
      <c r="F41" s="32">
        <v>1.53</v>
      </c>
      <c r="G41" s="36"/>
      <c r="H41" s="34">
        <v>24.44</v>
      </c>
      <c r="I41" s="32" t="s">
        <v>54</v>
      </c>
      <c r="J41" s="35"/>
      <c r="K41" s="39"/>
    </row>
    <row r="42" spans="3:11" ht="30" x14ac:dyDescent="0.25">
      <c r="C42" s="31" t="s">
        <v>153</v>
      </c>
      <c r="D42" s="33" t="s">
        <v>154</v>
      </c>
      <c r="E42" s="32" t="s">
        <v>155</v>
      </c>
      <c r="F42" s="32">
        <v>1.75</v>
      </c>
      <c r="G42" s="36"/>
      <c r="H42" s="34">
        <v>7.15</v>
      </c>
      <c r="I42" s="32" t="s">
        <v>100</v>
      </c>
      <c r="J42" s="35"/>
      <c r="K42" s="39"/>
    </row>
    <row r="43" spans="3:11" ht="30" x14ac:dyDescent="0.25">
      <c r="C43" s="31" t="s">
        <v>156</v>
      </c>
      <c r="D43" s="38" t="s">
        <v>157</v>
      </c>
      <c r="E43" s="32" t="s">
        <v>158</v>
      </c>
      <c r="F43" s="32">
        <v>1.8</v>
      </c>
      <c r="G43" s="36"/>
      <c r="H43" s="34">
        <v>8</v>
      </c>
      <c r="I43" s="32" t="s">
        <v>100</v>
      </c>
      <c r="J43" s="35"/>
      <c r="K43" s="39"/>
    </row>
    <row r="44" spans="3:11" ht="30" x14ac:dyDescent="0.25">
      <c r="C44" s="31" t="s">
        <v>159</v>
      </c>
      <c r="D44" s="33" t="s">
        <v>160</v>
      </c>
      <c r="E44" s="32" t="s">
        <v>161</v>
      </c>
      <c r="F44" s="32">
        <v>0.01</v>
      </c>
      <c r="G44" s="36"/>
      <c r="H44" s="34">
        <v>0.19</v>
      </c>
      <c r="I44" s="32" t="s">
        <v>100</v>
      </c>
      <c r="J44" s="35"/>
      <c r="K44" s="39"/>
    </row>
    <row r="45" spans="3:11" x14ac:dyDescent="0.25">
      <c r="C45" s="31" t="s">
        <v>162</v>
      </c>
      <c r="D45" s="33" t="s">
        <v>163</v>
      </c>
      <c r="E45" s="32" t="s">
        <v>164</v>
      </c>
      <c r="F45" s="32">
        <v>0.03</v>
      </c>
      <c r="G45" s="36"/>
      <c r="H45" s="34">
        <v>0.5</v>
      </c>
      <c r="I45" s="32" t="s">
        <v>100</v>
      </c>
      <c r="J45" s="35"/>
      <c r="K45" s="3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ACCUEIL</vt:lpstr>
      <vt:lpstr>TB PREVISION</vt:lpstr>
      <vt:lpstr>DATA</vt:lpstr>
      <vt:lpstr>ARTICLE</vt:lpstr>
      <vt:lpstr>DATE_DE_PRODUCTION</vt:lpstr>
      <vt:lpstr>DESIGNATION</vt:lpstr>
      <vt:lpstr>FOURNISSEUR</vt:lpstr>
      <vt:lpstr>PE19000004639</vt:lpstr>
      <vt:lpstr>REFERENT</vt:lpstr>
      <vt:lpstr>VOLUME_PROD</vt:lpstr>
    </vt:vector>
  </TitlesOfParts>
  <Company>Pepsico Inc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Aymeric</dc:creator>
  <cp:lastModifiedBy>Le Senechal, Aymeric {PEP}</cp:lastModifiedBy>
  <dcterms:created xsi:type="dcterms:W3CDTF">2024-04-30T13:49:51Z</dcterms:created>
  <dcterms:modified xsi:type="dcterms:W3CDTF">2024-05-13T14:56:58Z</dcterms:modified>
</cp:coreProperties>
</file>