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rozecec\Desktop\R&amp;D\FlorElec\"/>
    </mc:Choice>
  </mc:AlternateContent>
  <xr:revisionPtr revIDLastSave="0" documentId="13_ncr:1_{FAF45BCB-9165-4E20-B6CA-1B7B19DDB0C9}" xr6:coauthVersionLast="47" xr6:coauthVersionMax="47" xr10:uidLastSave="{00000000-0000-0000-0000-000000000000}"/>
  <bookViews>
    <workbookView xWindow="-108" yWindow="-108" windowWidth="23256" windowHeight="12576" activeTab="5" xr2:uid="{1598B1ED-45CF-4957-A965-675105101F8F}"/>
  </bookViews>
  <sheets>
    <sheet name="BD métriques" sheetId="3" r:id="rId1"/>
    <sheet name="1 - La portée" sheetId="1" r:id="rId2"/>
    <sheet name="2 - " sheetId="4" r:id="rId3"/>
    <sheet name="3 - " sheetId="5" r:id="rId4"/>
    <sheet name="Résultats" sheetId="6" r:id="rId5"/>
    <sheet name="data vers csv" sheetId="2" r:id="rId6"/>
  </sheets>
  <externalReferences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3" i="3" l="1"/>
  <c r="C56" i="3" s="1"/>
  <c r="B51" i="3"/>
  <c r="B49" i="3"/>
  <c r="B50" i="3" s="1"/>
  <c r="F36" i="3"/>
  <c r="D36" i="3"/>
  <c r="B36" i="3"/>
  <c r="H41" i="1"/>
  <c r="E39" i="1"/>
  <c r="E34" i="1"/>
  <c r="E29" i="1"/>
  <c r="E24" i="1"/>
  <c r="H21" i="1"/>
  <c r="E19" i="1"/>
  <c r="H16" i="1"/>
  <c r="F14" i="1"/>
  <c r="F13" i="1"/>
  <c r="E8" i="1"/>
  <c r="B56" i="3" l="1"/>
</calcChain>
</file>

<file path=xl/sharedStrings.xml><?xml version="1.0" encoding="utf-8"?>
<sst xmlns="http://schemas.openxmlformats.org/spreadsheetml/2006/main" count="96" uniqueCount="74">
  <si>
    <t>Combien y a-t-il de types de milieux différents ?</t>
  </si>
  <si>
    <t>Note de 0 à 10</t>
  </si>
  <si>
    <t>Début</t>
  </si>
  <si>
    <t>3 types de milieux</t>
  </si>
  <si>
    <t>Note Bonus +2 OU Malus -2</t>
  </si>
  <si>
    <t>Absent ou isolés</t>
  </si>
  <si>
    <t>A + B &amp; C</t>
  </si>
  <si>
    <t>Aucunes traces</t>
  </si>
  <si>
    <t>D</t>
  </si>
  <si>
    <t>Présent</t>
  </si>
  <si>
    <t>Absent</t>
  </si>
  <si>
    <t>Présence / Absence de Landes</t>
  </si>
  <si>
    <t>Résultats Conditions stationnelles</t>
  </si>
  <si>
    <t>E + F + G + H</t>
  </si>
  <si>
    <t>A</t>
  </si>
  <si>
    <r>
      <t>B</t>
    </r>
    <r>
      <rPr>
        <b/>
        <sz val="14"/>
        <rFont val="Calibri"/>
        <family val="2"/>
      </rPr>
      <t xml:space="preserve"> et C</t>
    </r>
  </si>
  <si>
    <t>Nombre de type de m</t>
  </si>
  <si>
    <t>Quelle est la densité des sp ?</t>
  </si>
  <si>
    <t>Densité sp</t>
  </si>
  <si>
    <t>R</t>
  </si>
  <si>
    <t>FA</t>
  </si>
  <si>
    <t>Y a-t-il des traces ?</t>
  </si>
  <si>
    <t>E</t>
  </si>
  <si>
    <t>Y a-t-il des espaces N ?</t>
  </si>
  <si>
    <t>F</t>
  </si>
  <si>
    <t>Parcelle</t>
  </si>
  <si>
    <t>Hétérogénéité</t>
  </si>
  <si>
    <t>1 type de milieu</t>
  </si>
  <si>
    <t>2 types de milieux</t>
  </si>
  <si>
    <t>Petits groupes</t>
  </si>
  <si>
    <t>Petites traces</t>
  </si>
  <si>
    <t>Grands groupes</t>
  </si>
  <si>
    <t>Grandes traces</t>
  </si>
  <si>
    <t>Note Portée</t>
  </si>
  <si>
    <t>Note maximum</t>
  </si>
  <si>
    <t>Résultat contexte</t>
  </si>
  <si>
    <t>Données pour fonctionneemnt graphique jauge</t>
  </si>
  <si>
    <t>valeur</t>
  </si>
  <si>
    <t>seuils</t>
  </si>
  <si>
    <t>angle</t>
  </si>
  <si>
    <t>cosinus</t>
  </si>
  <si>
    <t>sinus</t>
  </si>
  <si>
    <t>origine</t>
  </si>
  <si>
    <t>extremité</t>
  </si>
  <si>
    <t>R/FA</t>
  </si>
  <si>
    <t>P/C</t>
  </si>
  <si>
    <t>Espaces N</t>
  </si>
  <si>
    <t>Y a-t-il des zones H ?</t>
  </si>
  <si>
    <t>Y a-t-il des R S S ?</t>
  </si>
  <si>
    <t xml:space="preserve">G </t>
  </si>
  <si>
    <t>H</t>
  </si>
  <si>
    <t>Y a-t-il des m. L ?</t>
  </si>
  <si>
    <t>Résultats Potentiel sp</t>
  </si>
  <si>
    <t>Résultats Stab</t>
  </si>
  <si>
    <t>n.individu</t>
  </si>
  <si>
    <t>nb.m</t>
  </si>
  <si>
    <t>not.nb.m</t>
  </si>
  <si>
    <t>l</t>
  </si>
  <si>
    <t>not.l</t>
  </si>
  <si>
    <t>h</t>
  </si>
  <si>
    <t>note.h</t>
  </si>
  <si>
    <t>rss</t>
  </si>
  <si>
    <t>not.rss</t>
  </si>
  <si>
    <t>r</t>
  </si>
  <si>
    <t>not.r</t>
  </si>
  <si>
    <t>fa</t>
  </si>
  <si>
    <t>not.fa</t>
  </si>
  <si>
    <t>not.tch</t>
  </si>
  <si>
    <t>tch</t>
  </si>
  <si>
    <t>Résultat div</t>
  </si>
  <si>
    <t>Résultat stab</t>
  </si>
  <si>
    <t>Zones H</t>
  </si>
  <si>
    <t>Zones RSS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</si>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</sst>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/10"/>
    <numFmt numFmtId="165" formatCode="#/4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00"/>
      <name val="Calibri"/>
      <family val="2"/>
    </font>
    <font>
      <b/>
      <sz val="14"/>
      <name val="Calibri"/>
      <family val="2"/>
    </font>
    <font>
      <b/>
      <sz val="16"/>
      <color rgb="FFFFFFFF"/>
      <name val="Verdana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6"/>
      <color rgb="FF000000"/>
      <name val="Calibri"/>
      <family val="2"/>
    </font>
    <font>
      <sz val="11"/>
      <color rgb="FFFFFFFF"/>
      <name val="Calibri"/>
      <family val="2"/>
    </font>
    <font>
      <b/>
      <sz val="18"/>
      <color rgb="FFFF0000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D18FE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79D98B"/>
        <bgColor indexed="64"/>
      </patternFill>
    </fill>
  </fills>
  <borders count="50">
    <border>
      <left/>
      <right/>
      <top/>
      <bottom/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/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/>
      <top/>
      <bottom style="medium">
        <color rgb="FF00B0F0"/>
      </bottom>
      <diagonal/>
    </border>
    <border>
      <left/>
      <right/>
      <top/>
      <bottom style="medium">
        <color rgb="FF00B0F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vertical="center"/>
    </xf>
    <xf numFmtId="0" fontId="7" fillId="4" borderId="9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vertical="center"/>
    </xf>
    <xf numFmtId="0" fontId="7" fillId="4" borderId="9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vertical="center" wrapText="1"/>
    </xf>
    <xf numFmtId="0" fontId="6" fillId="8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9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/>
    </xf>
    <xf numFmtId="0" fontId="7" fillId="0" borderId="20" xfId="0" applyFont="1" applyBorder="1"/>
    <xf numFmtId="0" fontId="7" fillId="0" borderId="9" xfId="0" applyFont="1" applyBorder="1"/>
    <xf numFmtId="0" fontId="7" fillId="0" borderId="21" xfId="0" applyFont="1" applyBorder="1"/>
    <xf numFmtId="0" fontId="7" fillId="0" borderId="18" xfId="0" applyFont="1" applyBorder="1" applyAlignment="1">
      <alignment horizontal="center" vertical="center" wrapText="1"/>
    </xf>
    <xf numFmtId="0" fontId="7" fillId="0" borderId="23" xfId="0" applyFont="1" applyBorder="1"/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2" xfId="0" applyFont="1" applyBorder="1"/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/>
    <xf numFmtId="0" fontId="7" fillId="0" borderId="30" xfId="0" applyFont="1" applyBorder="1"/>
    <xf numFmtId="0" fontId="7" fillId="0" borderId="31" xfId="0" applyFont="1" applyBorder="1"/>
    <xf numFmtId="0" fontId="12" fillId="0" borderId="24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28" xfId="0" applyFont="1" applyBorder="1"/>
    <xf numFmtId="0" fontId="11" fillId="0" borderId="3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3" xfId="0" applyFont="1" applyBorder="1"/>
    <xf numFmtId="0" fontId="11" fillId="0" borderId="0" xfId="0" applyFont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7" xfId="0" applyFont="1" applyBorder="1"/>
    <xf numFmtId="0" fontId="11" fillId="0" borderId="6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7" fillId="0" borderId="32" xfId="0" applyFont="1" applyBorder="1"/>
    <xf numFmtId="0" fontId="7" fillId="0" borderId="18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6" fillId="0" borderId="4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9" fontId="7" fillId="0" borderId="9" xfId="0" applyNumberFormat="1" applyFont="1" applyBorder="1"/>
    <xf numFmtId="9" fontId="7" fillId="0" borderId="9" xfId="1" applyFont="1" applyBorder="1" applyProtection="1"/>
    <xf numFmtId="9" fontId="7" fillId="0" borderId="0" xfId="0" applyNumberFormat="1" applyFont="1"/>
    <xf numFmtId="0" fontId="2" fillId="0" borderId="0" xfId="0" applyFont="1" applyAlignment="1">
      <alignment wrapText="1"/>
    </xf>
    <xf numFmtId="0" fontId="2" fillId="9" borderId="47" xfId="0" applyFont="1" applyFill="1" applyBorder="1" applyAlignment="1">
      <alignment wrapText="1"/>
    </xf>
    <xf numFmtId="0" fontId="2" fillId="9" borderId="48" xfId="0" applyFont="1" applyFill="1" applyBorder="1" applyAlignment="1">
      <alignment wrapText="1"/>
    </xf>
    <xf numFmtId="0" fontId="2" fillId="9" borderId="49" xfId="0" applyFont="1" applyFill="1" applyBorder="1" applyAlignment="1">
      <alignment wrapText="1"/>
    </xf>
    <xf numFmtId="0" fontId="2" fillId="10" borderId="0" xfId="0" applyFont="1" applyFill="1" applyAlignment="1">
      <alignment wrapText="1"/>
    </xf>
    <xf numFmtId="0" fontId="2" fillId="11" borderId="47" xfId="0" applyFont="1" applyFill="1" applyBorder="1" applyAlignment="1">
      <alignment wrapText="1"/>
    </xf>
    <xf numFmtId="0" fontId="2" fillId="11" borderId="48" xfId="0" applyFont="1" applyFill="1" applyBorder="1" applyAlignment="1">
      <alignment wrapText="1"/>
    </xf>
    <xf numFmtId="0" fontId="14" fillId="12" borderId="47" xfId="0" applyFont="1" applyFill="1" applyBorder="1" applyAlignment="1">
      <alignment wrapText="1"/>
    </xf>
    <xf numFmtId="0" fontId="14" fillId="12" borderId="49" xfId="0" applyFont="1" applyFill="1" applyBorder="1" applyAlignment="1">
      <alignment wrapText="1"/>
    </xf>
    <xf numFmtId="0" fontId="14" fillId="13" borderId="47" xfId="0" applyFont="1" applyFill="1" applyBorder="1" applyAlignment="1">
      <alignment wrapText="1"/>
    </xf>
    <xf numFmtId="0" fontId="14" fillId="13" borderId="49" xfId="0" applyFont="1" applyFill="1" applyBorder="1" applyAlignment="1">
      <alignment wrapText="1"/>
    </xf>
    <xf numFmtId="0" fontId="14" fillId="14" borderId="47" xfId="0" applyFont="1" applyFill="1" applyBorder="1" applyAlignment="1">
      <alignment wrapText="1"/>
    </xf>
    <xf numFmtId="0" fontId="2" fillId="14" borderId="48" xfId="0" applyFont="1" applyFill="1" applyBorder="1" applyAlignment="1">
      <alignment wrapText="1"/>
    </xf>
    <xf numFmtId="0" fontId="2" fillId="15" borderId="47" xfId="0" applyFont="1" applyFill="1" applyBorder="1" applyAlignment="1">
      <alignment wrapText="1"/>
    </xf>
    <xf numFmtId="0" fontId="2" fillId="15" borderId="48" xfId="0" applyFont="1" applyFill="1" applyBorder="1" applyAlignment="1">
      <alignment wrapText="1"/>
    </xf>
    <xf numFmtId="0" fontId="15" fillId="16" borderId="48" xfId="0" applyFont="1" applyFill="1" applyBorder="1" applyAlignment="1">
      <alignment wrapText="1"/>
    </xf>
    <xf numFmtId="0" fontId="2" fillId="17" borderId="47" xfId="0" applyFont="1" applyFill="1" applyBorder="1" applyAlignment="1">
      <alignment wrapText="1"/>
    </xf>
    <xf numFmtId="0" fontId="2" fillId="17" borderId="49" xfId="0" applyFont="1" applyFill="1" applyBorder="1" applyAlignment="1">
      <alignment wrapText="1"/>
    </xf>
    <xf numFmtId="0" fontId="2" fillId="16" borderId="47" xfId="0" applyFont="1" applyFill="1" applyBorder="1" applyAlignment="1">
      <alignment wrapText="1"/>
    </xf>
    <xf numFmtId="0" fontId="2" fillId="16" borderId="48" xfId="0" applyFont="1" applyFill="1" applyBorder="1" applyAlignment="1">
      <alignment wrapText="1"/>
    </xf>
    <xf numFmtId="0" fontId="2" fillId="18" borderId="47" xfId="0" applyFont="1" applyFill="1" applyBorder="1" applyAlignment="1">
      <alignment wrapText="1"/>
    </xf>
    <xf numFmtId="0" fontId="2" fillId="18" borderId="49" xfId="0" applyFont="1" applyFill="1" applyBorder="1" applyAlignment="1">
      <alignment wrapText="1"/>
    </xf>
    <xf numFmtId="0" fontId="15" fillId="16" borderId="47" xfId="0" applyFont="1" applyFill="1" applyBorder="1" applyAlignment="1">
      <alignment wrapText="1"/>
    </xf>
    <xf numFmtId="0" fontId="2" fillId="5" borderId="47" xfId="0" applyFont="1" applyFill="1" applyBorder="1" applyAlignment="1">
      <alignment wrapText="1"/>
    </xf>
    <xf numFmtId="0" fontId="2" fillId="5" borderId="48" xfId="0" applyFont="1" applyFill="1" applyBorder="1" applyAlignment="1">
      <alignment wrapText="1"/>
    </xf>
    <xf numFmtId="0" fontId="14" fillId="5" borderId="49" xfId="0" applyFont="1" applyFill="1" applyBorder="1" applyAlignment="1">
      <alignment wrapText="1"/>
    </xf>
    <xf numFmtId="0" fontId="15" fillId="16" borderId="0" xfId="0" applyFont="1" applyFill="1" applyAlignment="1">
      <alignment wrapText="1"/>
    </xf>
    <xf numFmtId="0" fontId="8" fillId="4" borderId="6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65" fontId="9" fillId="6" borderId="6" xfId="0" applyNumberFormat="1" applyFont="1" applyFill="1" applyBorder="1" applyAlignment="1">
      <alignment horizontal="center" vertical="center"/>
    </xf>
    <xf numFmtId="165" fontId="9" fillId="6" borderId="8" xfId="0" applyNumberFormat="1" applyFont="1" applyFill="1" applyBorder="1" applyAlignment="1">
      <alignment horizontal="center" vertical="center"/>
    </xf>
    <xf numFmtId="164" fontId="9" fillId="6" borderId="6" xfId="0" applyNumberFormat="1" applyFont="1" applyFill="1" applyBorder="1" applyAlignment="1">
      <alignment horizontal="center" vertical="center"/>
    </xf>
    <xf numFmtId="164" fontId="9" fillId="6" borderId="8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9.emf"/><Relationship Id="rId1" Type="http://schemas.openxmlformats.org/officeDocument/2006/relationships/customXml" Target="../ink/ink1.xml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301350</xdr:colOff>
      <xdr:row>37</xdr:row>
      <xdr:rowOff>329753</xdr:rowOff>
    </xdr:from>
    <xdr:to>
      <xdr:col>6</xdr:col>
      <xdr:colOff>1262213</xdr:colOff>
      <xdr:row>39</xdr:row>
      <xdr:rowOff>12501</xdr:rowOff>
    </xdr:to>
    <xdr:sp macro="" textlink="">
      <xdr:nvSpPr>
        <xdr:cNvPr id="2" name="rightArrow">
          <a:extLst>
            <a:ext uri="{FF2B5EF4-FFF2-40B4-BE49-F238E27FC236}">
              <a16:creationId xmlns:a16="http://schemas.microsoft.com/office/drawing/2014/main" id="{C2FA3F0A-66A9-4FA3-9284-E45E279722EF}"/>
            </a:ext>
          </a:extLst>
        </xdr:cNvPr>
        <xdr:cNvSpPr/>
      </xdr:nvSpPr>
      <xdr:spPr>
        <a:xfrm>
          <a:off x="11746590" y="15097313"/>
          <a:ext cx="838943" cy="414268"/>
        </a:xfrm>
        <a:prstGeom prst="rightArrow">
          <a:avLst/>
        </a:prstGeom>
        <a:solidFill>
          <a:srgbClr val="00B0F0"/>
        </a:solidFill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665278</xdr:colOff>
      <xdr:row>8</xdr:row>
      <xdr:rowOff>24373</xdr:rowOff>
    </xdr:from>
    <xdr:to>
      <xdr:col>2</xdr:col>
      <xdr:colOff>332842</xdr:colOff>
      <xdr:row>12</xdr:row>
      <xdr:rowOff>113263</xdr:rowOff>
    </xdr:to>
    <xdr:sp macro="" textlink="">
      <xdr:nvSpPr>
        <xdr:cNvPr id="3" name="curvedDownArrow">
          <a:extLst>
            <a:ext uri="{FF2B5EF4-FFF2-40B4-BE49-F238E27FC236}">
              <a16:creationId xmlns:a16="http://schemas.microsoft.com/office/drawing/2014/main" id="{523FA951-B203-40F9-B0EC-A1401B40947F}"/>
            </a:ext>
          </a:extLst>
        </xdr:cNvPr>
        <xdr:cNvSpPr/>
      </xdr:nvSpPr>
      <xdr:spPr>
        <a:xfrm rot="16200000" flipH="1">
          <a:off x="843235" y="4753696"/>
          <a:ext cx="1551930" cy="414324"/>
        </a:xfrm>
        <a:prstGeom prst="curvedDownArrow">
          <a:avLst/>
        </a:prstGeom>
        <a:solidFill>
          <a:srgbClr val="4F81BD"/>
        </a:solidFill>
        <a:ln w="9525" cap="flat" cmpd="sng">
          <a:solidFill>
            <a:srgbClr val="365D8A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608573</xdr:colOff>
      <xdr:row>19</xdr:row>
      <xdr:rowOff>11469</xdr:rowOff>
    </xdr:from>
    <xdr:to>
      <xdr:col>2</xdr:col>
      <xdr:colOff>339786</xdr:colOff>
      <xdr:row>23</xdr:row>
      <xdr:rowOff>266670</xdr:rowOff>
    </xdr:to>
    <xdr:sp macro="" textlink="">
      <xdr:nvSpPr>
        <xdr:cNvPr id="4" name="curvedDownArrow">
          <a:extLst>
            <a:ext uri="{FF2B5EF4-FFF2-40B4-BE49-F238E27FC236}">
              <a16:creationId xmlns:a16="http://schemas.microsoft.com/office/drawing/2014/main" id="{46451602-C9B9-4EB9-8A7A-CD3D04E3730F}"/>
            </a:ext>
          </a:extLst>
        </xdr:cNvPr>
        <xdr:cNvSpPr/>
      </xdr:nvSpPr>
      <xdr:spPr>
        <a:xfrm rot="16200000" flipH="1">
          <a:off x="735199" y="8815483"/>
          <a:ext cx="1718241" cy="477973"/>
        </a:xfrm>
        <a:prstGeom prst="curvedDownArrow">
          <a:avLst/>
        </a:prstGeom>
        <a:solidFill>
          <a:srgbClr val="4F81BD"/>
        </a:solidFill>
        <a:ln w="9525" cap="flat" cmpd="sng">
          <a:solidFill>
            <a:srgbClr val="365D8A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50315</xdr:colOff>
      <xdr:row>7</xdr:row>
      <xdr:rowOff>37276</xdr:rowOff>
    </xdr:from>
    <xdr:to>
      <xdr:col>2</xdr:col>
      <xdr:colOff>332842</xdr:colOff>
      <xdr:row>7</xdr:row>
      <xdr:rowOff>303946</xdr:rowOff>
    </xdr:to>
    <xdr:sp macro="" textlink="">
      <xdr:nvSpPr>
        <xdr:cNvPr id="5" name="rightArrow">
          <a:extLst>
            <a:ext uri="{FF2B5EF4-FFF2-40B4-BE49-F238E27FC236}">
              <a16:creationId xmlns:a16="http://schemas.microsoft.com/office/drawing/2014/main" id="{A35CD2E2-310E-4CCE-9EE1-29BAE4FAD5E7}"/>
            </a:ext>
          </a:extLst>
        </xdr:cNvPr>
        <xdr:cNvSpPr/>
      </xdr:nvSpPr>
      <xdr:spPr>
        <a:xfrm>
          <a:off x="797075" y="3832036"/>
          <a:ext cx="1029287" cy="266670"/>
        </a:xfrm>
        <a:prstGeom prst="rightArrow">
          <a:avLst/>
        </a:prstGeom>
        <a:solidFill>
          <a:srgbClr val="00B0F0"/>
        </a:solidFill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618157</xdr:colOff>
      <xdr:row>13</xdr:row>
      <xdr:rowOff>329753</xdr:rowOff>
    </xdr:from>
    <xdr:to>
      <xdr:col>2</xdr:col>
      <xdr:colOff>349508</xdr:colOff>
      <xdr:row>18</xdr:row>
      <xdr:rowOff>227960</xdr:rowOff>
    </xdr:to>
    <xdr:sp macro="" textlink="">
      <xdr:nvSpPr>
        <xdr:cNvPr id="6" name="curvedDownArrow">
          <a:extLst>
            <a:ext uri="{FF2B5EF4-FFF2-40B4-BE49-F238E27FC236}">
              <a16:creationId xmlns:a16="http://schemas.microsoft.com/office/drawing/2014/main" id="{8643D7D2-CD73-4D27-8D56-775445E86D83}"/>
            </a:ext>
          </a:extLst>
        </xdr:cNvPr>
        <xdr:cNvSpPr/>
      </xdr:nvSpPr>
      <xdr:spPr>
        <a:xfrm rot="16200000" flipH="1">
          <a:off x="740469" y="6943521"/>
          <a:ext cx="1727007" cy="478111"/>
        </a:xfrm>
        <a:prstGeom prst="curvedDownArrow">
          <a:avLst/>
        </a:prstGeom>
        <a:solidFill>
          <a:srgbClr val="4F81BD"/>
        </a:solidFill>
        <a:ln w="9525" cap="flat" cmpd="sng">
          <a:solidFill>
            <a:srgbClr val="365D8A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618157</xdr:colOff>
      <xdr:row>23</xdr:row>
      <xdr:rowOff>291043</xdr:rowOff>
    </xdr:from>
    <xdr:to>
      <xdr:col>2</xdr:col>
      <xdr:colOff>349508</xdr:colOff>
      <xdr:row>28</xdr:row>
      <xdr:rowOff>177780</xdr:rowOff>
    </xdr:to>
    <xdr:sp macro="" textlink="">
      <xdr:nvSpPr>
        <xdr:cNvPr id="7" name="curvedDownArrow">
          <a:extLst>
            <a:ext uri="{FF2B5EF4-FFF2-40B4-BE49-F238E27FC236}">
              <a16:creationId xmlns:a16="http://schemas.microsoft.com/office/drawing/2014/main" id="{22DC1C54-0B71-40D7-851E-0F0C578602BB}"/>
            </a:ext>
          </a:extLst>
        </xdr:cNvPr>
        <xdr:cNvSpPr/>
      </xdr:nvSpPr>
      <xdr:spPr>
        <a:xfrm rot="16200000" flipH="1">
          <a:off x="746204" y="10556676"/>
          <a:ext cx="1715537" cy="478111"/>
        </a:xfrm>
        <a:prstGeom prst="curvedDownArrow">
          <a:avLst/>
        </a:prstGeom>
        <a:solidFill>
          <a:srgbClr val="4F81BD"/>
        </a:solidFill>
        <a:ln w="9525" cap="flat" cmpd="sng">
          <a:solidFill>
            <a:srgbClr val="365D8A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595795</xdr:colOff>
      <xdr:row>28</xdr:row>
      <xdr:rowOff>266670</xdr:rowOff>
    </xdr:from>
    <xdr:to>
      <xdr:col>2</xdr:col>
      <xdr:colOff>327287</xdr:colOff>
      <xdr:row>33</xdr:row>
      <xdr:rowOff>164876</xdr:rowOff>
    </xdr:to>
    <xdr:sp macro="" textlink="">
      <xdr:nvSpPr>
        <xdr:cNvPr id="8" name="curvedDownArrow">
          <a:extLst>
            <a:ext uri="{FF2B5EF4-FFF2-40B4-BE49-F238E27FC236}">
              <a16:creationId xmlns:a16="http://schemas.microsoft.com/office/drawing/2014/main" id="{00D93620-5587-407C-98F7-FBF41032A425}"/>
            </a:ext>
          </a:extLst>
        </xdr:cNvPr>
        <xdr:cNvSpPr/>
      </xdr:nvSpPr>
      <xdr:spPr>
        <a:xfrm rot="16200000" flipH="1">
          <a:off x="718178" y="12366767"/>
          <a:ext cx="1727006" cy="478252"/>
        </a:xfrm>
        <a:prstGeom prst="curvedDownArrow">
          <a:avLst/>
        </a:prstGeom>
        <a:solidFill>
          <a:srgbClr val="4F81BD"/>
        </a:solidFill>
        <a:ln w="9525" cap="flat" cmpd="sng">
          <a:solidFill>
            <a:srgbClr val="365D8A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621352</xdr:colOff>
      <xdr:row>33</xdr:row>
      <xdr:rowOff>278139</xdr:rowOff>
    </xdr:from>
    <xdr:to>
      <xdr:col>2</xdr:col>
      <xdr:colOff>352748</xdr:colOff>
      <xdr:row>38</xdr:row>
      <xdr:rowOff>164876</xdr:rowOff>
    </xdr:to>
    <xdr:sp macro="" textlink="">
      <xdr:nvSpPr>
        <xdr:cNvPr id="9" name="curvedDownArrow">
          <a:extLst>
            <a:ext uri="{FF2B5EF4-FFF2-40B4-BE49-F238E27FC236}">
              <a16:creationId xmlns:a16="http://schemas.microsoft.com/office/drawing/2014/main" id="{C1490F35-C1A4-4F97-8BAF-A4D0E6F75B34}"/>
            </a:ext>
          </a:extLst>
        </xdr:cNvPr>
        <xdr:cNvSpPr/>
      </xdr:nvSpPr>
      <xdr:spPr>
        <a:xfrm rot="16200000" flipH="1">
          <a:off x="749421" y="14201350"/>
          <a:ext cx="1715537" cy="478156"/>
        </a:xfrm>
        <a:prstGeom prst="curvedDownArrow">
          <a:avLst/>
        </a:prstGeom>
        <a:solidFill>
          <a:srgbClr val="4F81BD"/>
        </a:solidFill>
        <a:ln w="9525" cap="flat" cmpd="sng">
          <a:solidFill>
            <a:srgbClr val="365D8A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6</xdr:col>
      <xdr:colOff>251948</xdr:colOff>
      <xdr:row>18</xdr:row>
      <xdr:rowOff>0</xdr:rowOff>
    </xdr:from>
    <xdr:to>
      <xdr:col>6</xdr:col>
      <xdr:colOff>1031260</xdr:colOff>
      <xdr:row>19</xdr:row>
      <xdr:rowOff>24373</xdr:rowOff>
    </xdr:to>
    <xdr:sp macro="" textlink="">
      <xdr:nvSpPr>
        <xdr:cNvPr id="10" name="rightArrow">
          <a:extLst>
            <a:ext uri="{FF2B5EF4-FFF2-40B4-BE49-F238E27FC236}">
              <a16:creationId xmlns:a16="http://schemas.microsoft.com/office/drawing/2014/main" id="{7F252D38-136C-470C-9CB7-C4C27357FAA2}"/>
            </a:ext>
          </a:extLst>
        </xdr:cNvPr>
        <xdr:cNvSpPr/>
      </xdr:nvSpPr>
      <xdr:spPr>
        <a:xfrm>
          <a:off x="11697188" y="7818120"/>
          <a:ext cx="779312" cy="390133"/>
        </a:xfrm>
        <a:prstGeom prst="rightArrow">
          <a:avLst/>
        </a:prstGeom>
        <a:solidFill>
          <a:srgbClr val="00B0F0"/>
        </a:solidFill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6</xdr:col>
      <xdr:colOff>328521</xdr:colOff>
      <xdr:row>12</xdr:row>
      <xdr:rowOff>316850</xdr:rowOff>
    </xdr:from>
    <xdr:to>
      <xdr:col>6</xdr:col>
      <xdr:colOff>1262213</xdr:colOff>
      <xdr:row>14</xdr:row>
      <xdr:rowOff>0</xdr:rowOff>
    </xdr:to>
    <xdr:sp macro="" textlink="">
      <xdr:nvSpPr>
        <xdr:cNvPr id="11" name="rightArrow">
          <a:extLst>
            <a:ext uri="{FF2B5EF4-FFF2-40B4-BE49-F238E27FC236}">
              <a16:creationId xmlns:a16="http://schemas.microsoft.com/office/drawing/2014/main" id="{E10856E8-278A-412D-B5E7-5CBC56631903}"/>
            </a:ext>
          </a:extLst>
        </xdr:cNvPr>
        <xdr:cNvSpPr/>
      </xdr:nvSpPr>
      <xdr:spPr>
        <a:xfrm>
          <a:off x="11773761" y="5940410"/>
          <a:ext cx="811772" cy="414670"/>
        </a:xfrm>
        <a:prstGeom prst="rightArrow">
          <a:avLst/>
        </a:prstGeom>
        <a:solidFill>
          <a:srgbClr val="00B0F0"/>
        </a:solidFill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3</xdr:col>
      <xdr:colOff>3030175</xdr:colOff>
      <xdr:row>7</xdr:row>
      <xdr:rowOff>289609</xdr:rowOff>
    </xdr:from>
    <xdr:to>
      <xdr:col>3</xdr:col>
      <xdr:colOff>3076086</xdr:colOff>
      <xdr:row>7</xdr:row>
      <xdr:rowOff>303946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A15C9A35-7F99-4DBC-8911-3E70C477DAA0}"/>
                </a:ext>
              </a:extLst>
            </xdr14:cNvPr>
            <xdr14:cNvContentPartPr/>
          </xdr14:nvContentPartPr>
          <xdr14:nvPr macro=""/>
          <xdr14:xfrm>
            <a:off x="0" y="0"/>
            <a:ext cx="0" cy="0"/>
          </xdr14:xfrm>
        </xdr:contentPart>
      </mc:Choice>
      <mc:Fallback xmlns=""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0" y="0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3094451</xdr:colOff>
      <xdr:row>7</xdr:row>
      <xdr:rowOff>263802</xdr:rowOff>
    </xdr:from>
    <xdr:to>
      <xdr:col>3</xdr:col>
      <xdr:colOff>3121998</xdr:colOff>
      <xdr:row>7</xdr:row>
      <xdr:rowOff>305380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44D7BB82-F8B4-4A66-8569-703380B9E9B0}"/>
                </a:ext>
              </a:extLst>
            </xdr14:cNvPr>
            <xdr14:cNvContentPartPr/>
          </xdr14:nvContentPartPr>
          <xdr14:nvPr macro=""/>
          <xdr14:xfrm>
            <a:off x="0" y="0"/>
            <a:ext cx="0" cy="0"/>
          </xdr14:xfrm>
        </xdr:contentPart>
      </mc:Choice>
      <mc:Fallback xmlns=""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00000000-0008-0000-0200-00000D00000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0" y="0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rtefrance.sharepoint.com/sites/SharepointPEPSEnvironnementSocitetProspective/Shared%20Documents/General/FdR%20R&#233;seau%20et%20biodiversit&#233;/FLOR'ELEC/4.%20Suites%20exp&#233;/Stage%20C&#233;cile/Elaboration%20Nouvel%20indicateur%20Flor'Elec_FRB/W%20VBA%20%20et%20nouvel%20indicateur/BEAUCHASTEL07-Flor_Elec%20-%20Expe2023-3mtestvba.xlsm?62353DEC" TargetMode="External"/><Relationship Id="rId1" Type="http://schemas.openxmlformats.org/officeDocument/2006/relationships/externalLinkPath" Target="file:///\\62353DEC\BEAUCHASTEL07-Flor_Elec%20-%20Expe2023-3mtest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 métriques"/>
      <sheetName val="Mode d'emploi"/>
      <sheetName val="1 - La portée"/>
      <sheetName val="2 - Futaie "/>
      <sheetName val="2 - Taillis"/>
      <sheetName val="2 - Prairie"/>
      <sheetName val="Résultats"/>
      <sheetName val="data vers csv"/>
      <sheetName val="Référencement des cellules"/>
      <sheetName val=" Indicateur n+1"/>
      <sheetName val="comparaison années"/>
    </sheetNames>
    <sheetDataSet>
      <sheetData sheetId="0">
        <row r="36">
          <cell r="B36">
            <v>6</v>
          </cell>
          <cell r="C36">
            <v>10</v>
          </cell>
          <cell r="D36">
            <v>10</v>
          </cell>
          <cell r="E36">
            <v>10</v>
          </cell>
          <cell r="F36">
            <v>30</v>
          </cell>
          <cell r="G36">
            <v>40</v>
          </cell>
        </row>
      </sheetData>
      <sheetData sheetId="1"/>
      <sheetData sheetId="2">
        <row r="8">
          <cell r="E8">
            <v>6</v>
          </cell>
        </row>
        <row r="13">
          <cell r="F13">
            <v>0</v>
          </cell>
        </row>
        <row r="14">
          <cell r="F14">
            <v>0</v>
          </cell>
        </row>
        <row r="19">
          <cell r="E19">
            <v>10</v>
          </cell>
        </row>
        <row r="24">
          <cell r="E24">
            <v>10</v>
          </cell>
        </row>
        <row r="29">
          <cell r="E29">
            <v>0</v>
          </cell>
        </row>
        <row r="34">
          <cell r="E34">
            <v>10</v>
          </cell>
        </row>
        <row r="39">
          <cell r="E39">
            <v>10</v>
          </cell>
        </row>
      </sheetData>
      <sheetData sheetId="3"/>
      <sheetData sheetId="4"/>
      <sheetData sheetId="5"/>
      <sheetData sheetId="6">
        <row r="9">
          <cell r="H9">
            <v>0.6166666666666667</v>
          </cell>
        </row>
      </sheetData>
      <sheetData sheetId="7"/>
      <sheetData sheetId="8"/>
      <sheetData sheetId="9"/>
      <sheetData sheetId="10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  <inkml:channel name="F" type="integer" max="1023" units="dev"/>
        </inkml:traceFormat>
        <inkml:channelProperties>
          <inkml:channelProperty channel="X" name="resolution" value="28.36041" units="1/cm"/>
          <inkml:channelProperty channel="Y" name="resolution" value="28.36041" units="1/cm"/>
          <inkml:channelProperty channel="F" name="resolution" value="1" units="1/dev"/>
        </inkml:channelProperties>
      </inkml:inkSource>
      <inkml:timestamp xml:id="ts0" timeString="2024-04-04T09:31:21.566"/>
    </inkml:context>
    <inkml:brush xml:id="br0">
      <inkml:brushProperty name="width" value="0.01984" units="cm"/>
      <inkml:brushProperty name="height" value="0.01984" units="cm"/>
      <inkml:brushProperty name="fitToCurve" value="1"/>
    </inkml:brush>
  </inkml:definitions>
  <inkml:trace contextRef="#ctx0" brushRef="#br0">12017 11285 874,'-127'-39'-23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  <inkml:channel name="F" type="integer" max="1023" units="dev"/>
        </inkml:traceFormat>
        <inkml:channelProperties>
          <inkml:channelProperty channel="X" name="resolution" value="28.36041" units="1/cm"/>
          <inkml:channelProperty channel="Y" name="resolution" value="28.36041" units="1/cm"/>
          <inkml:channelProperty channel="F" name="resolution" value="1" units="1/dev"/>
        </inkml:channelProperties>
      </inkml:inkSource>
      <inkml:timestamp xml:id="ts0" timeString="2024-04-04T09:31:21.567"/>
    </inkml:context>
    <inkml:brush xml:id="br0">
      <inkml:brushProperty name="width" value="0.01984" units="cm"/>
      <inkml:brushProperty name="height" value="0.01984" units="cm"/>
      <inkml:brushProperty name="fitToCurve" value="1"/>
    </inkml:brush>
  </inkml:definitions>
  <inkml:trace contextRef="#ctx0" brushRef="#br0">12100 11194 874,'-71'10'-866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1EEB1-E826-421D-8563-B1911FE8DB0E}">
  <sheetPr codeName="Feuil1"/>
  <dimension ref="A1:M56"/>
  <sheetViews>
    <sheetView workbookViewId="0">
      <selection activeCell="C7" sqref="C7"/>
    </sheetView>
  </sheetViews>
  <sheetFormatPr baseColWidth="10" defaultColWidth="9" defaultRowHeight="23.4" x14ac:dyDescent="0.3"/>
  <cols>
    <col min="1" max="1" width="24.44140625" style="59" customWidth="1"/>
    <col min="2" max="2" width="27.6640625" style="1" customWidth="1"/>
    <col min="3" max="3" width="44.33203125" style="1" customWidth="1"/>
    <col min="4" max="4" width="42.5546875" style="1" customWidth="1"/>
    <col min="5" max="5" width="44.88671875" style="1" customWidth="1"/>
    <col min="6" max="6" width="28.6640625" style="1" customWidth="1"/>
    <col min="7" max="7" width="39.109375" style="1" customWidth="1"/>
    <col min="8" max="9" width="25.6640625" style="1" customWidth="1"/>
    <col min="10" max="10" width="17.33203125" style="1" customWidth="1"/>
    <col min="11" max="11" width="15.33203125" style="1" customWidth="1"/>
    <col min="12" max="12" width="17" style="1" customWidth="1"/>
    <col min="13" max="256" width="11" style="1" customWidth="1"/>
    <col min="257" max="16384" width="9" style="1"/>
  </cols>
  <sheetData>
    <row r="1" spans="1:13" ht="30" customHeight="1" x14ac:dyDescent="0.3">
      <c r="A1" s="25" t="s">
        <v>25</v>
      </c>
      <c r="B1" s="26" t="s">
        <v>26</v>
      </c>
      <c r="C1" s="26" t="s">
        <v>44</v>
      </c>
      <c r="D1" s="26" t="s">
        <v>45</v>
      </c>
      <c r="E1" s="27" t="s">
        <v>46</v>
      </c>
      <c r="F1" s="26" t="s">
        <v>71</v>
      </c>
      <c r="G1" s="26" t="s">
        <v>72</v>
      </c>
      <c r="H1" s="26" t="s">
        <v>73</v>
      </c>
      <c r="J1" s="28"/>
      <c r="K1" s="29"/>
      <c r="L1" s="30"/>
      <c r="M1" s="31"/>
    </row>
    <row r="2" spans="1:13" ht="33" customHeight="1" x14ac:dyDescent="0.3">
      <c r="A2" s="32"/>
      <c r="B2" s="33" t="s">
        <v>27</v>
      </c>
      <c r="C2" s="33" t="s">
        <v>5</v>
      </c>
      <c r="D2" s="33" t="s">
        <v>7</v>
      </c>
      <c r="E2" s="34" t="s">
        <v>10</v>
      </c>
      <c r="F2" s="33" t="s">
        <v>10</v>
      </c>
      <c r="G2" s="33" t="s">
        <v>10</v>
      </c>
      <c r="H2" s="33" t="s">
        <v>10</v>
      </c>
      <c r="J2" s="35"/>
      <c r="K2" s="36"/>
      <c r="L2" s="37"/>
      <c r="M2" s="31"/>
    </row>
    <row r="3" spans="1:13" ht="39" customHeight="1" x14ac:dyDescent="0.3">
      <c r="A3" s="38"/>
      <c r="B3" s="33" t="s">
        <v>28</v>
      </c>
      <c r="C3" s="33" t="s">
        <v>29</v>
      </c>
      <c r="D3" s="33" t="s">
        <v>30</v>
      </c>
      <c r="E3" s="34" t="s">
        <v>9</v>
      </c>
      <c r="F3" s="33" t="s">
        <v>9</v>
      </c>
      <c r="G3" s="33" t="s">
        <v>9</v>
      </c>
      <c r="H3" s="33" t="s">
        <v>9</v>
      </c>
      <c r="J3" s="39"/>
      <c r="K3" s="40"/>
      <c r="L3" s="41"/>
      <c r="M3" s="31"/>
    </row>
    <row r="4" spans="1:13" ht="37.200000000000003" customHeight="1" thickBot="1" x14ac:dyDescent="0.35">
      <c r="A4" s="38"/>
      <c r="B4" s="33" t="s">
        <v>3</v>
      </c>
      <c r="C4" s="33" t="s">
        <v>31</v>
      </c>
      <c r="D4" s="42" t="s">
        <v>32</v>
      </c>
      <c r="E4" s="43"/>
      <c r="F4" s="44"/>
      <c r="G4" s="44"/>
      <c r="H4" s="44"/>
      <c r="J4" s="35"/>
      <c r="K4" s="36"/>
      <c r="L4" s="37"/>
      <c r="M4" s="31"/>
    </row>
    <row r="5" spans="1:13" ht="30" customHeight="1" thickBot="1" x14ac:dyDescent="0.35">
      <c r="A5" s="38"/>
      <c r="B5" s="33"/>
      <c r="C5" s="45"/>
      <c r="D5" s="45"/>
      <c r="E5" s="46"/>
      <c r="F5" s="47"/>
      <c r="G5" s="47"/>
      <c r="H5" s="47"/>
      <c r="I5" s="48"/>
      <c r="J5" s="35"/>
      <c r="K5" s="36"/>
      <c r="L5" s="37"/>
    </row>
    <row r="6" spans="1:13" ht="34.200000000000003" customHeight="1" thickBot="1" x14ac:dyDescent="0.35">
      <c r="A6" s="38"/>
      <c r="B6" s="33"/>
      <c r="C6" s="46"/>
      <c r="D6" s="47"/>
      <c r="E6" s="49"/>
      <c r="F6" s="49"/>
      <c r="G6" s="49"/>
      <c r="H6" s="49"/>
      <c r="I6" s="48"/>
      <c r="J6" s="50"/>
      <c r="K6" s="51"/>
      <c r="L6" s="52"/>
    </row>
    <row r="7" spans="1:13" ht="30" customHeight="1" thickBot="1" x14ac:dyDescent="0.35">
      <c r="A7" s="38"/>
      <c r="B7" s="53"/>
      <c r="C7" s="54"/>
      <c r="D7" s="49"/>
      <c r="E7" s="49"/>
      <c r="F7" s="49"/>
      <c r="G7" s="49"/>
      <c r="H7" s="49"/>
      <c r="I7" s="55"/>
    </row>
    <row r="8" spans="1:13" ht="30" customHeight="1" x14ac:dyDescent="0.3">
      <c r="A8" s="56"/>
      <c r="B8" s="47"/>
      <c r="C8" s="49"/>
      <c r="D8" s="49"/>
      <c r="E8" s="49"/>
      <c r="F8" s="49"/>
      <c r="G8" s="57"/>
      <c r="H8" s="57"/>
      <c r="I8" s="58"/>
    </row>
    <row r="9" spans="1:13" ht="30" customHeight="1" thickBot="1" x14ac:dyDescent="0.35">
      <c r="B9" s="60"/>
      <c r="C9" s="57"/>
      <c r="D9" s="57"/>
      <c r="E9" s="57"/>
      <c r="F9" s="61"/>
      <c r="G9" s="62"/>
      <c r="H9" s="62"/>
    </row>
    <row r="10" spans="1:13" x14ac:dyDescent="0.3">
      <c r="A10" s="63"/>
      <c r="B10" s="64"/>
      <c r="C10" s="65"/>
      <c r="D10" s="64"/>
      <c r="E10" s="65"/>
      <c r="G10" s="66"/>
    </row>
    <row r="11" spans="1:13" ht="30" customHeight="1" x14ac:dyDescent="0.3">
      <c r="A11" s="38"/>
      <c r="B11" s="67"/>
      <c r="C11" s="33"/>
      <c r="D11" s="67"/>
      <c r="E11" s="33"/>
      <c r="G11" s="31"/>
    </row>
    <row r="12" spans="1:13" ht="30" customHeight="1" x14ac:dyDescent="0.3">
      <c r="A12" s="68"/>
      <c r="B12" s="67"/>
      <c r="C12" s="33"/>
      <c r="D12" s="67"/>
      <c r="E12" s="33"/>
      <c r="G12" s="31"/>
    </row>
    <row r="13" spans="1:13" ht="30" customHeight="1" x14ac:dyDescent="0.3">
      <c r="A13" s="68"/>
      <c r="B13" s="67"/>
      <c r="C13" s="33"/>
      <c r="D13" s="67"/>
      <c r="E13" s="33"/>
      <c r="H13" s="62"/>
    </row>
    <row r="14" spans="1:13" ht="30" customHeight="1" thickBot="1" x14ac:dyDescent="0.35">
      <c r="A14" s="68"/>
      <c r="B14" s="69"/>
      <c r="C14" s="33"/>
      <c r="D14" s="69"/>
      <c r="E14" s="33"/>
      <c r="F14" s="70"/>
      <c r="G14" s="62"/>
      <c r="H14" s="62"/>
    </row>
    <row r="15" spans="1:13" ht="30" customHeight="1" thickBot="1" x14ac:dyDescent="0.35">
      <c r="A15" s="71"/>
      <c r="B15" s="72"/>
      <c r="C15" s="53"/>
      <c r="D15" s="70"/>
      <c r="E15" s="73"/>
      <c r="F15" s="74"/>
      <c r="G15" s="62"/>
      <c r="H15" s="62"/>
    </row>
    <row r="16" spans="1:13" ht="30" customHeight="1" x14ac:dyDescent="0.3">
      <c r="A16" s="71"/>
      <c r="B16" s="75"/>
      <c r="C16" s="31"/>
      <c r="D16" s="54"/>
      <c r="E16" s="47"/>
      <c r="F16" s="75"/>
      <c r="G16" s="62"/>
      <c r="H16" s="62"/>
    </row>
    <row r="17" spans="1:10" ht="30" customHeight="1" thickBot="1" x14ac:dyDescent="0.35">
      <c r="A17" s="71"/>
      <c r="B17" s="57"/>
      <c r="C17" s="76"/>
      <c r="D17" s="49"/>
      <c r="E17" s="57"/>
      <c r="F17" s="57"/>
      <c r="G17" s="47"/>
      <c r="H17" s="47"/>
      <c r="I17" s="77"/>
    </row>
    <row r="18" spans="1:10" x14ac:dyDescent="0.3">
      <c r="A18" s="78"/>
      <c r="B18" s="65"/>
      <c r="C18" s="27"/>
      <c r="D18" s="79"/>
      <c r="E18" s="65"/>
      <c r="G18" s="80"/>
      <c r="H18" s="55"/>
    </row>
    <row r="19" spans="1:10" ht="30" customHeight="1" x14ac:dyDescent="0.3">
      <c r="B19" s="33"/>
      <c r="C19" s="34"/>
      <c r="D19" s="81"/>
      <c r="E19" s="33"/>
      <c r="G19" s="80"/>
      <c r="H19" s="80"/>
      <c r="I19" s="82"/>
    </row>
    <row r="20" spans="1:10" ht="43.2" customHeight="1" x14ac:dyDescent="0.3">
      <c r="A20" s="68"/>
      <c r="B20" s="33"/>
      <c r="C20" s="34"/>
      <c r="D20" s="81"/>
      <c r="E20" s="33"/>
      <c r="G20" s="80"/>
      <c r="H20" s="80"/>
      <c r="I20" s="82"/>
    </row>
    <row r="21" spans="1:10" ht="30" customHeight="1" x14ac:dyDescent="0.3">
      <c r="A21" s="68"/>
      <c r="B21" s="33"/>
      <c r="C21" s="34"/>
      <c r="D21" s="81"/>
      <c r="E21" s="33"/>
      <c r="G21" s="83"/>
      <c r="H21" s="80"/>
      <c r="I21" s="80"/>
      <c r="J21" s="82"/>
    </row>
    <row r="22" spans="1:10" ht="30" customHeight="1" thickBot="1" x14ac:dyDescent="0.35">
      <c r="A22" s="68"/>
      <c r="B22" s="33"/>
      <c r="C22" s="84"/>
      <c r="D22" s="85"/>
      <c r="E22" s="33"/>
      <c r="G22" s="82"/>
      <c r="H22" s="80"/>
      <c r="I22" s="80"/>
      <c r="J22" s="82"/>
    </row>
    <row r="23" spans="1:10" ht="30" customHeight="1" thickBot="1" x14ac:dyDescent="0.35">
      <c r="A23" s="68"/>
      <c r="B23" s="33"/>
      <c r="C23" s="70"/>
      <c r="E23" s="44"/>
      <c r="G23" s="86"/>
      <c r="H23" s="80"/>
      <c r="I23" s="80"/>
      <c r="J23" s="82"/>
    </row>
    <row r="24" spans="1:10" ht="30" customHeight="1" thickBot="1" x14ac:dyDescent="0.35">
      <c r="A24" s="87"/>
      <c r="B24" s="88"/>
      <c r="C24" s="62"/>
      <c r="E24" s="62"/>
      <c r="G24" s="31"/>
      <c r="H24" s="89"/>
      <c r="I24" s="80"/>
      <c r="J24" s="31"/>
    </row>
    <row r="25" spans="1:10" ht="40.200000000000003" customHeight="1" thickBot="1" x14ac:dyDescent="0.35">
      <c r="G25" s="62"/>
      <c r="H25" s="54"/>
      <c r="I25" s="55"/>
    </row>
    <row r="26" spans="1:10" ht="40.200000000000003" customHeight="1" x14ac:dyDescent="0.3">
      <c r="A26" s="63"/>
      <c r="B26" s="65"/>
      <c r="C26" s="65"/>
      <c r="D26" s="65"/>
      <c r="E26" s="65"/>
      <c r="F26" s="90"/>
    </row>
    <row r="27" spans="1:10" ht="30" customHeight="1" x14ac:dyDescent="0.3">
      <c r="A27" s="38"/>
      <c r="B27" s="91"/>
      <c r="C27" s="33"/>
      <c r="D27" s="33"/>
      <c r="E27" s="33"/>
      <c r="F27" s="90"/>
    </row>
    <row r="28" spans="1:10" ht="30" customHeight="1" x14ac:dyDescent="0.3">
      <c r="A28" s="38"/>
      <c r="B28" s="91"/>
      <c r="C28" s="33"/>
      <c r="D28" s="33"/>
      <c r="E28" s="33"/>
      <c r="F28" s="90"/>
    </row>
    <row r="29" spans="1:10" ht="30" customHeight="1" x14ac:dyDescent="0.3">
      <c r="A29" s="38"/>
      <c r="B29" s="91"/>
      <c r="C29" s="33"/>
      <c r="D29" s="91"/>
      <c r="E29" s="33"/>
      <c r="F29" s="54"/>
      <c r="G29" s="55"/>
    </row>
    <row r="30" spans="1:10" ht="30" customHeight="1" x14ac:dyDescent="0.3">
      <c r="A30" s="38"/>
      <c r="B30" s="91"/>
      <c r="C30" s="33"/>
      <c r="D30" s="91"/>
      <c r="E30" s="33"/>
      <c r="F30" s="54"/>
      <c r="G30" s="55"/>
    </row>
    <row r="31" spans="1:10" ht="24" thickBot="1" x14ac:dyDescent="0.35">
      <c r="A31" s="38"/>
      <c r="B31" s="91"/>
      <c r="C31" s="44"/>
      <c r="D31" s="33"/>
      <c r="E31" s="44"/>
      <c r="F31" s="54"/>
      <c r="G31" s="49"/>
      <c r="H31" s="55"/>
    </row>
    <row r="32" spans="1:10" ht="24" thickBot="1" x14ac:dyDescent="0.35">
      <c r="A32" s="38"/>
      <c r="B32" s="44"/>
      <c r="C32" s="70"/>
      <c r="D32" s="45"/>
      <c r="E32" s="46"/>
      <c r="F32" s="47"/>
    </row>
    <row r="33" spans="1:7" ht="14.4" x14ac:dyDescent="0.3">
      <c r="A33" s="1"/>
    </row>
    <row r="35" spans="1:7" x14ac:dyDescent="0.3">
      <c r="A35" s="92" t="s">
        <v>33</v>
      </c>
      <c r="B35" s="93" t="s">
        <v>69</v>
      </c>
      <c r="C35" s="93" t="s">
        <v>34</v>
      </c>
      <c r="D35" s="93" t="s">
        <v>70</v>
      </c>
      <c r="E35" s="93" t="s">
        <v>34</v>
      </c>
      <c r="F35" s="93" t="s">
        <v>35</v>
      </c>
      <c r="G35" s="93" t="s">
        <v>34</v>
      </c>
    </row>
    <row r="36" spans="1:7" x14ac:dyDescent="0.3">
      <c r="A36" s="94"/>
      <c r="B36" s="93">
        <f>SUM('[1]1 - La portée'!E8:F8,'[1]1 - La portée'!F13,'[1]1 - La portée'!F14)</f>
        <v>6</v>
      </c>
      <c r="C36" s="93">
        <v>10</v>
      </c>
      <c r="D36" s="93">
        <f>SUM('[1]1 - La portée'!E19)</f>
        <v>10</v>
      </c>
      <c r="E36" s="93">
        <v>10</v>
      </c>
      <c r="F36" s="93">
        <f>SUM('[1]1 - La portée'!E24:F24,'[1]1 - La portée'!E29:F29,'[1]1 - La portée'!E34:F34,'[1]1 - La portée'!E39:F39)</f>
        <v>30</v>
      </c>
      <c r="G36" s="93">
        <v>40</v>
      </c>
    </row>
    <row r="37" spans="1:7" x14ac:dyDescent="0.3">
      <c r="A37" s="94"/>
      <c r="F37" s="95"/>
    </row>
    <row r="38" spans="1:7" x14ac:dyDescent="0.3">
      <c r="A38" s="92"/>
      <c r="B38" s="93"/>
      <c r="C38" s="93"/>
      <c r="D38" s="93"/>
      <c r="E38" s="93"/>
      <c r="F38" s="93"/>
      <c r="G38" s="93"/>
    </row>
    <row r="39" spans="1:7" x14ac:dyDescent="0.3">
      <c r="A39" s="94"/>
      <c r="B39" s="93"/>
      <c r="C39" s="93"/>
      <c r="D39" s="93"/>
      <c r="E39" s="93"/>
      <c r="F39" s="93"/>
      <c r="G39" s="93"/>
    </row>
    <row r="40" spans="1:7" x14ac:dyDescent="0.3">
      <c r="A40" s="94"/>
      <c r="F40" s="95"/>
    </row>
    <row r="41" spans="1:7" x14ac:dyDescent="0.3">
      <c r="A41" s="96"/>
      <c r="B41" s="93"/>
      <c r="C41" s="93"/>
      <c r="D41" s="93"/>
      <c r="E41" s="93"/>
      <c r="F41" s="93"/>
      <c r="G41" s="93"/>
    </row>
    <row r="42" spans="1:7" x14ac:dyDescent="0.3">
      <c r="A42" s="94"/>
      <c r="B42" s="93"/>
      <c r="C42" s="93"/>
      <c r="D42" s="93"/>
      <c r="E42" s="93"/>
      <c r="F42" s="93"/>
      <c r="G42" s="93"/>
    </row>
    <row r="43" spans="1:7" x14ac:dyDescent="0.3">
      <c r="A43" s="94"/>
    </row>
    <row r="44" spans="1:7" x14ac:dyDescent="0.3">
      <c r="A44" s="96"/>
      <c r="B44" s="93"/>
      <c r="C44" s="93"/>
      <c r="D44" s="93"/>
      <c r="E44" s="93"/>
      <c r="F44" s="93"/>
      <c r="G44" s="93"/>
    </row>
    <row r="45" spans="1:7" x14ac:dyDescent="0.3">
      <c r="B45" s="93"/>
      <c r="C45" s="93"/>
      <c r="D45" s="93"/>
      <c r="E45" s="93"/>
      <c r="F45" s="93"/>
      <c r="G45" s="93"/>
    </row>
    <row r="47" spans="1:7" ht="14.4" x14ac:dyDescent="0.3">
      <c r="A47" s="97" t="s">
        <v>36</v>
      </c>
      <c r="B47" s="98"/>
      <c r="C47" s="99"/>
    </row>
    <row r="48" spans="1:7" ht="14.4" x14ac:dyDescent="0.3">
      <c r="A48" s="40"/>
      <c r="B48" s="40" t="s">
        <v>37</v>
      </c>
      <c r="C48" s="40" t="s">
        <v>38</v>
      </c>
    </row>
    <row r="49" spans="1:3" ht="14.4" x14ac:dyDescent="0.3">
      <c r="A49" s="40"/>
      <c r="B49" s="100">
        <f>[1]Résultats!H9</f>
        <v>0.6166666666666667</v>
      </c>
      <c r="C49" s="101">
        <v>0.5</v>
      </c>
    </row>
    <row r="50" spans="1:3" ht="14.4" x14ac:dyDescent="0.3">
      <c r="A50" s="40"/>
      <c r="B50" s="100">
        <f>1-B49</f>
        <v>0.3833333333333333</v>
      </c>
      <c r="C50" s="102">
        <v>0.5</v>
      </c>
    </row>
    <row r="51" spans="1:3" ht="14.4" x14ac:dyDescent="0.3">
      <c r="A51" s="40"/>
      <c r="B51" s="101">
        <f>1</f>
        <v>1</v>
      </c>
      <c r="C51" s="101">
        <v>1</v>
      </c>
    </row>
    <row r="52" spans="1:3" ht="14.4" x14ac:dyDescent="0.3">
      <c r="A52" s="40"/>
      <c r="B52" s="40"/>
    </row>
    <row r="53" spans="1:3" ht="14.4" x14ac:dyDescent="0.3">
      <c r="A53" s="40" t="s">
        <v>39</v>
      </c>
      <c r="B53" s="40">
        <f>(100%-[1]Résultats!H9)*PI()</f>
        <v>1.2042771838760873</v>
      </c>
      <c r="C53" s="40"/>
    </row>
    <row r="54" spans="1:3" ht="14.4" x14ac:dyDescent="0.3">
      <c r="A54" s="40"/>
      <c r="B54" s="40" t="s">
        <v>40</v>
      </c>
      <c r="C54" s="40" t="s">
        <v>41</v>
      </c>
    </row>
    <row r="55" spans="1:3" ht="14.4" x14ac:dyDescent="0.3">
      <c r="A55" s="40" t="s">
        <v>42</v>
      </c>
      <c r="B55" s="40">
        <v>0</v>
      </c>
      <c r="C55" s="40">
        <v>0</v>
      </c>
    </row>
    <row r="56" spans="1:3" ht="14.4" x14ac:dyDescent="0.3">
      <c r="A56" s="40" t="s">
        <v>43</v>
      </c>
      <c r="B56" s="40">
        <f>COS(B53)</f>
        <v>0.35836794954530038</v>
      </c>
      <c r="C56" s="40">
        <f>SIN(B53)</f>
        <v>0.93358042649720174</v>
      </c>
    </row>
  </sheetData>
  <mergeCells count="1">
    <mergeCell ref="A47:C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EE61B-CCC8-436E-9879-AAF7A1532331}">
  <sheetPr codeName="Feuil2"/>
  <dimension ref="A1:I46"/>
  <sheetViews>
    <sheetView workbookViewId="0">
      <selection activeCell="E9" sqref="E9"/>
    </sheetView>
  </sheetViews>
  <sheetFormatPr baseColWidth="10" defaultColWidth="9" defaultRowHeight="14.4" x14ac:dyDescent="0.3"/>
  <cols>
    <col min="1" max="2" width="10.88671875" style="1" customWidth="1"/>
    <col min="3" max="3" width="6.33203125" style="1" customWidth="1"/>
    <col min="4" max="4" width="62.109375" style="1" customWidth="1"/>
    <col min="5" max="6" width="38.33203125" style="1" customWidth="1"/>
    <col min="7" max="7" width="16.6640625" style="1" customWidth="1"/>
    <col min="8" max="8" width="18.5546875" style="1" customWidth="1"/>
    <col min="9" max="9" width="30.6640625" style="1" customWidth="1"/>
    <col min="10" max="10" width="9.33203125" style="1" customWidth="1"/>
    <col min="11" max="11" width="8.6640625" style="1" customWidth="1"/>
    <col min="12" max="12" width="13.44140625" style="1" customWidth="1"/>
    <col min="13" max="13" width="21.88671875" style="1" customWidth="1"/>
    <col min="14" max="14" width="21.5546875" style="1" customWidth="1"/>
    <col min="15" max="15" width="20.6640625" style="1" customWidth="1"/>
    <col min="16" max="256" width="11" style="1" customWidth="1"/>
    <col min="257" max="16384" width="9" style="1"/>
  </cols>
  <sheetData>
    <row r="1" spans="1:9" ht="15" thickBot="1" x14ac:dyDescent="0.35"/>
    <row r="2" spans="1:9" ht="18.600000000000001" thickBot="1" x14ac:dyDescent="0.35">
      <c r="B2" s="2"/>
      <c r="C2" s="3"/>
      <c r="D2" s="3"/>
      <c r="E2" s="3"/>
      <c r="F2" s="3"/>
      <c r="G2" s="3"/>
      <c r="H2" s="3"/>
      <c r="I2" s="4"/>
    </row>
    <row r="3" spans="1:9" ht="20.399999999999999" thickBot="1" x14ac:dyDescent="0.35">
      <c r="D3" s="5"/>
      <c r="E3" s="6"/>
      <c r="F3" s="6"/>
    </row>
    <row r="4" spans="1:9" ht="28.95" customHeight="1" x14ac:dyDescent="0.3"/>
    <row r="5" spans="1:9" ht="18" x14ac:dyDescent="0.3">
      <c r="D5" s="7" t="s">
        <v>14</v>
      </c>
      <c r="E5" s="8"/>
      <c r="F5" s="9"/>
    </row>
    <row r="6" spans="1:9" ht="18" x14ac:dyDescent="0.3">
      <c r="D6" s="10" t="s">
        <v>0</v>
      </c>
      <c r="E6" s="10"/>
      <c r="F6" s="10"/>
    </row>
    <row r="7" spans="1:9" ht="28.95" customHeight="1" x14ac:dyDescent="0.3">
      <c r="D7" s="11" t="s">
        <v>16</v>
      </c>
      <c r="E7" s="12" t="s">
        <v>1</v>
      </c>
      <c r="F7" s="12"/>
    </row>
    <row r="8" spans="1:9" ht="18" x14ac:dyDescent="0.3">
      <c r="A8" s="13" t="s">
        <v>2</v>
      </c>
      <c r="D8" s="14" t="s">
        <v>3</v>
      </c>
      <c r="E8" s="130">
        <f>IF(ISBLANK(D8),"",(IF(D8="1 type de milieu",2)+IF(D8="2 types de milieux",4)+IF(D8="3 types de milieux",6)))</f>
        <v>6</v>
      </c>
      <c r="F8" s="131"/>
    </row>
    <row r="9" spans="1:9" ht="28.95" customHeight="1" x14ac:dyDescent="0.3"/>
    <row r="10" spans="1:9" ht="18" x14ac:dyDescent="0.3">
      <c r="D10" s="7" t="s">
        <v>15</v>
      </c>
      <c r="E10" s="8"/>
      <c r="F10" s="9"/>
    </row>
    <row r="11" spans="1:9" ht="18" x14ac:dyDescent="0.3">
      <c r="D11" s="10" t="s">
        <v>17</v>
      </c>
      <c r="E11" s="10"/>
      <c r="F11" s="10"/>
    </row>
    <row r="12" spans="1:9" ht="28.95" customHeight="1" x14ac:dyDescent="0.3">
      <c r="D12" s="11" t="s">
        <v>18</v>
      </c>
      <c r="E12" s="12" t="s">
        <v>4</v>
      </c>
      <c r="F12" s="12"/>
    </row>
    <row r="13" spans="1:9" ht="18" x14ac:dyDescent="0.3">
      <c r="D13" s="11" t="s">
        <v>19</v>
      </c>
      <c r="E13" s="14" t="s">
        <v>5</v>
      </c>
      <c r="F13" s="15">
        <f>IF(ISBLANK(E13),"",((IF(E13="Absent",0)+IF(E13="Absent ou isolés",0)+IF(E13="Petits groupes",1)+IF(E13="Grands groupes",2))))</f>
        <v>0</v>
      </c>
    </row>
    <row r="14" spans="1:9" ht="18" x14ac:dyDescent="0.3">
      <c r="D14" s="11" t="s">
        <v>20</v>
      </c>
      <c r="E14" s="14" t="s">
        <v>5</v>
      </c>
      <c r="F14" s="15">
        <f>IF(ISBLANK(E14),"",((IF(E14="Absent",0)+IF(E14="Absent ou isolés",0)+IF(E14="Petits groupes",-1)+IF(E14="Grands groupes",-2))))</f>
        <v>0</v>
      </c>
      <c r="H14" s="16" t="s">
        <v>52</v>
      </c>
      <c r="I14" s="16"/>
    </row>
    <row r="15" spans="1:9" ht="21" x14ac:dyDescent="0.3">
      <c r="H15" s="17" t="s">
        <v>6</v>
      </c>
      <c r="I15" s="17"/>
    </row>
    <row r="16" spans="1:9" ht="21" x14ac:dyDescent="0.3">
      <c r="D16" s="7" t="s">
        <v>8</v>
      </c>
      <c r="E16" s="8"/>
      <c r="F16" s="9"/>
      <c r="H16" s="136">
        <f>IF('[1]BD métriques'!B36&gt;10,1,'[1]BD métriques'!B36/'[1]BD métriques'!C36)</f>
        <v>0.6</v>
      </c>
      <c r="I16" s="137"/>
    </row>
    <row r="17" spans="4:9" ht="18" x14ac:dyDescent="0.3">
      <c r="D17" s="10" t="s">
        <v>21</v>
      </c>
      <c r="E17" s="10"/>
      <c r="F17" s="10"/>
    </row>
    <row r="18" spans="4:9" x14ac:dyDescent="0.3">
      <c r="D18" s="18"/>
      <c r="E18" s="12" t="s">
        <v>1</v>
      </c>
      <c r="F18" s="12"/>
    </row>
    <row r="19" spans="4:9" ht="18" x14ac:dyDescent="0.3">
      <c r="D19" s="14" t="s">
        <v>7</v>
      </c>
      <c r="E19" s="132">
        <f>IF(ISBLANK(D19),"",(IF(D19="Absent",0)+IF(D19="Aucunes traces",10)+IF(D19="Petites traces",5)+IF(D19="Grandes traces",0)))</f>
        <v>10</v>
      </c>
      <c r="F19" s="133"/>
      <c r="H19" s="19" t="s">
        <v>53</v>
      </c>
      <c r="I19" s="19"/>
    </row>
    <row r="20" spans="4:9" ht="21" x14ac:dyDescent="0.3">
      <c r="H20" s="17" t="s">
        <v>8</v>
      </c>
      <c r="I20" s="17"/>
    </row>
    <row r="21" spans="4:9" ht="21" x14ac:dyDescent="0.3">
      <c r="D21" s="7" t="s">
        <v>22</v>
      </c>
      <c r="E21" s="8"/>
      <c r="F21" s="9"/>
      <c r="H21" s="136">
        <f>'[1]BD métriques'!D36/'[1]BD métriques'!E36</f>
        <v>1</v>
      </c>
      <c r="I21" s="137"/>
    </row>
    <row r="22" spans="4:9" ht="18" x14ac:dyDescent="0.3">
      <c r="D22" s="10" t="s">
        <v>23</v>
      </c>
      <c r="E22" s="10"/>
      <c r="F22" s="10"/>
    </row>
    <row r="23" spans="4:9" ht="28.95" customHeight="1" x14ac:dyDescent="0.3">
      <c r="D23" s="11"/>
      <c r="E23" s="12" t="s">
        <v>1</v>
      </c>
      <c r="F23" s="12"/>
    </row>
    <row r="24" spans="4:9" ht="18" x14ac:dyDescent="0.3">
      <c r="D24" s="14" t="s">
        <v>9</v>
      </c>
      <c r="E24" s="132">
        <f>IF(ISBLANK(D24),"",((IF(D24="Absent",0)+IF(D24="Présent",10))))</f>
        <v>10</v>
      </c>
      <c r="F24" s="133"/>
    </row>
    <row r="25" spans="4:9" ht="28.95" customHeight="1" x14ac:dyDescent="0.3"/>
    <row r="26" spans="4:9" ht="18" x14ac:dyDescent="0.3">
      <c r="D26" s="20" t="s">
        <v>24</v>
      </c>
      <c r="E26" s="20"/>
      <c r="F26" s="20"/>
    </row>
    <row r="27" spans="4:9" ht="18" x14ac:dyDescent="0.3">
      <c r="D27" s="10" t="s">
        <v>47</v>
      </c>
      <c r="E27" s="10"/>
      <c r="F27" s="10"/>
    </row>
    <row r="28" spans="4:9" ht="28.95" customHeight="1" x14ac:dyDescent="0.3">
      <c r="D28" s="21"/>
      <c r="E28" s="12" t="s">
        <v>1</v>
      </c>
      <c r="F28" s="12"/>
      <c r="G28" s="22"/>
    </row>
    <row r="29" spans="4:9" ht="18" x14ac:dyDescent="0.3">
      <c r="D29" s="14" t="s">
        <v>10</v>
      </c>
      <c r="E29" s="132">
        <f>IF(ISBLANK(D29),"",((IF(D29="Absent",0)+IF(D29="Présent",10))))</f>
        <v>0</v>
      </c>
      <c r="F29" s="133"/>
    </row>
    <row r="30" spans="4:9" ht="28.95" customHeight="1" x14ac:dyDescent="0.3"/>
    <row r="31" spans="4:9" ht="18" x14ac:dyDescent="0.3">
      <c r="D31" s="20" t="s">
        <v>49</v>
      </c>
      <c r="E31" s="20"/>
      <c r="F31" s="20"/>
    </row>
    <row r="32" spans="4:9" ht="18" x14ac:dyDescent="0.3">
      <c r="D32" s="10" t="s">
        <v>48</v>
      </c>
      <c r="E32" s="10"/>
      <c r="F32" s="10"/>
    </row>
    <row r="33" spans="4:9" ht="28.95" customHeight="1" x14ac:dyDescent="0.3">
      <c r="D33" s="21"/>
      <c r="E33" s="12" t="s">
        <v>1</v>
      </c>
      <c r="F33" s="12"/>
    </row>
    <row r="34" spans="4:9" ht="18" x14ac:dyDescent="0.3">
      <c r="D34" s="14" t="s">
        <v>9</v>
      </c>
      <c r="E34" s="132">
        <f>IF(ISBLANK(D34),"",((IF(D34="Absent",0)+IF(D34="Présent",10))))</f>
        <v>10</v>
      </c>
      <c r="F34" s="133"/>
    </row>
    <row r="35" spans="4:9" ht="28.95" customHeight="1" x14ac:dyDescent="0.3"/>
    <row r="36" spans="4:9" ht="18" x14ac:dyDescent="0.3">
      <c r="D36" s="20" t="s">
        <v>50</v>
      </c>
      <c r="E36" s="20"/>
      <c r="F36" s="20"/>
    </row>
    <row r="37" spans="4:9" ht="18" x14ac:dyDescent="0.3">
      <c r="D37" s="10" t="s">
        <v>51</v>
      </c>
      <c r="E37" s="10"/>
      <c r="F37" s="10"/>
    </row>
    <row r="38" spans="4:9" ht="28.95" customHeight="1" x14ac:dyDescent="0.3">
      <c r="D38" s="11" t="s">
        <v>11</v>
      </c>
      <c r="E38" s="12" t="s">
        <v>1</v>
      </c>
      <c r="F38" s="12"/>
    </row>
    <row r="39" spans="4:9" ht="21" x14ac:dyDescent="0.3">
      <c r="D39" s="14" t="s">
        <v>9</v>
      </c>
      <c r="E39" s="132">
        <f>IF(ISBLANK(D39),"",((IF(D39="Absent",0)+IF(D39="Présent",10))))</f>
        <v>10</v>
      </c>
      <c r="F39" s="133"/>
      <c r="H39" s="23" t="s">
        <v>12</v>
      </c>
      <c r="I39" s="23"/>
    </row>
    <row r="40" spans="4:9" ht="21" x14ac:dyDescent="0.3">
      <c r="H40" s="17" t="s">
        <v>13</v>
      </c>
      <c r="I40" s="17"/>
    </row>
    <row r="41" spans="4:9" ht="21" x14ac:dyDescent="0.3">
      <c r="H41" s="134">
        <f>'[1]BD métriques'!F36/'[1]BD métriques'!G36</f>
        <v>0.75</v>
      </c>
      <c r="I41" s="135"/>
    </row>
    <row r="44" spans="4:9" x14ac:dyDescent="0.3">
      <c r="D44" s="24"/>
      <c r="E44" s="24"/>
      <c r="F44" s="24"/>
      <c r="G44" s="24"/>
      <c r="H44" s="24"/>
      <c r="I44" s="24"/>
    </row>
    <row r="45" spans="4:9" x14ac:dyDescent="0.3">
      <c r="D45" s="24"/>
      <c r="E45" s="24"/>
      <c r="F45" s="24"/>
      <c r="G45" s="24"/>
      <c r="H45" s="24"/>
      <c r="I45" s="24"/>
    </row>
    <row r="46" spans="4:9" x14ac:dyDescent="0.3">
      <c r="D46" s="24"/>
      <c r="E46" s="24"/>
      <c r="F46" s="24"/>
      <c r="G46" s="24"/>
      <c r="H46" s="24"/>
      <c r="I46" s="24"/>
    </row>
  </sheetData>
  <mergeCells count="41">
    <mergeCell ref="D45:I45"/>
    <mergeCell ref="D46:I46"/>
    <mergeCell ref="E8:F8"/>
    <mergeCell ref="E19:F19"/>
    <mergeCell ref="E24:F24"/>
    <mergeCell ref="E29:F29"/>
    <mergeCell ref="E34:F34"/>
    <mergeCell ref="E39:F39"/>
    <mergeCell ref="H41:I41"/>
    <mergeCell ref="H21:I21"/>
    <mergeCell ref="D36:F36"/>
    <mergeCell ref="D37:F37"/>
    <mergeCell ref="E38:F38"/>
    <mergeCell ref="H39:I39"/>
    <mergeCell ref="H40:I40"/>
    <mergeCell ref="D44:I44"/>
    <mergeCell ref="D26:F26"/>
    <mergeCell ref="D27:F27"/>
    <mergeCell ref="E28:F28"/>
    <mergeCell ref="D31:F31"/>
    <mergeCell ref="D32:F32"/>
    <mergeCell ref="E33:F33"/>
    <mergeCell ref="E18:F18"/>
    <mergeCell ref="H19:I19"/>
    <mergeCell ref="H20:I20"/>
    <mergeCell ref="D21:F21"/>
    <mergeCell ref="D22:F22"/>
    <mergeCell ref="E23:F23"/>
    <mergeCell ref="D11:F11"/>
    <mergeCell ref="E12:F12"/>
    <mergeCell ref="H14:I14"/>
    <mergeCell ref="H15:I15"/>
    <mergeCell ref="D16:F16"/>
    <mergeCell ref="D17:F17"/>
    <mergeCell ref="H16:I16"/>
    <mergeCell ref="B2:I2"/>
    <mergeCell ref="D3:F3"/>
    <mergeCell ref="D5:F5"/>
    <mergeCell ref="D6:F6"/>
    <mergeCell ref="E7:F7"/>
    <mergeCell ref="D10:F10"/>
  </mergeCells>
  <conditionalFormatting sqref="G28">
    <cfRule type="dataBar" priority="1">
      <dataBar showValue="0">
        <cfvo type="num" val="0"/>
        <cfvo type="num" val="1"/>
        <color theme="0"/>
      </dataBar>
    </cfRule>
  </conditionalFormatting>
  <dataValidations count="1">
    <dataValidation allowBlank="1" showErrorMessage="1" sqref="D7" xr:uid="{E218C0DF-ABF0-429D-88C3-72B4F2C5DBBF}"/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9AA3C-82C9-4DAD-83A3-5FBB7A0FC8F7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CF611-B3D2-4749-8077-9B1B96BBDD5D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F739C-B795-4A15-98EA-B6143D36848B}">
  <sheetPr codeName="Feuil5"/>
  <dimension ref="A1"/>
  <sheetViews>
    <sheetView workbookViewId="0">
      <selection activeCell="I25" sqref="I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F57C-CCE0-475E-B0E8-36707F23119F}">
  <sheetPr codeName="Feuil6"/>
  <dimension ref="A2:BO3"/>
  <sheetViews>
    <sheetView tabSelected="1" workbookViewId="0">
      <selection activeCell="G14" sqref="G14"/>
    </sheetView>
  </sheetViews>
  <sheetFormatPr baseColWidth="10" defaultRowHeight="14.4" x14ac:dyDescent="0.3"/>
  <sheetData>
    <row r="2" spans="1:67" ht="15" thickBot="1" x14ac:dyDescent="0.35"/>
    <row r="3" spans="1:67" s="1" customFormat="1" ht="15" thickBot="1" x14ac:dyDescent="0.35">
      <c r="A3" s="103" t="s">
        <v>54</v>
      </c>
      <c r="B3" s="104"/>
      <c r="C3" s="105"/>
      <c r="D3" s="105"/>
      <c r="E3" s="106"/>
      <c r="F3" s="107"/>
      <c r="G3" s="108" t="s">
        <v>55</v>
      </c>
      <c r="H3" s="109" t="s">
        <v>56</v>
      </c>
      <c r="I3" s="110" t="s">
        <v>57</v>
      </c>
      <c r="J3" s="111" t="s">
        <v>58</v>
      </c>
      <c r="K3" s="112" t="s">
        <v>59</v>
      </c>
      <c r="L3" s="113" t="s">
        <v>60</v>
      </c>
      <c r="M3" s="114" t="s">
        <v>61</v>
      </c>
      <c r="N3" s="115" t="s">
        <v>62</v>
      </c>
      <c r="O3" s="116" t="s">
        <v>63</v>
      </c>
      <c r="P3" s="117" t="s">
        <v>64</v>
      </c>
      <c r="Q3" s="118"/>
      <c r="R3" s="119" t="s">
        <v>65</v>
      </c>
      <c r="S3" s="120" t="s">
        <v>66</v>
      </c>
      <c r="T3" s="121" t="s">
        <v>68</v>
      </c>
      <c r="U3" s="122" t="s">
        <v>67</v>
      </c>
      <c r="V3" s="123"/>
      <c r="W3" s="124"/>
      <c r="X3" s="125"/>
      <c r="Y3" s="118"/>
      <c r="Z3" s="126"/>
      <c r="AA3" s="118"/>
      <c r="AB3" s="127"/>
      <c r="AC3" s="118"/>
      <c r="AD3" s="128"/>
      <c r="AE3" s="103"/>
      <c r="AF3" s="103"/>
      <c r="AG3" s="103"/>
      <c r="AH3" s="129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29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29"/>
      <c r="BG3" s="103"/>
      <c r="BH3" s="103"/>
      <c r="BI3" s="103"/>
      <c r="BJ3" s="103"/>
      <c r="BK3" s="103"/>
      <c r="BL3" s="103"/>
      <c r="BM3" s="103"/>
      <c r="BN3" s="103"/>
      <c r="BO3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 métriques</vt:lpstr>
      <vt:lpstr>1 - La portée</vt:lpstr>
      <vt:lpstr>2 - </vt:lpstr>
      <vt:lpstr>3 - </vt:lpstr>
      <vt:lpstr>Résultats</vt:lpstr>
      <vt:lpstr>data vers csv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ROZE Cecile</dc:creator>
  <cp:lastModifiedBy>ROZE Cecile</cp:lastModifiedBy>
  <dcterms:created xsi:type="dcterms:W3CDTF">2024-04-04T09:30:22Z</dcterms:created>
  <dcterms:modified xsi:type="dcterms:W3CDTF">2024-04-04T10:00:32Z</dcterms:modified>
</cp:coreProperties>
</file>