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iai.sharepoint.com/sites/RessourcesHumaines/Shared Documents/à classer/Ressources Humaine_Evaluation Usine - RH/Évaluation Mars 2024/"/>
    </mc:Choice>
  </mc:AlternateContent>
  <xr:revisionPtr revIDLastSave="175" documentId="13_ncr:1_{53602989-8776-4242-917C-DAF6F80949ED}" xr6:coauthVersionLast="47" xr6:coauthVersionMax="47" xr10:uidLastSave="{710B4C91-B817-4A94-B93E-1205C3D32028}"/>
  <bookViews>
    <workbookView xWindow="-120" yWindow="-16320" windowWidth="29040" windowHeight="15840" firstSheet="1" activeTab="1" xr2:uid="{493C0963-4EFF-4E4B-AD4E-13E0BEBA5038}"/>
  </bookViews>
  <sheets>
    <sheet name="GROUPE -1 selon convention  (2)" sheetId="39" r:id="rId1"/>
    <sheet name="GROUPE -1 selon convention 2021" sheetId="27" r:id="rId2"/>
    <sheet name="GROUPE 4 selon convention 2021" sheetId="28" r:id="rId3"/>
    <sheet name="GROUPE 5- selon convention2021 " sheetId="19" r:id="rId4"/>
    <sheet name="GROUPE 5-3selon convention 2021" sheetId="16" r:id="rId5"/>
    <sheet name="GROUPE 6 selon convention 2021" sheetId="20" r:id="rId6"/>
    <sheet name="GROUPE 6-2 selon convention2021" sheetId="21" r:id="rId7"/>
    <sheet name="GROUPE 6 -3selon convention2021" sheetId="22" r:id="rId8"/>
    <sheet name="GROUPE 8 selon convention2021" sheetId="25" r:id="rId9"/>
    <sheet name="GROUPE 9 selon convention2021" sheetId="23" r:id="rId10"/>
    <sheet name="GROUPE 3 (2%)" sheetId="3" r:id="rId11"/>
    <sheet name="GROUPE 4 (2%)" sheetId="6" r:id="rId12"/>
    <sheet name="GROUPE 5 (2%) " sheetId="13" r:id="rId13"/>
    <sheet name="GROUPE 9 (2%)" sheetId="9" r:id="rId14"/>
    <sheet name="GROUPE 6 (2%)" sheetId="14" r:id="rId15"/>
    <sheet name="TEST" sheetId="37" r:id="rId16"/>
    <sheet name="GROUPE 5(a jour) (2)" sheetId="38" r:id="rId17"/>
    <sheet name="GROUPE 7 Cat 1" sheetId="34" r:id="rId18"/>
    <sheet name="GROUPE 7 Cat 2" sheetId="35" r:id="rId19"/>
    <sheet name="GROUPE 7 Cat 3" sheetId="36" r:id="rId20"/>
    <sheet name="GROUPE 5(a jour)" sheetId="15" r:id="rId21"/>
    <sheet name="GROUPE 3(a jour)" sheetId="12" r:id="rId22"/>
    <sheet name="GROUPE 2" sheetId="1" r:id="rId23"/>
  </sheets>
  <definedNames>
    <definedName name="_xlnm.Print_Area" localSheetId="17">'GROUPE 7 Cat 1'!$A$1:$O$13</definedName>
    <definedName name="_xlnm.Print_Area" localSheetId="18">'GROUPE 7 Cat 2'!$A$1:$N$14</definedName>
    <definedName name="_xlnm.Print_Area" localSheetId="19">'GROUPE 7 Cat 3'!$A$1:$N$14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3" i="27" l="1"/>
  <c r="N15" i="39"/>
  <c r="E15" i="39"/>
  <c r="F15" i="39" s="1"/>
  <c r="G15" i="39" s="1"/>
  <c r="H15" i="39" s="1"/>
  <c r="I15" i="39" s="1"/>
  <c r="J15" i="39" s="1"/>
  <c r="K15" i="39" s="1"/>
  <c r="D15" i="39"/>
  <c r="D14" i="39"/>
  <c r="E14" i="39" s="1"/>
  <c r="F14" i="39" s="1"/>
  <c r="G14" i="39" s="1"/>
  <c r="H14" i="39" s="1"/>
  <c r="I14" i="39" s="1"/>
  <c r="J14" i="39" s="1"/>
  <c r="K14" i="39" s="1"/>
  <c r="L14" i="39" s="1"/>
  <c r="N13" i="39"/>
  <c r="D13" i="39"/>
  <c r="E13" i="39" s="1"/>
  <c r="F13" i="39" s="1"/>
  <c r="G13" i="39" s="1"/>
  <c r="H13" i="39" s="1"/>
  <c r="I13" i="39" s="1"/>
  <c r="J13" i="39" s="1"/>
  <c r="K13" i="39" s="1"/>
  <c r="D12" i="39"/>
  <c r="E12" i="39" s="1"/>
  <c r="F12" i="39" s="1"/>
  <c r="G12" i="39" s="1"/>
  <c r="H12" i="39" s="1"/>
  <c r="I12" i="39" s="1"/>
  <c r="J12" i="39" s="1"/>
  <c r="K12" i="39" s="1"/>
  <c r="L12" i="39" s="1"/>
  <c r="N11" i="39"/>
  <c r="D11" i="39"/>
  <c r="E11" i="39" s="1"/>
  <c r="F11" i="39" s="1"/>
  <c r="G11" i="39" s="1"/>
  <c r="H11" i="39" s="1"/>
  <c r="I11" i="39" s="1"/>
  <c r="J11" i="39" s="1"/>
  <c r="K11" i="39" s="1"/>
  <c r="D10" i="39"/>
  <c r="E10" i="39" s="1"/>
  <c r="F10" i="39" s="1"/>
  <c r="G10" i="39" s="1"/>
  <c r="H10" i="39" s="1"/>
  <c r="I10" i="39" s="1"/>
  <c r="J10" i="39" s="1"/>
  <c r="K10" i="39" s="1"/>
  <c r="L10" i="39" s="1"/>
  <c r="N9" i="39"/>
  <c r="D9" i="39" s="1"/>
  <c r="E9" i="39" s="1"/>
  <c r="F9" i="39" s="1"/>
  <c r="G9" i="39" s="1"/>
  <c r="H9" i="39" s="1"/>
  <c r="I9" i="39" s="1"/>
  <c r="J9" i="39" s="1"/>
  <c r="K9" i="39" s="1"/>
  <c r="F8" i="39"/>
  <c r="G8" i="39" s="1"/>
  <c r="H8" i="39" s="1"/>
  <c r="I8" i="39" s="1"/>
  <c r="J8" i="39" s="1"/>
  <c r="K8" i="39" s="1"/>
  <c r="L8" i="39" s="1"/>
  <c r="E8" i="39"/>
  <c r="D8" i="39"/>
  <c r="N7" i="39"/>
  <c r="D7" i="39"/>
  <c r="E7" i="39" s="1"/>
  <c r="F7" i="39" s="1"/>
  <c r="G7" i="39" s="1"/>
  <c r="H7" i="39" s="1"/>
  <c r="I7" i="39" s="1"/>
  <c r="J7" i="39" s="1"/>
  <c r="K7" i="39" s="1"/>
  <c r="L7" i="39" s="1"/>
  <c r="D6" i="39"/>
  <c r="E6" i="39" s="1"/>
  <c r="F6" i="39" s="1"/>
  <c r="G6" i="39" s="1"/>
  <c r="H6" i="39" s="1"/>
  <c r="I6" i="39" s="1"/>
  <c r="J6" i="39" s="1"/>
  <c r="K6" i="39" s="1"/>
  <c r="L6" i="39" s="1"/>
  <c r="M6" i="39" s="1"/>
  <c r="C7" i="3"/>
  <c r="S14" i="38"/>
  <c r="D14" i="38" s="1"/>
  <c r="E14" i="38" s="1"/>
  <c r="F14" i="38" s="1"/>
  <c r="G14" i="38" s="1"/>
  <c r="H14" i="38" s="1"/>
  <c r="I14" i="38" s="1"/>
  <c r="J14" i="38" s="1"/>
  <c r="K14" i="38" s="1"/>
  <c r="L14" i="38" s="1"/>
  <c r="M14" i="38" s="1"/>
  <c r="N14" i="38" s="1"/>
  <c r="O14" i="38" s="1"/>
  <c r="P14" i="38" s="1"/>
  <c r="Q14" i="38" s="1"/>
  <c r="D13" i="38"/>
  <c r="E13" i="38" s="1"/>
  <c r="F13" i="38" s="1"/>
  <c r="G13" i="38" s="1"/>
  <c r="H13" i="38" s="1"/>
  <c r="I13" i="38" s="1"/>
  <c r="J13" i="38" s="1"/>
  <c r="K13" i="38" s="1"/>
  <c r="L13" i="38" s="1"/>
  <c r="M13" i="38" s="1"/>
  <c r="N13" i="38" s="1"/>
  <c r="O13" i="38" s="1"/>
  <c r="P13" i="38" s="1"/>
  <c r="Q13" i="38" s="1"/>
  <c r="R13" i="38" s="1"/>
  <c r="S11" i="38"/>
  <c r="D11" i="38" s="1"/>
  <c r="E11" i="38" s="1"/>
  <c r="F11" i="38" s="1"/>
  <c r="G11" i="38" s="1"/>
  <c r="H11" i="38" s="1"/>
  <c r="I11" i="38" s="1"/>
  <c r="J11" i="38" s="1"/>
  <c r="K11" i="38" s="1"/>
  <c r="L11" i="38" s="1"/>
  <c r="M11" i="38" s="1"/>
  <c r="N11" i="38" s="1"/>
  <c r="O11" i="38" s="1"/>
  <c r="P11" i="38" s="1"/>
  <c r="D10" i="38"/>
  <c r="E10" i="38" s="1"/>
  <c r="F10" i="38" s="1"/>
  <c r="G10" i="38" s="1"/>
  <c r="H10" i="38" s="1"/>
  <c r="I10" i="38" s="1"/>
  <c r="J10" i="38" s="1"/>
  <c r="K10" i="38" s="1"/>
  <c r="L10" i="38" s="1"/>
  <c r="M10" i="38" s="1"/>
  <c r="N10" i="38" s="1"/>
  <c r="O10" i="38" s="1"/>
  <c r="P10" i="38" s="1"/>
  <c r="Q10" i="38" s="1"/>
  <c r="U8" i="38"/>
  <c r="S8" i="38"/>
  <c r="D8" i="38" s="1"/>
  <c r="E8" i="38" s="1"/>
  <c r="F8" i="38" s="1"/>
  <c r="G8" i="38" s="1"/>
  <c r="H8" i="38" s="1"/>
  <c r="I8" i="38" s="1"/>
  <c r="J8" i="38" s="1"/>
  <c r="K8" i="38" s="1"/>
  <c r="L8" i="38" s="1"/>
  <c r="M8" i="38" s="1"/>
  <c r="N8" i="38" s="1"/>
  <c r="O8" i="38" s="1"/>
  <c r="P8" i="38" s="1"/>
  <c r="D7" i="38"/>
  <c r="E7" i="38" s="1"/>
  <c r="F7" i="38" s="1"/>
  <c r="G7" i="38" s="1"/>
  <c r="H7" i="38" s="1"/>
  <c r="I7" i="38" s="1"/>
  <c r="J7" i="38" s="1"/>
  <c r="K7" i="38" s="1"/>
  <c r="L7" i="38" s="1"/>
  <c r="M7" i="38" s="1"/>
  <c r="N7" i="38" s="1"/>
  <c r="O7" i="38" s="1"/>
  <c r="P7" i="38" s="1"/>
  <c r="Q7" i="38" s="1"/>
  <c r="U8" i="15"/>
  <c r="P9" i="3"/>
  <c r="N7" i="9"/>
  <c r="C11" i="37"/>
  <c r="C16" i="37"/>
  <c r="W11" i="37"/>
  <c r="D11" i="37" s="1"/>
  <c r="E11" i="37" s="1"/>
  <c r="F11" i="37" s="1"/>
  <c r="G11" i="37" s="1"/>
  <c r="H11" i="37" s="1"/>
  <c r="I11" i="37" s="1"/>
  <c r="J11" i="37" s="1"/>
  <c r="K11" i="37" s="1"/>
  <c r="L11" i="37" s="1"/>
  <c r="M11" i="37" s="1"/>
  <c r="N11" i="37" s="1"/>
  <c r="O11" i="37" s="1"/>
  <c r="P11" i="37" s="1"/>
  <c r="Q11" i="37" s="1"/>
  <c r="R11" i="37" s="1"/>
  <c r="S11" i="37" s="1"/>
  <c r="T11" i="37" s="1"/>
  <c r="U11" i="37" s="1"/>
  <c r="V11" i="37"/>
  <c r="C13" i="37"/>
  <c r="D13" i="37" s="1"/>
  <c r="E13" i="37" s="1"/>
  <c r="F13" i="37" s="1"/>
  <c r="G13" i="37"/>
  <c r="W13" i="37"/>
  <c r="D12" i="37"/>
  <c r="E12" i="37" s="1"/>
  <c r="F12" i="37" s="1"/>
  <c r="G12" i="37" s="1"/>
  <c r="D10" i="37"/>
  <c r="E10" i="37" s="1"/>
  <c r="F10" i="37" s="1"/>
  <c r="G10" i="37" s="1"/>
  <c r="H10" i="37" s="1"/>
  <c r="I10" i="37" s="1"/>
  <c r="J10" i="37" s="1"/>
  <c r="K10" i="37" s="1"/>
  <c r="L10" i="37" s="1"/>
  <c r="M10" i="37" s="1"/>
  <c r="N10" i="37" s="1"/>
  <c r="O10" i="37" s="1"/>
  <c r="P10" i="37" s="1"/>
  <c r="Q10" i="37" s="1"/>
  <c r="R10" i="37" s="1"/>
  <c r="S10" i="37" s="1"/>
  <c r="T10" i="37" s="1"/>
  <c r="U10" i="37" s="1"/>
  <c r="V10" i="37" s="1"/>
  <c r="V9" i="37"/>
  <c r="W9" i="37" s="1"/>
  <c r="C9" i="37"/>
  <c r="D9" i="37" s="1"/>
  <c r="E9" i="37" s="1"/>
  <c r="F9" i="37" s="1"/>
  <c r="G9" i="37" s="1"/>
  <c r="H9" i="37" s="1"/>
  <c r="I9" i="37" s="1"/>
  <c r="J9" i="37" s="1"/>
  <c r="K9" i="37" s="1"/>
  <c r="L9" i="37" s="1"/>
  <c r="M9" i="37" s="1"/>
  <c r="N9" i="37" s="1"/>
  <c r="O9" i="37" s="1"/>
  <c r="P9" i="37" s="1"/>
  <c r="Q9" i="37" s="1"/>
  <c r="R9" i="37" s="1"/>
  <c r="S9" i="37" s="1"/>
  <c r="T9" i="37" s="1"/>
  <c r="U9" i="37" s="1"/>
  <c r="D8" i="37"/>
  <c r="E8" i="37" s="1"/>
  <c r="F8" i="37" s="1"/>
  <c r="G8" i="37" s="1"/>
  <c r="H8" i="37" s="1"/>
  <c r="I8" i="37" s="1"/>
  <c r="J8" i="37" s="1"/>
  <c r="K8" i="37" s="1"/>
  <c r="L8" i="37" s="1"/>
  <c r="M8" i="37" s="1"/>
  <c r="N8" i="37" s="1"/>
  <c r="O8" i="37" s="1"/>
  <c r="P8" i="37" s="1"/>
  <c r="Q8" i="37" s="1"/>
  <c r="R8" i="37" s="1"/>
  <c r="S8" i="37" s="1"/>
  <c r="T8" i="37" s="1"/>
  <c r="U8" i="37" s="1"/>
  <c r="V8" i="37" s="1"/>
  <c r="W7" i="37"/>
  <c r="D7" i="37"/>
  <c r="E7" i="37" s="1"/>
  <c r="F7" i="37" s="1"/>
  <c r="G7" i="37" s="1"/>
  <c r="H7" i="37" s="1"/>
  <c r="I7" i="37" s="1"/>
  <c r="J7" i="37" s="1"/>
  <c r="K7" i="37" s="1"/>
  <c r="L7" i="37" s="1"/>
  <c r="M7" i="37" s="1"/>
  <c r="N7" i="37" s="1"/>
  <c r="O7" i="37" s="1"/>
  <c r="P7" i="37" s="1"/>
  <c r="Q7" i="37" s="1"/>
  <c r="C7" i="37"/>
  <c r="D6" i="37"/>
  <c r="E6" i="37" s="1"/>
  <c r="F6" i="37" s="1"/>
  <c r="G6" i="37" s="1"/>
  <c r="H6" i="37" s="1"/>
  <c r="I6" i="37" s="1"/>
  <c r="J6" i="37" s="1"/>
  <c r="K6" i="37" s="1"/>
  <c r="L6" i="37" s="1"/>
  <c r="M6" i="37" s="1"/>
  <c r="N6" i="37" s="1"/>
  <c r="O6" i="37" s="1"/>
  <c r="P6" i="37" s="1"/>
  <c r="Q6" i="37" s="1"/>
  <c r="R6" i="37" s="1"/>
  <c r="C13" i="6"/>
  <c r="D13" i="6"/>
  <c r="E13" i="6" s="1"/>
  <c r="F13" i="6" s="1"/>
  <c r="G13" i="6"/>
  <c r="X11" i="6"/>
  <c r="V9" i="6"/>
  <c r="X11" i="37" l="1"/>
  <c r="J13" i="9" l="1"/>
  <c r="I13" i="3" l="1"/>
  <c r="J13" i="3"/>
  <c r="K13" i="3"/>
  <c r="D10" i="36"/>
  <c r="E10" i="36" s="1"/>
  <c r="F10" i="36" s="1"/>
  <c r="G10" i="36" s="1"/>
  <c r="H10" i="36" s="1"/>
  <c r="I10" i="36" s="1"/>
  <c r="J10" i="36" s="1"/>
  <c r="K10" i="36" s="1"/>
  <c r="L10" i="36" s="1"/>
  <c r="D8" i="36"/>
  <c r="E8" i="36" s="1"/>
  <c r="F8" i="36" s="1"/>
  <c r="G8" i="36" s="1"/>
  <c r="H8" i="36" s="1"/>
  <c r="I8" i="36" s="1"/>
  <c r="J8" i="36" s="1"/>
  <c r="K8" i="36" s="1"/>
  <c r="L8" i="36" s="1"/>
  <c r="D6" i="36"/>
  <c r="E6" i="36" s="1"/>
  <c r="F6" i="36" s="1"/>
  <c r="G6" i="36" s="1"/>
  <c r="H6" i="36" s="1"/>
  <c r="I6" i="36" s="1"/>
  <c r="J6" i="36" s="1"/>
  <c r="K6" i="36" s="1"/>
  <c r="L6" i="36" s="1"/>
  <c r="M6" i="36" s="1"/>
  <c r="D10" i="35"/>
  <c r="E10" i="35" s="1"/>
  <c r="F10" i="35" s="1"/>
  <c r="G10" i="35" s="1"/>
  <c r="H10" i="35" s="1"/>
  <c r="I10" i="35" s="1"/>
  <c r="J10" i="35" s="1"/>
  <c r="K10" i="35" s="1"/>
  <c r="L10" i="35" s="1"/>
  <c r="D8" i="35"/>
  <c r="E8" i="35" s="1"/>
  <c r="F8" i="35" s="1"/>
  <c r="G8" i="35" s="1"/>
  <c r="H8" i="35" s="1"/>
  <c r="I8" i="35" s="1"/>
  <c r="J8" i="35" s="1"/>
  <c r="K8" i="35" s="1"/>
  <c r="L8" i="35" s="1"/>
  <c r="D6" i="35"/>
  <c r="E6" i="35" s="1"/>
  <c r="F6" i="35" s="1"/>
  <c r="G6" i="35" s="1"/>
  <c r="H6" i="35" s="1"/>
  <c r="I6" i="35" s="1"/>
  <c r="J6" i="35" s="1"/>
  <c r="K6" i="35" s="1"/>
  <c r="L6" i="35" s="1"/>
  <c r="M6" i="35" s="1"/>
  <c r="N15" i="34"/>
  <c r="L15" i="34"/>
  <c r="I15" i="34"/>
  <c r="M15" i="34" s="1"/>
  <c r="O15" i="34" s="1"/>
  <c r="H16" i="34" s="1"/>
  <c r="E10" i="34"/>
  <c r="F10" i="34" s="1"/>
  <c r="G10" i="34" s="1"/>
  <c r="H10" i="34" s="1"/>
  <c r="I10" i="34" s="1"/>
  <c r="J10" i="34" s="1"/>
  <c r="K10" i="34" s="1"/>
  <c r="L10" i="34" s="1"/>
  <c r="D10" i="34"/>
  <c r="D8" i="34"/>
  <c r="E8" i="34" s="1"/>
  <c r="F8" i="34" s="1"/>
  <c r="G8" i="34" s="1"/>
  <c r="H8" i="34" s="1"/>
  <c r="I8" i="34" s="1"/>
  <c r="J8" i="34" s="1"/>
  <c r="K8" i="34" s="1"/>
  <c r="L8" i="34" s="1"/>
  <c r="D6" i="34"/>
  <c r="E6" i="34" s="1"/>
  <c r="F6" i="34" s="1"/>
  <c r="G6" i="34" s="1"/>
  <c r="H6" i="34" s="1"/>
  <c r="I6" i="34" s="1"/>
  <c r="J6" i="34" s="1"/>
  <c r="K6" i="34" s="1"/>
  <c r="L6" i="34" s="1"/>
  <c r="M6" i="34" s="1"/>
  <c r="H17" i="34" l="1"/>
  <c r="L11" i="34"/>
  <c r="N11" i="36" l="1"/>
  <c r="O11" i="36" s="1"/>
  <c r="O11" i="35"/>
  <c r="H18" i="34"/>
  <c r="L9" i="34"/>
  <c r="N11" i="34"/>
  <c r="D11" i="34" s="1"/>
  <c r="E11" i="34" s="1"/>
  <c r="F11" i="34" s="1"/>
  <c r="G11" i="34" s="1"/>
  <c r="H11" i="34" s="1"/>
  <c r="I11" i="34" s="1"/>
  <c r="J11" i="34" s="1"/>
  <c r="K11" i="34" s="1"/>
  <c r="O11" i="34" s="1"/>
  <c r="C9" i="34"/>
  <c r="N9" i="36" l="1"/>
  <c r="O9" i="36" s="1"/>
  <c r="O9" i="35"/>
  <c r="D9" i="34"/>
  <c r="E9" i="34" s="1"/>
  <c r="F9" i="34" s="1"/>
  <c r="G9" i="34" s="1"/>
  <c r="H9" i="34" s="1"/>
  <c r="I9" i="34" s="1"/>
  <c r="J9" i="34" s="1"/>
  <c r="K9" i="34" s="1"/>
  <c r="O9" i="34" s="1"/>
  <c r="C7" i="34"/>
  <c r="N9" i="34"/>
  <c r="O7" i="36" l="1"/>
  <c r="O7" i="35"/>
  <c r="D7" i="34"/>
  <c r="E7" i="34" s="1"/>
  <c r="F7" i="34" s="1"/>
  <c r="G7" i="34" s="1"/>
  <c r="H7" i="34" s="1"/>
  <c r="I7" i="34" s="1"/>
  <c r="J7" i="34" s="1"/>
  <c r="K7" i="34" s="1"/>
  <c r="L7" i="34" s="1"/>
  <c r="O7" i="34" s="1"/>
  <c r="N7" i="34"/>
  <c r="W11" i="28"/>
  <c r="D11" i="28" s="1"/>
  <c r="E11" i="28" s="1"/>
  <c r="F11" i="28" s="1"/>
  <c r="G11" i="28" s="1"/>
  <c r="H11" i="28" s="1"/>
  <c r="I11" i="28" s="1"/>
  <c r="J11" i="28" s="1"/>
  <c r="K11" i="28" s="1"/>
  <c r="L11" i="28" s="1"/>
  <c r="M11" i="28" s="1"/>
  <c r="N11" i="28" s="1"/>
  <c r="O11" i="28" s="1"/>
  <c r="P11" i="28" s="1"/>
  <c r="Q11" i="28" s="1"/>
  <c r="R11" i="28" s="1"/>
  <c r="S11" i="28" s="1"/>
  <c r="T11" i="28" s="1"/>
  <c r="U11" i="28" s="1"/>
  <c r="D10" i="28"/>
  <c r="E10" i="28" s="1"/>
  <c r="F10" i="28" s="1"/>
  <c r="G10" i="28" s="1"/>
  <c r="H10" i="28" s="1"/>
  <c r="I10" i="28" s="1"/>
  <c r="J10" i="28" s="1"/>
  <c r="K10" i="28" s="1"/>
  <c r="L10" i="28" s="1"/>
  <c r="M10" i="28" s="1"/>
  <c r="N10" i="28" s="1"/>
  <c r="O10" i="28" s="1"/>
  <c r="P10" i="28" s="1"/>
  <c r="Q10" i="28" s="1"/>
  <c r="R10" i="28" s="1"/>
  <c r="S10" i="28" s="1"/>
  <c r="T10" i="28" s="1"/>
  <c r="U10" i="28" s="1"/>
  <c r="V10" i="28" s="1"/>
  <c r="W9" i="28"/>
  <c r="D9" i="28"/>
  <c r="E9" i="28" s="1"/>
  <c r="F9" i="28" s="1"/>
  <c r="G9" i="28" s="1"/>
  <c r="H9" i="28" s="1"/>
  <c r="I9" i="28" s="1"/>
  <c r="J9" i="28" s="1"/>
  <c r="K9" i="28" s="1"/>
  <c r="L9" i="28" s="1"/>
  <c r="M9" i="28" s="1"/>
  <c r="N9" i="28" s="1"/>
  <c r="O9" i="28" s="1"/>
  <c r="P9" i="28" s="1"/>
  <c r="Q9" i="28" s="1"/>
  <c r="R9" i="28" s="1"/>
  <c r="S9" i="28" s="1"/>
  <c r="T9" i="28" s="1"/>
  <c r="U9" i="28" s="1"/>
  <c r="D8" i="28"/>
  <c r="E8" i="28" s="1"/>
  <c r="F8" i="28" s="1"/>
  <c r="G8" i="28" s="1"/>
  <c r="H8" i="28" s="1"/>
  <c r="I8" i="28" s="1"/>
  <c r="J8" i="28" s="1"/>
  <c r="K8" i="28" s="1"/>
  <c r="L8" i="28" s="1"/>
  <c r="M8" i="28" s="1"/>
  <c r="N8" i="28" s="1"/>
  <c r="O8" i="28" s="1"/>
  <c r="P8" i="28" s="1"/>
  <c r="Q8" i="28" s="1"/>
  <c r="R8" i="28" s="1"/>
  <c r="S8" i="28" s="1"/>
  <c r="T8" i="28" s="1"/>
  <c r="U8" i="28" s="1"/>
  <c r="V8" i="28" s="1"/>
  <c r="W7" i="28"/>
  <c r="D7" i="28" s="1"/>
  <c r="E7" i="28" s="1"/>
  <c r="F7" i="28" s="1"/>
  <c r="G7" i="28" s="1"/>
  <c r="H7" i="28" s="1"/>
  <c r="I7" i="28" s="1"/>
  <c r="J7" i="28" s="1"/>
  <c r="K7" i="28" s="1"/>
  <c r="L7" i="28" s="1"/>
  <c r="M7" i="28" s="1"/>
  <c r="N7" i="28" s="1"/>
  <c r="O7" i="28" s="1"/>
  <c r="P7" i="28" s="1"/>
  <c r="Q7" i="28" s="1"/>
  <c r="D6" i="28"/>
  <c r="E6" i="28" s="1"/>
  <c r="F6" i="28" s="1"/>
  <c r="G6" i="28" s="1"/>
  <c r="H6" i="28" s="1"/>
  <c r="I6" i="28" s="1"/>
  <c r="J6" i="28" s="1"/>
  <c r="K6" i="28" s="1"/>
  <c r="L6" i="28" s="1"/>
  <c r="M6" i="28" s="1"/>
  <c r="N6" i="28" s="1"/>
  <c r="O6" i="28" s="1"/>
  <c r="P6" i="28" s="1"/>
  <c r="Q6" i="28" s="1"/>
  <c r="R6" i="28" s="1"/>
  <c r="N15" i="27"/>
  <c r="D14" i="27"/>
  <c r="E14" i="27" s="1"/>
  <c r="F14" i="27" s="1"/>
  <c r="G14" i="27" s="1"/>
  <c r="H14" i="27" s="1"/>
  <c r="I14" i="27" s="1"/>
  <c r="J14" i="27" s="1"/>
  <c r="K14" i="27" s="1"/>
  <c r="L14" i="27" s="1"/>
  <c r="D12" i="27"/>
  <c r="E12" i="27" s="1"/>
  <c r="F12" i="27" s="1"/>
  <c r="G12" i="27" s="1"/>
  <c r="H12" i="27" s="1"/>
  <c r="I12" i="27" s="1"/>
  <c r="J12" i="27" s="1"/>
  <c r="K12" i="27" s="1"/>
  <c r="L12" i="27" s="1"/>
  <c r="N11" i="27"/>
  <c r="D15" i="27" s="1"/>
  <c r="E15" i="27" s="1"/>
  <c r="F15" i="27" s="1"/>
  <c r="G15" i="27" s="1"/>
  <c r="H15" i="27" s="1"/>
  <c r="I15" i="27" s="1"/>
  <c r="J15" i="27" s="1"/>
  <c r="K15" i="27" s="1"/>
  <c r="E10" i="27"/>
  <c r="F10" i="27" s="1"/>
  <c r="G10" i="27" s="1"/>
  <c r="H10" i="27" s="1"/>
  <c r="I10" i="27" s="1"/>
  <c r="J10" i="27" s="1"/>
  <c r="K10" i="27" s="1"/>
  <c r="L10" i="27" s="1"/>
  <c r="D10" i="27"/>
  <c r="N9" i="27"/>
  <c r="D9" i="27"/>
  <c r="E9" i="27" s="1"/>
  <c r="F9" i="27" s="1"/>
  <c r="G9" i="27" s="1"/>
  <c r="H9" i="27" s="1"/>
  <c r="I9" i="27" s="1"/>
  <c r="J9" i="27" s="1"/>
  <c r="K9" i="27" s="1"/>
  <c r="D8" i="27"/>
  <c r="E8" i="27" s="1"/>
  <c r="F8" i="27" s="1"/>
  <c r="G8" i="27" s="1"/>
  <c r="H8" i="27" s="1"/>
  <c r="I8" i="27" s="1"/>
  <c r="J8" i="27" s="1"/>
  <c r="K8" i="27" s="1"/>
  <c r="L8" i="27" s="1"/>
  <c r="N7" i="27"/>
  <c r="D7" i="27"/>
  <c r="E7" i="27" s="1"/>
  <c r="F7" i="27" s="1"/>
  <c r="G7" i="27" s="1"/>
  <c r="H7" i="27" s="1"/>
  <c r="I7" i="27" s="1"/>
  <c r="J7" i="27" s="1"/>
  <c r="K7" i="27" s="1"/>
  <c r="L7" i="27" s="1"/>
  <c r="D6" i="27"/>
  <c r="E6" i="27" s="1"/>
  <c r="F6" i="27" s="1"/>
  <c r="G6" i="27" s="1"/>
  <c r="H6" i="27" s="1"/>
  <c r="I6" i="27" s="1"/>
  <c r="J6" i="27" s="1"/>
  <c r="K6" i="27" s="1"/>
  <c r="L6" i="27" s="1"/>
  <c r="M6" i="27" s="1"/>
  <c r="E7" i="25"/>
  <c r="F7" i="25" s="1"/>
  <c r="G7" i="25" s="1"/>
  <c r="H7" i="25" s="1"/>
  <c r="I7" i="25" s="1"/>
  <c r="N7" i="25"/>
  <c r="D7" i="25" s="1"/>
  <c r="N15" i="25"/>
  <c r="D15" i="25"/>
  <c r="E15" i="25" s="1"/>
  <c r="F15" i="25" s="1"/>
  <c r="G15" i="25" s="1"/>
  <c r="H15" i="25" s="1"/>
  <c r="I15" i="25" s="1"/>
  <c r="J15" i="25" s="1"/>
  <c r="K15" i="25" s="1"/>
  <c r="D14" i="25"/>
  <c r="E14" i="25" s="1"/>
  <c r="F14" i="25" s="1"/>
  <c r="G14" i="25" s="1"/>
  <c r="H14" i="25" s="1"/>
  <c r="I14" i="25" s="1"/>
  <c r="J14" i="25" s="1"/>
  <c r="K14" i="25" s="1"/>
  <c r="L14" i="25" s="1"/>
  <c r="N13" i="25"/>
  <c r="E13" i="25"/>
  <c r="F13" i="25" s="1"/>
  <c r="G13" i="25" s="1"/>
  <c r="H13" i="25" s="1"/>
  <c r="I13" i="25" s="1"/>
  <c r="J13" i="25" s="1"/>
  <c r="K13" i="25" s="1"/>
  <c r="D13" i="25"/>
  <c r="D12" i="25"/>
  <c r="E12" i="25" s="1"/>
  <c r="F12" i="25" s="1"/>
  <c r="G12" i="25" s="1"/>
  <c r="H12" i="25" s="1"/>
  <c r="I12" i="25" s="1"/>
  <c r="J12" i="25" s="1"/>
  <c r="K12" i="25" s="1"/>
  <c r="L12" i="25" s="1"/>
  <c r="N11" i="25"/>
  <c r="D11" i="25"/>
  <c r="E11" i="25" s="1"/>
  <c r="F11" i="25" s="1"/>
  <c r="G11" i="25" s="1"/>
  <c r="H11" i="25" s="1"/>
  <c r="I11" i="25" s="1"/>
  <c r="J11" i="25" s="1"/>
  <c r="K11" i="25" s="1"/>
  <c r="F10" i="25"/>
  <c r="G10" i="25" s="1"/>
  <c r="H10" i="25" s="1"/>
  <c r="I10" i="25" s="1"/>
  <c r="J10" i="25" s="1"/>
  <c r="K10" i="25" s="1"/>
  <c r="L10" i="25" s="1"/>
  <c r="E10" i="25"/>
  <c r="D10" i="25"/>
  <c r="N9" i="25"/>
  <c r="D9" i="25"/>
  <c r="E9" i="25" s="1"/>
  <c r="F9" i="25" s="1"/>
  <c r="G9" i="25" s="1"/>
  <c r="H9" i="25" s="1"/>
  <c r="I9" i="25" s="1"/>
  <c r="J9" i="25" s="1"/>
  <c r="K9" i="25" s="1"/>
  <c r="D8" i="25"/>
  <c r="E8" i="25" s="1"/>
  <c r="F8" i="25" s="1"/>
  <c r="G8" i="25" s="1"/>
  <c r="H8" i="25" s="1"/>
  <c r="I8" i="25" s="1"/>
  <c r="J8" i="25" s="1"/>
  <c r="K8" i="25" s="1"/>
  <c r="L8" i="25" s="1"/>
  <c r="K7" i="25"/>
  <c r="L7" i="25" s="1"/>
  <c r="M7" i="25" s="1"/>
  <c r="D6" i="25"/>
  <c r="E6" i="25" s="1"/>
  <c r="F6" i="25" s="1"/>
  <c r="G6" i="25" s="1"/>
  <c r="H6" i="25" s="1"/>
  <c r="I6" i="25" s="1"/>
  <c r="J6" i="25" s="1"/>
  <c r="K6" i="25" s="1"/>
  <c r="L6" i="25" s="1"/>
  <c r="M6" i="25" s="1"/>
  <c r="N16" i="23"/>
  <c r="D16" i="23"/>
  <c r="E16" i="23" s="1"/>
  <c r="F16" i="23" s="1"/>
  <c r="G16" i="23" s="1"/>
  <c r="H16" i="23" s="1"/>
  <c r="I16" i="23" s="1"/>
  <c r="J16" i="23" s="1"/>
  <c r="K16" i="23" s="1"/>
  <c r="D15" i="23"/>
  <c r="E15" i="23" s="1"/>
  <c r="F15" i="23" s="1"/>
  <c r="G15" i="23" s="1"/>
  <c r="H15" i="23" s="1"/>
  <c r="I15" i="23" s="1"/>
  <c r="J15" i="23" s="1"/>
  <c r="K15" i="23" s="1"/>
  <c r="L15" i="23" s="1"/>
  <c r="N14" i="23"/>
  <c r="D14" i="23"/>
  <c r="E14" i="23" s="1"/>
  <c r="F14" i="23" s="1"/>
  <c r="G14" i="23" s="1"/>
  <c r="H14" i="23" s="1"/>
  <c r="I14" i="23" s="1"/>
  <c r="J14" i="23" s="1"/>
  <c r="K14" i="23" s="1"/>
  <c r="D13" i="23"/>
  <c r="E13" i="23" s="1"/>
  <c r="F13" i="23" s="1"/>
  <c r="G13" i="23" s="1"/>
  <c r="H13" i="23" s="1"/>
  <c r="I13" i="23" s="1"/>
  <c r="J13" i="23" s="1"/>
  <c r="K13" i="23" s="1"/>
  <c r="L13" i="23" s="1"/>
  <c r="E12" i="23"/>
  <c r="F12" i="23" s="1"/>
  <c r="G12" i="23" s="1"/>
  <c r="H12" i="23" s="1"/>
  <c r="I12" i="23" s="1"/>
  <c r="J12" i="23" s="1"/>
  <c r="K12" i="23" s="1"/>
  <c r="N12" i="23"/>
  <c r="E10" i="23"/>
  <c r="F10" i="23" s="1"/>
  <c r="G10" i="23" s="1"/>
  <c r="H10" i="23" s="1"/>
  <c r="I10" i="23" s="1"/>
  <c r="J10" i="23" s="1"/>
  <c r="K10" i="23" s="1"/>
  <c r="N10" i="23"/>
  <c r="D10" i="23" s="1"/>
  <c r="E8" i="23"/>
  <c r="F8" i="23" s="1"/>
  <c r="G8" i="23" s="1"/>
  <c r="H8" i="23" s="1"/>
  <c r="I8" i="23" s="1"/>
  <c r="J8" i="23" s="1"/>
  <c r="K8" i="23" s="1"/>
  <c r="L8" i="23" s="1"/>
  <c r="D8" i="23"/>
  <c r="N8" i="23"/>
  <c r="D11" i="23"/>
  <c r="E11" i="23" s="1"/>
  <c r="F11" i="23" s="1"/>
  <c r="G11" i="23" s="1"/>
  <c r="H11" i="23" s="1"/>
  <c r="I11" i="23" s="1"/>
  <c r="J11" i="23" s="1"/>
  <c r="K11" i="23" s="1"/>
  <c r="L11" i="23" s="1"/>
  <c r="D9" i="23"/>
  <c r="E9" i="23" s="1"/>
  <c r="F9" i="23" s="1"/>
  <c r="G9" i="23" s="1"/>
  <c r="H9" i="23" s="1"/>
  <c r="I9" i="23" s="1"/>
  <c r="J9" i="23" s="1"/>
  <c r="K9" i="23" s="1"/>
  <c r="L9" i="23" s="1"/>
  <c r="D7" i="23"/>
  <c r="E7" i="23" s="1"/>
  <c r="F7" i="23" s="1"/>
  <c r="G7" i="23" s="1"/>
  <c r="H7" i="23" s="1"/>
  <c r="I7" i="23" s="1"/>
  <c r="J7" i="23" s="1"/>
  <c r="K7" i="23" s="1"/>
  <c r="L7" i="23" s="1"/>
  <c r="M7" i="23" s="1"/>
  <c r="F8" i="22"/>
  <c r="G8" i="22" s="1"/>
  <c r="H8" i="22" s="1"/>
  <c r="I8" i="22" s="1"/>
  <c r="J8" i="22" s="1"/>
  <c r="K8" i="22" s="1"/>
  <c r="L8" i="22" s="1"/>
  <c r="M8" i="22" s="1"/>
  <c r="N8" i="22" s="1"/>
  <c r="O8" i="22" s="1"/>
  <c r="P8" i="22" s="1"/>
  <c r="Q8" i="22" s="1"/>
  <c r="R8" i="22" s="1"/>
  <c r="S8" i="22" s="1"/>
  <c r="T8" i="22" s="1"/>
  <c r="U8" i="22" s="1"/>
  <c r="E8" i="22"/>
  <c r="W8" i="22"/>
  <c r="D8" i="22" s="1"/>
  <c r="R7" i="22"/>
  <c r="S7" i="22" s="1"/>
  <c r="T7" i="22" s="1"/>
  <c r="U7" i="22" s="1"/>
  <c r="V7" i="22" s="1"/>
  <c r="W12" i="22"/>
  <c r="D12" i="22" s="1"/>
  <c r="E12" i="22" s="1"/>
  <c r="F12" i="22" s="1"/>
  <c r="G12" i="22" s="1"/>
  <c r="H12" i="22" s="1"/>
  <c r="I12" i="22" s="1"/>
  <c r="J12" i="22" s="1"/>
  <c r="K12" i="22" s="1"/>
  <c r="L12" i="22" s="1"/>
  <c r="M12" i="22" s="1"/>
  <c r="N12" i="22" s="1"/>
  <c r="O12" i="22" s="1"/>
  <c r="P12" i="22" s="1"/>
  <c r="Q12" i="22" s="1"/>
  <c r="D11" i="22"/>
  <c r="E11" i="22" s="1"/>
  <c r="F11" i="22" s="1"/>
  <c r="G11" i="22" s="1"/>
  <c r="H11" i="22" s="1"/>
  <c r="I11" i="22" s="1"/>
  <c r="J11" i="22" s="1"/>
  <c r="K11" i="22" s="1"/>
  <c r="L11" i="22" s="1"/>
  <c r="M11" i="22" s="1"/>
  <c r="N11" i="22" s="1"/>
  <c r="O11" i="22" s="1"/>
  <c r="P11" i="22" s="1"/>
  <c r="Q11" i="22" s="1"/>
  <c r="R11" i="22" s="1"/>
  <c r="W10" i="22"/>
  <c r="D10" i="22" s="1"/>
  <c r="E10" i="22" s="1"/>
  <c r="F10" i="22" s="1"/>
  <c r="G10" i="22" s="1"/>
  <c r="H10" i="22" s="1"/>
  <c r="I10" i="22" s="1"/>
  <c r="J10" i="22" s="1"/>
  <c r="K10" i="22" s="1"/>
  <c r="L10" i="22" s="1"/>
  <c r="M10" i="22" s="1"/>
  <c r="N10" i="22" s="1"/>
  <c r="O10" i="22" s="1"/>
  <c r="P10" i="22" s="1"/>
  <c r="D9" i="22"/>
  <c r="E9" i="22" s="1"/>
  <c r="F9" i="22" s="1"/>
  <c r="G9" i="22" s="1"/>
  <c r="H9" i="22" s="1"/>
  <c r="I9" i="22" s="1"/>
  <c r="J9" i="22" s="1"/>
  <c r="K9" i="22" s="1"/>
  <c r="L9" i="22" s="1"/>
  <c r="M9" i="22" s="1"/>
  <c r="N9" i="22" s="1"/>
  <c r="O9" i="22" s="1"/>
  <c r="P9" i="22" s="1"/>
  <c r="Q9" i="22" s="1"/>
  <c r="D7" i="22"/>
  <c r="E7" i="22" s="1"/>
  <c r="F7" i="22" s="1"/>
  <c r="G7" i="22" s="1"/>
  <c r="H7" i="22" s="1"/>
  <c r="I7" i="22" s="1"/>
  <c r="J7" i="22" s="1"/>
  <c r="K7" i="22" s="1"/>
  <c r="L7" i="22" s="1"/>
  <c r="M7" i="22" s="1"/>
  <c r="N7" i="22" s="1"/>
  <c r="O7" i="22" s="1"/>
  <c r="P7" i="22" s="1"/>
  <c r="Q7" i="22" s="1"/>
  <c r="S12" i="21"/>
  <c r="D12" i="21" s="1"/>
  <c r="E12" i="21" s="1"/>
  <c r="F12" i="21" s="1"/>
  <c r="G12" i="21" s="1"/>
  <c r="H12" i="21" s="1"/>
  <c r="I12" i="21" s="1"/>
  <c r="J12" i="21" s="1"/>
  <c r="K12" i="21" s="1"/>
  <c r="L12" i="21" s="1"/>
  <c r="M12" i="21" s="1"/>
  <c r="N12" i="21" s="1"/>
  <c r="O12" i="21" s="1"/>
  <c r="P12" i="21" s="1"/>
  <c r="Q12" i="21" s="1"/>
  <c r="D11" i="21"/>
  <c r="E11" i="21" s="1"/>
  <c r="F11" i="21" s="1"/>
  <c r="G11" i="21" s="1"/>
  <c r="H11" i="21" s="1"/>
  <c r="I11" i="21" s="1"/>
  <c r="J11" i="21" s="1"/>
  <c r="K11" i="21" s="1"/>
  <c r="L11" i="21" s="1"/>
  <c r="M11" i="21" s="1"/>
  <c r="N11" i="21" s="1"/>
  <c r="O11" i="21" s="1"/>
  <c r="P11" i="21" s="1"/>
  <c r="Q11" i="21" s="1"/>
  <c r="R11" i="21" s="1"/>
  <c r="S10" i="21"/>
  <c r="D10" i="21" s="1"/>
  <c r="E10" i="21" s="1"/>
  <c r="F10" i="21" s="1"/>
  <c r="G10" i="21" s="1"/>
  <c r="H10" i="21" s="1"/>
  <c r="I10" i="21" s="1"/>
  <c r="J10" i="21" s="1"/>
  <c r="K10" i="21" s="1"/>
  <c r="L10" i="21" s="1"/>
  <c r="M10" i="21" s="1"/>
  <c r="N10" i="21" s="1"/>
  <c r="O10" i="21" s="1"/>
  <c r="P10" i="21" s="1"/>
  <c r="D9" i="21"/>
  <c r="E9" i="21" s="1"/>
  <c r="F9" i="21" s="1"/>
  <c r="G9" i="21" s="1"/>
  <c r="H9" i="21" s="1"/>
  <c r="I9" i="21" s="1"/>
  <c r="J9" i="21" s="1"/>
  <c r="K9" i="21" s="1"/>
  <c r="L9" i="21" s="1"/>
  <c r="M9" i="21" s="1"/>
  <c r="N9" i="21" s="1"/>
  <c r="O9" i="21" s="1"/>
  <c r="P9" i="21" s="1"/>
  <c r="Q9" i="21" s="1"/>
  <c r="S8" i="21"/>
  <c r="D8" i="21" s="1"/>
  <c r="E8" i="21" s="1"/>
  <c r="F8" i="21" s="1"/>
  <c r="G8" i="21" s="1"/>
  <c r="H8" i="21" s="1"/>
  <c r="I8" i="21" s="1"/>
  <c r="J8" i="21" s="1"/>
  <c r="K8" i="21" s="1"/>
  <c r="L8" i="21" s="1"/>
  <c r="M8" i="21" s="1"/>
  <c r="N8" i="21" s="1"/>
  <c r="O8" i="21" s="1"/>
  <c r="P8" i="21" s="1"/>
  <c r="D7" i="21"/>
  <c r="E7" i="21" s="1"/>
  <c r="F7" i="21" s="1"/>
  <c r="G7" i="21" s="1"/>
  <c r="H7" i="21" s="1"/>
  <c r="I7" i="21" s="1"/>
  <c r="J7" i="21" s="1"/>
  <c r="K7" i="21" s="1"/>
  <c r="L7" i="21" s="1"/>
  <c r="M7" i="21" s="1"/>
  <c r="N7" i="21" s="1"/>
  <c r="O7" i="21" s="1"/>
  <c r="P7" i="21" s="1"/>
  <c r="Q7" i="21" s="1"/>
  <c r="S12" i="20"/>
  <c r="D12" i="20" s="1"/>
  <c r="E12" i="20" s="1"/>
  <c r="F12" i="20" s="1"/>
  <c r="G12" i="20" s="1"/>
  <c r="H12" i="20" s="1"/>
  <c r="I12" i="20" s="1"/>
  <c r="J12" i="20" s="1"/>
  <c r="K12" i="20" s="1"/>
  <c r="L12" i="20" s="1"/>
  <c r="M12" i="20" s="1"/>
  <c r="N12" i="20" s="1"/>
  <c r="O12" i="20" s="1"/>
  <c r="P12" i="20" s="1"/>
  <c r="Q12" i="20" s="1"/>
  <c r="E11" i="20"/>
  <c r="F11" i="20" s="1"/>
  <c r="G11" i="20" s="1"/>
  <c r="H11" i="20" s="1"/>
  <c r="I11" i="20" s="1"/>
  <c r="J11" i="20" s="1"/>
  <c r="K11" i="20" s="1"/>
  <c r="L11" i="20" s="1"/>
  <c r="M11" i="20" s="1"/>
  <c r="N11" i="20" s="1"/>
  <c r="O11" i="20" s="1"/>
  <c r="P11" i="20" s="1"/>
  <c r="Q11" i="20" s="1"/>
  <c r="R11" i="20" s="1"/>
  <c r="D11" i="20"/>
  <c r="S10" i="20"/>
  <c r="D10" i="20" s="1"/>
  <c r="E10" i="20" s="1"/>
  <c r="F10" i="20" s="1"/>
  <c r="G10" i="20" s="1"/>
  <c r="H10" i="20" s="1"/>
  <c r="I10" i="20" s="1"/>
  <c r="J10" i="20" s="1"/>
  <c r="K10" i="20" s="1"/>
  <c r="L10" i="20" s="1"/>
  <c r="M10" i="20" s="1"/>
  <c r="N10" i="20" s="1"/>
  <c r="O10" i="20" s="1"/>
  <c r="P10" i="20" s="1"/>
  <c r="E9" i="20"/>
  <c r="F9" i="20" s="1"/>
  <c r="G9" i="20" s="1"/>
  <c r="H9" i="20" s="1"/>
  <c r="I9" i="20" s="1"/>
  <c r="J9" i="20" s="1"/>
  <c r="K9" i="20" s="1"/>
  <c r="L9" i="20" s="1"/>
  <c r="M9" i="20" s="1"/>
  <c r="N9" i="20" s="1"/>
  <c r="O9" i="20" s="1"/>
  <c r="P9" i="20" s="1"/>
  <c r="Q9" i="20" s="1"/>
  <c r="D9" i="20"/>
  <c r="S8" i="20"/>
  <c r="D8" i="20" s="1"/>
  <c r="E8" i="20" s="1"/>
  <c r="F8" i="20" s="1"/>
  <c r="G8" i="20" s="1"/>
  <c r="H8" i="20" s="1"/>
  <c r="I8" i="20" s="1"/>
  <c r="J8" i="20" s="1"/>
  <c r="K8" i="20" s="1"/>
  <c r="L8" i="20" s="1"/>
  <c r="M8" i="20" s="1"/>
  <c r="N8" i="20" s="1"/>
  <c r="O8" i="20" s="1"/>
  <c r="P8" i="20" s="1"/>
  <c r="D7" i="20"/>
  <c r="E7" i="20" s="1"/>
  <c r="F7" i="20" s="1"/>
  <c r="G7" i="20" s="1"/>
  <c r="H7" i="20" s="1"/>
  <c r="I7" i="20" s="1"/>
  <c r="J7" i="20" s="1"/>
  <c r="K7" i="20" s="1"/>
  <c r="L7" i="20" s="1"/>
  <c r="M7" i="20" s="1"/>
  <c r="N7" i="20" s="1"/>
  <c r="O7" i="20" s="1"/>
  <c r="P7" i="20" s="1"/>
  <c r="Q7" i="20" s="1"/>
  <c r="S12" i="19"/>
  <c r="D12" i="19"/>
  <c r="E12" i="19" s="1"/>
  <c r="F12" i="19" s="1"/>
  <c r="G12" i="19" s="1"/>
  <c r="H12" i="19" s="1"/>
  <c r="I12" i="19" s="1"/>
  <c r="J12" i="19" s="1"/>
  <c r="K12" i="19" s="1"/>
  <c r="L12" i="19" s="1"/>
  <c r="M12" i="19" s="1"/>
  <c r="N12" i="19" s="1"/>
  <c r="O12" i="19" s="1"/>
  <c r="P12" i="19" s="1"/>
  <c r="Q12" i="19" s="1"/>
  <c r="D11" i="19"/>
  <c r="E11" i="19" s="1"/>
  <c r="F11" i="19" s="1"/>
  <c r="G11" i="19" s="1"/>
  <c r="H11" i="19" s="1"/>
  <c r="I11" i="19" s="1"/>
  <c r="J11" i="19" s="1"/>
  <c r="K11" i="19" s="1"/>
  <c r="L11" i="19" s="1"/>
  <c r="M11" i="19" s="1"/>
  <c r="N11" i="19" s="1"/>
  <c r="O11" i="19" s="1"/>
  <c r="P11" i="19" s="1"/>
  <c r="Q11" i="19" s="1"/>
  <c r="R11" i="19" s="1"/>
  <c r="S10" i="19"/>
  <c r="D10" i="19"/>
  <c r="E10" i="19" s="1"/>
  <c r="F10" i="19" s="1"/>
  <c r="G10" i="19" s="1"/>
  <c r="H10" i="19" s="1"/>
  <c r="I10" i="19" s="1"/>
  <c r="J10" i="19" s="1"/>
  <c r="K10" i="19" s="1"/>
  <c r="L10" i="19" s="1"/>
  <c r="M10" i="19" s="1"/>
  <c r="N10" i="19" s="1"/>
  <c r="O10" i="19" s="1"/>
  <c r="P10" i="19" s="1"/>
  <c r="D9" i="19"/>
  <c r="E9" i="19" s="1"/>
  <c r="F9" i="19" s="1"/>
  <c r="G9" i="19" s="1"/>
  <c r="H9" i="19" s="1"/>
  <c r="I9" i="19" s="1"/>
  <c r="J9" i="19" s="1"/>
  <c r="K9" i="19" s="1"/>
  <c r="L9" i="19" s="1"/>
  <c r="M9" i="19" s="1"/>
  <c r="N9" i="19" s="1"/>
  <c r="O9" i="19" s="1"/>
  <c r="P9" i="19" s="1"/>
  <c r="Q9" i="19" s="1"/>
  <c r="S8" i="19"/>
  <c r="D8" i="19" s="1"/>
  <c r="E8" i="19" s="1"/>
  <c r="F8" i="19" s="1"/>
  <c r="G8" i="19" s="1"/>
  <c r="H8" i="19" s="1"/>
  <c r="I8" i="19" s="1"/>
  <c r="J8" i="19" s="1"/>
  <c r="K8" i="19" s="1"/>
  <c r="L8" i="19" s="1"/>
  <c r="M8" i="19" s="1"/>
  <c r="N8" i="19" s="1"/>
  <c r="O8" i="19" s="1"/>
  <c r="P8" i="19" s="1"/>
  <c r="D7" i="19"/>
  <c r="E7" i="19" s="1"/>
  <c r="F7" i="19" s="1"/>
  <c r="G7" i="19" s="1"/>
  <c r="H7" i="19" s="1"/>
  <c r="I7" i="19" s="1"/>
  <c r="J7" i="19" s="1"/>
  <c r="K7" i="19" s="1"/>
  <c r="L7" i="19" s="1"/>
  <c r="M7" i="19" s="1"/>
  <c r="N7" i="19" s="1"/>
  <c r="O7" i="19" s="1"/>
  <c r="P7" i="19" s="1"/>
  <c r="Q7" i="19" s="1"/>
  <c r="D9" i="16"/>
  <c r="E9" i="16" s="1"/>
  <c r="F9" i="16" s="1"/>
  <c r="G9" i="16" s="1"/>
  <c r="H9" i="16" s="1"/>
  <c r="I9" i="16" s="1"/>
  <c r="J9" i="16" s="1"/>
  <c r="K9" i="16" s="1"/>
  <c r="L9" i="16" s="1"/>
  <c r="M9" i="16" s="1"/>
  <c r="N9" i="16" s="1"/>
  <c r="O9" i="16" s="1"/>
  <c r="P9" i="16" s="1"/>
  <c r="Q9" i="16" s="1"/>
  <c r="R9" i="16" s="1"/>
  <c r="S9" i="16" s="1"/>
  <c r="T9" i="16" s="1"/>
  <c r="U9" i="16" s="1"/>
  <c r="X9" i="16"/>
  <c r="X11" i="16"/>
  <c r="D11" i="16" s="1"/>
  <c r="E11" i="16" s="1"/>
  <c r="F11" i="16" s="1"/>
  <c r="G11" i="16" s="1"/>
  <c r="H11" i="16" s="1"/>
  <c r="I11" i="16" s="1"/>
  <c r="J11" i="16" s="1"/>
  <c r="K11" i="16" s="1"/>
  <c r="L11" i="16" s="1"/>
  <c r="M11" i="16" s="1"/>
  <c r="N11" i="16" s="1"/>
  <c r="O11" i="16" s="1"/>
  <c r="P11" i="16" s="1"/>
  <c r="Q11" i="16" s="1"/>
  <c r="R11" i="16" s="1"/>
  <c r="S11" i="16" s="1"/>
  <c r="T11" i="16" s="1"/>
  <c r="U11" i="16" s="1"/>
  <c r="V11" i="16" s="1"/>
  <c r="D10" i="16"/>
  <c r="E10" i="16" s="1"/>
  <c r="F10" i="16" s="1"/>
  <c r="G10" i="16" s="1"/>
  <c r="H10" i="16" s="1"/>
  <c r="I10" i="16" s="1"/>
  <c r="J10" i="16" s="1"/>
  <c r="K10" i="16" s="1"/>
  <c r="L10" i="16" s="1"/>
  <c r="M10" i="16" s="1"/>
  <c r="N10" i="16" s="1"/>
  <c r="O10" i="16" s="1"/>
  <c r="P10" i="16" s="1"/>
  <c r="Q10" i="16" s="1"/>
  <c r="R10" i="16" s="1"/>
  <c r="S10" i="16" s="1"/>
  <c r="T10" i="16" s="1"/>
  <c r="U10" i="16" s="1"/>
  <c r="V10" i="16" s="1"/>
  <c r="W10" i="16" s="1"/>
  <c r="D8" i="16"/>
  <c r="E8" i="16" s="1"/>
  <c r="F8" i="16" s="1"/>
  <c r="G8" i="16" s="1"/>
  <c r="H8" i="16" s="1"/>
  <c r="I8" i="16" s="1"/>
  <c r="J8" i="16" s="1"/>
  <c r="K8" i="16" s="1"/>
  <c r="L8" i="16" s="1"/>
  <c r="M8" i="16" s="1"/>
  <c r="N8" i="16" s="1"/>
  <c r="O8" i="16" s="1"/>
  <c r="P8" i="16" s="1"/>
  <c r="Q8" i="16" s="1"/>
  <c r="R8" i="16" s="1"/>
  <c r="S8" i="16" s="1"/>
  <c r="T8" i="16" s="1"/>
  <c r="U8" i="16" s="1"/>
  <c r="V8" i="16" s="1"/>
  <c r="S12" i="15"/>
  <c r="D12" i="15" s="1"/>
  <c r="E12" i="15" s="1"/>
  <c r="F12" i="15" s="1"/>
  <c r="G12" i="15" s="1"/>
  <c r="H12" i="15" s="1"/>
  <c r="I12" i="15" s="1"/>
  <c r="J12" i="15" s="1"/>
  <c r="K12" i="15" s="1"/>
  <c r="L12" i="15" s="1"/>
  <c r="M12" i="15" s="1"/>
  <c r="N12" i="15" s="1"/>
  <c r="O12" i="15" s="1"/>
  <c r="P12" i="15" s="1"/>
  <c r="Q12" i="15" s="1"/>
  <c r="S10" i="15"/>
  <c r="D10" i="15" s="1"/>
  <c r="E10" i="15" s="1"/>
  <c r="F10" i="15" s="1"/>
  <c r="G10" i="15" s="1"/>
  <c r="H10" i="15" s="1"/>
  <c r="I10" i="15" s="1"/>
  <c r="J10" i="15" s="1"/>
  <c r="K10" i="15" s="1"/>
  <c r="L10" i="15" s="1"/>
  <c r="M10" i="15" s="1"/>
  <c r="N10" i="15" s="1"/>
  <c r="O10" i="15" s="1"/>
  <c r="P10" i="15" s="1"/>
  <c r="S8" i="15"/>
  <c r="D11" i="15"/>
  <c r="E11" i="15" s="1"/>
  <c r="F11" i="15" s="1"/>
  <c r="G11" i="15" s="1"/>
  <c r="H11" i="15" s="1"/>
  <c r="I11" i="15" s="1"/>
  <c r="J11" i="15" s="1"/>
  <c r="K11" i="15" s="1"/>
  <c r="L11" i="15" s="1"/>
  <c r="M11" i="15" s="1"/>
  <c r="N11" i="15" s="1"/>
  <c r="O11" i="15" s="1"/>
  <c r="P11" i="15" s="1"/>
  <c r="Q11" i="15" s="1"/>
  <c r="R11" i="15" s="1"/>
  <c r="D9" i="15"/>
  <c r="E9" i="15" s="1"/>
  <c r="F9" i="15" s="1"/>
  <c r="G9" i="15" s="1"/>
  <c r="H9" i="15" s="1"/>
  <c r="I9" i="15" s="1"/>
  <c r="J9" i="15" s="1"/>
  <c r="K9" i="15" s="1"/>
  <c r="L9" i="15" s="1"/>
  <c r="M9" i="15" s="1"/>
  <c r="N9" i="15" s="1"/>
  <c r="O9" i="15" s="1"/>
  <c r="P9" i="15" s="1"/>
  <c r="Q9" i="15" s="1"/>
  <c r="D7" i="15"/>
  <c r="E7" i="15" s="1"/>
  <c r="F7" i="15" s="1"/>
  <c r="G7" i="15" s="1"/>
  <c r="H7" i="15" s="1"/>
  <c r="I7" i="15" s="1"/>
  <c r="J7" i="15" s="1"/>
  <c r="K7" i="15" s="1"/>
  <c r="L7" i="15" s="1"/>
  <c r="M7" i="15" s="1"/>
  <c r="N7" i="15" s="1"/>
  <c r="O7" i="15" s="1"/>
  <c r="P7" i="15" s="1"/>
  <c r="Q7" i="15" s="1"/>
  <c r="G13" i="14"/>
  <c r="W13" i="14" s="1"/>
  <c r="C13" i="14"/>
  <c r="D12" i="14"/>
  <c r="E12" i="14" s="1"/>
  <c r="F12" i="14" s="1"/>
  <c r="G12" i="14" s="1"/>
  <c r="V11" i="14"/>
  <c r="W11" i="14" s="1"/>
  <c r="C11" i="14"/>
  <c r="D11" i="14" s="1"/>
  <c r="E11" i="14" s="1"/>
  <c r="F11" i="14" s="1"/>
  <c r="G11" i="14" s="1"/>
  <c r="H11" i="14" s="1"/>
  <c r="I11" i="14" s="1"/>
  <c r="J11" i="14" s="1"/>
  <c r="K11" i="14" s="1"/>
  <c r="L11" i="14" s="1"/>
  <c r="M11" i="14" s="1"/>
  <c r="N11" i="14" s="1"/>
  <c r="O11" i="14" s="1"/>
  <c r="P11" i="14" s="1"/>
  <c r="Q11" i="14" s="1"/>
  <c r="R11" i="14" s="1"/>
  <c r="S11" i="14" s="1"/>
  <c r="T11" i="14" s="1"/>
  <c r="U11" i="14" s="1"/>
  <c r="D10" i="14"/>
  <c r="E10" i="14" s="1"/>
  <c r="F10" i="14" s="1"/>
  <c r="G10" i="14" s="1"/>
  <c r="H10" i="14" s="1"/>
  <c r="I10" i="14" s="1"/>
  <c r="J10" i="14" s="1"/>
  <c r="K10" i="14" s="1"/>
  <c r="L10" i="14" s="1"/>
  <c r="M10" i="14" s="1"/>
  <c r="N10" i="14" s="1"/>
  <c r="O10" i="14" s="1"/>
  <c r="P10" i="14" s="1"/>
  <c r="Q10" i="14" s="1"/>
  <c r="R10" i="14" s="1"/>
  <c r="S10" i="14" s="1"/>
  <c r="T10" i="14" s="1"/>
  <c r="U10" i="14" s="1"/>
  <c r="V10" i="14" s="1"/>
  <c r="V9" i="14"/>
  <c r="W9" i="14" s="1"/>
  <c r="D9" i="14" s="1"/>
  <c r="E9" i="14" s="1"/>
  <c r="F9" i="14" s="1"/>
  <c r="G9" i="14" s="1"/>
  <c r="H9" i="14" s="1"/>
  <c r="I9" i="14" s="1"/>
  <c r="J9" i="14" s="1"/>
  <c r="K9" i="14" s="1"/>
  <c r="L9" i="14" s="1"/>
  <c r="M9" i="14" s="1"/>
  <c r="N9" i="14" s="1"/>
  <c r="O9" i="14" s="1"/>
  <c r="P9" i="14" s="1"/>
  <c r="Q9" i="14" s="1"/>
  <c r="R9" i="14" s="1"/>
  <c r="S9" i="14" s="1"/>
  <c r="T9" i="14" s="1"/>
  <c r="U9" i="14" s="1"/>
  <c r="C9" i="14"/>
  <c r="D8" i="14"/>
  <c r="E8" i="14" s="1"/>
  <c r="F8" i="14" s="1"/>
  <c r="G8" i="14" s="1"/>
  <c r="H8" i="14" s="1"/>
  <c r="I8" i="14" s="1"/>
  <c r="J8" i="14" s="1"/>
  <c r="K8" i="14" s="1"/>
  <c r="L8" i="14" s="1"/>
  <c r="M8" i="14" s="1"/>
  <c r="N8" i="14" s="1"/>
  <c r="O8" i="14" s="1"/>
  <c r="P8" i="14" s="1"/>
  <c r="Q8" i="14" s="1"/>
  <c r="R8" i="14" s="1"/>
  <c r="S8" i="14" s="1"/>
  <c r="T8" i="14" s="1"/>
  <c r="U8" i="14" s="1"/>
  <c r="V8" i="14" s="1"/>
  <c r="W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O7" i="14" s="1"/>
  <c r="P7" i="14" s="1"/>
  <c r="Q7" i="14" s="1"/>
  <c r="E6" i="14"/>
  <c r="F6" i="14" s="1"/>
  <c r="G6" i="14" s="1"/>
  <c r="H6" i="14" s="1"/>
  <c r="I6" i="14" s="1"/>
  <c r="J6" i="14" s="1"/>
  <c r="K6" i="14" s="1"/>
  <c r="L6" i="14" s="1"/>
  <c r="M6" i="14" s="1"/>
  <c r="N6" i="14" s="1"/>
  <c r="O6" i="14" s="1"/>
  <c r="P6" i="14" s="1"/>
  <c r="Q6" i="14" s="1"/>
  <c r="R6" i="14" s="1"/>
  <c r="D6" i="14"/>
  <c r="L15" i="13"/>
  <c r="N15" i="13" s="1"/>
  <c r="C15" i="13"/>
  <c r="D15" i="13" s="1"/>
  <c r="E15" i="13" s="1"/>
  <c r="F15" i="13" s="1"/>
  <c r="G15" i="13" s="1"/>
  <c r="H15" i="13" s="1"/>
  <c r="I15" i="13" s="1"/>
  <c r="J15" i="13" s="1"/>
  <c r="K15" i="13" s="1"/>
  <c r="F14" i="13"/>
  <c r="G14" i="13" s="1"/>
  <c r="H14" i="13" s="1"/>
  <c r="I14" i="13" s="1"/>
  <c r="J14" i="13" s="1"/>
  <c r="K14" i="13" s="1"/>
  <c r="L14" i="13" s="1"/>
  <c r="E14" i="13"/>
  <c r="D14" i="13"/>
  <c r="L13" i="13"/>
  <c r="C13" i="13"/>
  <c r="N13" i="13" s="1"/>
  <c r="D12" i="13"/>
  <c r="E12" i="13" s="1"/>
  <c r="F12" i="13" s="1"/>
  <c r="G12" i="13" s="1"/>
  <c r="H12" i="13" s="1"/>
  <c r="I12" i="13" s="1"/>
  <c r="J12" i="13" s="1"/>
  <c r="K12" i="13" s="1"/>
  <c r="L12" i="13" s="1"/>
  <c r="L11" i="13"/>
  <c r="C11" i="13"/>
  <c r="N11" i="13" s="1"/>
  <c r="D11" i="13" s="1"/>
  <c r="E11" i="13" s="1"/>
  <c r="F11" i="13" s="1"/>
  <c r="G11" i="13" s="1"/>
  <c r="H11" i="13" s="1"/>
  <c r="I11" i="13" s="1"/>
  <c r="J11" i="13" s="1"/>
  <c r="K11" i="13" s="1"/>
  <c r="D10" i="13"/>
  <c r="E10" i="13" s="1"/>
  <c r="F10" i="13" s="1"/>
  <c r="G10" i="13" s="1"/>
  <c r="H10" i="13" s="1"/>
  <c r="I10" i="13" s="1"/>
  <c r="J10" i="13" s="1"/>
  <c r="K10" i="13" s="1"/>
  <c r="L10" i="13" s="1"/>
  <c r="N9" i="13"/>
  <c r="L9" i="13"/>
  <c r="C9" i="13"/>
  <c r="D9" i="13" s="1"/>
  <c r="E9" i="13" s="1"/>
  <c r="F9" i="13" s="1"/>
  <c r="G9" i="13" s="1"/>
  <c r="H9" i="13" s="1"/>
  <c r="I9" i="13" s="1"/>
  <c r="J9" i="13" s="1"/>
  <c r="K9" i="13" s="1"/>
  <c r="D8" i="13"/>
  <c r="E8" i="13" s="1"/>
  <c r="F8" i="13" s="1"/>
  <c r="G8" i="13" s="1"/>
  <c r="H8" i="13" s="1"/>
  <c r="I8" i="13" s="1"/>
  <c r="J8" i="13" s="1"/>
  <c r="K8" i="13" s="1"/>
  <c r="L8" i="13" s="1"/>
  <c r="C7" i="13"/>
  <c r="N7" i="13" s="1"/>
  <c r="D6" i="13"/>
  <c r="E6" i="13" s="1"/>
  <c r="F6" i="13" s="1"/>
  <c r="G6" i="13" s="1"/>
  <c r="H6" i="13" s="1"/>
  <c r="I6" i="13" s="1"/>
  <c r="J6" i="13" s="1"/>
  <c r="K6" i="13" s="1"/>
  <c r="L6" i="13" s="1"/>
  <c r="M6" i="13" s="1"/>
  <c r="N7" i="12"/>
  <c r="D7" i="12" s="1"/>
  <c r="E7" i="12" s="1"/>
  <c r="F7" i="12" s="1"/>
  <c r="G7" i="12" s="1"/>
  <c r="H7" i="12" s="1"/>
  <c r="I7" i="12" s="1"/>
  <c r="J7" i="12" s="1"/>
  <c r="K7" i="12" s="1"/>
  <c r="L7" i="12" s="1"/>
  <c r="N15" i="12"/>
  <c r="D15" i="12"/>
  <c r="E15" i="12" s="1"/>
  <c r="F15" i="12" s="1"/>
  <c r="G15" i="12" s="1"/>
  <c r="H15" i="12" s="1"/>
  <c r="I15" i="12" s="1"/>
  <c r="J15" i="12" s="1"/>
  <c r="K15" i="12" s="1"/>
  <c r="F14" i="12"/>
  <c r="G14" i="12" s="1"/>
  <c r="H14" i="12" s="1"/>
  <c r="I14" i="12" s="1"/>
  <c r="J14" i="12" s="1"/>
  <c r="K14" i="12" s="1"/>
  <c r="L14" i="12" s="1"/>
  <c r="E14" i="12"/>
  <c r="D14" i="12"/>
  <c r="N13" i="12"/>
  <c r="D13" i="12"/>
  <c r="E13" i="12" s="1"/>
  <c r="F13" i="12" s="1"/>
  <c r="G13" i="12" s="1"/>
  <c r="H13" i="12" s="1"/>
  <c r="I13" i="12" s="1"/>
  <c r="J13" i="12" s="1"/>
  <c r="K13" i="12" s="1"/>
  <c r="D12" i="12"/>
  <c r="E12" i="12" s="1"/>
  <c r="F12" i="12" s="1"/>
  <c r="G12" i="12" s="1"/>
  <c r="H12" i="12" s="1"/>
  <c r="I12" i="12" s="1"/>
  <c r="J12" i="12" s="1"/>
  <c r="K12" i="12" s="1"/>
  <c r="L12" i="12" s="1"/>
  <c r="N11" i="12"/>
  <c r="D11" i="12"/>
  <c r="E11" i="12" s="1"/>
  <c r="F11" i="12" s="1"/>
  <c r="G11" i="12" s="1"/>
  <c r="H11" i="12" s="1"/>
  <c r="I11" i="12" s="1"/>
  <c r="J11" i="12" s="1"/>
  <c r="K11" i="12" s="1"/>
  <c r="D10" i="12"/>
  <c r="E10" i="12" s="1"/>
  <c r="F10" i="12" s="1"/>
  <c r="G10" i="12" s="1"/>
  <c r="H10" i="12" s="1"/>
  <c r="I10" i="12" s="1"/>
  <c r="J10" i="12" s="1"/>
  <c r="K10" i="12" s="1"/>
  <c r="L10" i="12" s="1"/>
  <c r="N9" i="12"/>
  <c r="D9" i="12"/>
  <c r="E9" i="12" s="1"/>
  <c r="F9" i="12" s="1"/>
  <c r="G9" i="12" s="1"/>
  <c r="H9" i="12" s="1"/>
  <c r="I9" i="12" s="1"/>
  <c r="J9" i="12" s="1"/>
  <c r="K9" i="12" s="1"/>
  <c r="D8" i="12"/>
  <c r="E8" i="12" s="1"/>
  <c r="F8" i="12" s="1"/>
  <c r="G8" i="12" s="1"/>
  <c r="H8" i="12" s="1"/>
  <c r="I8" i="12" s="1"/>
  <c r="J8" i="12" s="1"/>
  <c r="K8" i="12" s="1"/>
  <c r="L8" i="12" s="1"/>
  <c r="D6" i="12"/>
  <c r="E6" i="12" s="1"/>
  <c r="F6" i="12" s="1"/>
  <c r="G6" i="12" s="1"/>
  <c r="H6" i="12" s="1"/>
  <c r="I6" i="12" s="1"/>
  <c r="J6" i="12" s="1"/>
  <c r="K6" i="12" s="1"/>
  <c r="L6" i="12" s="1"/>
  <c r="M6" i="12" s="1"/>
  <c r="L15" i="9"/>
  <c r="C15" i="9"/>
  <c r="L13" i="9"/>
  <c r="C13" i="9"/>
  <c r="L11" i="9"/>
  <c r="C11" i="9"/>
  <c r="L9" i="9"/>
  <c r="C9" i="9"/>
  <c r="C7" i="9"/>
  <c r="D14" i="9"/>
  <c r="E14" i="9" s="1"/>
  <c r="F14" i="9" s="1"/>
  <c r="G14" i="9" s="1"/>
  <c r="H14" i="9" s="1"/>
  <c r="I14" i="9" s="1"/>
  <c r="J14" i="9" s="1"/>
  <c r="K14" i="9" s="1"/>
  <c r="L14" i="9" s="1"/>
  <c r="D12" i="9"/>
  <c r="E12" i="9" s="1"/>
  <c r="F12" i="9" s="1"/>
  <c r="G12" i="9" s="1"/>
  <c r="H12" i="9" s="1"/>
  <c r="I12" i="9" s="1"/>
  <c r="J12" i="9" s="1"/>
  <c r="K12" i="9" s="1"/>
  <c r="L12" i="9" s="1"/>
  <c r="D10" i="9"/>
  <c r="E10" i="9" s="1"/>
  <c r="F10" i="9" s="1"/>
  <c r="G10" i="9" s="1"/>
  <c r="H10" i="9" s="1"/>
  <c r="I10" i="9" s="1"/>
  <c r="J10" i="9" s="1"/>
  <c r="K10" i="9" s="1"/>
  <c r="L10" i="9" s="1"/>
  <c r="E8" i="9"/>
  <c r="F8" i="9" s="1"/>
  <c r="G8" i="9" s="1"/>
  <c r="H8" i="9" s="1"/>
  <c r="I8" i="9" s="1"/>
  <c r="J8" i="9" s="1"/>
  <c r="K8" i="9" s="1"/>
  <c r="L8" i="9" s="1"/>
  <c r="D8" i="9"/>
  <c r="D6" i="9"/>
  <c r="E6" i="9" s="1"/>
  <c r="F6" i="9" s="1"/>
  <c r="G6" i="9" s="1"/>
  <c r="H6" i="9" s="1"/>
  <c r="I6" i="9" s="1"/>
  <c r="J6" i="9" s="1"/>
  <c r="K6" i="9" s="1"/>
  <c r="L6" i="9" s="1"/>
  <c r="M6" i="9" s="1"/>
  <c r="E7" i="6"/>
  <c r="F7" i="6" s="1"/>
  <c r="G7" i="6" s="1"/>
  <c r="H7" i="6" s="1"/>
  <c r="I7" i="6" s="1"/>
  <c r="J7" i="6" s="1"/>
  <c r="K7" i="6" s="1"/>
  <c r="L7" i="6" s="1"/>
  <c r="M7" i="6" s="1"/>
  <c r="N7" i="6" s="1"/>
  <c r="O7" i="6" s="1"/>
  <c r="P7" i="6" s="1"/>
  <c r="Q7" i="6" s="1"/>
  <c r="D7" i="6"/>
  <c r="W7" i="6"/>
  <c r="W13" i="6"/>
  <c r="V11" i="6"/>
  <c r="C11" i="6"/>
  <c r="C9" i="6"/>
  <c r="W9" i="6" s="1"/>
  <c r="C7" i="6"/>
  <c r="D12" i="6"/>
  <c r="E12" i="6" s="1"/>
  <c r="F12" i="6" s="1"/>
  <c r="G12" i="6" s="1"/>
  <c r="D10" i="6"/>
  <c r="E10" i="6" s="1"/>
  <c r="F10" i="6" s="1"/>
  <c r="G10" i="6" s="1"/>
  <c r="H10" i="6" s="1"/>
  <c r="I10" i="6" s="1"/>
  <c r="J10" i="6" s="1"/>
  <c r="K10" i="6" s="1"/>
  <c r="L10" i="6" s="1"/>
  <c r="M10" i="6" s="1"/>
  <c r="N10" i="6" s="1"/>
  <c r="O10" i="6" s="1"/>
  <c r="P10" i="6" s="1"/>
  <c r="Q10" i="6" s="1"/>
  <c r="R10" i="6" s="1"/>
  <c r="S10" i="6" s="1"/>
  <c r="T10" i="6" s="1"/>
  <c r="U10" i="6" s="1"/>
  <c r="V10" i="6" s="1"/>
  <c r="D8" i="6"/>
  <c r="E8" i="6" s="1"/>
  <c r="F8" i="6" s="1"/>
  <c r="G8" i="6" s="1"/>
  <c r="H8" i="6" s="1"/>
  <c r="I8" i="6" s="1"/>
  <c r="J8" i="6" s="1"/>
  <c r="K8" i="6" s="1"/>
  <c r="L8" i="6" s="1"/>
  <c r="M8" i="6" s="1"/>
  <c r="N8" i="6" s="1"/>
  <c r="O8" i="6" s="1"/>
  <c r="P8" i="6" s="1"/>
  <c r="Q8" i="6" s="1"/>
  <c r="R8" i="6" s="1"/>
  <c r="S8" i="6" s="1"/>
  <c r="T8" i="6" s="1"/>
  <c r="U8" i="6" s="1"/>
  <c r="V8" i="6" s="1"/>
  <c r="D6" i="6"/>
  <c r="E6" i="6" s="1"/>
  <c r="F6" i="6" s="1"/>
  <c r="G6" i="6" s="1"/>
  <c r="H6" i="6" s="1"/>
  <c r="I6" i="6" s="1"/>
  <c r="J6" i="6" s="1"/>
  <c r="K6" i="6" s="1"/>
  <c r="L6" i="6" s="1"/>
  <c r="M6" i="6" s="1"/>
  <c r="N6" i="6" s="1"/>
  <c r="O6" i="6" s="1"/>
  <c r="P6" i="6" s="1"/>
  <c r="Q6" i="6" s="1"/>
  <c r="R6" i="6" s="1"/>
  <c r="L15" i="3"/>
  <c r="C15" i="3"/>
  <c r="L13" i="3"/>
  <c r="C13" i="3"/>
  <c r="L11" i="3"/>
  <c r="C11" i="3"/>
  <c r="L9" i="3"/>
  <c r="C9" i="3"/>
  <c r="N7" i="3"/>
  <c r="D7" i="3" s="1"/>
  <c r="E7" i="3" s="1"/>
  <c r="F7" i="3" s="1"/>
  <c r="G7" i="3" s="1"/>
  <c r="H7" i="3" s="1"/>
  <c r="I7" i="3" s="1"/>
  <c r="J7" i="3" s="1"/>
  <c r="K7" i="3" s="1"/>
  <c r="L7" i="3" s="1"/>
  <c r="E14" i="3"/>
  <c r="F14" i="3" s="1"/>
  <c r="G14" i="3" s="1"/>
  <c r="H14" i="3" s="1"/>
  <c r="I14" i="3" s="1"/>
  <c r="J14" i="3" s="1"/>
  <c r="K14" i="3" s="1"/>
  <c r="L14" i="3" s="1"/>
  <c r="D14" i="3"/>
  <c r="E12" i="3"/>
  <c r="F12" i="3" s="1"/>
  <c r="G12" i="3" s="1"/>
  <c r="H12" i="3" s="1"/>
  <c r="I12" i="3" s="1"/>
  <c r="J12" i="3" s="1"/>
  <c r="K12" i="3" s="1"/>
  <c r="L12" i="3" s="1"/>
  <c r="D12" i="3"/>
  <c r="D10" i="3"/>
  <c r="E10" i="3" s="1"/>
  <c r="F10" i="3" s="1"/>
  <c r="G10" i="3" s="1"/>
  <c r="H10" i="3" s="1"/>
  <c r="I10" i="3" s="1"/>
  <c r="J10" i="3" s="1"/>
  <c r="K10" i="3" s="1"/>
  <c r="L10" i="3" s="1"/>
  <c r="D8" i="3"/>
  <c r="E8" i="3" s="1"/>
  <c r="F8" i="3" s="1"/>
  <c r="G8" i="3" s="1"/>
  <c r="H8" i="3" s="1"/>
  <c r="I8" i="3" s="1"/>
  <c r="J8" i="3" s="1"/>
  <c r="K8" i="3" s="1"/>
  <c r="L8" i="3" s="1"/>
  <c r="D6" i="3"/>
  <c r="E6" i="3" s="1"/>
  <c r="F6" i="3" s="1"/>
  <c r="G6" i="3" s="1"/>
  <c r="H6" i="3" s="1"/>
  <c r="I6" i="3" s="1"/>
  <c r="J6" i="3" s="1"/>
  <c r="K6" i="3" s="1"/>
  <c r="L6" i="3" s="1"/>
  <c r="M6" i="3" s="1"/>
  <c r="N15" i="1"/>
  <c r="N13" i="1"/>
  <c r="N11" i="1"/>
  <c r="D11" i="1" s="1"/>
  <c r="E11" i="1" s="1"/>
  <c r="F11" i="1" s="1"/>
  <c r="G11" i="1" s="1"/>
  <c r="H11" i="1" s="1"/>
  <c r="I11" i="1" s="1"/>
  <c r="J11" i="1" s="1"/>
  <c r="K11" i="1" s="1"/>
  <c r="N9" i="1"/>
  <c r="D9" i="1" s="1"/>
  <c r="E9" i="1" s="1"/>
  <c r="F9" i="1" s="1"/>
  <c r="G9" i="1" s="1"/>
  <c r="H9" i="1" s="1"/>
  <c r="I9" i="1" s="1"/>
  <c r="J9" i="1" s="1"/>
  <c r="K9" i="1" s="1"/>
  <c r="D14" i="1"/>
  <c r="E14" i="1" s="1"/>
  <c r="F14" i="1" s="1"/>
  <c r="G14" i="1" s="1"/>
  <c r="H14" i="1" s="1"/>
  <c r="I14" i="1" s="1"/>
  <c r="J14" i="1" s="1"/>
  <c r="K14" i="1" s="1"/>
  <c r="L14" i="1" s="1"/>
  <c r="D12" i="1"/>
  <c r="E12" i="1" s="1"/>
  <c r="F12" i="1" s="1"/>
  <c r="G12" i="1" s="1"/>
  <c r="H12" i="1" s="1"/>
  <c r="I12" i="1" s="1"/>
  <c r="J12" i="1" s="1"/>
  <c r="K12" i="1" s="1"/>
  <c r="L12" i="1" s="1"/>
  <c r="D10" i="1"/>
  <c r="E10" i="1" s="1"/>
  <c r="F10" i="1" s="1"/>
  <c r="G10" i="1" s="1"/>
  <c r="H10" i="1" s="1"/>
  <c r="I10" i="1" s="1"/>
  <c r="J10" i="1" s="1"/>
  <c r="K10" i="1" s="1"/>
  <c r="L10" i="1" s="1"/>
  <c r="D8" i="1"/>
  <c r="E8" i="1" s="1"/>
  <c r="F8" i="1" s="1"/>
  <c r="G8" i="1" s="1"/>
  <c r="H8" i="1" s="1"/>
  <c r="I8" i="1" s="1"/>
  <c r="J8" i="1" s="1"/>
  <c r="K8" i="1" s="1"/>
  <c r="L8" i="1" s="1"/>
  <c r="D6" i="1"/>
  <c r="E6" i="1" s="1"/>
  <c r="F6" i="1" s="1"/>
  <c r="G6" i="1" s="1"/>
  <c r="H6" i="1" s="1"/>
  <c r="I6" i="1" s="1"/>
  <c r="J6" i="1" s="1"/>
  <c r="K6" i="1" s="1"/>
  <c r="L6" i="1" s="1"/>
  <c r="M6" i="1" s="1"/>
  <c r="N7" i="1"/>
  <c r="D7" i="1" s="1"/>
  <c r="E7" i="1" s="1"/>
  <c r="F7" i="1" s="1"/>
  <c r="G7" i="1" s="1"/>
  <c r="H7" i="1" s="1"/>
  <c r="I7" i="1" s="1"/>
  <c r="J7" i="1" s="1"/>
  <c r="K7" i="1" s="1"/>
  <c r="L7" i="1" s="1"/>
  <c r="D11" i="27" l="1"/>
  <c r="E11" i="27" s="1"/>
  <c r="F11" i="27" s="1"/>
  <c r="G11" i="27" s="1"/>
  <c r="H11" i="27" s="1"/>
  <c r="I11" i="27" s="1"/>
  <c r="J11" i="27" s="1"/>
  <c r="K11" i="27" s="1"/>
  <c r="D13" i="27"/>
  <c r="E13" i="27" s="1"/>
  <c r="F13" i="27" s="1"/>
  <c r="G13" i="27" s="1"/>
  <c r="H13" i="27" s="1"/>
  <c r="I13" i="27" s="1"/>
  <c r="J13" i="27" s="1"/>
  <c r="K13" i="27" s="1"/>
  <c r="D13" i="14"/>
  <c r="E13" i="14" s="1"/>
  <c r="F13" i="14" s="1"/>
  <c r="D13" i="13"/>
  <c r="E13" i="13" s="1"/>
  <c r="F13" i="13" s="1"/>
  <c r="G13" i="13" s="1"/>
  <c r="H13" i="13" s="1"/>
  <c r="I13" i="13" s="1"/>
  <c r="J13" i="13" s="1"/>
  <c r="K13" i="13" s="1"/>
  <c r="D7" i="13"/>
  <c r="E7" i="13" s="1"/>
  <c r="F7" i="13" s="1"/>
  <c r="G7" i="13" s="1"/>
  <c r="H7" i="13" s="1"/>
  <c r="I7" i="13" s="1"/>
  <c r="J7" i="13" s="1"/>
  <c r="K7" i="13" s="1"/>
  <c r="L7" i="13" s="1"/>
  <c r="N15" i="9"/>
  <c r="N13" i="9"/>
  <c r="N11" i="9"/>
  <c r="D11" i="9" s="1"/>
  <c r="E11" i="9" s="1"/>
  <c r="F11" i="9" s="1"/>
  <c r="G11" i="9" s="1"/>
  <c r="H11" i="9" s="1"/>
  <c r="I11" i="9" s="1"/>
  <c r="J11" i="9" s="1"/>
  <c r="K11" i="9" s="1"/>
  <c r="N9" i="9"/>
  <c r="D9" i="9" s="1"/>
  <c r="E9" i="9" s="1"/>
  <c r="F9" i="9" s="1"/>
  <c r="G9" i="9" s="1"/>
  <c r="H9" i="9" s="1"/>
  <c r="I9" i="9" s="1"/>
  <c r="J9" i="9" s="1"/>
  <c r="K9" i="9" s="1"/>
  <c r="D7" i="9"/>
  <c r="E7" i="9" s="1"/>
  <c r="F7" i="9" s="1"/>
  <c r="G7" i="9" s="1"/>
  <c r="H7" i="9" s="1"/>
  <c r="I7" i="9" s="1"/>
  <c r="J7" i="9" s="1"/>
  <c r="K7" i="9" s="1"/>
  <c r="L7" i="9" s="1"/>
  <c r="W11" i="6"/>
  <c r="D11" i="6" s="1"/>
  <c r="E11" i="6" s="1"/>
  <c r="F11" i="6" s="1"/>
  <c r="G11" i="6" s="1"/>
  <c r="H11" i="6" s="1"/>
  <c r="I11" i="6" s="1"/>
  <c r="J11" i="6" s="1"/>
  <c r="K11" i="6" s="1"/>
  <c r="L11" i="6" s="1"/>
  <c r="M11" i="6" s="1"/>
  <c r="N11" i="6" s="1"/>
  <c r="O11" i="6" s="1"/>
  <c r="P11" i="6" s="1"/>
  <c r="Q11" i="6" s="1"/>
  <c r="R11" i="6" s="1"/>
  <c r="S11" i="6" s="1"/>
  <c r="T11" i="6" s="1"/>
  <c r="U11" i="6" s="1"/>
  <c r="D9" i="6"/>
  <c r="E9" i="6" s="1"/>
  <c r="F9" i="6" s="1"/>
  <c r="G9" i="6" s="1"/>
  <c r="H9" i="6" s="1"/>
  <c r="I9" i="6" s="1"/>
  <c r="J9" i="6" s="1"/>
  <c r="K9" i="6" s="1"/>
  <c r="L9" i="6" s="1"/>
  <c r="M9" i="6" s="1"/>
  <c r="N9" i="6" s="1"/>
  <c r="O9" i="6" s="1"/>
  <c r="P9" i="6" s="1"/>
  <c r="Q9" i="6" s="1"/>
  <c r="R9" i="6" s="1"/>
  <c r="S9" i="6" s="1"/>
  <c r="T9" i="6" s="1"/>
  <c r="U9" i="6" s="1"/>
  <c r="N15" i="3"/>
  <c r="N13" i="3"/>
  <c r="N11" i="3"/>
  <c r="D15" i="3" s="1"/>
  <c r="E15" i="3" s="1"/>
  <c r="F15" i="3" s="1"/>
  <c r="G15" i="3" s="1"/>
  <c r="H15" i="3" s="1"/>
  <c r="I15" i="3" s="1"/>
  <c r="J15" i="3" s="1"/>
  <c r="K15" i="3" s="1"/>
  <c r="D13" i="3"/>
  <c r="E13" i="3" s="1"/>
  <c r="F13" i="3" s="1"/>
  <c r="G13" i="3" s="1"/>
  <c r="H13" i="3" s="1"/>
  <c r="D11" i="3"/>
  <c r="E11" i="3" s="1"/>
  <c r="F11" i="3" s="1"/>
  <c r="G11" i="3" s="1"/>
  <c r="H11" i="3" s="1"/>
  <c r="I11" i="3" s="1"/>
  <c r="J11" i="3" s="1"/>
  <c r="K11" i="3" s="1"/>
  <c r="N9" i="3"/>
  <c r="D9" i="3"/>
  <c r="E9" i="3" s="1"/>
  <c r="F9" i="3" s="1"/>
  <c r="G9" i="3" s="1"/>
  <c r="H9" i="3" s="1"/>
  <c r="I9" i="3" s="1"/>
  <c r="J9" i="3" s="1"/>
  <c r="K9" i="3" s="1"/>
  <c r="D13" i="1"/>
  <c r="E13" i="1" s="1"/>
  <c r="F13" i="1" s="1"/>
  <c r="G13" i="1" s="1"/>
  <c r="H13" i="1" s="1"/>
  <c r="I13" i="1" s="1"/>
  <c r="J13" i="1" s="1"/>
  <c r="K13" i="1" s="1"/>
  <c r="D15" i="1"/>
  <c r="E15" i="1" s="1"/>
  <c r="F15" i="1" s="1"/>
  <c r="G15" i="1" s="1"/>
  <c r="H15" i="1" s="1"/>
  <c r="I15" i="1" s="1"/>
  <c r="J15" i="1" s="1"/>
  <c r="K15" i="1" s="1"/>
  <c r="D13" i="9" l="1"/>
  <c r="E13" i="9" s="1"/>
  <c r="F13" i="9" s="1"/>
  <c r="G13" i="9" s="1"/>
  <c r="H13" i="9" s="1"/>
  <c r="I13" i="9" s="1"/>
  <c r="K13" i="9" s="1"/>
  <c r="D15" i="9"/>
  <c r="E15" i="9" s="1"/>
  <c r="F15" i="9" s="1"/>
  <c r="G15" i="9" s="1"/>
  <c r="H15" i="9" s="1"/>
  <c r="I15" i="9" s="1"/>
  <c r="J15" i="9" s="1"/>
  <c r="K15" i="9" s="1"/>
  <c r="D8" i="15"/>
  <c r="E8" i="15" s="1"/>
  <c r="F8" i="15" s="1"/>
  <c r="G8" i="15" s="1"/>
  <c r="H8" i="15" s="1"/>
  <c r="I8" i="15" s="1"/>
  <c r="J8" i="15" s="1"/>
  <c r="K8" i="15" s="1"/>
  <c r="L8" i="15" s="1"/>
  <c r="M8" i="15" s="1"/>
  <c r="N8" i="15" s="1"/>
  <c r="O8" i="15" s="1"/>
  <c r="P8" i="15" s="1"/>
  <c r="D12" i="23"/>
</calcChain>
</file>

<file path=xl/sharedStrings.xml><?xml version="1.0" encoding="utf-8"?>
<sst xmlns="http://schemas.openxmlformats.org/spreadsheetml/2006/main" count="177" uniqueCount="40">
  <si>
    <t>Classe</t>
  </si>
  <si>
    <t>Taux Horaire</t>
  </si>
  <si>
    <t>A</t>
  </si>
  <si>
    <t>B</t>
  </si>
  <si>
    <t>C</t>
  </si>
  <si>
    <t>D</t>
  </si>
  <si>
    <t>E</t>
  </si>
  <si>
    <t>Taux Horaire PLUS 2%</t>
  </si>
  <si>
    <t>Groupe 4: Fer Blantier</t>
  </si>
  <si>
    <t>Taux Horaire Plus 2%</t>
  </si>
  <si>
    <t xml:space="preserve">Groupe 3:  Assembleur - Soudeur </t>
  </si>
  <si>
    <t>Groupe 9:  Chantier</t>
  </si>
  <si>
    <t>Groupe  5 :  Polisseur &amp; Bille de Verre</t>
  </si>
  <si>
    <t>Groupe 6 :  Machiniste</t>
  </si>
  <si>
    <t xml:space="preserve">Groupe 5  </t>
  </si>
  <si>
    <t>Groupe 6</t>
  </si>
  <si>
    <t>Taux maximum pour les rouges en usine</t>
  </si>
  <si>
    <t>Groupe 9</t>
  </si>
  <si>
    <t xml:space="preserve"> Fer Blantier</t>
  </si>
  <si>
    <t xml:space="preserve">Groupe 1 </t>
  </si>
  <si>
    <t>Groupe 2</t>
  </si>
  <si>
    <t xml:space="preserve"> Assembleur - Soudeur </t>
  </si>
  <si>
    <t>Groupe  3</t>
  </si>
  <si>
    <t xml:space="preserve"> Polisseur </t>
  </si>
  <si>
    <t xml:space="preserve">Groupe 4 </t>
  </si>
  <si>
    <t xml:space="preserve">  Machiniste</t>
  </si>
  <si>
    <t>Catégorie 1 (Opérateur Général)</t>
  </si>
  <si>
    <t>Catégorie 2 (Opérateur Seamer)</t>
  </si>
  <si>
    <t>Catégorie 3 (Opérateur de Scie)</t>
  </si>
  <si>
    <t>Catégorie 1 (Magasinier)</t>
  </si>
  <si>
    <t>Catégorie 2 (Contrôle Matériel)</t>
  </si>
  <si>
    <t>Catégorie 3 ( Reception/Expedition/Aide Général)</t>
  </si>
  <si>
    <t>Groupe 8</t>
  </si>
  <si>
    <t>FORMULAIRE</t>
  </si>
  <si>
    <t>Groupe 7</t>
  </si>
  <si>
    <t>Catégorie 1 Electrotechnicien Programeur</t>
  </si>
  <si>
    <t>Catégorie 2 Dessin instrumentation et Contrôle</t>
  </si>
  <si>
    <t xml:space="preserve">Catégorie 3 Electrotechnicien </t>
  </si>
  <si>
    <t xml:space="preserve">sz </t>
  </si>
  <si>
    <t>Chantier ferblantier polisseur soudeur mecanicien tuyauteur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</si>
</sst>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&quot;$&quot;* #,##0.00_-;\-&quot;$&quot;* #,##0.00_-;_-&quot;$&quot;* &quot;-&quot;??_-;_-@_-"/>
    <numFmt numFmtId="165" formatCode="_-* #,##0.00_-;\-* #,##0.00_-;_-* &quot;-&quot;??_-;_-@_-"/>
    <numFmt numFmtId="166" formatCode="_ * #,##0.00_)\ _$_ ;_ * \(#,##0.00\)\ _$_ ;_ * &quot;-&quot;??_)\ _$_ ;_ @_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6">
    <xf numFmtId="0" fontId="0" fillId="0" borderId="0" xfId="0"/>
    <xf numFmtId="9" fontId="0" fillId="0" borderId="0" xfId="0" applyNumberFormat="1"/>
    <xf numFmtId="164" fontId="0" fillId="0" borderId="0" xfId="1" applyFont="1"/>
    <xf numFmtId="164" fontId="0" fillId="0" borderId="0" xfId="0" applyNumberFormat="1"/>
    <xf numFmtId="165" fontId="0" fillId="0" borderId="0" xfId="0" applyNumberFormat="1"/>
    <xf numFmtId="9" fontId="2" fillId="0" borderId="11" xfId="0" applyNumberFormat="1" applyFont="1" applyBorder="1" applyAlignment="1">
      <alignment horizontal="center" vertical="center"/>
    </xf>
    <xf numFmtId="9" fontId="2" fillId="0" borderId="12" xfId="0" applyNumberFormat="1" applyFont="1" applyBorder="1" applyAlignment="1">
      <alignment horizontal="center" vertical="center"/>
    </xf>
    <xf numFmtId="9" fontId="2" fillId="0" borderId="13" xfId="0" applyNumberFormat="1" applyFont="1" applyBorder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165" fontId="0" fillId="0" borderId="11" xfId="0" applyNumberFormat="1" applyBorder="1"/>
    <xf numFmtId="165" fontId="0" fillId="0" borderId="12" xfId="0" applyNumberFormat="1" applyBorder="1"/>
    <xf numFmtId="165" fontId="0" fillId="0" borderId="13" xfId="0" applyNumberFormat="1" applyBorder="1"/>
    <xf numFmtId="9" fontId="2" fillId="0" borderId="11" xfId="0" applyNumberFormat="1" applyFont="1" applyBorder="1"/>
    <xf numFmtId="9" fontId="2" fillId="0" borderId="12" xfId="2" applyFont="1" applyBorder="1"/>
    <xf numFmtId="9" fontId="0" fillId="0" borderId="13" xfId="2" applyFont="1" applyBorder="1"/>
    <xf numFmtId="0" fontId="0" fillId="0" borderId="13" xfId="0" applyBorder="1"/>
    <xf numFmtId="165" fontId="0" fillId="0" borderId="10" xfId="0" applyNumberFormat="1" applyBorder="1"/>
    <xf numFmtId="9" fontId="2" fillId="0" borderId="14" xfId="0" applyNumberFormat="1" applyFont="1" applyBorder="1" applyAlignment="1">
      <alignment horizontal="center" vertical="center"/>
    </xf>
    <xf numFmtId="9" fontId="2" fillId="0" borderId="15" xfId="0" applyNumberFormat="1" applyFont="1" applyBorder="1" applyAlignment="1">
      <alignment horizontal="center" vertical="center"/>
    </xf>
    <xf numFmtId="165" fontId="4" fillId="0" borderId="12" xfId="0" applyNumberFormat="1" applyFont="1" applyBorder="1"/>
    <xf numFmtId="0" fontId="2" fillId="0" borderId="0" xfId="0" applyFont="1" applyAlignment="1">
      <alignment horizontal="center" vertical="center"/>
    </xf>
    <xf numFmtId="9" fontId="5" fillId="0" borderId="12" xfId="0" applyNumberFormat="1" applyFont="1" applyBorder="1" applyAlignment="1">
      <alignment horizontal="center" vertical="center"/>
    </xf>
    <xf numFmtId="9" fontId="5" fillId="0" borderId="13" xfId="0" applyNumberFormat="1" applyFont="1" applyBorder="1" applyAlignment="1">
      <alignment horizontal="center" vertical="center"/>
    </xf>
    <xf numFmtId="9" fontId="6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2" fillId="0" borderId="11" xfId="0" applyNumberFormat="1" applyFont="1" applyBorder="1" applyAlignment="1">
      <alignment horizontal="center"/>
    </xf>
    <xf numFmtId="9" fontId="2" fillId="0" borderId="12" xfId="2" applyFon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9" fontId="0" fillId="0" borderId="13" xfId="2" applyFon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9" fontId="2" fillId="0" borderId="0" xfId="2" applyFont="1" applyBorder="1" applyAlignment="1">
      <alignment horizontal="center"/>
    </xf>
    <xf numFmtId="165" fontId="5" fillId="0" borderId="12" xfId="0" applyNumberFormat="1" applyFont="1" applyBorder="1" applyAlignment="1">
      <alignment horizontal="center"/>
    </xf>
    <xf numFmtId="165" fontId="5" fillId="0" borderId="10" xfId="0" applyNumberFormat="1" applyFont="1" applyBorder="1" applyAlignment="1">
      <alignment horizontal="center"/>
    </xf>
    <xf numFmtId="9" fontId="0" fillId="0" borderId="0" xfId="0" applyNumberFormat="1" applyAlignment="1">
      <alignment horizontal="center"/>
    </xf>
    <xf numFmtId="165" fontId="8" fillId="0" borderId="0" xfId="0" applyNumberFormat="1" applyFont="1"/>
    <xf numFmtId="0" fontId="8" fillId="0" borderId="0" xfId="0" applyFont="1"/>
    <xf numFmtId="0" fontId="4" fillId="0" borderId="0" xfId="0" applyFont="1"/>
    <xf numFmtId="0" fontId="7" fillId="0" borderId="0" xfId="0" applyFont="1"/>
    <xf numFmtId="165" fontId="7" fillId="0" borderId="0" xfId="0" applyNumberFormat="1" applyFont="1"/>
    <xf numFmtId="165" fontId="7" fillId="0" borderId="0" xfId="1" applyNumberFormat="1" applyFont="1"/>
    <xf numFmtId="0" fontId="4" fillId="0" borderId="0" xfId="0" applyFont="1" applyAlignment="1">
      <alignment horizontal="center"/>
    </xf>
    <xf numFmtId="165" fontId="0" fillId="2" borderId="12" xfId="0" applyNumberFormat="1" applyFill="1" applyBorder="1" applyAlignment="1">
      <alignment horizontal="center"/>
    </xf>
    <xf numFmtId="9" fontId="0" fillId="0" borderId="0" xfId="2" applyFont="1"/>
    <xf numFmtId="166" fontId="0" fillId="0" borderId="0" xfId="0" applyNumberFormat="1"/>
    <xf numFmtId="0" fontId="2" fillId="0" borderId="16" xfId="0" applyFont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0" fontId="2" fillId="0" borderId="16" xfId="0" applyNumberFormat="1" applyFont="1" applyBorder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10" fontId="0" fillId="0" borderId="11" xfId="0" applyNumberFormat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/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16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Relationship Id="rId30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5D29D-1B7A-4130-B3E7-8E281B2C8A39}">
  <sheetPr>
    <tabColor rgb="FF00B050"/>
  </sheetPr>
  <dimension ref="A3:N55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3" width="7.5546875" customWidth="1"/>
    <col min="14" max="14" width="8" customWidth="1"/>
  </cols>
  <sheetData>
    <row r="3" spans="1:14" ht="24" customHeight="1" x14ac:dyDescent="0.3">
      <c r="A3" s="54" t="s">
        <v>19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6"/>
    </row>
    <row r="4" spans="1:14" ht="25.2" customHeight="1" x14ac:dyDescent="0.3">
      <c r="A4" s="57" t="s">
        <v>18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9"/>
    </row>
    <row r="5" spans="1:14" ht="25.2" customHeight="1" thickBot="1" x14ac:dyDescent="0.35">
      <c r="A5" s="62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4" ht="25.2" customHeight="1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22.2" customHeight="1" thickBot="1" x14ac:dyDescent="0.35">
      <c r="A7" s="62"/>
      <c r="B7" s="63"/>
      <c r="C7" s="27">
        <v>28.66</v>
      </c>
      <c r="D7" s="28">
        <f>C7+$N$7</f>
        <v>28.853999999999999</v>
      </c>
      <c r="E7" s="28">
        <f t="shared" ref="E7:L7" si="1">D7+$N$7</f>
        <v>29.047999999999998</v>
      </c>
      <c r="F7" s="28">
        <f t="shared" si="1"/>
        <v>29.241999999999997</v>
      </c>
      <c r="G7" s="28">
        <f t="shared" si="1"/>
        <v>29.435999999999996</v>
      </c>
      <c r="H7" s="28">
        <f t="shared" si="1"/>
        <v>29.629999999999995</v>
      </c>
      <c r="I7" s="28">
        <f t="shared" si="1"/>
        <v>29.823999999999995</v>
      </c>
      <c r="J7" s="28">
        <f t="shared" si="1"/>
        <v>30.017999999999994</v>
      </c>
      <c r="K7" s="28">
        <f t="shared" si="1"/>
        <v>30.211999999999993</v>
      </c>
      <c r="L7" s="28">
        <f t="shared" si="1"/>
        <v>30.405999999999992</v>
      </c>
      <c r="M7" s="28">
        <v>30.6</v>
      </c>
      <c r="N7" s="16">
        <f>(($M$7-$C$7)/(100-90))</f>
        <v>0.19400000000000012</v>
      </c>
    </row>
    <row r="8" spans="1:14" ht="22.2" customHeight="1" x14ac:dyDescent="0.3">
      <c r="A8" s="60" t="s">
        <v>3</v>
      </c>
      <c r="B8" s="61"/>
      <c r="C8" s="25">
        <v>0.8</v>
      </c>
      <c r="D8" s="26">
        <f>C8+1%</f>
        <v>0.81</v>
      </c>
      <c r="E8" s="26">
        <f t="shared" ref="E8:L8" si="2">D8+1%</f>
        <v>0.82000000000000006</v>
      </c>
      <c r="F8" s="26">
        <f t="shared" si="2"/>
        <v>0.83000000000000007</v>
      </c>
      <c r="G8" s="26">
        <f t="shared" si="2"/>
        <v>0.84000000000000008</v>
      </c>
      <c r="H8" s="26">
        <f t="shared" si="2"/>
        <v>0.85000000000000009</v>
      </c>
      <c r="I8" s="26">
        <f t="shared" si="2"/>
        <v>0.8600000000000001</v>
      </c>
      <c r="J8" s="26">
        <f t="shared" si="2"/>
        <v>0.87000000000000011</v>
      </c>
      <c r="K8" s="26">
        <f t="shared" si="2"/>
        <v>0.88000000000000012</v>
      </c>
      <c r="L8" s="26">
        <f t="shared" si="2"/>
        <v>0.89000000000000012</v>
      </c>
      <c r="M8" s="29"/>
    </row>
    <row r="9" spans="1:14" ht="22.2" customHeight="1" thickBot="1" x14ac:dyDescent="0.35">
      <c r="A9" s="62"/>
      <c r="B9" s="63"/>
      <c r="C9" s="27">
        <v>26.66</v>
      </c>
      <c r="D9" s="28">
        <f>C9+$N$9</f>
        <v>26.88111111111111</v>
      </c>
      <c r="E9" s="28">
        <f t="shared" ref="E9:K9" si="3">D9+$N$9</f>
        <v>27.10222222222222</v>
      </c>
      <c r="F9" s="28">
        <f t="shared" si="3"/>
        <v>27.323333333333331</v>
      </c>
      <c r="G9" s="28">
        <f t="shared" si="3"/>
        <v>27.544444444444441</v>
      </c>
      <c r="H9" s="28">
        <f t="shared" si="3"/>
        <v>27.765555555555551</v>
      </c>
      <c r="I9" s="28">
        <f t="shared" si="3"/>
        <v>27.986666666666661</v>
      </c>
      <c r="J9" s="28">
        <f t="shared" si="3"/>
        <v>28.207777777777771</v>
      </c>
      <c r="K9" s="28">
        <f t="shared" si="3"/>
        <v>28.428888888888881</v>
      </c>
      <c r="L9" s="28">
        <v>28.65</v>
      </c>
      <c r="M9" s="30"/>
      <c r="N9" s="16">
        <f>(L9-C9)/(89-80)</f>
        <v>0.22111111111111093</v>
      </c>
    </row>
    <row r="10" spans="1:14" ht="22.2" customHeight="1" x14ac:dyDescent="0.3">
      <c r="A10" s="60" t="s">
        <v>4</v>
      </c>
      <c r="B10" s="61"/>
      <c r="C10" s="25">
        <v>0.7</v>
      </c>
      <c r="D10" s="26">
        <f t="shared" ref="D10:L12" si="4">C10+1%</f>
        <v>0.71</v>
      </c>
      <c r="E10" s="26">
        <f t="shared" si="4"/>
        <v>0.72</v>
      </c>
      <c r="F10" s="26">
        <f t="shared" si="4"/>
        <v>0.73</v>
      </c>
      <c r="G10" s="26">
        <f t="shared" si="4"/>
        <v>0.74</v>
      </c>
      <c r="H10" s="26">
        <f t="shared" si="4"/>
        <v>0.75</v>
      </c>
      <c r="I10" s="26">
        <f t="shared" si="4"/>
        <v>0.76</v>
      </c>
      <c r="J10" s="26">
        <f t="shared" si="4"/>
        <v>0.77</v>
      </c>
      <c r="K10" s="26">
        <f t="shared" si="4"/>
        <v>0.78</v>
      </c>
      <c r="L10" s="26">
        <f t="shared" si="4"/>
        <v>0.79</v>
      </c>
      <c r="M10" s="31"/>
    </row>
    <row r="11" spans="1:14" ht="22.2" customHeight="1" thickBot="1" x14ac:dyDescent="0.35">
      <c r="A11" s="62"/>
      <c r="B11" s="63"/>
      <c r="C11" s="27">
        <v>24.66</v>
      </c>
      <c r="D11" s="28">
        <f>C11+$N$11</f>
        <v>24.88111111111111</v>
      </c>
      <c r="E11" s="28">
        <f t="shared" ref="E11:K11" si="5">D11+$N$11</f>
        <v>25.10222222222222</v>
      </c>
      <c r="F11" s="28">
        <f t="shared" si="5"/>
        <v>25.323333333333331</v>
      </c>
      <c r="G11" s="28">
        <f t="shared" si="5"/>
        <v>25.544444444444441</v>
      </c>
      <c r="H11" s="28">
        <f t="shared" si="5"/>
        <v>25.765555555555551</v>
      </c>
      <c r="I11" s="28">
        <f t="shared" si="5"/>
        <v>25.986666666666661</v>
      </c>
      <c r="J11" s="28">
        <f t="shared" si="5"/>
        <v>26.207777777777771</v>
      </c>
      <c r="K11" s="28">
        <f t="shared" si="5"/>
        <v>26.428888888888881</v>
      </c>
      <c r="L11" s="28">
        <v>26.65</v>
      </c>
      <c r="M11" s="30"/>
      <c r="N11" s="16">
        <f>(L11-C11)/(79-70)</f>
        <v>0.22111111111111093</v>
      </c>
    </row>
    <row r="12" spans="1:14" ht="22.2" customHeight="1" x14ac:dyDescent="0.3">
      <c r="A12" s="60" t="s">
        <v>5</v>
      </c>
      <c r="B12" s="61"/>
      <c r="C12" s="25">
        <v>0.6</v>
      </c>
      <c r="D12" s="26">
        <f t="shared" si="4"/>
        <v>0.61</v>
      </c>
      <c r="E12" s="26">
        <f t="shared" si="4"/>
        <v>0.62</v>
      </c>
      <c r="F12" s="26">
        <f t="shared" si="4"/>
        <v>0.63</v>
      </c>
      <c r="G12" s="26">
        <f t="shared" si="4"/>
        <v>0.64</v>
      </c>
      <c r="H12" s="26">
        <f t="shared" si="4"/>
        <v>0.65</v>
      </c>
      <c r="I12" s="26">
        <f t="shared" si="4"/>
        <v>0.66</v>
      </c>
      <c r="J12" s="26">
        <f t="shared" si="4"/>
        <v>0.67</v>
      </c>
      <c r="K12" s="26">
        <f t="shared" si="4"/>
        <v>0.68</v>
      </c>
      <c r="L12" s="26">
        <f t="shared" si="4"/>
        <v>0.69000000000000006</v>
      </c>
      <c r="M12" s="31"/>
    </row>
    <row r="13" spans="1:14" ht="22.2" customHeight="1" thickBot="1" x14ac:dyDescent="0.35">
      <c r="A13" s="62"/>
      <c r="B13" s="63"/>
      <c r="C13" s="27">
        <v>22.66</v>
      </c>
      <c r="D13" s="28">
        <f>C13+$N$11</f>
        <v>22.88111111111111</v>
      </c>
      <c r="E13" s="28">
        <f t="shared" ref="E13:K13" si="6">D13+$N$11</f>
        <v>23.10222222222222</v>
      </c>
      <c r="F13" s="28">
        <f t="shared" si="6"/>
        <v>23.323333333333331</v>
      </c>
      <c r="G13" s="28">
        <f t="shared" si="6"/>
        <v>23.544444444444441</v>
      </c>
      <c r="H13" s="28">
        <f t="shared" si="6"/>
        <v>23.765555555555551</v>
      </c>
      <c r="I13" s="28">
        <f t="shared" si="6"/>
        <v>23.986666666666661</v>
      </c>
      <c r="J13" s="28">
        <f t="shared" si="6"/>
        <v>24.207777777777771</v>
      </c>
      <c r="K13" s="28">
        <f t="shared" si="6"/>
        <v>24.428888888888881</v>
      </c>
      <c r="L13" s="28">
        <v>24.65</v>
      </c>
      <c r="M13" s="30"/>
      <c r="N13" s="16">
        <f>(L13-C13)/(69-60)</f>
        <v>0.22111111111111093</v>
      </c>
    </row>
    <row r="14" spans="1:14" ht="22.2" customHeight="1" x14ac:dyDescent="0.3">
      <c r="A14" s="60" t="s">
        <v>6</v>
      </c>
      <c r="B14" s="61"/>
      <c r="C14" s="25">
        <v>0.5</v>
      </c>
      <c r="D14" s="26">
        <f t="shared" ref="D14:L14" si="7">C14+1%</f>
        <v>0.51</v>
      </c>
      <c r="E14" s="26">
        <f t="shared" si="7"/>
        <v>0.52</v>
      </c>
      <c r="F14" s="26">
        <f t="shared" si="7"/>
        <v>0.53</v>
      </c>
      <c r="G14" s="26">
        <f t="shared" si="7"/>
        <v>0.54</v>
      </c>
      <c r="H14" s="26">
        <f t="shared" si="7"/>
        <v>0.55000000000000004</v>
      </c>
      <c r="I14" s="26">
        <f t="shared" si="7"/>
        <v>0.56000000000000005</v>
      </c>
      <c r="J14" s="26">
        <f t="shared" si="7"/>
        <v>0.57000000000000006</v>
      </c>
      <c r="K14" s="26">
        <f t="shared" si="7"/>
        <v>0.58000000000000007</v>
      </c>
      <c r="L14" s="26">
        <f t="shared" si="7"/>
        <v>0.59000000000000008</v>
      </c>
      <c r="M14" s="31"/>
    </row>
    <row r="15" spans="1:14" ht="22.2" customHeight="1" thickBot="1" x14ac:dyDescent="0.35">
      <c r="A15" s="62"/>
      <c r="B15" s="63"/>
      <c r="C15" s="27">
        <v>20.66</v>
      </c>
      <c r="D15" s="28">
        <f>C15+$N$11</f>
        <v>20.88111111111111</v>
      </c>
      <c r="E15" s="28">
        <f t="shared" ref="E15:K15" si="8">D15+$N$11</f>
        <v>21.10222222222222</v>
      </c>
      <c r="F15" s="28">
        <f t="shared" si="8"/>
        <v>21.323333333333331</v>
      </c>
      <c r="G15" s="28">
        <f t="shared" si="8"/>
        <v>21.544444444444441</v>
      </c>
      <c r="H15" s="28">
        <f t="shared" si="8"/>
        <v>21.765555555555551</v>
      </c>
      <c r="I15" s="28">
        <f t="shared" si="8"/>
        <v>21.986666666666661</v>
      </c>
      <c r="J15" s="28">
        <f t="shared" si="8"/>
        <v>22.207777777777771</v>
      </c>
      <c r="K15" s="28">
        <f t="shared" si="8"/>
        <v>22.428888888888881</v>
      </c>
      <c r="L15" s="28">
        <v>22.65</v>
      </c>
      <c r="M15" s="30"/>
      <c r="N15" s="16">
        <f>(L15-C15)/(59-50)</f>
        <v>0.22111111111111093</v>
      </c>
    </row>
    <row r="16" spans="1:14" ht="22.2" customHeight="1" x14ac:dyDescent="0.3"/>
    <row r="17" spans="2:14" ht="22.2" customHeight="1" x14ac:dyDescent="0.3"/>
    <row r="18" spans="2:14" ht="22.2" customHeight="1" x14ac:dyDescent="0.3"/>
    <row r="19" spans="2:14" x14ac:dyDescent="0.3">
      <c r="N19" s="2"/>
    </row>
    <row r="31" spans="2:14" x14ac:dyDescent="0.3">
      <c r="C31" s="1"/>
      <c r="E31" s="2"/>
    </row>
    <row r="32" spans="2:14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B38" s="3"/>
      <c r="C38" s="1"/>
    </row>
    <row r="39" spans="2:5" x14ac:dyDescent="0.3">
      <c r="B39" s="3"/>
      <c r="C39" s="1"/>
    </row>
    <row r="40" spans="2:5" x14ac:dyDescent="0.3">
      <c r="C40" s="1"/>
    </row>
    <row r="44" spans="2:5" x14ac:dyDescent="0.3">
      <c r="B44" s="2"/>
      <c r="D44" s="3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  <row r="54" spans="5:5" x14ac:dyDescent="0.3">
      <c r="E54" s="1"/>
    </row>
    <row r="55" spans="5:5" x14ac:dyDescent="0.3">
      <c r="E55" s="1"/>
    </row>
  </sheetData>
  <mergeCells count="9">
    <mergeCell ref="A10:B11"/>
    <mergeCell ref="A12:B13"/>
    <mergeCell ref="A14:B15"/>
    <mergeCell ref="A3:N3"/>
    <mergeCell ref="A4:N4"/>
    <mergeCell ref="A5:B5"/>
    <mergeCell ref="C5:M5"/>
    <mergeCell ref="A6:B7"/>
    <mergeCell ref="A8:B9"/>
  </mergeCell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733CB-1A22-4E01-A2EE-96C628A942F1}">
  <sheetPr codeName="Feuil1">
    <tabColor rgb="FF00B050"/>
  </sheetPr>
  <dimension ref="A3:N55"/>
  <sheetViews>
    <sheetView tabSelected="1" workbookViewId="0">
      <selection activeCell="Q17" sqref="Q17"/>
    </sheetView>
  </sheetViews>
  <sheetFormatPr baseColWidth="10" defaultRowHeight="14.4" x14ac:dyDescent="0.3"/>
  <cols>
    <col min="2" max="2" width="11.5546875" customWidth="1"/>
    <col min="3" max="13" width="7.5546875" customWidth="1"/>
    <col min="14" max="14" width="8" customWidth="1"/>
  </cols>
  <sheetData>
    <row r="3" spans="1:14" ht="24" customHeight="1" x14ac:dyDescent="0.3">
      <c r="A3" s="54" t="s">
        <v>19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6"/>
    </row>
    <row r="4" spans="1:14" ht="25.2" customHeight="1" x14ac:dyDescent="0.3">
      <c r="A4" s="57" t="s">
        <v>18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9"/>
    </row>
    <row r="5" spans="1:14" ht="25.2" customHeight="1" thickBot="1" x14ac:dyDescent="0.35">
      <c r="A5" s="62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4" ht="25.2" customHeight="1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22.2" customHeight="1" thickBot="1" x14ac:dyDescent="0.35">
      <c r="A7" s="62"/>
      <c r="B7" s="63"/>
      <c r="C7" s="27">
        <v>28.66</v>
      </c>
      <c r="D7" s="28">
        <f>C7+$N$7</f>
        <v>28.853999999999999</v>
      </c>
      <c r="E7" s="28">
        <f t="shared" ref="E7:L7" si="1">D7+$N$7</f>
        <v>29.047999999999998</v>
      </c>
      <c r="F7" s="28">
        <f t="shared" si="1"/>
        <v>29.241999999999997</v>
      </c>
      <c r="G7" s="28">
        <f t="shared" si="1"/>
        <v>29.435999999999996</v>
      </c>
      <c r="H7" s="28">
        <f t="shared" si="1"/>
        <v>29.629999999999995</v>
      </c>
      <c r="I7" s="28">
        <f t="shared" si="1"/>
        <v>29.823999999999995</v>
      </c>
      <c r="J7" s="28">
        <f t="shared" si="1"/>
        <v>30.017999999999994</v>
      </c>
      <c r="K7" s="28">
        <f t="shared" si="1"/>
        <v>30.211999999999993</v>
      </c>
      <c r="L7" s="28">
        <f t="shared" si="1"/>
        <v>30.405999999999992</v>
      </c>
      <c r="M7" s="28">
        <v>30.6</v>
      </c>
      <c r="N7" s="16">
        <f>(($M$7-$C$7)/(100-90))</f>
        <v>0.19400000000000012</v>
      </c>
    </row>
    <row r="8" spans="1:14" ht="22.2" customHeight="1" x14ac:dyDescent="0.3">
      <c r="A8" s="60" t="s">
        <v>3</v>
      </c>
      <c r="B8" s="61"/>
      <c r="C8" s="25">
        <v>0.8</v>
      </c>
      <c r="D8" s="26">
        <f>C8+1%</f>
        <v>0.81</v>
      </c>
      <c r="E8" s="26">
        <f t="shared" ref="E8:L8" si="2">D8+1%</f>
        <v>0.82000000000000006</v>
      </c>
      <c r="F8" s="26">
        <f t="shared" si="2"/>
        <v>0.83000000000000007</v>
      </c>
      <c r="G8" s="26">
        <f t="shared" si="2"/>
        <v>0.84000000000000008</v>
      </c>
      <c r="H8" s="26">
        <f t="shared" si="2"/>
        <v>0.85000000000000009</v>
      </c>
      <c r="I8" s="26">
        <f t="shared" si="2"/>
        <v>0.8600000000000001</v>
      </c>
      <c r="J8" s="26">
        <f t="shared" si="2"/>
        <v>0.87000000000000011</v>
      </c>
      <c r="K8" s="26">
        <f t="shared" si="2"/>
        <v>0.88000000000000012</v>
      </c>
      <c r="L8" s="26">
        <f t="shared" si="2"/>
        <v>0.89000000000000012</v>
      </c>
      <c r="M8" s="29"/>
    </row>
    <row r="9" spans="1:14" ht="22.2" customHeight="1" thickBot="1" x14ac:dyDescent="0.35">
      <c r="A9" s="62"/>
      <c r="B9" s="63"/>
      <c r="C9" s="27">
        <v>26.66</v>
      </c>
      <c r="D9" s="28">
        <f>C9+$N$9</f>
        <v>26.88111111111111</v>
      </c>
      <c r="E9" s="28">
        <f t="shared" ref="E9:K9" si="3">D9+$N$9</f>
        <v>27.10222222222222</v>
      </c>
      <c r="F9" s="28">
        <f t="shared" si="3"/>
        <v>27.323333333333331</v>
      </c>
      <c r="G9" s="28">
        <f t="shared" si="3"/>
        <v>27.544444444444441</v>
      </c>
      <c r="H9" s="28">
        <f t="shared" si="3"/>
        <v>27.765555555555551</v>
      </c>
      <c r="I9" s="28">
        <f t="shared" si="3"/>
        <v>27.986666666666661</v>
      </c>
      <c r="J9" s="28">
        <f t="shared" si="3"/>
        <v>28.207777777777771</v>
      </c>
      <c r="K9" s="28">
        <f t="shared" si="3"/>
        <v>28.428888888888881</v>
      </c>
      <c r="L9" s="28">
        <v>28.65</v>
      </c>
      <c r="M9" s="30"/>
      <c r="N9" s="16">
        <f>(L9-C9)/(89-80)</f>
        <v>0.22111111111111093</v>
      </c>
    </row>
    <row r="10" spans="1:14" ht="22.2" customHeight="1" x14ac:dyDescent="0.3">
      <c r="A10" s="60" t="s">
        <v>4</v>
      </c>
      <c r="B10" s="61"/>
      <c r="C10" s="25">
        <v>0.7</v>
      </c>
      <c r="D10" s="26">
        <f t="shared" ref="D10:L12" si="4">C10+1%</f>
        <v>0.71</v>
      </c>
      <c r="E10" s="26">
        <f t="shared" si="4"/>
        <v>0.72</v>
      </c>
      <c r="F10" s="26">
        <f t="shared" si="4"/>
        <v>0.73</v>
      </c>
      <c r="G10" s="26">
        <f t="shared" si="4"/>
        <v>0.74</v>
      </c>
      <c r="H10" s="26">
        <f t="shared" si="4"/>
        <v>0.75</v>
      </c>
      <c r="I10" s="26">
        <f t="shared" si="4"/>
        <v>0.76</v>
      </c>
      <c r="J10" s="26">
        <f t="shared" si="4"/>
        <v>0.77</v>
      </c>
      <c r="K10" s="26">
        <f t="shared" si="4"/>
        <v>0.78</v>
      </c>
      <c r="L10" s="26">
        <f t="shared" si="4"/>
        <v>0.79</v>
      </c>
      <c r="M10" s="31"/>
    </row>
    <row r="11" spans="1:14" ht="22.2" customHeight="1" thickBot="1" x14ac:dyDescent="0.35">
      <c r="A11" s="62"/>
      <c r="B11" s="63"/>
      <c r="C11" s="27">
        <v>24.66</v>
      </c>
      <c r="D11" s="28">
        <f>C11+$N$11</f>
        <v>24.88111111111111</v>
      </c>
      <c r="E11" s="28">
        <f t="shared" ref="E11:K11" si="5">D11+$N$11</f>
        <v>25.10222222222222</v>
      </c>
      <c r="F11" s="28">
        <f t="shared" si="5"/>
        <v>25.323333333333331</v>
      </c>
      <c r="G11" s="28">
        <f t="shared" si="5"/>
        <v>25.544444444444441</v>
      </c>
      <c r="H11" s="28">
        <f t="shared" si="5"/>
        <v>25.765555555555551</v>
      </c>
      <c r="I11" s="28">
        <f t="shared" si="5"/>
        <v>25.986666666666661</v>
      </c>
      <c r="J11" s="28">
        <f t="shared" si="5"/>
        <v>26.207777777777771</v>
      </c>
      <c r="K11" s="28">
        <f t="shared" si="5"/>
        <v>26.428888888888881</v>
      </c>
      <c r="L11" s="28">
        <v>26.65</v>
      </c>
      <c r="M11" s="30"/>
      <c r="N11" s="16">
        <f>(L11-C11)/(79-70)</f>
        <v>0.22111111111111093</v>
      </c>
    </row>
    <row r="12" spans="1:14" ht="22.2" customHeight="1" x14ac:dyDescent="0.3">
      <c r="A12" s="60" t="s">
        <v>5</v>
      </c>
      <c r="B12" s="61"/>
      <c r="C12" s="25">
        <v>0.6</v>
      </c>
      <c r="D12" s="26">
        <f t="shared" si="4"/>
        <v>0.61</v>
      </c>
      <c r="E12" s="26">
        <f t="shared" si="4"/>
        <v>0.62</v>
      </c>
      <c r="F12" s="26">
        <f t="shared" si="4"/>
        <v>0.63</v>
      </c>
      <c r="G12" s="26">
        <f t="shared" si="4"/>
        <v>0.64</v>
      </c>
      <c r="H12" s="26">
        <f t="shared" si="4"/>
        <v>0.65</v>
      </c>
      <c r="I12" s="26">
        <f t="shared" si="4"/>
        <v>0.66</v>
      </c>
      <c r="J12" s="26">
        <f t="shared" si="4"/>
        <v>0.67</v>
      </c>
      <c r="K12" s="26">
        <f t="shared" si="4"/>
        <v>0.68</v>
      </c>
      <c r="L12" s="26">
        <f t="shared" si="4"/>
        <v>0.69000000000000006</v>
      </c>
      <c r="M12" s="31"/>
    </row>
    <row r="13" spans="1:14" ht="22.2" customHeight="1" thickBot="1" x14ac:dyDescent="0.35">
      <c r="A13" s="62"/>
      <c r="B13" s="63"/>
      <c r="C13" s="27">
        <v>22.66</v>
      </c>
      <c r="D13" s="28">
        <f>C13+$N$11</f>
        <v>22.88111111111111</v>
      </c>
      <c r="E13" s="28">
        <f t="shared" ref="E13:K13" si="6">D13+$N$11</f>
        <v>23.10222222222222</v>
      </c>
      <c r="F13" s="28">
        <f t="shared" si="6"/>
        <v>23.323333333333331</v>
      </c>
      <c r="G13" s="28">
        <f t="shared" si="6"/>
        <v>23.544444444444441</v>
      </c>
      <c r="H13" s="28">
        <f t="shared" si="6"/>
        <v>23.765555555555551</v>
      </c>
      <c r="I13" s="28">
        <f t="shared" si="6"/>
        <v>23.986666666666661</v>
      </c>
      <c r="J13" s="28">
        <f t="shared" si="6"/>
        <v>24.207777777777771</v>
      </c>
      <c r="K13" s="28">
        <f t="shared" si="6"/>
        <v>24.428888888888881</v>
      </c>
      <c r="L13" s="28">
        <v>24.65</v>
      </c>
      <c r="M13" s="30"/>
      <c r="N13" s="16">
        <f>(L13-C13)/(69-60)</f>
        <v>0.22111111111111093</v>
      </c>
    </row>
    <row r="14" spans="1:14" ht="22.2" customHeight="1" x14ac:dyDescent="0.3">
      <c r="A14" s="60" t="s">
        <v>6</v>
      </c>
      <c r="B14" s="61"/>
      <c r="C14" s="25">
        <v>0.5</v>
      </c>
      <c r="D14" s="26">
        <f t="shared" ref="D14:L14" si="7">C14+1%</f>
        <v>0.51</v>
      </c>
      <c r="E14" s="26">
        <f t="shared" si="7"/>
        <v>0.52</v>
      </c>
      <c r="F14" s="26">
        <f t="shared" si="7"/>
        <v>0.53</v>
      </c>
      <c r="G14" s="26">
        <f t="shared" si="7"/>
        <v>0.54</v>
      </c>
      <c r="H14" s="26">
        <f t="shared" si="7"/>
        <v>0.55000000000000004</v>
      </c>
      <c r="I14" s="26">
        <f t="shared" si="7"/>
        <v>0.56000000000000005</v>
      </c>
      <c r="J14" s="26">
        <f t="shared" si="7"/>
        <v>0.57000000000000006</v>
      </c>
      <c r="K14" s="26">
        <f t="shared" si="7"/>
        <v>0.58000000000000007</v>
      </c>
      <c r="L14" s="26">
        <f t="shared" si="7"/>
        <v>0.59000000000000008</v>
      </c>
      <c r="M14" s="31"/>
    </row>
    <row r="15" spans="1:14" ht="22.2" customHeight="1" thickBot="1" x14ac:dyDescent="0.35">
      <c r="A15" s="62"/>
      <c r="B15" s="63"/>
      <c r="C15" s="27">
        <v>20.66</v>
      </c>
      <c r="D15" s="28">
        <f>C15+$N$11</f>
        <v>20.88111111111111</v>
      </c>
      <c r="E15" s="28">
        <f t="shared" ref="E15:K15" si="8">D15+$N$11</f>
        <v>21.10222222222222</v>
      </c>
      <c r="F15" s="28">
        <f t="shared" si="8"/>
        <v>21.323333333333331</v>
      </c>
      <c r="G15" s="28">
        <f t="shared" si="8"/>
        <v>21.544444444444441</v>
      </c>
      <c r="H15" s="28">
        <f t="shared" si="8"/>
        <v>21.765555555555551</v>
      </c>
      <c r="I15" s="28">
        <f t="shared" si="8"/>
        <v>21.986666666666661</v>
      </c>
      <c r="J15" s="28">
        <f t="shared" si="8"/>
        <v>22.207777777777771</v>
      </c>
      <c r="K15" s="28">
        <f t="shared" si="8"/>
        <v>22.428888888888881</v>
      </c>
      <c r="L15" s="28">
        <v>22.65</v>
      </c>
      <c r="M15" s="30"/>
      <c r="N15" s="16">
        <f>(L15-C15)/(59-50)</f>
        <v>0.22111111111111093</v>
      </c>
    </row>
    <row r="16" spans="1:14" ht="22.2" customHeight="1" x14ac:dyDescent="0.3"/>
    <row r="17" spans="2:14" ht="22.2" customHeight="1" x14ac:dyDescent="0.3"/>
    <row r="18" spans="2:14" ht="22.2" customHeight="1" x14ac:dyDescent="0.3"/>
    <row r="19" spans="2:14" x14ac:dyDescent="0.3">
      <c r="N19" s="2"/>
    </row>
    <row r="31" spans="2:14" x14ac:dyDescent="0.3">
      <c r="C31" s="1"/>
      <c r="E31" s="2"/>
    </row>
    <row r="32" spans="2:14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B38" s="3"/>
      <c r="C38" s="1"/>
    </row>
    <row r="39" spans="2:5" x14ac:dyDescent="0.3">
      <c r="B39" s="3"/>
      <c r="C39" s="1"/>
    </row>
    <row r="40" spans="2:5" x14ac:dyDescent="0.3">
      <c r="C40" s="1"/>
    </row>
    <row r="44" spans="2:5" x14ac:dyDescent="0.3">
      <c r="B44" s="2"/>
      <c r="D44" s="3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  <row r="54" spans="5:5" x14ac:dyDescent="0.3">
      <c r="E54" s="1"/>
    </row>
    <row r="55" spans="5:5" x14ac:dyDescent="0.3">
      <c r="E55" s="1"/>
    </row>
  </sheetData>
  <mergeCells count="9">
    <mergeCell ref="A3:N3"/>
    <mergeCell ref="A4:N4"/>
    <mergeCell ref="A12:B13"/>
    <mergeCell ref="A14:B15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F0F70-F711-4904-860F-585F27A7A774}">
  <sheetPr codeName="Feuil4">
    <tabColor rgb="FF00B050"/>
    <pageSetUpPr fitToPage="1"/>
  </sheetPr>
  <dimension ref="A2:W51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22" width="7.5546875" customWidth="1"/>
    <col min="23" max="23" width="8" customWidth="1"/>
  </cols>
  <sheetData>
    <row r="2" spans="1:23" ht="15" thickBot="1" x14ac:dyDescent="0.35"/>
    <row r="3" spans="1:23" ht="24.3" customHeight="1" thickBot="1" x14ac:dyDescent="0.35">
      <c r="A3" s="68" t="s">
        <v>24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70"/>
    </row>
    <row r="4" spans="1:23" ht="25.2" customHeight="1" thickBot="1" x14ac:dyDescent="0.35">
      <c r="A4" s="71" t="s">
        <v>25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3"/>
    </row>
    <row r="5" spans="1:23" ht="25.2" customHeight="1" thickBot="1" x14ac:dyDescent="0.35">
      <c r="A5" s="62" t="s">
        <v>0</v>
      </c>
      <c r="B5" s="64"/>
      <c r="C5" s="71" t="s">
        <v>1</v>
      </c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3"/>
    </row>
    <row r="6" spans="1:23" ht="25.2" customHeight="1" x14ac:dyDescent="0.3">
      <c r="A6" s="60" t="s">
        <v>2</v>
      </c>
      <c r="B6" s="61"/>
      <c r="C6" s="17">
        <v>0.85</v>
      </c>
      <c r="D6" s="18">
        <f>C6+1%</f>
        <v>0.86</v>
      </c>
      <c r="E6" s="18">
        <f t="shared" ref="E6:R6" si="0">D6+1%</f>
        <v>0.87</v>
      </c>
      <c r="F6" s="18">
        <f t="shared" si="0"/>
        <v>0.88</v>
      </c>
      <c r="G6" s="18">
        <f t="shared" si="0"/>
        <v>0.89</v>
      </c>
      <c r="H6" s="18">
        <f t="shared" si="0"/>
        <v>0.9</v>
      </c>
      <c r="I6" s="18">
        <f t="shared" si="0"/>
        <v>0.91</v>
      </c>
      <c r="J6" s="18">
        <f t="shared" si="0"/>
        <v>0.92</v>
      </c>
      <c r="K6" s="18">
        <f t="shared" si="0"/>
        <v>0.93</v>
      </c>
      <c r="L6" s="18">
        <f t="shared" si="0"/>
        <v>0.94000000000000006</v>
      </c>
      <c r="M6" s="18">
        <f t="shared" si="0"/>
        <v>0.95000000000000007</v>
      </c>
      <c r="N6" s="18">
        <f t="shared" si="0"/>
        <v>0.96000000000000008</v>
      </c>
      <c r="O6" s="18">
        <f t="shared" si="0"/>
        <v>0.97000000000000008</v>
      </c>
      <c r="P6" s="18">
        <f t="shared" si="0"/>
        <v>0.98000000000000009</v>
      </c>
      <c r="Q6" s="18">
        <f t="shared" si="0"/>
        <v>0.9900000000000001</v>
      </c>
      <c r="R6" s="18">
        <f t="shared" si="0"/>
        <v>1</v>
      </c>
      <c r="S6" s="8"/>
      <c r="T6" s="8"/>
      <c r="U6" s="8"/>
      <c r="V6" s="8"/>
      <c r="W6" s="24"/>
    </row>
    <row r="7" spans="1:23" ht="22.2" customHeight="1" thickBot="1" x14ac:dyDescent="0.35">
      <c r="A7" s="62"/>
      <c r="B7" s="63"/>
      <c r="C7" s="27">
        <v>28.66</v>
      </c>
      <c r="D7" s="28">
        <f>C7+$W$7</f>
        <v>28.789333333333335</v>
      </c>
      <c r="E7" s="28">
        <f t="shared" ref="E7:Q7" si="1">D7+$W$7</f>
        <v>28.91866666666667</v>
      </c>
      <c r="F7" s="28">
        <f t="shared" si="1"/>
        <v>29.048000000000005</v>
      </c>
      <c r="G7" s="28">
        <f t="shared" si="1"/>
        <v>29.17733333333334</v>
      </c>
      <c r="H7" s="28">
        <f t="shared" si="1"/>
        <v>29.306666666666676</v>
      </c>
      <c r="I7" s="28">
        <f t="shared" si="1"/>
        <v>29.436000000000011</v>
      </c>
      <c r="J7" s="28">
        <f t="shared" si="1"/>
        <v>29.565333333333346</v>
      </c>
      <c r="K7" s="28">
        <f t="shared" si="1"/>
        <v>29.694666666666681</v>
      </c>
      <c r="L7" s="28">
        <f t="shared" si="1"/>
        <v>29.824000000000016</v>
      </c>
      <c r="M7" s="28">
        <f t="shared" si="1"/>
        <v>29.953333333333351</v>
      </c>
      <c r="N7" s="28">
        <f t="shared" si="1"/>
        <v>30.082666666666686</v>
      </c>
      <c r="O7" s="28">
        <f t="shared" si="1"/>
        <v>30.212000000000021</v>
      </c>
      <c r="P7" s="28">
        <f t="shared" si="1"/>
        <v>30.341333333333356</v>
      </c>
      <c r="Q7" s="28">
        <f t="shared" si="1"/>
        <v>30.470666666666691</v>
      </c>
      <c r="R7" s="28">
        <v>30.6</v>
      </c>
      <c r="S7" s="28"/>
      <c r="T7" s="28"/>
      <c r="U7" s="28"/>
      <c r="V7" s="28"/>
      <c r="W7" s="32">
        <f>(R7-C7)/(100-85)</f>
        <v>0.12933333333333341</v>
      </c>
    </row>
    <row r="8" spans="1:23" ht="22.2" customHeight="1" x14ac:dyDescent="0.3">
      <c r="A8" s="60" t="s">
        <v>3</v>
      </c>
      <c r="B8" s="61"/>
      <c r="C8" s="25">
        <v>0.65</v>
      </c>
      <c r="D8" s="26">
        <f>C8+1%</f>
        <v>0.66</v>
      </c>
      <c r="E8" s="26">
        <f t="shared" ref="E8:V8" si="2">D8+1%</f>
        <v>0.67</v>
      </c>
      <c r="F8" s="26">
        <f t="shared" si="2"/>
        <v>0.68</v>
      </c>
      <c r="G8" s="26">
        <f t="shared" si="2"/>
        <v>0.69000000000000006</v>
      </c>
      <c r="H8" s="26">
        <f t="shared" si="2"/>
        <v>0.70000000000000007</v>
      </c>
      <c r="I8" s="26">
        <f t="shared" si="2"/>
        <v>0.71000000000000008</v>
      </c>
      <c r="J8" s="26">
        <f t="shared" si="2"/>
        <v>0.72000000000000008</v>
      </c>
      <c r="K8" s="26">
        <f t="shared" si="2"/>
        <v>0.73000000000000009</v>
      </c>
      <c r="L8" s="26">
        <f t="shared" si="2"/>
        <v>0.7400000000000001</v>
      </c>
      <c r="M8" s="26">
        <f t="shared" si="2"/>
        <v>0.75000000000000011</v>
      </c>
      <c r="N8" s="26">
        <f t="shared" si="2"/>
        <v>0.76000000000000012</v>
      </c>
      <c r="O8" s="26">
        <f t="shared" si="2"/>
        <v>0.77000000000000013</v>
      </c>
      <c r="P8" s="26">
        <f t="shared" si="2"/>
        <v>0.78000000000000014</v>
      </c>
      <c r="Q8" s="26">
        <f t="shared" si="2"/>
        <v>0.79000000000000015</v>
      </c>
      <c r="R8" s="26">
        <f t="shared" si="2"/>
        <v>0.80000000000000016</v>
      </c>
      <c r="S8" s="26">
        <f t="shared" si="2"/>
        <v>0.81000000000000016</v>
      </c>
      <c r="T8" s="26">
        <f t="shared" si="2"/>
        <v>0.82000000000000017</v>
      </c>
      <c r="U8" s="26">
        <f t="shared" si="2"/>
        <v>0.83000000000000018</v>
      </c>
      <c r="V8" s="26">
        <f t="shared" si="2"/>
        <v>0.84000000000000019</v>
      </c>
      <c r="W8" s="24"/>
    </row>
    <row r="9" spans="1:23" ht="22.2" customHeight="1" thickBot="1" x14ac:dyDescent="0.35">
      <c r="A9" s="62"/>
      <c r="B9" s="63"/>
      <c r="C9" s="27">
        <v>25.66</v>
      </c>
      <c r="D9" s="28">
        <f>C9+$W$9</f>
        <v>25.817368421052631</v>
      </c>
      <c r="E9" s="28">
        <f t="shared" ref="E9:U9" si="3">D9+$W$9</f>
        <v>25.974736842105262</v>
      </c>
      <c r="F9" s="28">
        <f t="shared" si="3"/>
        <v>26.132105263157893</v>
      </c>
      <c r="G9" s="28">
        <f t="shared" si="3"/>
        <v>26.289473684210524</v>
      </c>
      <c r="H9" s="28">
        <f t="shared" si="3"/>
        <v>26.446842105263155</v>
      </c>
      <c r="I9" s="28">
        <f t="shared" si="3"/>
        <v>26.604210526315786</v>
      </c>
      <c r="J9" s="28">
        <f t="shared" si="3"/>
        <v>26.761578947368417</v>
      </c>
      <c r="K9" s="28">
        <f t="shared" si="3"/>
        <v>26.918947368421048</v>
      </c>
      <c r="L9" s="28">
        <f t="shared" si="3"/>
        <v>27.076315789473679</v>
      </c>
      <c r="M9" s="28">
        <f t="shared" si="3"/>
        <v>27.233684210526309</v>
      </c>
      <c r="N9" s="28">
        <f t="shared" si="3"/>
        <v>27.39105263157894</v>
      </c>
      <c r="O9" s="28">
        <f t="shared" si="3"/>
        <v>27.548421052631571</v>
      </c>
      <c r="P9" s="28">
        <f t="shared" si="3"/>
        <v>27.705789473684202</v>
      </c>
      <c r="Q9" s="28">
        <f t="shared" si="3"/>
        <v>27.863157894736833</v>
      </c>
      <c r="R9" s="28">
        <f t="shared" si="3"/>
        <v>28.020526315789464</v>
      </c>
      <c r="S9" s="28">
        <f t="shared" si="3"/>
        <v>28.177894736842095</v>
      </c>
      <c r="T9" s="28">
        <f t="shared" si="3"/>
        <v>28.335263157894726</v>
      </c>
      <c r="U9" s="28">
        <f t="shared" si="3"/>
        <v>28.492631578947357</v>
      </c>
      <c r="V9" s="28">
        <v>28.65</v>
      </c>
      <c r="W9" s="32">
        <f>(V9-C9)/(84-65)</f>
        <v>0.15736842105263149</v>
      </c>
    </row>
    <row r="10" spans="1:23" ht="22.2" customHeight="1" x14ac:dyDescent="0.3">
      <c r="A10" s="60" t="s">
        <v>4</v>
      </c>
      <c r="B10" s="61"/>
      <c r="C10" s="25">
        <v>0.45</v>
      </c>
      <c r="D10" s="26">
        <f t="shared" ref="D10:S10" si="4">C10+1%</f>
        <v>0.46</v>
      </c>
      <c r="E10" s="26">
        <f t="shared" si="4"/>
        <v>0.47000000000000003</v>
      </c>
      <c r="F10" s="26">
        <f t="shared" si="4"/>
        <v>0.48000000000000004</v>
      </c>
      <c r="G10" s="26">
        <f t="shared" si="4"/>
        <v>0.49000000000000005</v>
      </c>
      <c r="H10" s="26">
        <f t="shared" si="4"/>
        <v>0.5</v>
      </c>
      <c r="I10" s="26">
        <f t="shared" si="4"/>
        <v>0.51</v>
      </c>
      <c r="J10" s="26">
        <f t="shared" si="4"/>
        <v>0.52</v>
      </c>
      <c r="K10" s="26">
        <f t="shared" si="4"/>
        <v>0.53</v>
      </c>
      <c r="L10" s="26">
        <f t="shared" si="4"/>
        <v>0.54</v>
      </c>
      <c r="M10" s="26">
        <f t="shared" si="4"/>
        <v>0.55000000000000004</v>
      </c>
      <c r="N10" s="26">
        <f t="shared" si="4"/>
        <v>0.56000000000000005</v>
      </c>
      <c r="O10" s="26">
        <f t="shared" si="4"/>
        <v>0.57000000000000006</v>
      </c>
      <c r="P10" s="26">
        <f t="shared" si="4"/>
        <v>0.58000000000000007</v>
      </c>
      <c r="Q10" s="26">
        <f t="shared" si="4"/>
        <v>0.59000000000000008</v>
      </c>
      <c r="R10" s="26">
        <f t="shared" si="4"/>
        <v>0.60000000000000009</v>
      </c>
      <c r="S10" s="26">
        <f t="shared" si="4"/>
        <v>0.6100000000000001</v>
      </c>
      <c r="T10" s="26">
        <f t="shared" ref="T10:V10" si="5">S10+1%</f>
        <v>0.62000000000000011</v>
      </c>
      <c r="U10" s="26">
        <f t="shared" si="5"/>
        <v>0.63000000000000012</v>
      </c>
      <c r="V10" s="26">
        <f t="shared" si="5"/>
        <v>0.64000000000000012</v>
      </c>
      <c r="W10" s="24"/>
    </row>
    <row r="11" spans="1:23" ht="22.2" customHeight="1" thickBot="1" x14ac:dyDescent="0.35">
      <c r="A11" s="62"/>
      <c r="B11" s="63"/>
      <c r="C11" s="27">
        <v>22.66</v>
      </c>
      <c r="D11" s="28">
        <f>C11+$W$11</f>
        <v>22.817368421052631</v>
      </c>
      <c r="E11" s="28">
        <f t="shared" ref="E11:U11" si="6">D11+$W$11</f>
        <v>22.974736842105262</v>
      </c>
      <c r="F11" s="28">
        <f t="shared" si="6"/>
        <v>23.132105263157893</v>
      </c>
      <c r="G11" s="28">
        <f t="shared" si="6"/>
        <v>23.289473684210524</v>
      </c>
      <c r="H11" s="28">
        <f t="shared" si="6"/>
        <v>23.446842105263155</v>
      </c>
      <c r="I11" s="28">
        <f t="shared" si="6"/>
        <v>23.604210526315786</v>
      </c>
      <c r="J11" s="28">
        <f t="shared" si="6"/>
        <v>23.761578947368417</v>
      </c>
      <c r="K11" s="28">
        <f t="shared" si="6"/>
        <v>23.918947368421048</v>
      </c>
      <c r="L11" s="28">
        <f t="shared" si="6"/>
        <v>24.076315789473679</v>
      </c>
      <c r="M11" s="28">
        <f t="shared" si="6"/>
        <v>24.233684210526309</v>
      </c>
      <c r="N11" s="28">
        <f t="shared" si="6"/>
        <v>24.39105263157894</v>
      </c>
      <c r="O11" s="28">
        <f t="shared" si="6"/>
        <v>24.548421052631571</v>
      </c>
      <c r="P11" s="28">
        <f t="shared" si="6"/>
        <v>24.705789473684202</v>
      </c>
      <c r="Q11" s="28">
        <f t="shared" si="6"/>
        <v>24.863157894736833</v>
      </c>
      <c r="R11" s="28">
        <f t="shared" si="6"/>
        <v>25.020526315789464</v>
      </c>
      <c r="S11" s="28">
        <f t="shared" si="6"/>
        <v>25.177894736842095</v>
      </c>
      <c r="T11" s="28">
        <f t="shared" si="6"/>
        <v>25.335263157894726</v>
      </c>
      <c r="U11" s="28">
        <f t="shared" si="6"/>
        <v>25.492631578947357</v>
      </c>
      <c r="V11" s="30">
        <v>25.65</v>
      </c>
      <c r="W11" s="32">
        <f>(V11-C11)/(64-45)</f>
        <v>0.15736842105263149</v>
      </c>
    </row>
    <row r="12" spans="1:23" ht="22.2" customHeight="1" x14ac:dyDescent="0.3"/>
    <row r="13" spans="1:23" ht="22.2" customHeight="1" x14ac:dyDescent="0.3"/>
    <row r="14" spans="1:23" ht="22.2" customHeight="1" x14ac:dyDescent="0.3"/>
    <row r="15" spans="1:23" x14ac:dyDescent="0.3">
      <c r="W15" s="2"/>
    </row>
    <row r="27" spans="2:5" x14ac:dyDescent="0.3">
      <c r="C27" s="1"/>
      <c r="E27" s="2"/>
    </row>
    <row r="28" spans="2:5" x14ac:dyDescent="0.3">
      <c r="B28" s="3"/>
      <c r="C28" s="1"/>
    </row>
    <row r="29" spans="2:5" x14ac:dyDescent="0.3">
      <c r="B29" s="3"/>
      <c r="C29" s="1"/>
    </row>
    <row r="30" spans="2:5" x14ac:dyDescent="0.3">
      <c r="B30" s="3"/>
      <c r="C30" s="1"/>
    </row>
    <row r="31" spans="2:5" x14ac:dyDescent="0.3">
      <c r="B31" s="3"/>
      <c r="C31" s="1"/>
    </row>
    <row r="32" spans="2:5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C36" s="1"/>
    </row>
    <row r="40" spans="2:5" x14ac:dyDescent="0.3">
      <c r="B40" s="2"/>
      <c r="D40" s="3"/>
    </row>
    <row r="43" spans="2:5" x14ac:dyDescent="0.3">
      <c r="E43" s="1"/>
    </row>
    <row r="44" spans="2:5" x14ac:dyDescent="0.3">
      <c r="E44" s="1"/>
    </row>
    <row r="45" spans="2:5" x14ac:dyDescent="0.3">
      <c r="E45" s="1"/>
    </row>
    <row r="46" spans="2:5" x14ac:dyDescent="0.3">
      <c r="E46" s="1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</sheetData>
  <mergeCells count="7">
    <mergeCell ref="A3:W3"/>
    <mergeCell ref="A10:B11"/>
    <mergeCell ref="A4:W4"/>
    <mergeCell ref="A5:B5"/>
    <mergeCell ref="C5:W5"/>
    <mergeCell ref="A6:B7"/>
    <mergeCell ref="A8:B9"/>
  </mergeCells>
  <pageMargins left="0.7" right="0.7" top="0.75" bottom="0.75" header="0.3" footer="0.3"/>
  <pageSetup paperSize="5" scale="88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D3CE8-EC94-4EDA-9F09-F4472BBFF651}">
  <sheetPr codeName="Feuil6">
    <tabColor rgb="FF00B050"/>
    <pageSetUpPr fitToPage="1"/>
  </sheetPr>
  <dimension ref="A3:S34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8" width="7.5546875" customWidth="1"/>
    <col min="19" max="19" width="8" customWidth="1"/>
  </cols>
  <sheetData>
    <row r="3" spans="1:19" ht="15" thickBot="1" x14ac:dyDescent="0.35"/>
    <row r="4" spans="1:19" ht="25.2" customHeight="1" thickBot="1" x14ac:dyDescent="0.35">
      <c r="A4" s="68" t="s">
        <v>14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19" ht="25.2" customHeight="1" thickBot="1" x14ac:dyDescent="0.35">
      <c r="A5" s="68" t="s">
        <v>27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19" ht="25.2" customHeight="1" thickBot="1" x14ac:dyDescent="0.35">
      <c r="A6" s="62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19" ht="22.2" customHeight="1" x14ac:dyDescent="0.3">
      <c r="A7" s="60" t="s">
        <v>2</v>
      </c>
      <c r="B7" s="61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19" ht="22.2" customHeight="1" thickBot="1" x14ac:dyDescent="0.35">
      <c r="A8" s="62"/>
      <c r="B8" s="63"/>
      <c r="C8" s="27">
        <v>25.45</v>
      </c>
      <c r="D8" s="28">
        <f>C8+$S$8</f>
        <v>25.592142857142857</v>
      </c>
      <c r="E8" s="28">
        <f t="shared" ref="E8:P8" si="1">D8+$S$8</f>
        <v>25.734285714285715</v>
      </c>
      <c r="F8" s="28">
        <f t="shared" si="1"/>
        <v>25.876428571428573</v>
      </c>
      <c r="G8" s="28">
        <f t="shared" si="1"/>
        <v>26.01857142857143</v>
      </c>
      <c r="H8" s="28">
        <f t="shared" si="1"/>
        <v>26.160714285714288</v>
      </c>
      <c r="I8" s="28">
        <f t="shared" si="1"/>
        <v>26.302857142857146</v>
      </c>
      <c r="J8" s="28">
        <f t="shared" si="1"/>
        <v>26.445000000000004</v>
      </c>
      <c r="K8" s="28">
        <f t="shared" si="1"/>
        <v>26.587142857142862</v>
      </c>
      <c r="L8" s="28">
        <f t="shared" si="1"/>
        <v>26.729285714285719</v>
      </c>
      <c r="M8" s="28">
        <f t="shared" si="1"/>
        <v>26.871428571428577</v>
      </c>
      <c r="N8" s="28">
        <f t="shared" si="1"/>
        <v>27.013571428571435</v>
      </c>
      <c r="O8" s="28">
        <f t="shared" si="1"/>
        <v>27.155714285714293</v>
      </c>
      <c r="P8" s="28">
        <f t="shared" si="1"/>
        <v>27.297857142857151</v>
      </c>
      <c r="Q8" s="28">
        <v>27.44</v>
      </c>
      <c r="R8" s="28"/>
      <c r="S8" s="32">
        <f>(Q8-C8)/(100-86)</f>
        <v>0.14214285714285729</v>
      </c>
    </row>
    <row r="9" spans="1:19" ht="22.2" customHeight="1" x14ac:dyDescent="0.3">
      <c r="A9" s="60" t="s">
        <v>3</v>
      </c>
      <c r="B9" s="61"/>
      <c r="C9" s="25">
        <v>0.71</v>
      </c>
      <c r="D9" s="26">
        <f>C9+1%</f>
        <v>0.72</v>
      </c>
      <c r="E9" s="26">
        <f t="shared" ref="E9:Q9" si="2">D9+1%</f>
        <v>0.73</v>
      </c>
      <c r="F9" s="26">
        <f t="shared" si="2"/>
        <v>0.74</v>
      </c>
      <c r="G9" s="26">
        <f t="shared" si="2"/>
        <v>0.75</v>
      </c>
      <c r="H9" s="26">
        <f t="shared" si="2"/>
        <v>0.76</v>
      </c>
      <c r="I9" s="26">
        <f t="shared" si="2"/>
        <v>0.77</v>
      </c>
      <c r="J9" s="26">
        <f t="shared" si="2"/>
        <v>0.78</v>
      </c>
      <c r="K9" s="26">
        <f t="shared" si="2"/>
        <v>0.79</v>
      </c>
      <c r="L9" s="26">
        <f t="shared" si="2"/>
        <v>0.8</v>
      </c>
      <c r="M9" s="26">
        <f t="shared" si="2"/>
        <v>0.81</v>
      </c>
      <c r="N9" s="26">
        <f t="shared" si="2"/>
        <v>0.82000000000000006</v>
      </c>
      <c r="O9" s="26">
        <f t="shared" si="2"/>
        <v>0.83000000000000007</v>
      </c>
      <c r="P9" s="26">
        <f t="shared" si="2"/>
        <v>0.84000000000000008</v>
      </c>
      <c r="Q9" s="26">
        <f t="shared" si="2"/>
        <v>0.85000000000000009</v>
      </c>
      <c r="R9" s="33"/>
      <c r="S9" s="24"/>
    </row>
    <row r="10" spans="1:19" ht="22.2" customHeight="1" thickBot="1" x14ac:dyDescent="0.35">
      <c r="A10" s="62"/>
      <c r="B10" s="63"/>
      <c r="C10" s="27">
        <v>23.45</v>
      </c>
      <c r="D10" s="28">
        <f t="shared" ref="D10:P10" si="3">C10+$S$10</f>
        <v>23.592142857142857</v>
      </c>
      <c r="E10" s="28">
        <f t="shared" si="3"/>
        <v>23.734285714285715</v>
      </c>
      <c r="F10" s="28">
        <f t="shared" si="3"/>
        <v>23.876428571428573</v>
      </c>
      <c r="G10" s="28">
        <f t="shared" si="3"/>
        <v>24.01857142857143</v>
      </c>
      <c r="H10" s="28">
        <f t="shared" si="3"/>
        <v>24.160714285714288</v>
      </c>
      <c r="I10" s="28">
        <f t="shared" si="3"/>
        <v>24.302857142857146</v>
      </c>
      <c r="J10" s="28">
        <f t="shared" si="3"/>
        <v>24.445000000000004</v>
      </c>
      <c r="K10" s="28">
        <f t="shared" si="3"/>
        <v>24.587142857142862</v>
      </c>
      <c r="L10" s="28">
        <f t="shared" si="3"/>
        <v>24.729285714285719</v>
      </c>
      <c r="M10" s="28">
        <f t="shared" si="3"/>
        <v>24.871428571428577</v>
      </c>
      <c r="N10" s="28">
        <f t="shared" si="3"/>
        <v>25.013571428571435</v>
      </c>
      <c r="O10" s="28">
        <f t="shared" si="3"/>
        <v>25.155714285714293</v>
      </c>
      <c r="P10" s="28">
        <f t="shared" si="3"/>
        <v>25.297857142857151</v>
      </c>
      <c r="Q10" s="28">
        <v>25.44</v>
      </c>
      <c r="R10" s="28"/>
      <c r="S10" s="32">
        <f>(Q10-C10)/(85-71)</f>
        <v>0.14214285714285729</v>
      </c>
    </row>
    <row r="11" spans="1:19" ht="22.2" customHeight="1" x14ac:dyDescent="0.3">
      <c r="A11" s="60" t="s">
        <v>4</v>
      </c>
      <c r="B11" s="61"/>
      <c r="C11" s="25">
        <v>0.55000000000000004</v>
      </c>
      <c r="D11" s="26">
        <f t="shared" ref="D11:R11" si="4">C11+1%</f>
        <v>0.56000000000000005</v>
      </c>
      <c r="E11" s="26">
        <f t="shared" si="4"/>
        <v>0.57000000000000006</v>
      </c>
      <c r="F11" s="26">
        <f t="shared" si="4"/>
        <v>0.58000000000000007</v>
      </c>
      <c r="G11" s="26">
        <f t="shared" si="4"/>
        <v>0.59000000000000008</v>
      </c>
      <c r="H11" s="26">
        <f t="shared" si="4"/>
        <v>0.60000000000000009</v>
      </c>
      <c r="I11" s="26">
        <f t="shared" si="4"/>
        <v>0.6100000000000001</v>
      </c>
      <c r="J11" s="26">
        <f t="shared" si="4"/>
        <v>0.62000000000000011</v>
      </c>
      <c r="K11" s="26">
        <f t="shared" si="4"/>
        <v>0.63000000000000012</v>
      </c>
      <c r="L11" s="26">
        <f t="shared" si="4"/>
        <v>0.64000000000000012</v>
      </c>
      <c r="M11" s="26">
        <f t="shared" si="4"/>
        <v>0.65000000000000013</v>
      </c>
      <c r="N11" s="26">
        <f t="shared" si="4"/>
        <v>0.66000000000000014</v>
      </c>
      <c r="O11" s="26">
        <f t="shared" si="4"/>
        <v>0.67000000000000015</v>
      </c>
      <c r="P11" s="26">
        <f t="shared" si="4"/>
        <v>0.68000000000000016</v>
      </c>
      <c r="Q11" s="26">
        <f t="shared" si="4"/>
        <v>0.69000000000000017</v>
      </c>
      <c r="R11" s="26">
        <f t="shared" si="4"/>
        <v>0.70000000000000018</v>
      </c>
      <c r="S11" s="24"/>
    </row>
    <row r="12" spans="1:19" ht="22.2" customHeight="1" thickBot="1" x14ac:dyDescent="0.35">
      <c r="A12" s="62"/>
      <c r="B12" s="63"/>
      <c r="C12" s="27">
        <v>21.45</v>
      </c>
      <c r="D12" s="28">
        <f t="shared" ref="D12:Q12" si="5">C12+$S$12</f>
        <v>21.582666666666665</v>
      </c>
      <c r="E12" s="28">
        <f t="shared" si="5"/>
        <v>21.71533333333333</v>
      </c>
      <c r="F12" s="28">
        <f t="shared" si="5"/>
        <v>21.847999999999995</v>
      </c>
      <c r="G12" s="28">
        <f t="shared" si="5"/>
        <v>21.980666666666661</v>
      </c>
      <c r="H12" s="28">
        <f t="shared" si="5"/>
        <v>22.113333333333326</v>
      </c>
      <c r="I12" s="28">
        <f t="shared" si="5"/>
        <v>22.245999999999992</v>
      </c>
      <c r="J12" s="28">
        <f t="shared" si="5"/>
        <v>22.378666666666657</v>
      </c>
      <c r="K12" s="28">
        <f t="shared" si="5"/>
        <v>22.511333333333322</v>
      </c>
      <c r="L12" s="28">
        <f t="shared" si="5"/>
        <v>22.643999999999988</v>
      </c>
      <c r="M12" s="28">
        <f t="shared" si="5"/>
        <v>22.776666666666653</v>
      </c>
      <c r="N12" s="28">
        <f t="shared" si="5"/>
        <v>22.909333333333318</v>
      </c>
      <c r="O12" s="28">
        <f t="shared" si="5"/>
        <v>23.041999999999984</v>
      </c>
      <c r="P12" s="28">
        <f t="shared" si="5"/>
        <v>23.174666666666649</v>
      </c>
      <c r="Q12" s="28">
        <f t="shared" si="5"/>
        <v>23.307333333333315</v>
      </c>
      <c r="R12" s="28">
        <v>23.44</v>
      </c>
      <c r="S12" s="32">
        <f>(R12-C12)/(70-55)</f>
        <v>0.13266666666666679</v>
      </c>
    </row>
    <row r="13" spans="1:19" ht="22.2" customHeight="1" x14ac:dyDescent="0.3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5" spans="1:19" x14ac:dyDescent="0.3">
      <c r="B15" s="3"/>
      <c r="C15" s="1"/>
    </row>
    <row r="16" spans="1:19" x14ac:dyDescent="0.3">
      <c r="B16" s="3"/>
      <c r="C16" s="1"/>
    </row>
    <row r="17" spans="2:5" x14ac:dyDescent="0.3">
      <c r="B17" s="3"/>
      <c r="C17" s="1"/>
    </row>
    <row r="18" spans="2:5" x14ac:dyDescent="0.3">
      <c r="B18" s="3"/>
      <c r="C18" s="1"/>
    </row>
    <row r="19" spans="2:5" x14ac:dyDescent="0.3">
      <c r="C19" s="1"/>
    </row>
    <row r="23" spans="2:5" x14ac:dyDescent="0.3">
      <c r="B23" s="2"/>
      <c r="D23" s="3"/>
    </row>
    <row r="26" spans="2:5" x14ac:dyDescent="0.3">
      <c r="E26" s="1"/>
    </row>
    <row r="27" spans="2:5" x14ac:dyDescent="0.3">
      <c r="E27" s="1"/>
    </row>
    <row r="28" spans="2:5" x14ac:dyDescent="0.3">
      <c r="E28" s="1"/>
    </row>
    <row r="29" spans="2:5" x14ac:dyDescent="0.3">
      <c r="E29" s="1"/>
    </row>
    <row r="30" spans="2:5" x14ac:dyDescent="0.3">
      <c r="E30" s="1"/>
    </row>
    <row r="31" spans="2:5" x14ac:dyDescent="0.3">
      <c r="E31" s="1"/>
    </row>
    <row r="32" spans="2:5" x14ac:dyDescent="0.3">
      <c r="E32" s="1"/>
    </row>
    <row r="33" spans="5:5" x14ac:dyDescent="0.3">
      <c r="E33" s="1"/>
    </row>
    <row r="34" spans="5:5" x14ac:dyDescent="0.3">
      <c r="E34" s="1"/>
    </row>
  </sheetData>
  <mergeCells count="7">
    <mergeCell ref="A11:B12"/>
    <mergeCell ref="A4:S4"/>
    <mergeCell ref="A5:S5"/>
    <mergeCell ref="A6:B6"/>
    <mergeCell ref="C6:S6"/>
    <mergeCell ref="A7:B8"/>
    <mergeCell ref="A9:B10"/>
  </mergeCells>
  <pageMargins left="0.7" right="0.7" top="0.75" bottom="0.75" header="0.3" footer="0.3"/>
  <pageSetup paperSize="5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D7675-2E25-440E-890B-92AEC715E76A}">
  <sheetPr codeName="Feuil7">
    <tabColor rgb="FF00B050"/>
    <pageSetUpPr fitToPage="1"/>
  </sheetPr>
  <dimension ref="A4:X31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23" width="7.5546875" customWidth="1"/>
    <col min="24" max="24" width="8" customWidth="1"/>
  </cols>
  <sheetData>
    <row r="4" spans="1:24" ht="15" thickBot="1" x14ac:dyDescent="0.35"/>
    <row r="5" spans="1:24" ht="25.2" customHeight="1" thickBot="1" x14ac:dyDescent="0.35">
      <c r="A5" s="68" t="s">
        <v>14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70"/>
    </row>
    <row r="6" spans="1:24" ht="25.2" customHeight="1" thickBot="1" x14ac:dyDescent="0.35">
      <c r="A6" s="68" t="s">
        <v>28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70"/>
    </row>
    <row r="7" spans="1:24" ht="25.2" customHeight="1" thickBot="1" x14ac:dyDescent="0.35">
      <c r="A7" s="62" t="s">
        <v>0</v>
      </c>
      <c r="B7" s="64"/>
      <c r="C7" s="71" t="s">
        <v>1</v>
      </c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3"/>
    </row>
    <row r="8" spans="1:24" ht="22.2" customHeight="1" x14ac:dyDescent="0.3">
      <c r="A8" s="60" t="s">
        <v>2</v>
      </c>
      <c r="B8" s="61"/>
      <c r="C8" s="17">
        <v>0.81</v>
      </c>
      <c r="D8" s="18">
        <f>C8+1%</f>
        <v>0.82000000000000006</v>
      </c>
      <c r="E8" s="18">
        <f t="shared" ref="E8:Q8" si="0">D8+1%</f>
        <v>0.83000000000000007</v>
      </c>
      <c r="F8" s="18">
        <f t="shared" si="0"/>
        <v>0.84000000000000008</v>
      </c>
      <c r="G8" s="18">
        <f t="shared" si="0"/>
        <v>0.85000000000000009</v>
      </c>
      <c r="H8" s="18">
        <f t="shared" si="0"/>
        <v>0.8600000000000001</v>
      </c>
      <c r="I8" s="18">
        <f t="shared" si="0"/>
        <v>0.87000000000000011</v>
      </c>
      <c r="J8" s="18">
        <f t="shared" si="0"/>
        <v>0.88000000000000012</v>
      </c>
      <c r="K8" s="18">
        <f t="shared" si="0"/>
        <v>0.89000000000000012</v>
      </c>
      <c r="L8" s="18">
        <f t="shared" si="0"/>
        <v>0.90000000000000013</v>
      </c>
      <c r="M8" s="18">
        <f t="shared" si="0"/>
        <v>0.91000000000000014</v>
      </c>
      <c r="N8" s="18">
        <f t="shared" si="0"/>
        <v>0.92000000000000015</v>
      </c>
      <c r="O8" s="18">
        <f t="shared" si="0"/>
        <v>0.93000000000000016</v>
      </c>
      <c r="P8" s="18">
        <f t="shared" si="0"/>
        <v>0.94000000000000017</v>
      </c>
      <c r="Q8" s="18">
        <f t="shared" si="0"/>
        <v>0.95000000000000018</v>
      </c>
      <c r="R8" s="18">
        <f t="shared" ref="R8" si="1">Q8+1%</f>
        <v>0.96000000000000019</v>
      </c>
      <c r="S8" s="18">
        <f t="shared" ref="S8" si="2">R8+1%</f>
        <v>0.9700000000000002</v>
      </c>
      <c r="T8" s="18">
        <f t="shared" ref="T8" si="3">S8+1%</f>
        <v>0.9800000000000002</v>
      </c>
      <c r="U8" s="18">
        <f t="shared" ref="U8" si="4">T8+1%</f>
        <v>0.99000000000000021</v>
      </c>
      <c r="V8" s="18">
        <f t="shared" ref="V8" si="5">U8+1%</f>
        <v>1.0000000000000002</v>
      </c>
      <c r="W8" s="18"/>
      <c r="X8" s="24"/>
    </row>
    <row r="9" spans="1:24" ht="22.2" customHeight="1" thickBot="1" x14ac:dyDescent="0.35">
      <c r="A9" s="62"/>
      <c r="B9" s="63"/>
      <c r="C9" s="27">
        <v>16.5</v>
      </c>
      <c r="D9" s="28">
        <f>C9+$X$9</f>
        <v>16.578947368421051</v>
      </c>
      <c r="E9" s="28">
        <f t="shared" ref="E9:U9" si="6">D9+$X$9</f>
        <v>16.657894736842103</v>
      </c>
      <c r="F9" s="28">
        <f t="shared" si="6"/>
        <v>16.736842105263154</v>
      </c>
      <c r="G9" s="28">
        <f t="shared" si="6"/>
        <v>16.815789473684205</v>
      </c>
      <c r="H9" s="28">
        <f t="shared" si="6"/>
        <v>16.894736842105257</v>
      </c>
      <c r="I9" s="28">
        <f t="shared" si="6"/>
        <v>16.973684210526308</v>
      </c>
      <c r="J9" s="28">
        <f t="shared" si="6"/>
        <v>17.052631578947359</v>
      </c>
      <c r="K9" s="28">
        <f t="shared" si="6"/>
        <v>17.131578947368411</v>
      </c>
      <c r="L9" s="28">
        <f t="shared" si="6"/>
        <v>17.210526315789462</v>
      </c>
      <c r="M9" s="28">
        <f t="shared" si="6"/>
        <v>17.289473684210513</v>
      </c>
      <c r="N9" s="28">
        <f t="shared" si="6"/>
        <v>17.368421052631565</v>
      </c>
      <c r="O9" s="28">
        <f t="shared" si="6"/>
        <v>17.447368421052616</v>
      </c>
      <c r="P9" s="28">
        <f t="shared" si="6"/>
        <v>17.526315789473667</v>
      </c>
      <c r="Q9" s="28">
        <f t="shared" si="6"/>
        <v>17.605263157894719</v>
      </c>
      <c r="R9" s="28">
        <f t="shared" si="6"/>
        <v>17.68421052631577</v>
      </c>
      <c r="S9" s="28">
        <f t="shared" si="6"/>
        <v>17.763157894736821</v>
      </c>
      <c r="T9" s="28">
        <f t="shared" si="6"/>
        <v>17.842105263157872</v>
      </c>
      <c r="U9" s="28">
        <f t="shared" si="6"/>
        <v>17.921052631578924</v>
      </c>
      <c r="V9" s="28">
        <v>18</v>
      </c>
      <c r="W9" s="28"/>
      <c r="X9" s="32">
        <f>(V9-C9)/(100-81)</f>
        <v>7.8947368421052627E-2</v>
      </c>
    </row>
    <row r="10" spans="1:24" ht="22.2" customHeight="1" x14ac:dyDescent="0.3">
      <c r="A10" s="60" t="s">
        <v>3</v>
      </c>
      <c r="B10" s="61"/>
      <c r="C10" s="25">
        <v>0.6</v>
      </c>
      <c r="D10" s="26">
        <f>C10+1%</f>
        <v>0.61</v>
      </c>
      <c r="E10" s="26">
        <f t="shared" ref="E10:Q10" si="7">D10+1%</f>
        <v>0.62</v>
      </c>
      <c r="F10" s="26">
        <f t="shared" si="7"/>
        <v>0.63</v>
      </c>
      <c r="G10" s="26">
        <f t="shared" si="7"/>
        <v>0.64</v>
      </c>
      <c r="H10" s="26">
        <f t="shared" si="7"/>
        <v>0.65</v>
      </c>
      <c r="I10" s="26">
        <f t="shared" si="7"/>
        <v>0.66</v>
      </c>
      <c r="J10" s="26">
        <f t="shared" si="7"/>
        <v>0.67</v>
      </c>
      <c r="K10" s="26">
        <f t="shared" si="7"/>
        <v>0.68</v>
      </c>
      <c r="L10" s="26">
        <f t="shared" si="7"/>
        <v>0.69000000000000006</v>
      </c>
      <c r="M10" s="26">
        <f t="shared" si="7"/>
        <v>0.70000000000000007</v>
      </c>
      <c r="N10" s="26">
        <f t="shared" si="7"/>
        <v>0.71000000000000008</v>
      </c>
      <c r="O10" s="26">
        <f t="shared" si="7"/>
        <v>0.72000000000000008</v>
      </c>
      <c r="P10" s="26">
        <f t="shared" si="7"/>
        <v>0.73000000000000009</v>
      </c>
      <c r="Q10" s="26">
        <f t="shared" si="7"/>
        <v>0.7400000000000001</v>
      </c>
      <c r="R10" s="26">
        <f t="shared" ref="R10" si="8">Q10+1%</f>
        <v>0.75000000000000011</v>
      </c>
      <c r="S10" s="26">
        <f t="shared" ref="S10" si="9">R10+1%</f>
        <v>0.76000000000000012</v>
      </c>
      <c r="T10" s="26">
        <f t="shared" ref="T10" si="10">S10+1%</f>
        <v>0.77000000000000013</v>
      </c>
      <c r="U10" s="26">
        <f t="shared" ref="U10" si="11">T10+1%</f>
        <v>0.78000000000000014</v>
      </c>
      <c r="V10" s="26">
        <f t="shared" ref="V10" si="12">U10+1%</f>
        <v>0.79000000000000015</v>
      </c>
      <c r="W10" s="26">
        <f t="shared" ref="W10" si="13">V10+1%</f>
        <v>0.80000000000000016</v>
      </c>
      <c r="X10" s="24"/>
    </row>
    <row r="11" spans="1:24" ht="22.2" customHeight="1" thickBot="1" x14ac:dyDescent="0.35">
      <c r="A11" s="62"/>
      <c r="B11" s="63"/>
      <c r="C11" s="27">
        <v>15</v>
      </c>
      <c r="D11" s="28">
        <f>C11+$X$11</f>
        <v>15.0745</v>
      </c>
      <c r="E11" s="28">
        <f t="shared" ref="E11:V11" si="14">D11+$X$11</f>
        <v>15.149000000000001</v>
      </c>
      <c r="F11" s="28">
        <f t="shared" si="14"/>
        <v>15.223500000000001</v>
      </c>
      <c r="G11" s="28">
        <f t="shared" si="14"/>
        <v>15.298000000000002</v>
      </c>
      <c r="H11" s="28">
        <f t="shared" si="14"/>
        <v>15.372500000000002</v>
      </c>
      <c r="I11" s="28">
        <f t="shared" si="14"/>
        <v>15.447000000000003</v>
      </c>
      <c r="J11" s="28">
        <f t="shared" si="14"/>
        <v>15.521500000000003</v>
      </c>
      <c r="K11" s="28">
        <f t="shared" si="14"/>
        <v>15.596000000000004</v>
      </c>
      <c r="L11" s="28">
        <f t="shared" si="14"/>
        <v>15.670500000000004</v>
      </c>
      <c r="M11" s="28">
        <f t="shared" si="14"/>
        <v>15.745000000000005</v>
      </c>
      <c r="N11" s="28">
        <f t="shared" si="14"/>
        <v>15.819500000000005</v>
      </c>
      <c r="O11" s="28">
        <f t="shared" si="14"/>
        <v>15.894000000000005</v>
      </c>
      <c r="P11" s="28">
        <f t="shared" si="14"/>
        <v>15.968500000000006</v>
      </c>
      <c r="Q11" s="28">
        <f t="shared" si="14"/>
        <v>16.043000000000006</v>
      </c>
      <c r="R11" s="28">
        <f t="shared" si="14"/>
        <v>16.117500000000007</v>
      </c>
      <c r="S11" s="28">
        <f t="shared" si="14"/>
        <v>16.192000000000007</v>
      </c>
      <c r="T11" s="28">
        <f t="shared" si="14"/>
        <v>16.266500000000008</v>
      </c>
      <c r="U11" s="28">
        <f t="shared" si="14"/>
        <v>16.341000000000008</v>
      </c>
      <c r="V11" s="28">
        <f t="shared" si="14"/>
        <v>16.415500000000009</v>
      </c>
      <c r="W11" s="28">
        <v>16.489999999999998</v>
      </c>
      <c r="X11" s="32">
        <f>(W11-C11)/(80-60)</f>
        <v>7.4499999999999927E-2</v>
      </c>
    </row>
    <row r="12" spans="1:24" x14ac:dyDescent="0.3">
      <c r="B12" s="3"/>
      <c r="C12" s="1"/>
    </row>
    <row r="13" spans="1:24" x14ac:dyDescent="0.3">
      <c r="B13" s="3"/>
      <c r="C13" s="1"/>
    </row>
    <row r="14" spans="1:24" x14ac:dyDescent="0.3">
      <c r="B14" s="3"/>
      <c r="C14" s="1"/>
    </row>
    <row r="15" spans="1:24" x14ac:dyDescent="0.3">
      <c r="B15" s="3"/>
      <c r="C15" s="1"/>
    </row>
    <row r="16" spans="1:24" x14ac:dyDescent="0.3">
      <c r="C16" s="1"/>
    </row>
    <row r="20" spans="2:5" x14ac:dyDescent="0.3">
      <c r="B20" s="2"/>
      <c r="D20" s="3"/>
    </row>
    <row r="23" spans="2:5" x14ac:dyDescent="0.3">
      <c r="E23" s="1"/>
    </row>
    <row r="24" spans="2:5" x14ac:dyDescent="0.3">
      <c r="E24" s="1"/>
    </row>
    <row r="25" spans="2:5" x14ac:dyDescent="0.3">
      <c r="E25" s="1"/>
    </row>
    <row r="26" spans="2:5" x14ac:dyDescent="0.3">
      <c r="E26" s="1"/>
    </row>
    <row r="27" spans="2:5" x14ac:dyDescent="0.3">
      <c r="E27" s="1"/>
    </row>
    <row r="28" spans="2:5" x14ac:dyDescent="0.3">
      <c r="E28" s="1"/>
    </row>
    <row r="29" spans="2:5" x14ac:dyDescent="0.3">
      <c r="E29" s="1"/>
    </row>
    <row r="30" spans="2:5" x14ac:dyDescent="0.3">
      <c r="E30" s="1"/>
    </row>
    <row r="31" spans="2:5" x14ac:dyDescent="0.3">
      <c r="E31" s="1"/>
    </row>
  </sheetData>
  <mergeCells count="6">
    <mergeCell ref="A8:B9"/>
    <mergeCell ref="A10:B11"/>
    <mergeCell ref="A5:X5"/>
    <mergeCell ref="A6:X6"/>
    <mergeCell ref="A7:B7"/>
    <mergeCell ref="C7:X7"/>
  </mergeCells>
  <pageMargins left="0.7" right="0.7" top="0.75" bottom="0.75" header="0.3" footer="0.3"/>
  <pageSetup paperSize="5" scale="85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A5814-8329-4A04-ADA9-D0D784D41E4A}">
  <sheetPr codeName="Feuil9">
    <tabColor rgb="FF00B050"/>
    <pageSetUpPr fitToPage="1"/>
  </sheetPr>
  <dimension ref="A3:S34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8" width="7.5546875" customWidth="1"/>
    <col min="19" max="19" width="8" customWidth="1"/>
  </cols>
  <sheetData>
    <row r="3" spans="1:19" ht="15" thickBot="1" x14ac:dyDescent="0.35"/>
    <row r="4" spans="1:19" ht="25.2" customHeight="1" thickBot="1" x14ac:dyDescent="0.35">
      <c r="A4" s="68" t="s">
        <v>15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19" ht="25.2" customHeight="1" thickBot="1" x14ac:dyDescent="0.35">
      <c r="A5" s="68" t="s">
        <v>29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19" ht="25.2" customHeight="1" thickBot="1" x14ac:dyDescent="0.35">
      <c r="A6" s="62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19" ht="22.2" customHeight="1" x14ac:dyDescent="0.3">
      <c r="A7" s="60" t="s">
        <v>2</v>
      </c>
      <c r="B7" s="61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19" ht="22.2" customHeight="1" thickBot="1" x14ac:dyDescent="0.35">
      <c r="A8" s="62"/>
      <c r="B8" s="63"/>
      <c r="C8" s="27">
        <v>22.51</v>
      </c>
      <c r="D8" s="28">
        <f>C8+$S$8</f>
        <v>22.652142857142859</v>
      </c>
      <c r="E8" s="28">
        <f t="shared" ref="E8:P8" si="1">D8+$S$8</f>
        <v>22.794285714285717</v>
      </c>
      <c r="F8" s="28">
        <f t="shared" si="1"/>
        <v>22.936428571428575</v>
      </c>
      <c r="G8" s="28">
        <f t="shared" si="1"/>
        <v>23.078571428571433</v>
      </c>
      <c r="H8" s="28">
        <f t="shared" si="1"/>
        <v>23.220714285714291</v>
      </c>
      <c r="I8" s="28">
        <f t="shared" si="1"/>
        <v>23.362857142857148</v>
      </c>
      <c r="J8" s="28">
        <f t="shared" si="1"/>
        <v>23.505000000000006</v>
      </c>
      <c r="K8" s="28">
        <f t="shared" si="1"/>
        <v>23.647142857142864</v>
      </c>
      <c r="L8" s="28">
        <f t="shared" si="1"/>
        <v>23.789285714285722</v>
      </c>
      <c r="M8" s="28">
        <f t="shared" si="1"/>
        <v>23.931428571428579</v>
      </c>
      <c r="N8" s="28">
        <f t="shared" si="1"/>
        <v>24.073571428571437</v>
      </c>
      <c r="O8" s="28">
        <f t="shared" si="1"/>
        <v>24.215714285714295</v>
      </c>
      <c r="P8" s="28">
        <f t="shared" si="1"/>
        <v>24.357857142857153</v>
      </c>
      <c r="Q8" s="28">
        <v>24.5</v>
      </c>
      <c r="R8" s="28"/>
      <c r="S8" s="32">
        <f>(Q8-C8)/(100-86)</f>
        <v>0.14214285714285704</v>
      </c>
    </row>
    <row r="9" spans="1:19" ht="22.2" customHeight="1" x14ac:dyDescent="0.3">
      <c r="A9" s="60" t="s">
        <v>3</v>
      </c>
      <c r="B9" s="61"/>
      <c r="C9" s="25">
        <v>0.71</v>
      </c>
      <c r="D9" s="26">
        <f>C9+1%</f>
        <v>0.72</v>
      </c>
      <c r="E9" s="26">
        <f t="shared" ref="E9:Q9" si="2">D9+1%</f>
        <v>0.73</v>
      </c>
      <c r="F9" s="26">
        <f t="shared" si="2"/>
        <v>0.74</v>
      </c>
      <c r="G9" s="26">
        <f t="shared" si="2"/>
        <v>0.75</v>
      </c>
      <c r="H9" s="26">
        <f t="shared" si="2"/>
        <v>0.76</v>
      </c>
      <c r="I9" s="26">
        <f t="shared" si="2"/>
        <v>0.77</v>
      </c>
      <c r="J9" s="26">
        <f t="shared" si="2"/>
        <v>0.78</v>
      </c>
      <c r="K9" s="26">
        <f t="shared" si="2"/>
        <v>0.79</v>
      </c>
      <c r="L9" s="26">
        <f t="shared" si="2"/>
        <v>0.8</v>
      </c>
      <c r="M9" s="26">
        <f t="shared" si="2"/>
        <v>0.81</v>
      </c>
      <c r="N9" s="26">
        <f t="shared" si="2"/>
        <v>0.82000000000000006</v>
      </c>
      <c r="O9" s="26">
        <f t="shared" si="2"/>
        <v>0.83000000000000007</v>
      </c>
      <c r="P9" s="26">
        <f t="shared" si="2"/>
        <v>0.84000000000000008</v>
      </c>
      <c r="Q9" s="26">
        <f t="shared" si="2"/>
        <v>0.85000000000000009</v>
      </c>
      <c r="R9" s="33"/>
      <c r="S9" s="24"/>
    </row>
    <row r="10" spans="1:19" ht="22.2" customHeight="1" thickBot="1" x14ac:dyDescent="0.35">
      <c r="A10" s="62"/>
      <c r="B10" s="63"/>
      <c r="C10" s="27">
        <v>20.51</v>
      </c>
      <c r="D10" s="28">
        <f t="shared" ref="D10:P10" si="3">C10+$S$10</f>
        <v>20.652142857142859</v>
      </c>
      <c r="E10" s="28">
        <f t="shared" si="3"/>
        <v>20.794285714285717</v>
      </c>
      <c r="F10" s="28">
        <f t="shared" si="3"/>
        <v>20.936428571428575</v>
      </c>
      <c r="G10" s="28">
        <f t="shared" si="3"/>
        <v>21.078571428571433</v>
      </c>
      <c r="H10" s="28">
        <f t="shared" si="3"/>
        <v>21.220714285714291</v>
      </c>
      <c r="I10" s="28">
        <f t="shared" si="3"/>
        <v>21.362857142857148</v>
      </c>
      <c r="J10" s="28">
        <f t="shared" si="3"/>
        <v>21.505000000000006</v>
      </c>
      <c r="K10" s="28">
        <f t="shared" si="3"/>
        <v>21.647142857142864</v>
      </c>
      <c r="L10" s="28">
        <f t="shared" si="3"/>
        <v>21.789285714285722</v>
      </c>
      <c r="M10" s="28">
        <f t="shared" si="3"/>
        <v>21.931428571428579</v>
      </c>
      <c r="N10" s="28">
        <f t="shared" si="3"/>
        <v>22.073571428571437</v>
      </c>
      <c r="O10" s="28">
        <f t="shared" si="3"/>
        <v>22.215714285714295</v>
      </c>
      <c r="P10" s="28">
        <f t="shared" si="3"/>
        <v>22.357857142857153</v>
      </c>
      <c r="Q10" s="28">
        <v>22.5</v>
      </c>
      <c r="R10" s="28"/>
      <c r="S10" s="32">
        <f>(Q10-C10)/(85-71)</f>
        <v>0.14214285714285704</v>
      </c>
    </row>
    <row r="11" spans="1:19" ht="22.2" customHeight="1" x14ac:dyDescent="0.3">
      <c r="A11" s="60" t="s">
        <v>4</v>
      </c>
      <c r="B11" s="61"/>
      <c r="C11" s="25">
        <v>0.55000000000000004</v>
      </c>
      <c r="D11" s="26">
        <f t="shared" ref="D11:R11" si="4">C11+1%</f>
        <v>0.56000000000000005</v>
      </c>
      <c r="E11" s="26">
        <f t="shared" si="4"/>
        <v>0.57000000000000006</v>
      </c>
      <c r="F11" s="26">
        <f t="shared" si="4"/>
        <v>0.58000000000000007</v>
      </c>
      <c r="G11" s="26">
        <f t="shared" si="4"/>
        <v>0.59000000000000008</v>
      </c>
      <c r="H11" s="26">
        <f t="shared" si="4"/>
        <v>0.60000000000000009</v>
      </c>
      <c r="I11" s="26">
        <f t="shared" si="4"/>
        <v>0.6100000000000001</v>
      </c>
      <c r="J11" s="26">
        <f t="shared" si="4"/>
        <v>0.62000000000000011</v>
      </c>
      <c r="K11" s="26">
        <f t="shared" si="4"/>
        <v>0.63000000000000012</v>
      </c>
      <c r="L11" s="26">
        <f t="shared" si="4"/>
        <v>0.64000000000000012</v>
      </c>
      <c r="M11" s="26">
        <f t="shared" si="4"/>
        <v>0.65000000000000013</v>
      </c>
      <c r="N11" s="26">
        <f t="shared" si="4"/>
        <v>0.66000000000000014</v>
      </c>
      <c r="O11" s="26">
        <f t="shared" si="4"/>
        <v>0.67000000000000015</v>
      </c>
      <c r="P11" s="26">
        <f t="shared" si="4"/>
        <v>0.68000000000000016</v>
      </c>
      <c r="Q11" s="26">
        <f t="shared" si="4"/>
        <v>0.69000000000000017</v>
      </c>
      <c r="R11" s="26">
        <f t="shared" si="4"/>
        <v>0.70000000000000018</v>
      </c>
      <c r="S11" s="24"/>
    </row>
    <row r="12" spans="1:19" ht="22.2" customHeight="1" thickBot="1" x14ac:dyDescent="0.35">
      <c r="A12" s="62"/>
      <c r="B12" s="63"/>
      <c r="C12" s="27">
        <v>18.510000000000002</v>
      </c>
      <c r="D12" s="28">
        <f t="shared" ref="D12:Q12" si="5">C12+$S$12</f>
        <v>18.642666666666667</v>
      </c>
      <c r="E12" s="28">
        <f t="shared" si="5"/>
        <v>18.775333333333332</v>
      </c>
      <c r="F12" s="28">
        <f t="shared" si="5"/>
        <v>18.907999999999998</v>
      </c>
      <c r="G12" s="28">
        <f t="shared" si="5"/>
        <v>19.040666666666663</v>
      </c>
      <c r="H12" s="28">
        <f t="shared" si="5"/>
        <v>19.173333333333328</v>
      </c>
      <c r="I12" s="28">
        <f t="shared" si="5"/>
        <v>19.305999999999994</v>
      </c>
      <c r="J12" s="28">
        <f t="shared" si="5"/>
        <v>19.438666666666659</v>
      </c>
      <c r="K12" s="28">
        <f t="shared" si="5"/>
        <v>19.571333333333325</v>
      </c>
      <c r="L12" s="28">
        <f t="shared" si="5"/>
        <v>19.70399999999999</v>
      </c>
      <c r="M12" s="28">
        <f t="shared" si="5"/>
        <v>19.836666666666655</v>
      </c>
      <c r="N12" s="28">
        <f t="shared" si="5"/>
        <v>19.969333333333321</v>
      </c>
      <c r="O12" s="28">
        <f t="shared" si="5"/>
        <v>20.101999999999986</v>
      </c>
      <c r="P12" s="28">
        <f t="shared" si="5"/>
        <v>20.234666666666651</v>
      </c>
      <c r="Q12" s="28">
        <f t="shared" si="5"/>
        <v>20.367333333333317</v>
      </c>
      <c r="R12" s="28">
        <v>20.5</v>
      </c>
      <c r="S12" s="32">
        <f>(R12-C12)/(70-55)</f>
        <v>0.13266666666666657</v>
      </c>
    </row>
    <row r="13" spans="1:19" ht="22.2" customHeight="1" x14ac:dyDescent="0.3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5" spans="1:19" x14ac:dyDescent="0.3">
      <c r="B15" s="3"/>
      <c r="C15" s="1"/>
    </row>
    <row r="16" spans="1:19" x14ac:dyDescent="0.3">
      <c r="B16" s="3"/>
      <c r="C16" s="1"/>
    </row>
    <row r="17" spans="2:5" x14ac:dyDescent="0.3">
      <c r="B17" s="3"/>
      <c r="C17" s="1"/>
    </row>
    <row r="18" spans="2:5" x14ac:dyDescent="0.3">
      <c r="B18" s="3"/>
      <c r="C18" s="1"/>
    </row>
    <row r="19" spans="2:5" x14ac:dyDescent="0.3">
      <c r="C19" s="1"/>
    </row>
    <row r="23" spans="2:5" x14ac:dyDescent="0.3">
      <c r="B23" s="2"/>
      <c r="D23" s="3"/>
    </row>
    <row r="26" spans="2:5" x14ac:dyDescent="0.3">
      <c r="E26" s="1"/>
    </row>
    <row r="27" spans="2:5" x14ac:dyDescent="0.3">
      <c r="E27" s="1"/>
    </row>
    <row r="28" spans="2:5" x14ac:dyDescent="0.3">
      <c r="E28" s="1"/>
    </row>
    <row r="29" spans="2:5" x14ac:dyDescent="0.3">
      <c r="E29" s="1"/>
    </row>
    <row r="30" spans="2:5" x14ac:dyDescent="0.3">
      <c r="E30" s="1"/>
    </row>
    <row r="31" spans="2:5" x14ac:dyDescent="0.3">
      <c r="E31" s="1"/>
    </row>
    <row r="32" spans="2:5" x14ac:dyDescent="0.3">
      <c r="E32" s="1"/>
    </row>
    <row r="33" spans="5:5" x14ac:dyDescent="0.3">
      <c r="E33" s="1"/>
    </row>
    <row r="34" spans="5:5" x14ac:dyDescent="0.3">
      <c r="E34" s="1"/>
    </row>
  </sheetData>
  <mergeCells count="7">
    <mergeCell ref="A11:B12"/>
    <mergeCell ref="A4:S4"/>
    <mergeCell ref="A5:S5"/>
    <mergeCell ref="A6:B6"/>
    <mergeCell ref="C6:S6"/>
    <mergeCell ref="A7:B8"/>
    <mergeCell ref="A9:B10"/>
  </mergeCells>
  <pageMargins left="0.7" right="0.7" top="0.75" bottom="0.75" header="0.3" footer="0.3"/>
  <pageSetup paperSize="5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C316-411D-42E1-B7E4-86124E079B8F}">
  <sheetPr codeName="Feuil10">
    <tabColor rgb="FF00B050"/>
    <pageSetUpPr fitToPage="1"/>
  </sheetPr>
  <dimension ref="A3:S34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8" width="7.5546875" customWidth="1"/>
    <col min="19" max="19" width="8" customWidth="1"/>
  </cols>
  <sheetData>
    <row r="3" spans="1:19" ht="15" thickBot="1" x14ac:dyDescent="0.35"/>
    <row r="4" spans="1:19" ht="25.2" customHeight="1" thickBot="1" x14ac:dyDescent="0.35">
      <c r="A4" s="68" t="s">
        <v>15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19" ht="25.2" customHeight="1" thickBot="1" x14ac:dyDescent="0.35">
      <c r="A5" s="68" t="s">
        <v>30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19" ht="25.2" customHeight="1" thickBot="1" x14ac:dyDescent="0.35">
      <c r="A6" s="62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19" ht="22.2" customHeight="1" x14ac:dyDescent="0.3">
      <c r="A7" s="60" t="s">
        <v>2</v>
      </c>
      <c r="B7" s="61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19" ht="22.2" customHeight="1" thickBot="1" x14ac:dyDescent="0.35">
      <c r="A8" s="62"/>
      <c r="B8" s="63"/>
      <c r="C8" s="27">
        <v>21.01</v>
      </c>
      <c r="D8" s="28">
        <f>C8+$S$8</f>
        <v>21.152142857142859</v>
      </c>
      <c r="E8" s="28">
        <f t="shared" ref="E8:P8" si="1">D8+$S$8</f>
        <v>21.294285714285717</v>
      </c>
      <c r="F8" s="28">
        <f t="shared" si="1"/>
        <v>21.436428571428575</v>
      </c>
      <c r="G8" s="28">
        <f t="shared" si="1"/>
        <v>21.578571428571433</v>
      </c>
      <c r="H8" s="28">
        <f t="shared" si="1"/>
        <v>21.720714285714291</v>
      </c>
      <c r="I8" s="28">
        <f t="shared" si="1"/>
        <v>21.862857142857148</v>
      </c>
      <c r="J8" s="28">
        <f t="shared" si="1"/>
        <v>22.005000000000006</v>
      </c>
      <c r="K8" s="28">
        <f t="shared" si="1"/>
        <v>22.147142857142864</v>
      </c>
      <c r="L8" s="28">
        <f t="shared" si="1"/>
        <v>22.289285714285722</v>
      </c>
      <c r="M8" s="28">
        <f t="shared" si="1"/>
        <v>22.431428571428579</v>
      </c>
      <c r="N8" s="28">
        <f t="shared" si="1"/>
        <v>22.573571428571437</v>
      </c>
      <c r="O8" s="28">
        <f t="shared" si="1"/>
        <v>22.715714285714295</v>
      </c>
      <c r="P8" s="28">
        <f t="shared" si="1"/>
        <v>22.857857142857153</v>
      </c>
      <c r="Q8" s="28">
        <v>23</v>
      </c>
      <c r="R8" s="28"/>
      <c r="S8" s="32">
        <f>(Q8-C8)/(100-86)</f>
        <v>0.14214285714285704</v>
      </c>
    </row>
    <row r="9" spans="1:19" ht="22.2" customHeight="1" x14ac:dyDescent="0.3">
      <c r="A9" s="60" t="s">
        <v>3</v>
      </c>
      <c r="B9" s="61"/>
      <c r="C9" s="25">
        <v>0.71</v>
      </c>
      <c r="D9" s="26">
        <f>C9+1%</f>
        <v>0.72</v>
      </c>
      <c r="E9" s="26">
        <f t="shared" ref="E9:Q9" si="2">D9+1%</f>
        <v>0.73</v>
      </c>
      <c r="F9" s="26">
        <f t="shared" si="2"/>
        <v>0.74</v>
      </c>
      <c r="G9" s="26">
        <f t="shared" si="2"/>
        <v>0.75</v>
      </c>
      <c r="H9" s="26">
        <f t="shared" si="2"/>
        <v>0.76</v>
      </c>
      <c r="I9" s="26">
        <f t="shared" si="2"/>
        <v>0.77</v>
      </c>
      <c r="J9" s="26">
        <f t="shared" si="2"/>
        <v>0.78</v>
      </c>
      <c r="K9" s="26">
        <f t="shared" si="2"/>
        <v>0.79</v>
      </c>
      <c r="L9" s="26">
        <f t="shared" si="2"/>
        <v>0.8</v>
      </c>
      <c r="M9" s="26">
        <f t="shared" si="2"/>
        <v>0.81</v>
      </c>
      <c r="N9" s="26">
        <f t="shared" si="2"/>
        <v>0.82000000000000006</v>
      </c>
      <c r="O9" s="26">
        <f t="shared" si="2"/>
        <v>0.83000000000000007</v>
      </c>
      <c r="P9" s="26">
        <f t="shared" si="2"/>
        <v>0.84000000000000008</v>
      </c>
      <c r="Q9" s="26">
        <f t="shared" si="2"/>
        <v>0.85000000000000009</v>
      </c>
      <c r="R9" s="33"/>
      <c r="S9" s="24"/>
    </row>
    <row r="10" spans="1:19" ht="22.2" customHeight="1" thickBot="1" x14ac:dyDescent="0.35">
      <c r="A10" s="62"/>
      <c r="B10" s="63"/>
      <c r="C10" s="27">
        <v>19.510000000000002</v>
      </c>
      <c r="D10" s="28">
        <f t="shared" ref="D10:P10" si="3">C10+$S$10</f>
        <v>19.616428571428571</v>
      </c>
      <c r="E10" s="28">
        <f t="shared" si="3"/>
        <v>19.722857142857144</v>
      </c>
      <c r="F10" s="28">
        <f t="shared" si="3"/>
        <v>19.829285714285717</v>
      </c>
      <c r="G10" s="28">
        <f t="shared" si="3"/>
        <v>19.93571428571429</v>
      </c>
      <c r="H10" s="28">
        <f t="shared" si="3"/>
        <v>20.042142857142863</v>
      </c>
      <c r="I10" s="28">
        <f t="shared" si="3"/>
        <v>20.148571428571437</v>
      </c>
      <c r="J10" s="28">
        <f t="shared" si="3"/>
        <v>20.25500000000001</v>
      </c>
      <c r="K10" s="28">
        <f t="shared" si="3"/>
        <v>20.361428571428583</v>
      </c>
      <c r="L10" s="28">
        <f t="shared" si="3"/>
        <v>20.467857142857156</v>
      </c>
      <c r="M10" s="28">
        <f t="shared" si="3"/>
        <v>20.574285714285729</v>
      </c>
      <c r="N10" s="28">
        <f t="shared" si="3"/>
        <v>20.680714285714302</v>
      </c>
      <c r="O10" s="28">
        <f t="shared" si="3"/>
        <v>20.787142857142875</v>
      </c>
      <c r="P10" s="28">
        <f t="shared" si="3"/>
        <v>20.893571428571448</v>
      </c>
      <c r="Q10" s="28">
        <v>21</v>
      </c>
      <c r="R10" s="28"/>
      <c r="S10" s="32">
        <f>(Q10-C10)/(85-71)</f>
        <v>0.10642857142857132</v>
      </c>
    </row>
    <row r="11" spans="1:19" ht="22.2" customHeight="1" x14ac:dyDescent="0.3">
      <c r="A11" s="60" t="s">
        <v>4</v>
      </c>
      <c r="B11" s="61"/>
      <c r="C11" s="25">
        <v>0.55000000000000004</v>
      </c>
      <c r="D11" s="26">
        <f t="shared" ref="D11:R11" si="4">C11+1%</f>
        <v>0.56000000000000005</v>
      </c>
      <c r="E11" s="26">
        <f t="shared" si="4"/>
        <v>0.57000000000000006</v>
      </c>
      <c r="F11" s="26">
        <f t="shared" si="4"/>
        <v>0.58000000000000007</v>
      </c>
      <c r="G11" s="26">
        <f t="shared" si="4"/>
        <v>0.59000000000000008</v>
      </c>
      <c r="H11" s="26">
        <f t="shared" si="4"/>
        <v>0.60000000000000009</v>
      </c>
      <c r="I11" s="26">
        <f t="shared" si="4"/>
        <v>0.6100000000000001</v>
      </c>
      <c r="J11" s="26">
        <f t="shared" si="4"/>
        <v>0.62000000000000011</v>
      </c>
      <c r="K11" s="26">
        <f t="shared" si="4"/>
        <v>0.63000000000000012</v>
      </c>
      <c r="L11" s="26">
        <f t="shared" si="4"/>
        <v>0.64000000000000012</v>
      </c>
      <c r="M11" s="26">
        <f t="shared" si="4"/>
        <v>0.65000000000000013</v>
      </c>
      <c r="N11" s="26">
        <f t="shared" si="4"/>
        <v>0.66000000000000014</v>
      </c>
      <c r="O11" s="26">
        <f t="shared" si="4"/>
        <v>0.67000000000000015</v>
      </c>
      <c r="P11" s="26">
        <f t="shared" si="4"/>
        <v>0.68000000000000016</v>
      </c>
      <c r="Q11" s="26">
        <f t="shared" si="4"/>
        <v>0.69000000000000017</v>
      </c>
      <c r="R11" s="26">
        <f t="shared" si="4"/>
        <v>0.70000000000000018</v>
      </c>
      <c r="S11" s="24"/>
    </row>
    <row r="12" spans="1:19" ht="22.2" customHeight="1" thickBot="1" x14ac:dyDescent="0.35">
      <c r="A12" s="62"/>
      <c r="B12" s="63"/>
      <c r="C12" s="27">
        <v>18.5</v>
      </c>
      <c r="D12" s="28">
        <f t="shared" ref="D12:Q12" si="5">C12+$S$12</f>
        <v>18.566666666666666</v>
      </c>
      <c r="E12" s="28">
        <f t="shared" si="5"/>
        <v>18.633333333333333</v>
      </c>
      <c r="F12" s="28">
        <f t="shared" si="5"/>
        <v>18.7</v>
      </c>
      <c r="G12" s="28">
        <f t="shared" si="5"/>
        <v>18.766666666666666</v>
      </c>
      <c r="H12" s="28">
        <f t="shared" si="5"/>
        <v>18.833333333333332</v>
      </c>
      <c r="I12" s="28">
        <f t="shared" si="5"/>
        <v>18.899999999999999</v>
      </c>
      <c r="J12" s="28">
        <f t="shared" si="5"/>
        <v>18.966666666666665</v>
      </c>
      <c r="K12" s="28">
        <f t="shared" si="5"/>
        <v>19.033333333333331</v>
      </c>
      <c r="L12" s="28">
        <f t="shared" si="5"/>
        <v>19.099999999999998</v>
      </c>
      <c r="M12" s="28">
        <f t="shared" si="5"/>
        <v>19.166666666666664</v>
      </c>
      <c r="N12" s="28">
        <f t="shared" si="5"/>
        <v>19.233333333333331</v>
      </c>
      <c r="O12" s="28">
        <f t="shared" si="5"/>
        <v>19.299999999999997</v>
      </c>
      <c r="P12" s="28">
        <f t="shared" si="5"/>
        <v>19.366666666666664</v>
      </c>
      <c r="Q12" s="28">
        <f t="shared" si="5"/>
        <v>19.43333333333333</v>
      </c>
      <c r="R12" s="28">
        <v>19.5</v>
      </c>
      <c r="S12" s="32">
        <f>(R12-C12)/(70-55)</f>
        <v>6.6666666666666666E-2</v>
      </c>
    </row>
    <row r="13" spans="1:19" ht="22.2" customHeight="1" x14ac:dyDescent="0.3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5" spans="1:19" x14ac:dyDescent="0.3">
      <c r="B15" s="3"/>
      <c r="C15" s="1"/>
    </row>
    <row r="16" spans="1:19" x14ac:dyDescent="0.3">
      <c r="B16" s="3"/>
      <c r="C16" s="1"/>
    </row>
    <row r="17" spans="2:5" x14ac:dyDescent="0.3">
      <c r="B17" s="3"/>
      <c r="C17" s="1"/>
    </row>
    <row r="18" spans="2:5" x14ac:dyDescent="0.3">
      <c r="B18" s="3"/>
      <c r="C18" s="1"/>
    </row>
    <row r="19" spans="2:5" x14ac:dyDescent="0.3">
      <c r="C19" s="1"/>
    </row>
    <row r="23" spans="2:5" x14ac:dyDescent="0.3">
      <c r="B23" s="2"/>
      <c r="D23" s="3"/>
    </row>
    <row r="26" spans="2:5" x14ac:dyDescent="0.3">
      <c r="E26" s="1"/>
    </row>
    <row r="27" spans="2:5" x14ac:dyDescent="0.3">
      <c r="E27" s="1"/>
    </row>
    <row r="28" spans="2:5" x14ac:dyDescent="0.3">
      <c r="E28" s="1"/>
    </row>
    <row r="29" spans="2:5" x14ac:dyDescent="0.3">
      <c r="E29" s="1"/>
    </row>
    <row r="30" spans="2:5" x14ac:dyDescent="0.3">
      <c r="E30" s="1"/>
    </row>
    <row r="31" spans="2:5" x14ac:dyDescent="0.3">
      <c r="E31" s="1"/>
    </row>
    <row r="32" spans="2:5" x14ac:dyDescent="0.3">
      <c r="E32" s="1"/>
    </row>
    <row r="33" spans="5:5" x14ac:dyDescent="0.3">
      <c r="E33" s="1"/>
    </row>
    <row r="34" spans="5:5" x14ac:dyDescent="0.3">
      <c r="E34" s="1"/>
    </row>
  </sheetData>
  <mergeCells count="7">
    <mergeCell ref="A11:B12"/>
    <mergeCell ref="A4:S4"/>
    <mergeCell ref="A5:S5"/>
    <mergeCell ref="A6:B6"/>
    <mergeCell ref="C6:S6"/>
    <mergeCell ref="A7:B8"/>
    <mergeCell ref="A9:B10"/>
  </mergeCells>
  <pageMargins left="0.7" right="0.7" top="0.75" bottom="0.75" header="0.3" footer="0.3"/>
  <pageSetup paperSize="5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EBEFE-E6EB-40EF-BE5F-F6A31F3EFC6B}">
  <sheetPr codeName="Feuil11">
    <tabColor rgb="FF00B050"/>
    <pageSetUpPr fitToPage="1"/>
  </sheetPr>
  <dimension ref="A3:X34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22" width="7.5546875" customWidth="1"/>
    <col min="23" max="23" width="8" customWidth="1"/>
  </cols>
  <sheetData>
    <row r="3" spans="1:24" ht="15" thickBot="1" x14ac:dyDescent="0.35"/>
    <row r="4" spans="1:24" ht="25.2" customHeight="1" thickBot="1" x14ac:dyDescent="0.35">
      <c r="A4" s="68" t="s">
        <v>15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70"/>
    </row>
    <row r="5" spans="1:24" ht="25.2" customHeight="1" thickBot="1" x14ac:dyDescent="0.35">
      <c r="A5" s="68" t="s">
        <v>31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70"/>
    </row>
    <row r="6" spans="1:24" ht="25.2" customHeight="1" thickBot="1" x14ac:dyDescent="0.35">
      <c r="A6" s="62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3"/>
    </row>
    <row r="7" spans="1:24" ht="22.2" customHeight="1" x14ac:dyDescent="0.3">
      <c r="A7" s="60" t="s">
        <v>2</v>
      </c>
      <c r="B7" s="61"/>
      <c r="C7" s="17">
        <v>0.81</v>
      </c>
      <c r="D7" s="18">
        <f>C7+1%</f>
        <v>0.82000000000000006</v>
      </c>
      <c r="E7" s="18">
        <f t="shared" ref="E7:Q7" si="0">D7+1%</f>
        <v>0.83000000000000007</v>
      </c>
      <c r="F7" s="18">
        <f t="shared" si="0"/>
        <v>0.84000000000000008</v>
      </c>
      <c r="G7" s="18">
        <f t="shared" si="0"/>
        <v>0.85000000000000009</v>
      </c>
      <c r="H7" s="18">
        <f t="shared" si="0"/>
        <v>0.8600000000000001</v>
      </c>
      <c r="I7" s="18">
        <f t="shared" si="0"/>
        <v>0.87000000000000011</v>
      </c>
      <c r="J7" s="18">
        <f t="shared" si="0"/>
        <v>0.88000000000000012</v>
      </c>
      <c r="K7" s="18">
        <f t="shared" si="0"/>
        <v>0.89000000000000012</v>
      </c>
      <c r="L7" s="18">
        <f t="shared" si="0"/>
        <v>0.90000000000000013</v>
      </c>
      <c r="M7" s="18">
        <f t="shared" si="0"/>
        <v>0.91000000000000014</v>
      </c>
      <c r="N7" s="18">
        <f t="shared" si="0"/>
        <v>0.92000000000000015</v>
      </c>
      <c r="O7" s="18">
        <f t="shared" si="0"/>
        <v>0.93000000000000016</v>
      </c>
      <c r="P7" s="18">
        <f t="shared" si="0"/>
        <v>0.94000000000000017</v>
      </c>
      <c r="Q7" s="18">
        <f t="shared" si="0"/>
        <v>0.95000000000000018</v>
      </c>
      <c r="R7" s="18">
        <f t="shared" ref="R7" si="1">Q7+1%</f>
        <v>0.96000000000000019</v>
      </c>
      <c r="S7" s="18">
        <f t="shared" ref="S7" si="2">R7+1%</f>
        <v>0.9700000000000002</v>
      </c>
      <c r="T7" s="18">
        <f t="shared" ref="T7" si="3">S7+1%</f>
        <v>0.9800000000000002</v>
      </c>
      <c r="U7" s="18">
        <f t="shared" ref="U7" si="4">T7+1%</f>
        <v>0.99000000000000021</v>
      </c>
      <c r="V7" s="18">
        <f t="shared" ref="V7" si="5">U7+1%</f>
        <v>1.0000000000000002</v>
      </c>
      <c r="W7" s="24"/>
    </row>
    <row r="8" spans="1:24" ht="22.2" customHeight="1" thickBot="1" x14ac:dyDescent="0.35">
      <c r="A8" s="62"/>
      <c r="B8" s="63"/>
      <c r="C8" s="27">
        <v>18.510000000000002</v>
      </c>
      <c r="D8" s="28">
        <f>C8+$W$8</f>
        <v>18.614736842105266</v>
      </c>
      <c r="E8" s="28">
        <f t="shared" ref="E8:U8" si="6">D8+$W$8</f>
        <v>18.719473684210531</v>
      </c>
      <c r="F8" s="28">
        <f t="shared" si="6"/>
        <v>18.824210526315795</v>
      </c>
      <c r="G8" s="28">
        <f t="shared" si="6"/>
        <v>18.92894736842106</v>
      </c>
      <c r="H8" s="28">
        <f t="shared" si="6"/>
        <v>19.033684210526324</v>
      </c>
      <c r="I8" s="28">
        <f t="shared" si="6"/>
        <v>19.138421052631589</v>
      </c>
      <c r="J8" s="28">
        <f t="shared" si="6"/>
        <v>19.243157894736854</v>
      </c>
      <c r="K8" s="28">
        <f t="shared" si="6"/>
        <v>19.347894736842118</v>
      </c>
      <c r="L8" s="28">
        <f t="shared" si="6"/>
        <v>19.452631578947383</v>
      </c>
      <c r="M8" s="28">
        <f t="shared" si="6"/>
        <v>19.557368421052647</v>
      </c>
      <c r="N8" s="28">
        <f t="shared" si="6"/>
        <v>19.662105263157912</v>
      </c>
      <c r="O8" s="28">
        <f t="shared" si="6"/>
        <v>19.766842105263176</v>
      </c>
      <c r="P8" s="28">
        <f t="shared" si="6"/>
        <v>19.871578947368441</v>
      </c>
      <c r="Q8" s="28">
        <f t="shared" si="6"/>
        <v>19.976315789473706</v>
      </c>
      <c r="R8" s="28">
        <f t="shared" si="6"/>
        <v>20.08105263157897</v>
      </c>
      <c r="S8" s="28">
        <f t="shared" si="6"/>
        <v>20.185789473684235</v>
      </c>
      <c r="T8" s="28">
        <f t="shared" si="6"/>
        <v>20.290526315789499</v>
      </c>
      <c r="U8" s="28">
        <f t="shared" si="6"/>
        <v>20.395263157894764</v>
      </c>
      <c r="V8" s="28">
        <v>20.5</v>
      </c>
      <c r="W8" s="32">
        <f>(V8-C8)/(100-81)</f>
        <v>0.10473684210526307</v>
      </c>
      <c r="X8" s="4"/>
    </row>
    <row r="9" spans="1:24" ht="22.2" customHeight="1" x14ac:dyDescent="0.3">
      <c r="A9" s="60" t="s">
        <v>3</v>
      </c>
      <c r="B9" s="61"/>
      <c r="C9" s="25">
        <v>0.66</v>
      </c>
      <c r="D9" s="26">
        <f>C9+1%</f>
        <v>0.67</v>
      </c>
      <c r="E9" s="26">
        <f t="shared" ref="E9:Q9" si="7">D9+1%</f>
        <v>0.68</v>
      </c>
      <c r="F9" s="26">
        <f t="shared" si="7"/>
        <v>0.69000000000000006</v>
      </c>
      <c r="G9" s="26">
        <f t="shared" si="7"/>
        <v>0.70000000000000007</v>
      </c>
      <c r="H9" s="26">
        <f t="shared" si="7"/>
        <v>0.71000000000000008</v>
      </c>
      <c r="I9" s="26">
        <f t="shared" si="7"/>
        <v>0.72000000000000008</v>
      </c>
      <c r="J9" s="26">
        <f t="shared" si="7"/>
        <v>0.73000000000000009</v>
      </c>
      <c r="K9" s="26">
        <f t="shared" si="7"/>
        <v>0.7400000000000001</v>
      </c>
      <c r="L9" s="26">
        <f t="shared" si="7"/>
        <v>0.75000000000000011</v>
      </c>
      <c r="M9" s="26">
        <f t="shared" si="7"/>
        <v>0.76000000000000012</v>
      </c>
      <c r="N9" s="26">
        <f t="shared" si="7"/>
        <v>0.77000000000000013</v>
      </c>
      <c r="O9" s="26">
        <f t="shared" si="7"/>
        <v>0.78000000000000014</v>
      </c>
      <c r="P9" s="26">
        <f t="shared" si="7"/>
        <v>0.79000000000000015</v>
      </c>
      <c r="Q9" s="26">
        <f t="shared" si="7"/>
        <v>0.80000000000000016</v>
      </c>
      <c r="R9" s="33"/>
      <c r="S9" s="33"/>
      <c r="T9" s="33"/>
      <c r="U9" s="33"/>
      <c r="V9" s="33"/>
      <c r="W9" s="24"/>
    </row>
    <row r="10" spans="1:24" ht="22.2" customHeight="1" thickBot="1" x14ac:dyDescent="0.35">
      <c r="A10" s="62"/>
      <c r="B10" s="63"/>
      <c r="C10" s="27">
        <v>16.510000000000002</v>
      </c>
      <c r="D10" s="28">
        <f t="shared" ref="D10:P10" si="8">C10+$W$10</f>
        <v>16.652142857142859</v>
      </c>
      <c r="E10" s="28">
        <f t="shared" si="8"/>
        <v>16.794285714285717</v>
      </c>
      <c r="F10" s="28">
        <f t="shared" si="8"/>
        <v>16.936428571428575</v>
      </c>
      <c r="G10" s="28">
        <f t="shared" si="8"/>
        <v>17.078571428571433</v>
      </c>
      <c r="H10" s="28">
        <f t="shared" si="8"/>
        <v>17.220714285714291</v>
      </c>
      <c r="I10" s="28">
        <f t="shared" si="8"/>
        <v>17.362857142857148</v>
      </c>
      <c r="J10" s="28">
        <f t="shared" si="8"/>
        <v>17.505000000000006</v>
      </c>
      <c r="K10" s="28">
        <f t="shared" si="8"/>
        <v>17.647142857142864</v>
      </c>
      <c r="L10" s="28">
        <f t="shared" si="8"/>
        <v>17.789285714285722</v>
      </c>
      <c r="M10" s="28">
        <f t="shared" si="8"/>
        <v>17.931428571428579</v>
      </c>
      <c r="N10" s="28">
        <f t="shared" si="8"/>
        <v>18.073571428571437</v>
      </c>
      <c r="O10" s="28">
        <f t="shared" si="8"/>
        <v>18.215714285714295</v>
      </c>
      <c r="P10" s="28">
        <f t="shared" si="8"/>
        <v>18.357857142857153</v>
      </c>
      <c r="Q10" s="28">
        <v>18.5</v>
      </c>
      <c r="R10" s="28"/>
      <c r="S10" s="28"/>
      <c r="T10" s="28"/>
      <c r="U10" s="28"/>
      <c r="V10" s="28"/>
      <c r="W10" s="32">
        <f>(Q10-C10)/(85-71)</f>
        <v>0.14214285714285704</v>
      </c>
      <c r="X10" s="4"/>
    </row>
    <row r="11" spans="1:24" ht="22.2" customHeight="1" x14ac:dyDescent="0.3">
      <c r="A11" s="60" t="s">
        <v>4</v>
      </c>
      <c r="B11" s="61"/>
      <c r="C11" s="25">
        <v>0.5</v>
      </c>
      <c r="D11" s="26">
        <f t="shared" ref="D11:R11" si="9">C11+1%</f>
        <v>0.51</v>
      </c>
      <c r="E11" s="26">
        <f t="shared" si="9"/>
        <v>0.52</v>
      </c>
      <c r="F11" s="26">
        <f t="shared" si="9"/>
        <v>0.53</v>
      </c>
      <c r="G11" s="26">
        <f t="shared" si="9"/>
        <v>0.54</v>
      </c>
      <c r="H11" s="26">
        <f t="shared" si="9"/>
        <v>0.55000000000000004</v>
      </c>
      <c r="I11" s="26">
        <f t="shared" si="9"/>
        <v>0.56000000000000005</v>
      </c>
      <c r="J11" s="26">
        <f t="shared" si="9"/>
        <v>0.57000000000000006</v>
      </c>
      <c r="K11" s="26">
        <f t="shared" si="9"/>
        <v>0.58000000000000007</v>
      </c>
      <c r="L11" s="26">
        <f t="shared" si="9"/>
        <v>0.59000000000000008</v>
      </c>
      <c r="M11" s="26">
        <f t="shared" si="9"/>
        <v>0.60000000000000009</v>
      </c>
      <c r="N11" s="26">
        <f t="shared" si="9"/>
        <v>0.6100000000000001</v>
      </c>
      <c r="O11" s="26">
        <f t="shared" si="9"/>
        <v>0.62000000000000011</v>
      </c>
      <c r="P11" s="26">
        <f t="shared" si="9"/>
        <v>0.63000000000000012</v>
      </c>
      <c r="Q11" s="26">
        <f t="shared" si="9"/>
        <v>0.64000000000000012</v>
      </c>
      <c r="R11" s="26">
        <f t="shared" si="9"/>
        <v>0.65000000000000013</v>
      </c>
      <c r="S11" s="33"/>
      <c r="T11" s="33"/>
      <c r="U11" s="33"/>
      <c r="V11" s="33"/>
      <c r="W11" s="24"/>
    </row>
    <row r="12" spans="1:24" ht="22.2" customHeight="1" thickBot="1" x14ac:dyDescent="0.35">
      <c r="A12" s="62"/>
      <c r="B12" s="63"/>
      <c r="C12" s="27">
        <v>15</v>
      </c>
      <c r="D12" s="28">
        <f t="shared" ref="D12:Q12" si="10">C12+$W$12</f>
        <v>15.1</v>
      </c>
      <c r="E12" s="28">
        <f t="shared" si="10"/>
        <v>15.2</v>
      </c>
      <c r="F12" s="28">
        <f t="shared" si="10"/>
        <v>15.299999999999999</v>
      </c>
      <c r="G12" s="28">
        <f t="shared" si="10"/>
        <v>15.399999999999999</v>
      </c>
      <c r="H12" s="28">
        <f t="shared" si="10"/>
        <v>15.499999999999998</v>
      </c>
      <c r="I12" s="28">
        <f t="shared" si="10"/>
        <v>15.599999999999998</v>
      </c>
      <c r="J12" s="28">
        <f t="shared" si="10"/>
        <v>15.699999999999998</v>
      </c>
      <c r="K12" s="28">
        <f t="shared" si="10"/>
        <v>15.799999999999997</v>
      </c>
      <c r="L12" s="28">
        <f t="shared" si="10"/>
        <v>15.899999999999997</v>
      </c>
      <c r="M12" s="28">
        <f t="shared" si="10"/>
        <v>15.999999999999996</v>
      </c>
      <c r="N12" s="28">
        <f t="shared" si="10"/>
        <v>16.099999999999998</v>
      </c>
      <c r="O12" s="28">
        <f t="shared" si="10"/>
        <v>16.2</v>
      </c>
      <c r="P12" s="28">
        <f t="shared" si="10"/>
        <v>16.3</v>
      </c>
      <c r="Q12" s="28">
        <f t="shared" si="10"/>
        <v>16.400000000000002</v>
      </c>
      <c r="R12" s="28">
        <v>16.5</v>
      </c>
      <c r="S12" s="28"/>
      <c r="T12" s="28"/>
      <c r="U12" s="28"/>
      <c r="V12" s="28"/>
      <c r="W12" s="32">
        <f>(R12-C12)/(70-55)</f>
        <v>0.1</v>
      </c>
      <c r="X12" s="4"/>
    </row>
    <row r="13" spans="1:24" ht="22.2" customHeight="1" x14ac:dyDescent="0.3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</row>
    <row r="15" spans="1:24" x14ac:dyDescent="0.3">
      <c r="B15" s="3"/>
      <c r="C15" s="1"/>
    </row>
    <row r="16" spans="1:24" x14ac:dyDescent="0.3">
      <c r="B16" s="3"/>
      <c r="C16" s="1"/>
    </row>
    <row r="17" spans="2:5" x14ac:dyDescent="0.3">
      <c r="B17" s="3"/>
      <c r="C17" s="1"/>
    </row>
    <row r="18" spans="2:5" x14ac:dyDescent="0.3">
      <c r="B18" s="3"/>
      <c r="C18" s="1"/>
    </row>
    <row r="19" spans="2:5" x14ac:dyDescent="0.3">
      <c r="C19" s="1"/>
    </row>
    <row r="23" spans="2:5" x14ac:dyDescent="0.3">
      <c r="B23" s="2"/>
      <c r="D23" s="3"/>
    </row>
    <row r="26" spans="2:5" x14ac:dyDescent="0.3">
      <c r="E26" s="1"/>
    </row>
    <row r="27" spans="2:5" x14ac:dyDescent="0.3">
      <c r="E27" s="1"/>
    </row>
    <row r="28" spans="2:5" x14ac:dyDescent="0.3">
      <c r="E28" s="1"/>
    </row>
    <row r="29" spans="2:5" x14ac:dyDescent="0.3">
      <c r="E29" s="1"/>
    </row>
    <row r="30" spans="2:5" x14ac:dyDescent="0.3">
      <c r="E30" s="1"/>
    </row>
    <row r="31" spans="2:5" x14ac:dyDescent="0.3">
      <c r="E31" s="1"/>
    </row>
    <row r="32" spans="2:5" x14ac:dyDescent="0.3">
      <c r="E32" s="1"/>
    </row>
    <row r="33" spans="5:5" x14ac:dyDescent="0.3">
      <c r="E33" s="1"/>
    </row>
    <row r="34" spans="5:5" x14ac:dyDescent="0.3">
      <c r="E34" s="1"/>
    </row>
  </sheetData>
  <mergeCells count="7">
    <mergeCell ref="A11:B12"/>
    <mergeCell ref="A4:W4"/>
    <mergeCell ref="A5:W5"/>
    <mergeCell ref="A6:B6"/>
    <mergeCell ref="C6:W6"/>
    <mergeCell ref="A7:B8"/>
    <mergeCell ref="A9:B10"/>
  </mergeCells>
  <pageMargins left="0.7" right="0.7" top="0.75" bottom="0.75" header="0.3" footer="0.3"/>
  <pageSetup paperSize="5" scale="88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57C12-F641-41EB-B323-9488F93C90D7}">
  <sheetPr codeName="Feuil15">
    <tabColor rgb="FF00B050"/>
  </sheetPr>
  <dimension ref="A3:O55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3" width="7.5546875" customWidth="1"/>
    <col min="14" max="14" width="8" customWidth="1"/>
  </cols>
  <sheetData>
    <row r="3" spans="1:15" ht="25.8" customHeight="1" x14ac:dyDescent="0.3">
      <c r="A3" s="57" t="s">
        <v>32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9"/>
    </row>
    <row r="4" spans="1:15" ht="25.2" customHeight="1" x14ac:dyDescent="0.3">
      <c r="A4" s="57" t="s">
        <v>39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9"/>
    </row>
    <row r="5" spans="1:15" ht="25.2" customHeight="1" thickBot="1" x14ac:dyDescent="0.35">
      <c r="A5" s="62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5" ht="25.2" customHeight="1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23">
        <f t="shared" si="0"/>
        <v>0.95000000000000007</v>
      </c>
      <c r="I6" s="23">
        <f t="shared" si="0"/>
        <v>0.96000000000000008</v>
      </c>
      <c r="J6" s="21">
        <f t="shared" si="0"/>
        <v>0.97000000000000008</v>
      </c>
      <c r="K6" s="21">
        <f t="shared" si="0"/>
        <v>0.98000000000000009</v>
      </c>
      <c r="L6" s="21">
        <f t="shared" si="0"/>
        <v>0.9900000000000001</v>
      </c>
      <c r="M6" s="22">
        <f t="shared" si="0"/>
        <v>1</v>
      </c>
      <c r="N6" s="24"/>
    </row>
    <row r="7" spans="1:15" ht="22.2" customHeight="1" thickBot="1" x14ac:dyDescent="0.35">
      <c r="A7" s="62"/>
      <c r="B7" s="63"/>
      <c r="C7" s="27">
        <v>29.63</v>
      </c>
      <c r="D7" s="28">
        <f>C7+$N$7</f>
        <v>30.004285714285714</v>
      </c>
      <c r="E7" s="28">
        <f t="shared" ref="E7:I7" si="1">D7+$N$7</f>
        <v>30.37857142857143</v>
      </c>
      <c r="F7" s="28">
        <f t="shared" si="1"/>
        <v>30.752857142857145</v>
      </c>
      <c r="G7" s="28">
        <f t="shared" si="1"/>
        <v>31.127142857142861</v>
      </c>
      <c r="H7" s="28">
        <f t="shared" si="1"/>
        <v>31.501428571428576</v>
      </c>
      <c r="I7" s="28">
        <f t="shared" si="1"/>
        <v>31.875714285714292</v>
      </c>
      <c r="J7" s="34">
        <v>32.25</v>
      </c>
      <c r="K7" s="34">
        <f t="shared" ref="K7:M7" si="2">J7</f>
        <v>32.25</v>
      </c>
      <c r="L7" s="34">
        <f t="shared" si="2"/>
        <v>32.25</v>
      </c>
      <c r="M7" s="34">
        <f t="shared" si="2"/>
        <v>32.25</v>
      </c>
      <c r="N7" s="35">
        <f>(J7-C7)/(97-90)</f>
        <v>0.37428571428571444</v>
      </c>
      <c r="O7" s="4"/>
    </row>
    <row r="8" spans="1:15" ht="22.2" customHeight="1" x14ac:dyDescent="0.3">
      <c r="A8" s="60" t="s">
        <v>3</v>
      </c>
      <c r="B8" s="61"/>
      <c r="C8" s="25">
        <v>0.8</v>
      </c>
      <c r="D8" s="26">
        <f>C8+1%</f>
        <v>0.81</v>
      </c>
      <c r="E8" s="26">
        <f t="shared" ref="E8:L8" si="3">D8+1%</f>
        <v>0.82000000000000006</v>
      </c>
      <c r="F8" s="26">
        <f t="shared" si="3"/>
        <v>0.83000000000000007</v>
      </c>
      <c r="G8" s="26">
        <f t="shared" si="3"/>
        <v>0.84000000000000008</v>
      </c>
      <c r="H8" s="26">
        <f t="shared" si="3"/>
        <v>0.85000000000000009</v>
      </c>
      <c r="I8" s="26">
        <f t="shared" si="3"/>
        <v>0.8600000000000001</v>
      </c>
      <c r="J8" s="26">
        <f t="shared" si="3"/>
        <v>0.87000000000000011</v>
      </c>
      <c r="K8" s="26">
        <f t="shared" si="3"/>
        <v>0.88000000000000012</v>
      </c>
      <c r="L8" s="26">
        <f t="shared" si="3"/>
        <v>0.89000000000000012</v>
      </c>
      <c r="M8" s="29"/>
      <c r="N8" s="24"/>
    </row>
    <row r="9" spans="1:15" ht="22.2" customHeight="1" thickBot="1" x14ac:dyDescent="0.35">
      <c r="A9" s="62"/>
      <c r="B9" s="63"/>
      <c r="C9" s="27">
        <v>27.63</v>
      </c>
      <c r="D9" s="28">
        <f>C9+$N$9</f>
        <v>27.851111111111109</v>
      </c>
      <c r="E9" s="28">
        <f t="shared" ref="E9:K9" si="4">D9+$N$9</f>
        <v>28.072222222222219</v>
      </c>
      <c r="F9" s="28">
        <f t="shared" si="4"/>
        <v>28.293333333333329</v>
      </c>
      <c r="G9" s="28">
        <f t="shared" si="4"/>
        <v>28.51444444444444</v>
      </c>
      <c r="H9" s="28">
        <f t="shared" si="4"/>
        <v>28.73555555555555</v>
      </c>
      <c r="I9" s="28">
        <f t="shared" si="4"/>
        <v>28.95666666666666</v>
      </c>
      <c r="J9" s="28">
        <f t="shared" si="4"/>
        <v>29.17777777777777</v>
      </c>
      <c r="K9" s="28">
        <f t="shared" si="4"/>
        <v>29.39888888888888</v>
      </c>
      <c r="L9" s="28">
        <v>29.62</v>
      </c>
      <c r="M9" s="30"/>
      <c r="N9" s="32">
        <f>(L9-C9)/(89-80)</f>
        <v>0.22111111111111134</v>
      </c>
    </row>
    <row r="10" spans="1:15" ht="22.2" customHeight="1" x14ac:dyDescent="0.3">
      <c r="A10" s="60" t="s">
        <v>4</v>
      </c>
      <c r="B10" s="61"/>
      <c r="C10" s="25">
        <v>0.7</v>
      </c>
      <c r="D10" s="26">
        <f t="shared" ref="D10:L12" si="5">C10+1%</f>
        <v>0.71</v>
      </c>
      <c r="E10" s="26">
        <f t="shared" si="5"/>
        <v>0.72</v>
      </c>
      <c r="F10" s="26">
        <f t="shared" si="5"/>
        <v>0.73</v>
      </c>
      <c r="G10" s="26">
        <f t="shared" si="5"/>
        <v>0.74</v>
      </c>
      <c r="H10" s="26">
        <f t="shared" si="5"/>
        <v>0.75</v>
      </c>
      <c r="I10" s="26">
        <f t="shared" si="5"/>
        <v>0.76</v>
      </c>
      <c r="J10" s="26">
        <f t="shared" si="5"/>
        <v>0.77</v>
      </c>
      <c r="K10" s="26">
        <f t="shared" si="5"/>
        <v>0.78</v>
      </c>
      <c r="L10" s="26">
        <f t="shared" si="5"/>
        <v>0.79</v>
      </c>
      <c r="M10" s="31"/>
      <c r="N10" s="24"/>
    </row>
    <row r="11" spans="1:15" ht="22.2" customHeight="1" thickBot="1" x14ac:dyDescent="0.35">
      <c r="A11" s="62"/>
      <c r="B11" s="63"/>
      <c r="C11" s="27">
        <v>25.63</v>
      </c>
      <c r="D11" s="28">
        <f>C11+$N$11</f>
        <v>25.851111111111109</v>
      </c>
      <c r="E11" s="28">
        <f t="shared" ref="E11:K11" si="6">D11+$N$11</f>
        <v>26.072222222222219</v>
      </c>
      <c r="F11" s="28">
        <f t="shared" si="6"/>
        <v>26.293333333333329</v>
      </c>
      <c r="G11" s="28">
        <f t="shared" si="6"/>
        <v>26.51444444444444</v>
      </c>
      <c r="H11" s="28">
        <f t="shared" si="6"/>
        <v>26.73555555555555</v>
      </c>
      <c r="I11" s="28">
        <f t="shared" si="6"/>
        <v>26.95666666666666</v>
      </c>
      <c r="J11" s="28">
        <f t="shared" si="6"/>
        <v>27.17777777777777</v>
      </c>
      <c r="K11" s="28">
        <f t="shared" si="6"/>
        <v>27.39888888888888</v>
      </c>
      <c r="L11" s="28">
        <v>27.62</v>
      </c>
      <c r="M11" s="30"/>
      <c r="N11" s="32">
        <f>(L11-C11)/(79-70)</f>
        <v>0.22111111111111134</v>
      </c>
    </row>
    <row r="12" spans="1:15" ht="22.2" customHeight="1" x14ac:dyDescent="0.3">
      <c r="A12" s="60" t="s">
        <v>5</v>
      </c>
      <c r="B12" s="61"/>
      <c r="C12" s="25">
        <v>0.6</v>
      </c>
      <c r="D12" s="26">
        <f t="shared" si="5"/>
        <v>0.61</v>
      </c>
      <c r="E12" s="26">
        <f t="shared" si="5"/>
        <v>0.62</v>
      </c>
      <c r="F12" s="26">
        <f t="shared" si="5"/>
        <v>0.63</v>
      </c>
      <c r="G12" s="26">
        <f t="shared" si="5"/>
        <v>0.64</v>
      </c>
      <c r="H12" s="26">
        <f t="shared" si="5"/>
        <v>0.65</v>
      </c>
      <c r="I12" s="26">
        <f t="shared" si="5"/>
        <v>0.66</v>
      </c>
      <c r="J12" s="26">
        <f t="shared" si="5"/>
        <v>0.67</v>
      </c>
      <c r="K12" s="26">
        <f t="shared" si="5"/>
        <v>0.68</v>
      </c>
      <c r="L12" s="26">
        <f t="shared" si="5"/>
        <v>0.69000000000000006</v>
      </c>
      <c r="M12" s="31"/>
      <c r="N12" s="24"/>
    </row>
    <row r="13" spans="1:15" ht="22.2" customHeight="1" thickBot="1" x14ac:dyDescent="0.35">
      <c r="A13" s="62"/>
      <c r="B13" s="63"/>
      <c r="C13" s="27">
        <v>23.63</v>
      </c>
      <c r="D13" s="28">
        <f>C13+$N$11</f>
        <v>23.851111111111109</v>
      </c>
      <c r="E13" s="28">
        <f t="shared" ref="E13:K13" si="7">D13+$N$11</f>
        <v>24.072222222222219</v>
      </c>
      <c r="F13" s="28">
        <f t="shared" si="7"/>
        <v>24.293333333333329</v>
      </c>
      <c r="G13" s="28">
        <f t="shared" si="7"/>
        <v>24.51444444444444</v>
      </c>
      <c r="H13" s="28">
        <f t="shared" si="7"/>
        <v>24.73555555555555</v>
      </c>
      <c r="I13" s="28">
        <f t="shared" si="7"/>
        <v>24.95666666666666</v>
      </c>
      <c r="J13" s="28">
        <f t="shared" si="7"/>
        <v>25.17777777777777</v>
      </c>
      <c r="K13" s="28">
        <f t="shared" si="7"/>
        <v>25.39888888888888</v>
      </c>
      <c r="L13" s="28">
        <v>25.62</v>
      </c>
      <c r="M13" s="30"/>
      <c r="N13" s="32">
        <f>(L13-C13)/(69-60)</f>
        <v>0.22111111111111134</v>
      </c>
    </row>
    <row r="14" spans="1:15" ht="22.2" customHeight="1" x14ac:dyDescent="0.3">
      <c r="A14" s="60" t="s">
        <v>6</v>
      </c>
      <c r="B14" s="61"/>
      <c r="C14" s="25">
        <v>0.5</v>
      </c>
      <c r="D14" s="26">
        <f t="shared" ref="D14:L14" si="8">C14+1%</f>
        <v>0.51</v>
      </c>
      <c r="E14" s="26">
        <f t="shared" si="8"/>
        <v>0.52</v>
      </c>
      <c r="F14" s="26">
        <f t="shared" si="8"/>
        <v>0.53</v>
      </c>
      <c r="G14" s="26">
        <f t="shared" si="8"/>
        <v>0.54</v>
      </c>
      <c r="H14" s="26">
        <f t="shared" si="8"/>
        <v>0.55000000000000004</v>
      </c>
      <c r="I14" s="26">
        <f t="shared" si="8"/>
        <v>0.56000000000000005</v>
      </c>
      <c r="J14" s="26">
        <f t="shared" si="8"/>
        <v>0.57000000000000006</v>
      </c>
      <c r="K14" s="26">
        <f t="shared" si="8"/>
        <v>0.58000000000000007</v>
      </c>
      <c r="L14" s="26">
        <f t="shared" si="8"/>
        <v>0.59000000000000008</v>
      </c>
      <c r="M14" s="31"/>
      <c r="N14" s="24"/>
    </row>
    <row r="15" spans="1:15" ht="22.2" customHeight="1" thickBot="1" x14ac:dyDescent="0.35">
      <c r="A15" s="62"/>
      <c r="B15" s="63"/>
      <c r="C15" s="27">
        <v>21.63</v>
      </c>
      <c r="D15" s="28">
        <f>C15+$N$11</f>
        <v>21.851111111111109</v>
      </c>
      <c r="E15" s="28">
        <f t="shared" ref="E15:K15" si="9">D15+$N$11</f>
        <v>22.072222222222219</v>
      </c>
      <c r="F15" s="28">
        <f t="shared" si="9"/>
        <v>22.293333333333329</v>
      </c>
      <c r="G15" s="28">
        <f t="shared" si="9"/>
        <v>22.51444444444444</v>
      </c>
      <c r="H15" s="28">
        <f t="shared" si="9"/>
        <v>22.73555555555555</v>
      </c>
      <c r="I15" s="28">
        <f t="shared" si="9"/>
        <v>22.95666666666666</v>
      </c>
      <c r="J15" s="28">
        <f t="shared" si="9"/>
        <v>23.17777777777777</v>
      </c>
      <c r="K15" s="28">
        <f t="shared" si="9"/>
        <v>23.39888888888888</v>
      </c>
      <c r="L15" s="28">
        <v>23.62</v>
      </c>
      <c r="M15" s="30"/>
      <c r="N15" s="32">
        <f>(L15-C15)/(59-50)</f>
        <v>0.22111111111111134</v>
      </c>
    </row>
    <row r="16" spans="1:15" ht="22.2" customHeight="1" x14ac:dyDescent="0.3"/>
    <row r="17" spans="2:14" ht="22.2" customHeight="1" x14ac:dyDescent="0.3"/>
    <row r="18" spans="2:14" ht="22.2" customHeight="1" x14ac:dyDescent="0.3"/>
    <row r="19" spans="2:14" x14ac:dyDescent="0.3">
      <c r="N19" s="2"/>
    </row>
    <row r="31" spans="2:14" x14ac:dyDescent="0.3">
      <c r="C31" s="1"/>
      <c r="E31" s="2"/>
    </row>
    <row r="32" spans="2:14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B38" s="3"/>
      <c r="C38" s="1"/>
    </row>
    <row r="39" spans="2:5" x14ac:dyDescent="0.3">
      <c r="B39" s="3"/>
      <c r="C39" s="1"/>
    </row>
    <row r="40" spans="2:5" x14ac:dyDescent="0.3">
      <c r="C40" s="1"/>
    </row>
    <row r="44" spans="2:5" x14ac:dyDescent="0.3">
      <c r="B44" s="2"/>
      <c r="D44" s="3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  <row r="54" spans="5:5" x14ac:dyDescent="0.3">
      <c r="E54" s="1"/>
    </row>
    <row r="55" spans="5:5" x14ac:dyDescent="0.3">
      <c r="E55" s="1"/>
    </row>
  </sheetData>
  <mergeCells count="9">
    <mergeCell ref="A3:N3"/>
    <mergeCell ref="A4:N4"/>
    <mergeCell ref="A12:B13"/>
    <mergeCell ref="A14:B15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48BF5-2FEE-4FA7-BE3E-A2FD3D7BC524}">
  <sheetPr codeName="Feuil16">
    <tabColor rgb="FF00B050"/>
    <pageSetUpPr fitToPage="1"/>
  </sheetPr>
  <dimension ref="A3:O34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3" width="7.5546875" customWidth="1"/>
    <col min="14" max="14" width="8" customWidth="1"/>
  </cols>
  <sheetData>
    <row r="3" spans="1:15" ht="15" thickBot="1" x14ac:dyDescent="0.35"/>
    <row r="4" spans="1:15" ht="25.2" customHeight="1" thickBot="1" x14ac:dyDescent="0.35">
      <c r="A4" s="68" t="s">
        <v>17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70"/>
    </row>
    <row r="5" spans="1:15" ht="25.2" customHeight="1" thickBot="1" x14ac:dyDescent="0.35">
      <c r="A5" s="68" t="s">
        <v>16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70"/>
    </row>
    <row r="6" spans="1:15" ht="25.2" customHeight="1" thickBot="1" x14ac:dyDescent="0.35">
      <c r="A6" s="62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3"/>
    </row>
    <row r="7" spans="1:15" ht="22.2" customHeight="1" x14ac:dyDescent="0.3">
      <c r="A7" s="60" t="s">
        <v>2</v>
      </c>
      <c r="B7" s="61"/>
      <c r="C7" s="17">
        <v>0.9</v>
      </c>
      <c r="D7" s="18">
        <f>C7+1%</f>
        <v>0.91</v>
      </c>
      <c r="E7" s="18">
        <f t="shared" ref="E7:M7" si="0">D7+1%</f>
        <v>0.92</v>
      </c>
      <c r="F7" s="18">
        <f t="shared" si="0"/>
        <v>0.93</v>
      </c>
      <c r="G7" s="18">
        <f t="shared" si="0"/>
        <v>0.94000000000000006</v>
      </c>
      <c r="H7" s="18">
        <f t="shared" si="0"/>
        <v>0.95000000000000007</v>
      </c>
      <c r="I7" s="18">
        <f t="shared" si="0"/>
        <v>0.96000000000000008</v>
      </c>
      <c r="J7" s="18">
        <f t="shared" si="0"/>
        <v>0.97000000000000008</v>
      </c>
      <c r="K7" s="18">
        <f t="shared" si="0"/>
        <v>0.98000000000000009</v>
      </c>
      <c r="L7" s="18">
        <f t="shared" si="0"/>
        <v>0.9900000000000001</v>
      </c>
      <c r="M7" s="18">
        <f t="shared" si="0"/>
        <v>1</v>
      </c>
      <c r="N7" s="24"/>
    </row>
    <row r="8" spans="1:15" ht="22.2" customHeight="1" thickBot="1" x14ac:dyDescent="0.35">
      <c r="A8" s="62"/>
      <c r="B8" s="63"/>
      <c r="C8" s="27">
        <v>28.66</v>
      </c>
      <c r="D8" s="28">
        <f>C8+$N$8</f>
        <v>28.716000000000001</v>
      </c>
      <c r="E8" s="28">
        <f t="shared" ref="E8:L8" si="1">D8+$N$8</f>
        <v>28.772000000000002</v>
      </c>
      <c r="F8" s="28">
        <f t="shared" si="1"/>
        <v>28.828000000000003</v>
      </c>
      <c r="G8" s="28">
        <f t="shared" si="1"/>
        <v>28.884000000000004</v>
      </c>
      <c r="H8" s="28">
        <f t="shared" si="1"/>
        <v>28.940000000000005</v>
      </c>
      <c r="I8" s="28">
        <f t="shared" si="1"/>
        <v>28.996000000000006</v>
      </c>
      <c r="J8" s="28">
        <f t="shared" si="1"/>
        <v>29.052000000000007</v>
      </c>
      <c r="K8" s="28">
        <f t="shared" si="1"/>
        <v>29.108000000000008</v>
      </c>
      <c r="L8" s="28">
        <f t="shared" si="1"/>
        <v>29.164000000000009</v>
      </c>
      <c r="M8" s="28">
        <v>29.22</v>
      </c>
      <c r="N8" s="32">
        <f>(M8-C8)/(100-90)</f>
        <v>5.5999999999999869E-2</v>
      </c>
      <c r="O8" s="4"/>
    </row>
    <row r="9" spans="1:15" ht="22.2" customHeight="1" x14ac:dyDescent="0.3">
      <c r="A9" s="60" t="s">
        <v>3</v>
      </c>
      <c r="B9" s="61"/>
      <c r="C9" s="25">
        <v>0.8</v>
      </c>
      <c r="D9" s="26">
        <f>C9+1%</f>
        <v>0.81</v>
      </c>
      <c r="E9" s="26">
        <f t="shared" ref="E9:L9" si="2">D9+1%</f>
        <v>0.82000000000000006</v>
      </c>
      <c r="F9" s="26">
        <f t="shared" si="2"/>
        <v>0.83000000000000007</v>
      </c>
      <c r="G9" s="26">
        <f t="shared" si="2"/>
        <v>0.84000000000000008</v>
      </c>
      <c r="H9" s="26">
        <f t="shared" si="2"/>
        <v>0.85000000000000009</v>
      </c>
      <c r="I9" s="26">
        <f t="shared" si="2"/>
        <v>0.8600000000000001</v>
      </c>
      <c r="J9" s="26">
        <f t="shared" si="2"/>
        <v>0.87000000000000011</v>
      </c>
      <c r="K9" s="26">
        <f t="shared" si="2"/>
        <v>0.88000000000000012</v>
      </c>
      <c r="L9" s="26">
        <f t="shared" si="2"/>
        <v>0.89000000000000012</v>
      </c>
      <c r="M9" s="26"/>
      <c r="N9" s="24"/>
    </row>
    <row r="10" spans="1:15" ht="22.2" customHeight="1" thickBot="1" x14ac:dyDescent="0.35">
      <c r="A10" s="62"/>
      <c r="B10" s="63"/>
      <c r="C10" s="27">
        <v>26.66</v>
      </c>
      <c r="D10" s="28">
        <f>C10+$N$10</f>
        <v>26.88111111111111</v>
      </c>
      <c r="E10" s="28">
        <f t="shared" ref="E10:K10" si="3">D10+$N$10</f>
        <v>27.10222222222222</v>
      </c>
      <c r="F10" s="28">
        <f t="shared" si="3"/>
        <v>27.323333333333331</v>
      </c>
      <c r="G10" s="28">
        <f t="shared" si="3"/>
        <v>27.544444444444441</v>
      </c>
      <c r="H10" s="28">
        <f t="shared" si="3"/>
        <v>27.765555555555551</v>
      </c>
      <c r="I10" s="28">
        <f t="shared" si="3"/>
        <v>27.986666666666661</v>
      </c>
      <c r="J10" s="28">
        <f t="shared" si="3"/>
        <v>28.207777777777771</v>
      </c>
      <c r="K10" s="28">
        <f t="shared" si="3"/>
        <v>28.428888888888881</v>
      </c>
      <c r="L10" s="28">
        <v>28.65</v>
      </c>
      <c r="M10" s="28"/>
      <c r="N10" s="32">
        <f>(L10-C10)/(89-80)</f>
        <v>0.22111111111111093</v>
      </c>
      <c r="O10" s="4"/>
    </row>
    <row r="11" spans="1:15" ht="22.2" customHeight="1" x14ac:dyDescent="0.3">
      <c r="A11" s="60" t="s">
        <v>4</v>
      </c>
      <c r="B11" s="61"/>
      <c r="C11" s="25">
        <v>0.7</v>
      </c>
      <c r="D11" s="26">
        <f t="shared" ref="D11:L11" si="4">C11+1%</f>
        <v>0.71</v>
      </c>
      <c r="E11" s="26">
        <f t="shared" si="4"/>
        <v>0.72</v>
      </c>
      <c r="F11" s="26">
        <f t="shared" si="4"/>
        <v>0.73</v>
      </c>
      <c r="G11" s="26">
        <f t="shared" si="4"/>
        <v>0.74</v>
      </c>
      <c r="H11" s="26">
        <f t="shared" si="4"/>
        <v>0.75</v>
      </c>
      <c r="I11" s="26">
        <f t="shared" si="4"/>
        <v>0.76</v>
      </c>
      <c r="J11" s="26">
        <f t="shared" si="4"/>
        <v>0.77</v>
      </c>
      <c r="K11" s="26">
        <f t="shared" si="4"/>
        <v>0.78</v>
      </c>
      <c r="L11" s="26">
        <f t="shared" si="4"/>
        <v>0.79</v>
      </c>
      <c r="M11" s="26"/>
      <c r="N11" s="24"/>
    </row>
    <row r="12" spans="1:15" ht="22.2" customHeight="1" thickBot="1" x14ac:dyDescent="0.35">
      <c r="A12" s="62"/>
      <c r="B12" s="63"/>
      <c r="C12" s="27">
        <v>24.66</v>
      </c>
      <c r="D12" s="28">
        <f>C12+$N$12</f>
        <v>24.88111111111111</v>
      </c>
      <c r="E12" s="28">
        <f t="shared" ref="E12:K12" si="5">D12+$N$12</f>
        <v>25.10222222222222</v>
      </c>
      <c r="F12" s="28">
        <f t="shared" si="5"/>
        <v>25.323333333333331</v>
      </c>
      <c r="G12" s="28">
        <f t="shared" si="5"/>
        <v>25.544444444444441</v>
      </c>
      <c r="H12" s="28">
        <f t="shared" si="5"/>
        <v>25.765555555555551</v>
      </c>
      <c r="I12" s="28">
        <f t="shared" si="5"/>
        <v>25.986666666666661</v>
      </c>
      <c r="J12" s="28">
        <f t="shared" si="5"/>
        <v>26.207777777777771</v>
      </c>
      <c r="K12" s="28">
        <f t="shared" si="5"/>
        <v>26.428888888888881</v>
      </c>
      <c r="L12" s="28">
        <v>26.65</v>
      </c>
      <c r="M12" s="28"/>
      <c r="N12" s="32">
        <f>(L12-C12)/(79-70)</f>
        <v>0.22111111111111093</v>
      </c>
      <c r="O12" s="4"/>
    </row>
    <row r="13" spans="1:15" ht="22.2" customHeight="1" x14ac:dyDescent="0.3">
      <c r="A13" s="60" t="s">
        <v>5</v>
      </c>
      <c r="B13" s="61"/>
      <c r="C13" s="25">
        <v>0.6</v>
      </c>
      <c r="D13" s="26">
        <f t="shared" ref="D13" si="6">C13+1%</f>
        <v>0.61</v>
      </c>
      <c r="E13" s="26">
        <f t="shared" ref="E13" si="7">D13+1%</f>
        <v>0.62</v>
      </c>
      <c r="F13" s="26">
        <f t="shared" ref="F13" si="8">E13+1%</f>
        <v>0.63</v>
      </c>
      <c r="G13" s="26">
        <f t="shared" ref="G13" si="9">F13+1%</f>
        <v>0.64</v>
      </c>
      <c r="H13" s="26">
        <f t="shared" ref="H13" si="10">G13+1%</f>
        <v>0.65</v>
      </c>
      <c r="I13" s="26">
        <f t="shared" ref="I13" si="11">H13+1%</f>
        <v>0.66</v>
      </c>
      <c r="J13" s="26">
        <f t="shared" ref="J13" si="12">I13+1%</f>
        <v>0.67</v>
      </c>
      <c r="K13" s="26">
        <f t="shared" ref="K13" si="13">J13+1%</f>
        <v>0.68</v>
      </c>
      <c r="L13" s="26">
        <f t="shared" ref="L13" si="14">K13+1%</f>
        <v>0.69000000000000006</v>
      </c>
      <c r="M13" s="26"/>
      <c r="N13" s="24"/>
    </row>
    <row r="14" spans="1:15" ht="22.2" customHeight="1" thickBot="1" x14ac:dyDescent="0.35">
      <c r="A14" s="62"/>
      <c r="B14" s="63"/>
      <c r="C14" s="27">
        <v>22.66</v>
      </c>
      <c r="D14" s="28">
        <f>C14+$N$12</f>
        <v>22.88111111111111</v>
      </c>
      <c r="E14" s="28">
        <f t="shared" ref="E14:K14" si="15">D14+$N$12</f>
        <v>23.10222222222222</v>
      </c>
      <c r="F14" s="28">
        <f t="shared" si="15"/>
        <v>23.323333333333331</v>
      </c>
      <c r="G14" s="28">
        <f t="shared" si="15"/>
        <v>23.544444444444441</v>
      </c>
      <c r="H14" s="28">
        <f t="shared" si="15"/>
        <v>23.765555555555551</v>
      </c>
      <c r="I14" s="28">
        <f t="shared" si="15"/>
        <v>23.986666666666661</v>
      </c>
      <c r="J14" s="28">
        <f t="shared" si="15"/>
        <v>24.207777777777771</v>
      </c>
      <c r="K14" s="28">
        <f t="shared" si="15"/>
        <v>24.428888888888881</v>
      </c>
      <c r="L14" s="28">
        <v>24.65</v>
      </c>
      <c r="M14" s="28"/>
      <c r="N14" s="32">
        <f>(L14-C14)/(79-70)</f>
        <v>0.22111111111111093</v>
      </c>
      <c r="O14" s="4"/>
    </row>
    <row r="15" spans="1:15" ht="22.2" customHeight="1" x14ac:dyDescent="0.3">
      <c r="A15" s="60" t="s">
        <v>6</v>
      </c>
      <c r="B15" s="61"/>
      <c r="C15" s="25">
        <v>0.5</v>
      </c>
      <c r="D15" s="26">
        <f t="shared" ref="D15" si="16">C15+1%</f>
        <v>0.51</v>
      </c>
      <c r="E15" s="26">
        <f t="shared" ref="E15" si="17">D15+1%</f>
        <v>0.52</v>
      </c>
      <c r="F15" s="26">
        <f t="shared" ref="F15" si="18">E15+1%</f>
        <v>0.53</v>
      </c>
      <c r="G15" s="26">
        <f t="shared" ref="G15" si="19">F15+1%</f>
        <v>0.54</v>
      </c>
      <c r="H15" s="26">
        <f t="shared" ref="H15" si="20">G15+1%</f>
        <v>0.55000000000000004</v>
      </c>
      <c r="I15" s="26">
        <f t="shared" ref="I15" si="21">H15+1%</f>
        <v>0.56000000000000005</v>
      </c>
      <c r="J15" s="26">
        <f t="shared" ref="J15" si="22">I15+1%</f>
        <v>0.57000000000000006</v>
      </c>
      <c r="K15" s="26">
        <f t="shared" ref="K15" si="23">J15+1%</f>
        <v>0.58000000000000007</v>
      </c>
      <c r="L15" s="26">
        <f t="shared" ref="L15" si="24">K15+1%</f>
        <v>0.59000000000000008</v>
      </c>
      <c r="M15" s="26"/>
      <c r="N15" s="24"/>
    </row>
    <row r="16" spans="1:15" ht="22.2" customHeight="1" thickBot="1" x14ac:dyDescent="0.35">
      <c r="A16" s="62"/>
      <c r="B16" s="63"/>
      <c r="C16" s="27">
        <v>20.66</v>
      </c>
      <c r="D16" s="28">
        <f>C16+$N$12</f>
        <v>20.88111111111111</v>
      </c>
      <c r="E16" s="28">
        <f t="shared" ref="E16:K16" si="25">D16+$N$12</f>
        <v>21.10222222222222</v>
      </c>
      <c r="F16" s="28">
        <f t="shared" si="25"/>
        <v>21.323333333333331</v>
      </c>
      <c r="G16" s="28">
        <f t="shared" si="25"/>
        <v>21.544444444444441</v>
      </c>
      <c r="H16" s="28">
        <f t="shared" si="25"/>
        <v>21.765555555555551</v>
      </c>
      <c r="I16" s="28">
        <f t="shared" si="25"/>
        <v>21.986666666666661</v>
      </c>
      <c r="J16" s="28">
        <f t="shared" si="25"/>
        <v>22.207777777777771</v>
      </c>
      <c r="K16" s="28">
        <f t="shared" si="25"/>
        <v>22.428888888888881</v>
      </c>
      <c r="L16" s="28">
        <v>22.65</v>
      </c>
      <c r="M16" s="28"/>
      <c r="N16" s="32">
        <f>(L16-C16)/(79-70)</f>
        <v>0.22111111111111093</v>
      </c>
      <c r="O16" s="4"/>
    </row>
    <row r="17" spans="2:14" x14ac:dyDescent="0.3">
      <c r="B17" s="3"/>
      <c r="C17" s="36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</row>
    <row r="18" spans="2:14" x14ac:dyDescent="0.3">
      <c r="B18" s="3"/>
      <c r="C18" s="1"/>
    </row>
    <row r="19" spans="2:14" x14ac:dyDescent="0.3">
      <c r="C19" s="1"/>
    </row>
    <row r="23" spans="2:14" x14ac:dyDescent="0.3">
      <c r="B23" s="2"/>
      <c r="D23" s="3"/>
    </row>
    <row r="26" spans="2:14" x14ac:dyDescent="0.3">
      <c r="E26" s="1"/>
    </row>
    <row r="27" spans="2:14" x14ac:dyDescent="0.3">
      <c r="E27" s="1"/>
    </row>
    <row r="28" spans="2:14" x14ac:dyDescent="0.3">
      <c r="E28" s="1"/>
    </row>
    <row r="29" spans="2:14" x14ac:dyDescent="0.3">
      <c r="E29" s="1"/>
    </row>
    <row r="30" spans="2:14" x14ac:dyDescent="0.3">
      <c r="E30" s="1"/>
    </row>
    <row r="31" spans="2:14" x14ac:dyDescent="0.3">
      <c r="E31" s="1"/>
    </row>
    <row r="32" spans="2:14" x14ac:dyDescent="0.3">
      <c r="E32" s="1"/>
    </row>
    <row r="33" spans="5:5" x14ac:dyDescent="0.3">
      <c r="E33" s="1"/>
    </row>
    <row r="34" spans="5:5" x14ac:dyDescent="0.3">
      <c r="E34" s="1"/>
    </row>
  </sheetData>
  <mergeCells count="9">
    <mergeCell ref="A11:B12"/>
    <mergeCell ref="A13:B14"/>
    <mergeCell ref="A15:B16"/>
    <mergeCell ref="A4:N4"/>
    <mergeCell ref="A5:N5"/>
    <mergeCell ref="C6:N6"/>
    <mergeCell ref="A6:B6"/>
    <mergeCell ref="A7:B8"/>
    <mergeCell ref="A9:B10"/>
  </mergeCells>
  <pageMargins left="0.7" right="0.7" top="0.75" bottom="0.75" header="0.3" footer="0.3"/>
  <pageSetup paperSize="5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F6E0F-D49E-4A06-83F4-EA764EB3A5AF}">
  <sheetPr codeName="Feuil17"/>
  <dimension ref="A3:P55"/>
  <sheetViews>
    <sheetView topLeftCell="A3" workbookViewId="0">
      <selection activeCell="D29" sqref="D29"/>
    </sheetView>
  </sheetViews>
  <sheetFormatPr baseColWidth="10" defaultRowHeight="14.4" x14ac:dyDescent="0.3"/>
  <cols>
    <col min="2" max="2" width="11.5546875" customWidth="1"/>
    <col min="3" max="9" width="7.5546875" customWidth="1"/>
    <col min="10" max="11" width="8.5546875" bestFit="1" customWidth="1"/>
    <col min="12" max="13" width="7.5546875" customWidth="1"/>
    <col min="14" max="14" width="8" customWidth="1"/>
  </cols>
  <sheetData>
    <row r="3" spans="1:16" ht="15" thickBot="1" x14ac:dyDescent="0.35"/>
    <row r="4" spans="1:16" ht="25.2" customHeight="1" thickBot="1" x14ac:dyDescent="0.35">
      <c r="A4" s="71" t="s">
        <v>10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3"/>
    </row>
    <row r="5" spans="1:16" ht="25.2" customHeight="1" thickBot="1" x14ac:dyDescent="0.35">
      <c r="A5" s="71" t="s">
        <v>0</v>
      </c>
      <c r="B5" s="73"/>
      <c r="C5" s="74" t="s">
        <v>7</v>
      </c>
      <c r="D5" s="75"/>
      <c r="E5" s="75"/>
      <c r="F5" s="75"/>
      <c r="G5" s="75"/>
      <c r="H5" s="75"/>
      <c r="I5" s="75"/>
      <c r="J5" s="75"/>
      <c r="K5" s="75"/>
      <c r="L5" s="75"/>
      <c r="M5" s="76"/>
    </row>
    <row r="6" spans="1:16" ht="25.2" customHeight="1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6" ht="22.2" customHeight="1" thickBot="1" x14ac:dyDescent="0.35">
      <c r="A7" s="62"/>
      <c r="B7" s="63"/>
      <c r="C7" s="9">
        <f>28.66*1.02</f>
        <v>29.2332</v>
      </c>
      <c r="D7" s="10">
        <f>C7+$N$7</f>
        <v>29.369880000000002</v>
      </c>
      <c r="E7" s="10">
        <f t="shared" ref="E7:L7" si="1">D7+$N$7</f>
        <v>29.50656</v>
      </c>
      <c r="F7" s="10">
        <f t="shared" si="1"/>
        <v>29.643239999999999</v>
      </c>
      <c r="G7" s="10">
        <f t="shared" si="1"/>
        <v>29.779919999999997</v>
      </c>
      <c r="H7" s="10">
        <f t="shared" si="1"/>
        <v>29.916599999999995</v>
      </c>
      <c r="I7" s="10">
        <f t="shared" si="1"/>
        <v>30.053279999999994</v>
      </c>
      <c r="J7" s="10">
        <f t="shared" si="1"/>
        <v>30.189959999999992</v>
      </c>
      <c r="K7" s="10">
        <f t="shared" si="1"/>
        <v>30.32663999999999</v>
      </c>
      <c r="L7" s="10">
        <f t="shared" si="1"/>
        <v>30.463319999999989</v>
      </c>
      <c r="M7" s="10">
        <v>30.6</v>
      </c>
      <c r="N7" s="16">
        <f>(($M$7-$C$7)/(100-90))</f>
        <v>0.13668000000000013</v>
      </c>
    </row>
    <row r="8" spans="1:16" ht="22.2" customHeight="1" x14ac:dyDescent="0.3">
      <c r="A8" s="60" t="s">
        <v>3</v>
      </c>
      <c r="B8" s="61"/>
      <c r="C8" s="12">
        <v>0.8</v>
      </c>
      <c r="D8" s="13">
        <f>C8+1%</f>
        <v>0.81</v>
      </c>
      <c r="E8" s="13">
        <f t="shared" ref="E8:L8" si="2">D8+1%</f>
        <v>0.82000000000000006</v>
      </c>
      <c r="F8" s="13">
        <f t="shared" si="2"/>
        <v>0.83000000000000007</v>
      </c>
      <c r="G8" s="13">
        <f t="shared" si="2"/>
        <v>0.84000000000000008</v>
      </c>
      <c r="H8" s="13">
        <f t="shared" si="2"/>
        <v>0.85000000000000009</v>
      </c>
      <c r="I8" s="13">
        <f t="shared" si="2"/>
        <v>0.8600000000000001</v>
      </c>
      <c r="J8" s="13">
        <f t="shared" si="2"/>
        <v>0.87000000000000011</v>
      </c>
      <c r="K8" s="13">
        <f t="shared" si="2"/>
        <v>0.88000000000000012</v>
      </c>
      <c r="L8" s="13">
        <f t="shared" si="2"/>
        <v>0.89000000000000012</v>
      </c>
      <c r="M8" s="14"/>
    </row>
    <row r="9" spans="1:16" ht="22.2" customHeight="1" thickBot="1" x14ac:dyDescent="0.35">
      <c r="A9" s="62"/>
      <c r="B9" s="63"/>
      <c r="C9" s="9">
        <f>26.66*1.02</f>
        <v>27.193200000000001</v>
      </c>
      <c r="D9" s="10">
        <f>C9+$N$9</f>
        <v>27.418733333333336</v>
      </c>
      <c r="E9" s="10">
        <f t="shared" ref="E9:K9" si="3">D9+$N$9</f>
        <v>27.64426666666667</v>
      </c>
      <c r="F9" s="10">
        <f t="shared" si="3"/>
        <v>27.869800000000005</v>
      </c>
      <c r="G9" s="10">
        <f t="shared" si="3"/>
        <v>28.09533333333334</v>
      </c>
      <c r="H9" s="10">
        <f t="shared" si="3"/>
        <v>28.320866666666674</v>
      </c>
      <c r="I9" s="10">
        <f t="shared" si="3"/>
        <v>28.546400000000009</v>
      </c>
      <c r="J9" s="10">
        <f t="shared" si="3"/>
        <v>28.771933333333344</v>
      </c>
      <c r="K9" s="10">
        <f t="shared" si="3"/>
        <v>28.997466666666678</v>
      </c>
      <c r="L9" s="10">
        <f>28.65*1.02</f>
        <v>29.222999999999999</v>
      </c>
      <c r="M9" s="11"/>
      <c r="N9" s="16">
        <f>(L9-C9)/(89-80)</f>
        <v>0.22553333333333311</v>
      </c>
      <c r="P9" s="46">
        <f>E9+5.12</f>
        <v>32.764266666666671</v>
      </c>
    </row>
    <row r="10" spans="1:16" ht="22.2" customHeight="1" x14ac:dyDescent="0.3">
      <c r="A10" s="60" t="s">
        <v>4</v>
      </c>
      <c r="B10" s="61"/>
      <c r="C10" s="12">
        <v>0.7</v>
      </c>
      <c r="D10" s="13">
        <f t="shared" ref="D10:L12" si="4">C10+1%</f>
        <v>0.71</v>
      </c>
      <c r="E10" s="13">
        <f t="shared" si="4"/>
        <v>0.72</v>
      </c>
      <c r="F10" s="13">
        <f t="shared" si="4"/>
        <v>0.73</v>
      </c>
      <c r="G10" s="13">
        <f t="shared" si="4"/>
        <v>0.74</v>
      </c>
      <c r="H10" s="13">
        <f t="shared" si="4"/>
        <v>0.75</v>
      </c>
      <c r="I10" s="13">
        <f t="shared" si="4"/>
        <v>0.76</v>
      </c>
      <c r="J10" s="13">
        <f t="shared" si="4"/>
        <v>0.77</v>
      </c>
      <c r="K10" s="13">
        <f t="shared" si="4"/>
        <v>0.78</v>
      </c>
      <c r="L10" s="13">
        <f t="shared" si="4"/>
        <v>0.79</v>
      </c>
      <c r="M10" s="15"/>
      <c r="P10" s="1">
        <v>0.72</v>
      </c>
    </row>
    <row r="11" spans="1:16" ht="22.2" customHeight="1" thickBot="1" x14ac:dyDescent="0.35">
      <c r="A11" s="62"/>
      <c r="B11" s="63"/>
      <c r="C11" s="9">
        <f>24.66*1.02</f>
        <v>25.153200000000002</v>
      </c>
      <c r="D11" s="10">
        <f>C11+$N$11</f>
        <v>25.378733333333336</v>
      </c>
      <c r="E11" s="10">
        <f t="shared" ref="E11:K11" si="5">D11+$N$11</f>
        <v>25.604266666666671</v>
      </c>
      <c r="F11" s="10">
        <f t="shared" si="5"/>
        <v>25.829800000000006</v>
      </c>
      <c r="G11" s="10">
        <f t="shared" si="5"/>
        <v>26.055333333333341</v>
      </c>
      <c r="H11" s="10">
        <f t="shared" si="5"/>
        <v>26.280866666666675</v>
      </c>
      <c r="I11" s="10">
        <f t="shared" si="5"/>
        <v>26.50640000000001</v>
      </c>
      <c r="J11" s="10">
        <f t="shared" si="5"/>
        <v>26.731933333333345</v>
      </c>
      <c r="K11" s="10">
        <f t="shared" si="5"/>
        <v>26.957466666666679</v>
      </c>
      <c r="L11" s="10">
        <f>26.65*1.02</f>
        <v>27.183</v>
      </c>
      <c r="M11" s="11"/>
      <c r="N11" s="16">
        <f>(L11-C11)/(79-70)</f>
        <v>0.22553333333333311</v>
      </c>
    </row>
    <row r="12" spans="1:16" ht="22.2" customHeight="1" x14ac:dyDescent="0.3">
      <c r="A12" s="60" t="s">
        <v>5</v>
      </c>
      <c r="B12" s="61"/>
      <c r="C12" s="12">
        <v>0.6</v>
      </c>
      <c r="D12" s="13">
        <f t="shared" si="4"/>
        <v>0.61</v>
      </c>
      <c r="E12" s="13">
        <f t="shared" si="4"/>
        <v>0.62</v>
      </c>
      <c r="F12" s="13">
        <f t="shared" si="4"/>
        <v>0.63</v>
      </c>
      <c r="G12" s="13">
        <f t="shared" si="4"/>
        <v>0.64</v>
      </c>
      <c r="H12" s="13">
        <f t="shared" si="4"/>
        <v>0.65</v>
      </c>
      <c r="I12" s="13">
        <f t="shared" si="4"/>
        <v>0.66</v>
      </c>
      <c r="J12" s="13">
        <f t="shared" si="4"/>
        <v>0.67</v>
      </c>
      <c r="K12" s="13">
        <f t="shared" si="4"/>
        <v>0.68</v>
      </c>
      <c r="L12" s="13">
        <f t="shared" si="4"/>
        <v>0.69000000000000006</v>
      </c>
      <c r="M12" s="15"/>
    </row>
    <row r="13" spans="1:16" ht="22.2" customHeight="1" thickBot="1" x14ac:dyDescent="0.35">
      <c r="A13" s="62"/>
      <c r="B13" s="63"/>
      <c r="C13" s="9">
        <f>22.66*1.02</f>
        <v>23.113199999999999</v>
      </c>
      <c r="D13" s="10">
        <f>C13+$N$11</f>
        <v>23.338733333333334</v>
      </c>
      <c r="E13" s="10">
        <f t="shared" ref="E13:H13" si="6">D13+$N$11</f>
        <v>23.564266666666668</v>
      </c>
      <c r="F13" s="10">
        <f t="shared" si="6"/>
        <v>23.789800000000003</v>
      </c>
      <c r="G13" s="10">
        <f t="shared" si="6"/>
        <v>24.015333333333338</v>
      </c>
      <c r="H13" s="10">
        <f t="shared" si="6"/>
        <v>24.240866666666673</v>
      </c>
      <c r="I13" s="10">
        <f t="shared" ref="I13" si="7">H13+$N$11</f>
        <v>24.466400000000007</v>
      </c>
      <c r="J13" s="10">
        <f t="shared" ref="J13" si="8">I13+$N$11</f>
        <v>24.691933333333342</v>
      </c>
      <c r="K13" s="10">
        <f t="shared" ref="K13" si="9">J13+$N$11</f>
        <v>24.917466666666677</v>
      </c>
      <c r="L13" s="10">
        <f>24.65*1.02</f>
        <v>25.143000000000001</v>
      </c>
      <c r="M13" s="11"/>
      <c r="N13" s="16">
        <f>(L13-C13)/(69-60)</f>
        <v>0.2255333333333335</v>
      </c>
    </row>
    <row r="14" spans="1:16" ht="22.2" customHeight="1" x14ac:dyDescent="0.3">
      <c r="A14" s="60" t="s">
        <v>6</v>
      </c>
      <c r="B14" s="61"/>
      <c r="C14" s="12">
        <v>0.5</v>
      </c>
      <c r="D14" s="13">
        <f t="shared" ref="D14:L14" si="10">C14+1%</f>
        <v>0.51</v>
      </c>
      <c r="E14" s="13">
        <f t="shared" si="10"/>
        <v>0.52</v>
      </c>
      <c r="F14" s="13">
        <f t="shared" si="10"/>
        <v>0.53</v>
      </c>
      <c r="G14" s="13">
        <f t="shared" si="10"/>
        <v>0.54</v>
      </c>
      <c r="H14" s="13">
        <f t="shared" si="10"/>
        <v>0.55000000000000004</v>
      </c>
      <c r="I14" s="13">
        <f t="shared" si="10"/>
        <v>0.56000000000000005</v>
      </c>
      <c r="J14" s="13">
        <f t="shared" si="10"/>
        <v>0.57000000000000006</v>
      </c>
      <c r="K14" s="13">
        <f t="shared" si="10"/>
        <v>0.58000000000000007</v>
      </c>
      <c r="L14" s="13">
        <f t="shared" si="10"/>
        <v>0.59000000000000008</v>
      </c>
      <c r="M14" s="15"/>
    </row>
    <row r="15" spans="1:16" ht="22.2" customHeight="1" thickBot="1" x14ac:dyDescent="0.35">
      <c r="A15" s="62"/>
      <c r="B15" s="63"/>
      <c r="C15" s="9">
        <f>20.66*1.02</f>
        <v>21.0732</v>
      </c>
      <c r="D15" s="10">
        <f>C15+$N$11</f>
        <v>21.298733333333335</v>
      </c>
      <c r="E15" s="10">
        <f t="shared" ref="E15:K15" si="11">D15+$N$11</f>
        <v>21.524266666666669</v>
      </c>
      <c r="F15" s="10">
        <f t="shared" si="11"/>
        <v>21.749800000000004</v>
      </c>
      <c r="G15" s="10">
        <f t="shared" si="11"/>
        <v>21.975333333333339</v>
      </c>
      <c r="H15" s="10">
        <f t="shared" si="11"/>
        <v>22.200866666666673</v>
      </c>
      <c r="I15" s="10">
        <f t="shared" si="11"/>
        <v>22.426400000000008</v>
      </c>
      <c r="J15" s="10">
        <f t="shared" si="11"/>
        <v>22.651933333333343</v>
      </c>
      <c r="K15" s="10">
        <f t="shared" si="11"/>
        <v>22.877466666666677</v>
      </c>
      <c r="L15" s="10">
        <f>22.65*1.02</f>
        <v>23.102999999999998</v>
      </c>
      <c r="M15" s="11"/>
      <c r="N15" s="16">
        <f>(L15-C15)/(59-50)</f>
        <v>0.22553333333333311</v>
      </c>
    </row>
    <row r="16" spans="1:16" ht="22.2" customHeight="1" x14ac:dyDescent="0.3"/>
    <row r="17" spans="1:14" ht="22.2" customHeight="1" x14ac:dyDescent="0.3"/>
    <row r="18" spans="1:14" ht="22.2" customHeight="1" x14ac:dyDescent="0.3"/>
    <row r="19" spans="1:14" x14ac:dyDescent="0.3">
      <c r="A19" t="s">
        <v>38</v>
      </c>
      <c r="N19" s="2"/>
    </row>
    <row r="31" spans="1:14" x14ac:dyDescent="0.3">
      <c r="C31" s="1"/>
      <c r="E31" s="2"/>
    </row>
    <row r="32" spans="1:14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B38" s="3"/>
      <c r="C38" s="1"/>
    </row>
    <row r="39" spans="2:5" x14ac:dyDescent="0.3">
      <c r="B39" s="3"/>
      <c r="C39" s="1"/>
    </row>
    <row r="40" spans="2:5" x14ac:dyDescent="0.3">
      <c r="C40" s="1"/>
    </row>
    <row r="44" spans="2:5" x14ac:dyDescent="0.3">
      <c r="B44" s="2"/>
      <c r="D44" s="3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  <row r="54" spans="5:5" x14ac:dyDescent="0.3">
      <c r="E54" s="1"/>
    </row>
    <row r="55" spans="5:5" x14ac:dyDescent="0.3">
      <c r="E55" s="1"/>
    </row>
  </sheetData>
  <mergeCells count="8">
    <mergeCell ref="A12:B13"/>
    <mergeCell ref="A14:B15"/>
    <mergeCell ref="A4:M4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A52CC-5A20-4CB3-ADDF-BF879338913D}">
  <sheetPr codeName="Feuil18">
    <pageSetUpPr fitToPage="1"/>
  </sheetPr>
  <dimension ref="A3:X53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22" width="7.5546875" customWidth="1"/>
    <col min="23" max="23" width="8" customWidth="1"/>
  </cols>
  <sheetData>
    <row r="3" spans="1:24" ht="15" thickBot="1" x14ac:dyDescent="0.35"/>
    <row r="4" spans="1:24" ht="25.2" customHeight="1" thickBot="1" x14ac:dyDescent="0.35">
      <c r="A4" s="71" t="s">
        <v>8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3"/>
      <c r="X4" s="45">
        <v>5.1499999999999997E-2</v>
      </c>
    </row>
    <row r="5" spans="1:24" ht="25.2" customHeight="1" thickBot="1" x14ac:dyDescent="0.35">
      <c r="A5" s="62" t="s">
        <v>0</v>
      </c>
      <c r="B5" s="64"/>
      <c r="C5" s="77" t="s">
        <v>9</v>
      </c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9"/>
    </row>
    <row r="6" spans="1:24" ht="25.2" customHeight="1" x14ac:dyDescent="0.3">
      <c r="A6" s="60" t="s">
        <v>2</v>
      </c>
      <c r="B6" s="61"/>
      <c r="C6" s="17">
        <v>0.85</v>
      </c>
      <c r="D6" s="18">
        <f>C6+1%</f>
        <v>0.86</v>
      </c>
      <c r="E6" s="18">
        <f t="shared" ref="E6:R6" si="0">D6+1%</f>
        <v>0.87</v>
      </c>
      <c r="F6" s="18">
        <f t="shared" si="0"/>
        <v>0.88</v>
      </c>
      <c r="G6" s="18">
        <f t="shared" si="0"/>
        <v>0.89</v>
      </c>
      <c r="H6" s="18">
        <f t="shared" si="0"/>
        <v>0.9</v>
      </c>
      <c r="I6" s="18">
        <f t="shared" si="0"/>
        <v>0.91</v>
      </c>
      <c r="J6" s="18">
        <f t="shared" si="0"/>
        <v>0.92</v>
      </c>
      <c r="K6" s="18">
        <f t="shared" si="0"/>
        <v>0.93</v>
      </c>
      <c r="L6" s="18">
        <f t="shared" si="0"/>
        <v>0.94000000000000006</v>
      </c>
      <c r="M6" s="18">
        <f t="shared" si="0"/>
        <v>0.95000000000000007</v>
      </c>
      <c r="N6" s="18">
        <f t="shared" si="0"/>
        <v>0.96000000000000008</v>
      </c>
      <c r="O6" s="18">
        <f t="shared" si="0"/>
        <v>0.97000000000000008</v>
      </c>
      <c r="P6" s="18">
        <f t="shared" si="0"/>
        <v>0.98000000000000009</v>
      </c>
      <c r="Q6" s="18">
        <f t="shared" si="0"/>
        <v>0.9900000000000001</v>
      </c>
      <c r="R6" s="18">
        <f t="shared" si="0"/>
        <v>1</v>
      </c>
      <c r="S6" s="8"/>
      <c r="T6" s="8"/>
      <c r="U6" s="8"/>
      <c r="V6" s="8"/>
    </row>
    <row r="7" spans="1:24" ht="22.2" customHeight="1" thickBot="1" x14ac:dyDescent="0.35">
      <c r="A7" s="62"/>
      <c r="B7" s="63"/>
      <c r="C7" s="9">
        <f>28.66*1.02</f>
        <v>29.2332</v>
      </c>
      <c r="D7" s="10">
        <f>C7+$W$7</f>
        <v>29.32432</v>
      </c>
      <c r="E7" s="10">
        <f t="shared" ref="E7:Q7" si="1">D7+$W$7</f>
        <v>29.41544</v>
      </c>
      <c r="F7" s="10">
        <f t="shared" si="1"/>
        <v>29.50656</v>
      </c>
      <c r="G7" s="10">
        <f t="shared" si="1"/>
        <v>29.59768</v>
      </c>
      <c r="H7" s="10">
        <f t="shared" si="1"/>
        <v>29.688800000000001</v>
      </c>
      <c r="I7" s="10">
        <f t="shared" si="1"/>
        <v>29.779920000000001</v>
      </c>
      <c r="J7" s="10">
        <f t="shared" si="1"/>
        <v>29.871040000000001</v>
      </c>
      <c r="K7" s="10">
        <f t="shared" si="1"/>
        <v>29.962160000000001</v>
      </c>
      <c r="L7" s="10">
        <f t="shared" si="1"/>
        <v>30.053280000000001</v>
      </c>
      <c r="M7" s="10">
        <f t="shared" si="1"/>
        <v>30.144400000000001</v>
      </c>
      <c r="N7" s="10">
        <f t="shared" si="1"/>
        <v>30.235520000000001</v>
      </c>
      <c r="O7" s="10">
        <f t="shared" si="1"/>
        <v>30.326640000000001</v>
      </c>
      <c r="P7" s="10">
        <f t="shared" si="1"/>
        <v>30.417760000000001</v>
      </c>
      <c r="Q7" s="10">
        <f t="shared" si="1"/>
        <v>30.508880000000001</v>
      </c>
      <c r="R7" s="19">
        <v>30.6</v>
      </c>
      <c r="S7" s="10"/>
      <c r="T7" s="10"/>
      <c r="U7" s="10"/>
      <c r="V7" s="10"/>
      <c r="W7" s="16">
        <f>(R7-C7)/(100-85)</f>
        <v>9.112000000000009E-2</v>
      </c>
      <c r="X7" s="4"/>
    </row>
    <row r="8" spans="1:24" ht="22.2" customHeight="1" x14ac:dyDescent="0.3">
      <c r="A8" s="60" t="s">
        <v>3</v>
      </c>
      <c r="B8" s="61"/>
      <c r="C8" s="12">
        <v>0.65</v>
      </c>
      <c r="D8" s="13">
        <f>C8+1%</f>
        <v>0.66</v>
      </c>
      <c r="E8" s="13">
        <f t="shared" ref="E8:V8" si="2">D8+1%</f>
        <v>0.67</v>
      </c>
      <c r="F8" s="13">
        <f t="shared" si="2"/>
        <v>0.68</v>
      </c>
      <c r="G8" s="13">
        <f t="shared" si="2"/>
        <v>0.69000000000000006</v>
      </c>
      <c r="H8" s="13">
        <f t="shared" si="2"/>
        <v>0.70000000000000007</v>
      </c>
      <c r="I8" s="13">
        <f t="shared" si="2"/>
        <v>0.71000000000000008</v>
      </c>
      <c r="J8" s="13">
        <f t="shared" si="2"/>
        <v>0.72000000000000008</v>
      </c>
      <c r="K8" s="13">
        <f t="shared" si="2"/>
        <v>0.73000000000000009</v>
      </c>
      <c r="L8" s="13">
        <f t="shared" si="2"/>
        <v>0.7400000000000001</v>
      </c>
      <c r="M8" s="13">
        <f t="shared" si="2"/>
        <v>0.75000000000000011</v>
      </c>
      <c r="N8" s="13">
        <f t="shared" si="2"/>
        <v>0.76000000000000012</v>
      </c>
      <c r="O8" s="13">
        <f t="shared" si="2"/>
        <v>0.77000000000000013</v>
      </c>
      <c r="P8" s="13">
        <f t="shared" si="2"/>
        <v>0.78000000000000014</v>
      </c>
      <c r="Q8" s="13">
        <f t="shared" si="2"/>
        <v>0.79000000000000015</v>
      </c>
      <c r="R8" s="13">
        <f t="shared" si="2"/>
        <v>0.80000000000000016</v>
      </c>
      <c r="S8" s="13">
        <f t="shared" si="2"/>
        <v>0.81000000000000016</v>
      </c>
      <c r="T8" s="13">
        <f t="shared" si="2"/>
        <v>0.82000000000000017</v>
      </c>
      <c r="U8" s="13">
        <f t="shared" si="2"/>
        <v>0.83000000000000018</v>
      </c>
      <c r="V8" s="13">
        <f t="shared" si="2"/>
        <v>0.84000000000000019</v>
      </c>
    </row>
    <row r="9" spans="1:24" ht="22.2" customHeight="1" thickBot="1" x14ac:dyDescent="0.35">
      <c r="A9" s="62"/>
      <c r="B9" s="63"/>
      <c r="C9" s="9">
        <f>26.66*1.02</f>
        <v>27.193200000000001</v>
      </c>
      <c r="D9" s="10">
        <f>C9+$W$9</f>
        <v>27.300031578947369</v>
      </c>
      <c r="E9" s="10">
        <f t="shared" ref="E9:U9" si="3">D9+$W$9</f>
        <v>27.406863157894737</v>
      </c>
      <c r="F9" s="10">
        <f t="shared" si="3"/>
        <v>27.513694736842105</v>
      </c>
      <c r="G9" s="10">
        <f t="shared" si="3"/>
        <v>27.620526315789473</v>
      </c>
      <c r="H9" s="10">
        <f t="shared" si="3"/>
        <v>27.727357894736841</v>
      </c>
      <c r="I9" s="10">
        <f t="shared" si="3"/>
        <v>27.834189473684209</v>
      </c>
      <c r="J9" s="10">
        <f t="shared" si="3"/>
        <v>27.941021052631577</v>
      </c>
      <c r="K9" s="10">
        <f t="shared" si="3"/>
        <v>28.047852631578944</v>
      </c>
      <c r="L9" s="10">
        <f t="shared" si="3"/>
        <v>28.154684210526312</v>
      </c>
      <c r="M9" s="10">
        <f t="shared" si="3"/>
        <v>28.26151578947368</v>
      </c>
      <c r="N9" s="10">
        <f t="shared" si="3"/>
        <v>28.368347368421048</v>
      </c>
      <c r="O9" s="10">
        <f t="shared" si="3"/>
        <v>28.475178947368416</v>
      </c>
      <c r="P9" s="10">
        <f t="shared" si="3"/>
        <v>28.582010526315784</v>
      </c>
      <c r="Q9" s="10">
        <f t="shared" si="3"/>
        <v>28.688842105263152</v>
      </c>
      <c r="R9" s="10">
        <f t="shared" si="3"/>
        <v>28.79567368421052</v>
      </c>
      <c r="S9" s="10">
        <f t="shared" si="3"/>
        <v>28.902505263157888</v>
      </c>
      <c r="T9" s="10">
        <f t="shared" si="3"/>
        <v>29.009336842105256</v>
      </c>
      <c r="U9" s="10">
        <f t="shared" si="3"/>
        <v>29.116168421052624</v>
      </c>
      <c r="V9" s="10">
        <f>28.65*1.02</f>
        <v>29.222999999999999</v>
      </c>
      <c r="W9" s="16">
        <f>(V9-C9)/(84-65)</f>
        <v>0.10683157894736832</v>
      </c>
      <c r="X9" s="4"/>
    </row>
    <row r="10" spans="1:24" ht="22.2" customHeight="1" x14ac:dyDescent="0.3">
      <c r="A10" s="60" t="s">
        <v>4</v>
      </c>
      <c r="B10" s="61"/>
      <c r="C10" s="12">
        <v>0.45</v>
      </c>
      <c r="D10" s="13">
        <f t="shared" ref="D10:V12" si="4">C10+1%</f>
        <v>0.46</v>
      </c>
      <c r="E10" s="13">
        <f t="shared" si="4"/>
        <v>0.47000000000000003</v>
      </c>
      <c r="F10" s="13">
        <f t="shared" si="4"/>
        <v>0.48000000000000004</v>
      </c>
      <c r="G10" s="13">
        <f t="shared" si="4"/>
        <v>0.49000000000000005</v>
      </c>
      <c r="H10" s="13">
        <f t="shared" si="4"/>
        <v>0.5</v>
      </c>
      <c r="I10" s="13">
        <f t="shared" si="4"/>
        <v>0.51</v>
      </c>
      <c r="J10" s="13">
        <f t="shared" si="4"/>
        <v>0.52</v>
      </c>
      <c r="K10" s="13">
        <f t="shared" si="4"/>
        <v>0.53</v>
      </c>
      <c r="L10" s="13">
        <f t="shared" si="4"/>
        <v>0.54</v>
      </c>
      <c r="M10" s="13">
        <f t="shared" si="4"/>
        <v>0.55000000000000004</v>
      </c>
      <c r="N10" s="13">
        <f t="shared" si="4"/>
        <v>0.56000000000000005</v>
      </c>
      <c r="O10" s="13">
        <f t="shared" si="4"/>
        <v>0.57000000000000006</v>
      </c>
      <c r="P10" s="13">
        <f t="shared" si="4"/>
        <v>0.58000000000000007</v>
      </c>
      <c r="Q10" s="13">
        <f t="shared" si="4"/>
        <v>0.59000000000000008</v>
      </c>
      <c r="R10" s="13">
        <f t="shared" si="4"/>
        <v>0.60000000000000009</v>
      </c>
      <c r="S10" s="13">
        <f t="shared" si="4"/>
        <v>0.6100000000000001</v>
      </c>
      <c r="T10" s="13">
        <f t="shared" si="4"/>
        <v>0.62000000000000011</v>
      </c>
      <c r="U10" s="13">
        <f t="shared" si="4"/>
        <v>0.63000000000000012</v>
      </c>
      <c r="V10" s="13">
        <f t="shared" si="4"/>
        <v>0.64000000000000012</v>
      </c>
    </row>
    <row r="11" spans="1:24" ht="22.2" customHeight="1" thickBot="1" x14ac:dyDescent="0.35">
      <c r="A11" s="62"/>
      <c r="B11" s="63"/>
      <c r="C11" s="9">
        <f>24.66*1.02</f>
        <v>25.153200000000002</v>
      </c>
      <c r="D11" s="10">
        <f>C11+$W$11</f>
        <v>25.26003157894737</v>
      </c>
      <c r="E11" s="10">
        <f t="shared" ref="E11:U11" si="5">D11+$W$11</f>
        <v>25.366863157894738</v>
      </c>
      <c r="F11" s="10">
        <f t="shared" si="5"/>
        <v>25.473694736842106</v>
      </c>
      <c r="G11" s="10">
        <f t="shared" si="5"/>
        <v>25.580526315789474</v>
      </c>
      <c r="H11" s="10">
        <f t="shared" si="5"/>
        <v>25.687357894736842</v>
      </c>
      <c r="I11" s="10">
        <f t="shared" si="5"/>
        <v>25.794189473684209</v>
      </c>
      <c r="J11" s="10">
        <f t="shared" si="5"/>
        <v>25.901021052631577</v>
      </c>
      <c r="K11" s="10">
        <f t="shared" si="5"/>
        <v>26.007852631578945</v>
      </c>
      <c r="L11" s="10">
        <f t="shared" si="5"/>
        <v>26.114684210526313</v>
      </c>
      <c r="M11" s="10">
        <f t="shared" si="5"/>
        <v>26.221515789473681</v>
      </c>
      <c r="N11" s="10">
        <f t="shared" si="5"/>
        <v>26.328347368421049</v>
      </c>
      <c r="O11" s="10">
        <f t="shared" si="5"/>
        <v>26.435178947368417</v>
      </c>
      <c r="P11" s="10">
        <f t="shared" si="5"/>
        <v>26.542010526315785</v>
      </c>
      <c r="Q11" s="10">
        <f t="shared" si="5"/>
        <v>26.648842105263153</v>
      </c>
      <c r="R11" s="10">
        <f t="shared" si="5"/>
        <v>26.755673684210521</v>
      </c>
      <c r="S11" s="10">
        <f t="shared" si="5"/>
        <v>26.862505263157889</v>
      </c>
      <c r="T11" s="10">
        <f t="shared" si="5"/>
        <v>26.969336842105257</v>
      </c>
      <c r="U11" s="10">
        <f t="shared" si="5"/>
        <v>27.076168421052625</v>
      </c>
      <c r="V11" s="11">
        <f>26.65*1.02</f>
        <v>27.183</v>
      </c>
      <c r="W11" s="16">
        <f>(V11-C11)/(64-45)</f>
        <v>0.10683157894736832</v>
      </c>
      <c r="X11" s="4">
        <f>C11+C11*X4</f>
        <v>26.448589800000001</v>
      </c>
    </row>
    <row r="12" spans="1:24" ht="22.2" customHeight="1" x14ac:dyDescent="0.3">
      <c r="A12" s="60" t="s">
        <v>5</v>
      </c>
      <c r="B12" s="61"/>
      <c r="C12" s="12">
        <v>0.4</v>
      </c>
      <c r="D12" s="13">
        <f t="shared" si="4"/>
        <v>0.41000000000000003</v>
      </c>
      <c r="E12" s="13">
        <f t="shared" si="4"/>
        <v>0.42000000000000004</v>
      </c>
      <c r="F12" s="13">
        <f t="shared" si="4"/>
        <v>0.43000000000000005</v>
      </c>
      <c r="G12" s="13">
        <f t="shared" si="4"/>
        <v>0.44000000000000006</v>
      </c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</row>
    <row r="13" spans="1:24" ht="22.2" customHeight="1" thickBot="1" x14ac:dyDescent="0.35">
      <c r="A13" s="62"/>
      <c r="B13" s="63"/>
      <c r="C13" s="9">
        <f>22.66*1.02</f>
        <v>23.113199999999999</v>
      </c>
      <c r="D13" s="10">
        <f>C13+W13</f>
        <v>23.620649999999998</v>
      </c>
      <c r="E13" s="10">
        <f>D13+W13</f>
        <v>24.128099999999996</v>
      </c>
      <c r="F13" s="10">
        <f>E13+W13</f>
        <v>24.635549999999995</v>
      </c>
      <c r="G13" s="10">
        <f>24.65*1.02</f>
        <v>25.143000000000001</v>
      </c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1"/>
      <c r="S13" s="11"/>
      <c r="T13" s="11"/>
      <c r="U13" s="11"/>
      <c r="V13" s="11"/>
      <c r="W13" s="16">
        <f>(G13-C13)/(44-40)</f>
        <v>0.5074500000000004</v>
      </c>
      <c r="X13" s="4"/>
    </row>
    <row r="14" spans="1:24" ht="22.2" customHeight="1" x14ac:dyDescent="0.3"/>
    <row r="15" spans="1:24" ht="22.2" customHeight="1" x14ac:dyDescent="0.3"/>
    <row r="16" spans="1:24" ht="22.2" customHeight="1" x14ac:dyDescent="0.3"/>
    <row r="17" spans="2:23" x14ac:dyDescent="0.3">
      <c r="W17" s="2"/>
    </row>
    <row r="29" spans="2:23" x14ac:dyDescent="0.3">
      <c r="C29" s="1"/>
      <c r="E29" s="2"/>
    </row>
    <row r="30" spans="2:23" x14ac:dyDescent="0.3">
      <c r="B30" s="3"/>
      <c r="C30" s="1"/>
    </row>
    <row r="31" spans="2:23" x14ac:dyDescent="0.3">
      <c r="B31" s="3"/>
      <c r="C31" s="1"/>
    </row>
    <row r="32" spans="2:23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C38" s="1"/>
    </row>
    <row r="42" spans="2:5" x14ac:dyDescent="0.3">
      <c r="B42" s="2"/>
      <c r="D42" s="3"/>
    </row>
    <row r="45" spans="2:5" x14ac:dyDescent="0.3">
      <c r="E45" s="1"/>
    </row>
    <row r="46" spans="2:5" x14ac:dyDescent="0.3">
      <c r="E46" s="1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</sheetData>
  <mergeCells count="7">
    <mergeCell ref="A12:B13"/>
    <mergeCell ref="A4:W4"/>
    <mergeCell ref="A5:B5"/>
    <mergeCell ref="C5:W5"/>
    <mergeCell ref="A6:B7"/>
    <mergeCell ref="A8:B9"/>
    <mergeCell ref="A10:B11"/>
  </mergeCells>
  <pageMargins left="0.7" right="0.7" top="0.75" bottom="0.75" header="0.3" footer="0.3"/>
  <pageSetup paperSize="5" scale="88" fitToHeight="0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62C88-0575-4952-BE12-DE6CBCE8A47D}">
  <sheetPr codeName="Feuil19"/>
  <dimension ref="A3:N55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3" width="7.5546875" customWidth="1"/>
    <col min="14" max="14" width="8" customWidth="1"/>
  </cols>
  <sheetData>
    <row r="3" spans="1:14" ht="15" thickBot="1" x14ac:dyDescent="0.35"/>
    <row r="4" spans="1:14" ht="25.2" customHeight="1" thickBot="1" x14ac:dyDescent="0.35">
      <c r="A4" s="71" t="s">
        <v>12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3"/>
    </row>
    <row r="5" spans="1:14" ht="25.2" customHeight="1" thickBot="1" x14ac:dyDescent="0.35">
      <c r="A5" s="71" t="s">
        <v>0</v>
      </c>
      <c r="B5" s="73"/>
      <c r="C5" s="74" t="s">
        <v>7</v>
      </c>
      <c r="D5" s="75"/>
      <c r="E5" s="75"/>
      <c r="F5" s="75"/>
      <c r="G5" s="75"/>
      <c r="H5" s="75"/>
      <c r="I5" s="75"/>
      <c r="J5" s="75"/>
      <c r="K5" s="75"/>
      <c r="L5" s="75"/>
      <c r="M5" s="76"/>
    </row>
    <row r="6" spans="1:14" ht="25.2" customHeight="1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22.2" customHeight="1" thickBot="1" x14ac:dyDescent="0.35">
      <c r="A7" s="62"/>
      <c r="B7" s="63"/>
      <c r="C7" s="9">
        <f>28.66*1.02</f>
        <v>29.2332</v>
      </c>
      <c r="D7" s="10">
        <f>C7+$N$7</f>
        <v>29.369880000000002</v>
      </c>
      <c r="E7" s="10">
        <f t="shared" ref="E7:L7" si="1">D7+$N$7</f>
        <v>29.50656</v>
      </c>
      <c r="F7" s="10">
        <f t="shared" si="1"/>
        <v>29.643239999999999</v>
      </c>
      <c r="G7" s="10">
        <f t="shared" si="1"/>
        <v>29.779919999999997</v>
      </c>
      <c r="H7" s="10">
        <f t="shared" si="1"/>
        <v>29.916599999999995</v>
      </c>
      <c r="I7" s="10">
        <f t="shared" si="1"/>
        <v>30.053279999999994</v>
      </c>
      <c r="J7" s="10">
        <f t="shared" si="1"/>
        <v>30.189959999999992</v>
      </c>
      <c r="K7" s="10">
        <f t="shared" si="1"/>
        <v>30.32663999999999</v>
      </c>
      <c r="L7" s="10">
        <f t="shared" si="1"/>
        <v>30.463319999999989</v>
      </c>
      <c r="M7" s="10">
        <v>30.6</v>
      </c>
      <c r="N7" s="16">
        <f>(($M$7-$C$7)/(100-90))</f>
        <v>0.13668000000000013</v>
      </c>
    </row>
    <row r="8" spans="1:14" ht="22.2" customHeight="1" x14ac:dyDescent="0.3">
      <c r="A8" s="60" t="s">
        <v>3</v>
      </c>
      <c r="B8" s="61"/>
      <c r="C8" s="12">
        <v>0.8</v>
      </c>
      <c r="D8" s="13">
        <f>C8+1%</f>
        <v>0.81</v>
      </c>
      <c r="E8" s="13">
        <f t="shared" ref="E8:L8" si="2">D8+1%</f>
        <v>0.82000000000000006</v>
      </c>
      <c r="F8" s="13">
        <f t="shared" si="2"/>
        <v>0.83000000000000007</v>
      </c>
      <c r="G8" s="13">
        <f t="shared" si="2"/>
        <v>0.84000000000000008</v>
      </c>
      <c r="H8" s="13">
        <f t="shared" si="2"/>
        <v>0.85000000000000009</v>
      </c>
      <c r="I8" s="13">
        <f t="shared" si="2"/>
        <v>0.8600000000000001</v>
      </c>
      <c r="J8" s="13">
        <f t="shared" si="2"/>
        <v>0.87000000000000011</v>
      </c>
      <c r="K8" s="13">
        <f t="shared" si="2"/>
        <v>0.88000000000000012</v>
      </c>
      <c r="L8" s="13">
        <f t="shared" si="2"/>
        <v>0.89000000000000012</v>
      </c>
      <c r="M8" s="14"/>
    </row>
    <row r="9" spans="1:14" ht="22.2" customHeight="1" thickBot="1" x14ac:dyDescent="0.35">
      <c r="A9" s="62"/>
      <c r="B9" s="63"/>
      <c r="C9" s="9">
        <f>26.66*1.02</f>
        <v>27.193200000000001</v>
      </c>
      <c r="D9" s="10">
        <f>C9+$N$9</f>
        <v>27.418733333333336</v>
      </c>
      <c r="E9" s="10">
        <f t="shared" ref="E9:K9" si="3">D9+$N$9</f>
        <v>27.64426666666667</v>
      </c>
      <c r="F9" s="10">
        <f t="shared" si="3"/>
        <v>27.869800000000005</v>
      </c>
      <c r="G9" s="10">
        <f t="shared" si="3"/>
        <v>28.09533333333334</v>
      </c>
      <c r="H9" s="10">
        <f t="shared" si="3"/>
        <v>28.320866666666674</v>
      </c>
      <c r="I9" s="10">
        <f t="shared" si="3"/>
        <v>28.546400000000009</v>
      </c>
      <c r="J9" s="10">
        <f t="shared" si="3"/>
        <v>28.771933333333344</v>
      </c>
      <c r="K9" s="10">
        <f t="shared" si="3"/>
        <v>28.997466666666678</v>
      </c>
      <c r="L9" s="10">
        <f>28.65*1.02</f>
        <v>29.222999999999999</v>
      </c>
      <c r="M9" s="11"/>
      <c r="N9" s="16">
        <f>(L9-C9)/(89-80)</f>
        <v>0.22553333333333311</v>
      </c>
    </row>
    <row r="10" spans="1:14" ht="22.2" customHeight="1" x14ac:dyDescent="0.3">
      <c r="A10" s="60" t="s">
        <v>4</v>
      </c>
      <c r="B10" s="61"/>
      <c r="C10" s="12">
        <v>0.7</v>
      </c>
      <c r="D10" s="13">
        <f t="shared" ref="D10:L12" si="4">C10+1%</f>
        <v>0.71</v>
      </c>
      <c r="E10" s="13">
        <f t="shared" si="4"/>
        <v>0.72</v>
      </c>
      <c r="F10" s="13">
        <f t="shared" si="4"/>
        <v>0.73</v>
      </c>
      <c r="G10" s="13">
        <f t="shared" si="4"/>
        <v>0.74</v>
      </c>
      <c r="H10" s="13">
        <f t="shared" si="4"/>
        <v>0.75</v>
      </c>
      <c r="I10" s="13">
        <f t="shared" si="4"/>
        <v>0.76</v>
      </c>
      <c r="J10" s="13">
        <f t="shared" si="4"/>
        <v>0.77</v>
      </c>
      <c r="K10" s="13">
        <f t="shared" si="4"/>
        <v>0.78</v>
      </c>
      <c r="L10" s="13">
        <f t="shared" si="4"/>
        <v>0.79</v>
      </c>
      <c r="M10" s="15"/>
    </row>
    <row r="11" spans="1:14" ht="22.2" customHeight="1" thickBot="1" x14ac:dyDescent="0.35">
      <c r="A11" s="62"/>
      <c r="B11" s="63"/>
      <c r="C11" s="9">
        <f>24.66*1.02</f>
        <v>25.153200000000002</v>
      </c>
      <c r="D11" s="10">
        <f>C11+$N$11</f>
        <v>25.378733333333336</v>
      </c>
      <c r="E11" s="10">
        <f t="shared" ref="E11:K11" si="5">D11+$N$11</f>
        <v>25.604266666666671</v>
      </c>
      <c r="F11" s="10">
        <f t="shared" si="5"/>
        <v>25.829800000000006</v>
      </c>
      <c r="G11" s="10">
        <f t="shared" si="5"/>
        <v>26.055333333333341</v>
      </c>
      <c r="H11" s="10">
        <f t="shared" si="5"/>
        <v>26.280866666666675</v>
      </c>
      <c r="I11" s="10">
        <f t="shared" si="5"/>
        <v>26.50640000000001</v>
      </c>
      <c r="J11" s="10">
        <f t="shared" si="5"/>
        <v>26.731933333333345</v>
      </c>
      <c r="K11" s="10">
        <f t="shared" si="5"/>
        <v>26.957466666666679</v>
      </c>
      <c r="L11" s="10">
        <f>26.65*1.02</f>
        <v>27.183</v>
      </c>
      <c r="M11" s="11"/>
      <c r="N11" s="16">
        <f>(L11-C11)/(79-70)</f>
        <v>0.22553333333333311</v>
      </c>
    </row>
    <row r="12" spans="1:14" ht="22.2" customHeight="1" x14ac:dyDescent="0.3">
      <c r="A12" s="60" t="s">
        <v>5</v>
      </c>
      <c r="B12" s="61"/>
      <c r="C12" s="12">
        <v>0.6</v>
      </c>
      <c r="D12" s="13">
        <f t="shared" si="4"/>
        <v>0.61</v>
      </c>
      <c r="E12" s="13">
        <f t="shared" si="4"/>
        <v>0.62</v>
      </c>
      <c r="F12" s="13">
        <f t="shared" si="4"/>
        <v>0.63</v>
      </c>
      <c r="G12" s="13">
        <f t="shared" si="4"/>
        <v>0.64</v>
      </c>
      <c r="H12" s="13">
        <f t="shared" si="4"/>
        <v>0.65</v>
      </c>
      <c r="I12" s="13">
        <f t="shared" si="4"/>
        <v>0.66</v>
      </c>
      <c r="J12" s="13">
        <f t="shared" si="4"/>
        <v>0.67</v>
      </c>
      <c r="K12" s="13">
        <f t="shared" si="4"/>
        <v>0.68</v>
      </c>
      <c r="L12" s="13">
        <f t="shared" si="4"/>
        <v>0.69000000000000006</v>
      </c>
      <c r="M12" s="15"/>
    </row>
    <row r="13" spans="1:14" ht="22.2" customHeight="1" thickBot="1" x14ac:dyDescent="0.35">
      <c r="A13" s="62"/>
      <c r="B13" s="63"/>
      <c r="C13" s="9">
        <f>22.66*1.02</f>
        <v>23.113199999999999</v>
      </c>
      <c r="D13" s="10">
        <f>C13+$N$11</f>
        <v>23.338733333333334</v>
      </c>
      <c r="E13" s="10">
        <f t="shared" ref="E13:K13" si="6">D13+$N$11</f>
        <v>23.564266666666668</v>
      </c>
      <c r="F13" s="10">
        <f t="shared" si="6"/>
        <v>23.789800000000003</v>
      </c>
      <c r="G13" s="10">
        <f t="shared" si="6"/>
        <v>24.015333333333338</v>
      </c>
      <c r="H13" s="10">
        <f t="shared" si="6"/>
        <v>24.240866666666673</v>
      </c>
      <c r="I13" s="10">
        <f t="shared" si="6"/>
        <v>24.466400000000007</v>
      </c>
      <c r="J13" s="10">
        <f t="shared" si="6"/>
        <v>24.691933333333342</v>
      </c>
      <c r="K13" s="10">
        <f t="shared" si="6"/>
        <v>24.917466666666677</v>
      </c>
      <c r="L13" s="10">
        <f>24.65*1.02</f>
        <v>25.143000000000001</v>
      </c>
      <c r="M13" s="11"/>
      <c r="N13" s="16">
        <f>(L13-C13)/(69-60)</f>
        <v>0.2255333333333335</v>
      </c>
    </row>
    <row r="14" spans="1:14" ht="22.2" customHeight="1" x14ac:dyDescent="0.3">
      <c r="A14" s="60" t="s">
        <v>6</v>
      </c>
      <c r="B14" s="61"/>
      <c r="C14" s="12">
        <v>0.5</v>
      </c>
      <c r="D14" s="13">
        <f t="shared" ref="D14:L14" si="7">C14+1%</f>
        <v>0.51</v>
      </c>
      <c r="E14" s="13">
        <f t="shared" si="7"/>
        <v>0.52</v>
      </c>
      <c r="F14" s="13">
        <f t="shared" si="7"/>
        <v>0.53</v>
      </c>
      <c r="G14" s="13">
        <f t="shared" si="7"/>
        <v>0.54</v>
      </c>
      <c r="H14" s="13">
        <f t="shared" si="7"/>
        <v>0.55000000000000004</v>
      </c>
      <c r="I14" s="13">
        <f t="shared" si="7"/>
        <v>0.56000000000000005</v>
      </c>
      <c r="J14" s="13">
        <f t="shared" si="7"/>
        <v>0.57000000000000006</v>
      </c>
      <c r="K14" s="13">
        <f t="shared" si="7"/>
        <v>0.58000000000000007</v>
      </c>
      <c r="L14" s="13">
        <f t="shared" si="7"/>
        <v>0.59000000000000008</v>
      </c>
      <c r="M14" s="15"/>
    </row>
    <row r="15" spans="1:14" ht="22.2" customHeight="1" thickBot="1" x14ac:dyDescent="0.35">
      <c r="A15" s="62"/>
      <c r="B15" s="63"/>
      <c r="C15" s="9">
        <f>20.66*1.02</f>
        <v>21.0732</v>
      </c>
      <c r="D15" s="10">
        <f>C15+$N$11</f>
        <v>21.298733333333335</v>
      </c>
      <c r="E15" s="10">
        <f t="shared" ref="E15:K15" si="8">D15+$N$11</f>
        <v>21.524266666666669</v>
      </c>
      <c r="F15" s="10">
        <f t="shared" si="8"/>
        <v>21.749800000000004</v>
      </c>
      <c r="G15" s="10">
        <f t="shared" si="8"/>
        <v>21.975333333333339</v>
      </c>
      <c r="H15" s="10">
        <f t="shared" si="8"/>
        <v>22.200866666666673</v>
      </c>
      <c r="I15" s="10">
        <f t="shared" si="8"/>
        <v>22.426400000000008</v>
      </c>
      <c r="J15" s="10">
        <f t="shared" si="8"/>
        <v>22.651933333333343</v>
      </c>
      <c r="K15" s="10">
        <f t="shared" si="8"/>
        <v>22.877466666666677</v>
      </c>
      <c r="L15" s="10">
        <f>22.65*1.02</f>
        <v>23.102999999999998</v>
      </c>
      <c r="M15" s="11"/>
      <c r="N15" s="16">
        <f>(L15-C15)/(59-50)</f>
        <v>0.22553333333333311</v>
      </c>
    </row>
    <row r="16" spans="1:14" ht="22.2" customHeight="1" x14ac:dyDescent="0.3"/>
    <row r="17" spans="2:14" ht="22.2" customHeight="1" x14ac:dyDescent="0.3"/>
    <row r="18" spans="2:14" ht="22.2" customHeight="1" x14ac:dyDescent="0.3"/>
    <row r="19" spans="2:14" x14ac:dyDescent="0.3">
      <c r="N19" s="2"/>
    </row>
    <row r="31" spans="2:14" x14ac:dyDescent="0.3">
      <c r="C31" s="1"/>
      <c r="E31" s="2"/>
    </row>
    <row r="32" spans="2:14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B38" s="3"/>
      <c r="C38" s="1"/>
    </row>
    <row r="39" spans="2:5" x14ac:dyDescent="0.3">
      <c r="B39" s="3"/>
      <c r="C39" s="1"/>
    </row>
    <row r="40" spans="2:5" x14ac:dyDescent="0.3">
      <c r="C40" s="1"/>
    </row>
    <row r="44" spans="2:5" x14ac:dyDescent="0.3">
      <c r="B44" s="2"/>
      <c r="D44" s="3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  <row r="54" spans="5:5" x14ac:dyDescent="0.3">
      <c r="E54" s="1"/>
    </row>
    <row r="55" spans="5:5" x14ac:dyDescent="0.3">
      <c r="E55" s="1"/>
    </row>
  </sheetData>
  <mergeCells count="8">
    <mergeCell ref="A12:B13"/>
    <mergeCell ref="A14:B15"/>
    <mergeCell ref="A4:M4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253531-DE1C-4B15-9A6E-93D5F4CD6E8D}">
  <sheetPr codeName="Feuil20"/>
  <dimension ref="A3:N55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3" width="7.5546875" customWidth="1"/>
    <col min="14" max="14" width="8" customWidth="1"/>
  </cols>
  <sheetData>
    <row r="3" spans="1:14" ht="15" thickBot="1" x14ac:dyDescent="0.35"/>
    <row r="4" spans="1:14" ht="25.2" customHeight="1" thickBot="1" x14ac:dyDescent="0.35">
      <c r="A4" s="71" t="s">
        <v>11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3"/>
    </row>
    <row r="5" spans="1:14" ht="25.2" customHeight="1" thickBot="1" x14ac:dyDescent="0.35">
      <c r="A5" s="71" t="s">
        <v>0</v>
      </c>
      <c r="B5" s="73"/>
      <c r="C5" s="74" t="s">
        <v>7</v>
      </c>
      <c r="D5" s="75"/>
      <c r="E5" s="75"/>
      <c r="F5" s="75"/>
      <c r="G5" s="75"/>
      <c r="H5" s="75"/>
      <c r="I5" s="75"/>
      <c r="J5" s="75"/>
      <c r="K5" s="75"/>
      <c r="L5" s="75"/>
      <c r="M5" s="76"/>
    </row>
    <row r="6" spans="1:14" ht="25.2" customHeight="1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38.4" customHeight="1" thickBot="1" x14ac:dyDescent="0.35">
      <c r="A7" s="62"/>
      <c r="B7" s="63"/>
      <c r="C7" s="9">
        <f>29.63*1.02</f>
        <v>30.2226</v>
      </c>
      <c r="D7" s="10">
        <f>C7+$N$7</f>
        <v>30.425339999999998</v>
      </c>
      <c r="E7" s="10">
        <f t="shared" ref="E7:L7" si="1">D7+$N$7</f>
        <v>30.628079999999997</v>
      </c>
      <c r="F7" s="10">
        <f t="shared" si="1"/>
        <v>30.830819999999996</v>
      </c>
      <c r="G7" s="10">
        <f t="shared" si="1"/>
        <v>31.033559999999994</v>
      </c>
      <c r="H7" s="10">
        <f t="shared" si="1"/>
        <v>31.236299999999993</v>
      </c>
      <c r="I7" s="10">
        <f t="shared" si="1"/>
        <v>31.439039999999991</v>
      </c>
      <c r="J7" s="10">
        <f t="shared" si="1"/>
        <v>31.64177999999999</v>
      </c>
      <c r="K7" s="10">
        <f t="shared" si="1"/>
        <v>31.844519999999989</v>
      </c>
      <c r="L7" s="10">
        <f t="shared" si="1"/>
        <v>32.047259999999987</v>
      </c>
      <c r="M7" s="10">
        <v>32.25</v>
      </c>
      <c r="N7" s="16">
        <f>(($M$7-$C$7)/(100-90))</f>
        <v>0.20274</v>
      </c>
    </row>
    <row r="8" spans="1:14" ht="22.2" customHeight="1" x14ac:dyDescent="0.3">
      <c r="A8" s="60" t="s">
        <v>3</v>
      </c>
      <c r="B8" s="61"/>
      <c r="C8" s="12">
        <v>0.8</v>
      </c>
      <c r="D8" s="13">
        <f>C8+1%</f>
        <v>0.81</v>
      </c>
      <c r="E8" s="13">
        <f t="shared" ref="E8:L8" si="2">D8+1%</f>
        <v>0.82000000000000006</v>
      </c>
      <c r="F8" s="13">
        <f t="shared" si="2"/>
        <v>0.83000000000000007</v>
      </c>
      <c r="G8" s="13">
        <f t="shared" si="2"/>
        <v>0.84000000000000008</v>
      </c>
      <c r="H8" s="13">
        <f t="shared" si="2"/>
        <v>0.85000000000000009</v>
      </c>
      <c r="I8" s="13">
        <f t="shared" si="2"/>
        <v>0.8600000000000001</v>
      </c>
      <c r="J8" s="13">
        <f t="shared" si="2"/>
        <v>0.87000000000000011</v>
      </c>
      <c r="K8" s="13">
        <f t="shared" si="2"/>
        <v>0.88000000000000012</v>
      </c>
      <c r="L8" s="13">
        <f t="shared" si="2"/>
        <v>0.89000000000000012</v>
      </c>
      <c r="M8" s="14"/>
    </row>
    <row r="9" spans="1:14" ht="22.2" customHeight="1" thickBot="1" x14ac:dyDescent="0.35">
      <c r="A9" s="62"/>
      <c r="B9" s="63"/>
      <c r="C9" s="9">
        <f>27.63*1.02</f>
        <v>28.182600000000001</v>
      </c>
      <c r="D9" s="10">
        <f>C9+$N$9</f>
        <v>28.408133333333335</v>
      </c>
      <c r="E9" s="10">
        <f t="shared" ref="E9:K9" si="3">D9+$N$9</f>
        <v>28.63366666666667</v>
      </c>
      <c r="F9" s="10">
        <f t="shared" si="3"/>
        <v>28.859200000000005</v>
      </c>
      <c r="G9" s="10">
        <f t="shared" si="3"/>
        <v>29.08473333333334</v>
      </c>
      <c r="H9" s="10">
        <f t="shared" si="3"/>
        <v>29.310266666666674</v>
      </c>
      <c r="I9" s="10">
        <f t="shared" si="3"/>
        <v>29.535800000000009</v>
      </c>
      <c r="J9" s="10">
        <f t="shared" si="3"/>
        <v>29.761333333333344</v>
      </c>
      <c r="K9" s="10">
        <f t="shared" si="3"/>
        <v>29.986866666666678</v>
      </c>
      <c r="L9" s="10">
        <f>29.62*1.02</f>
        <v>30.212400000000002</v>
      </c>
      <c r="M9" s="11"/>
      <c r="N9" s="16">
        <f>(L9-C9)/(89-80)</f>
        <v>0.2255333333333335</v>
      </c>
    </row>
    <row r="10" spans="1:14" ht="22.2" customHeight="1" x14ac:dyDescent="0.3">
      <c r="A10" s="60" t="s">
        <v>4</v>
      </c>
      <c r="B10" s="61"/>
      <c r="C10" s="12">
        <v>0.7</v>
      </c>
      <c r="D10" s="13">
        <f t="shared" ref="D10:L12" si="4">C10+1%</f>
        <v>0.71</v>
      </c>
      <c r="E10" s="13">
        <f t="shared" si="4"/>
        <v>0.72</v>
      </c>
      <c r="F10" s="13">
        <f t="shared" si="4"/>
        <v>0.73</v>
      </c>
      <c r="G10" s="13">
        <f t="shared" si="4"/>
        <v>0.74</v>
      </c>
      <c r="H10" s="13">
        <f t="shared" si="4"/>
        <v>0.75</v>
      </c>
      <c r="I10" s="13">
        <f t="shared" si="4"/>
        <v>0.76</v>
      </c>
      <c r="J10" s="13">
        <f t="shared" si="4"/>
        <v>0.77</v>
      </c>
      <c r="K10" s="13">
        <f t="shared" si="4"/>
        <v>0.78</v>
      </c>
      <c r="L10" s="13">
        <f t="shared" si="4"/>
        <v>0.79</v>
      </c>
      <c r="M10" s="15"/>
    </row>
    <row r="11" spans="1:14" ht="22.2" customHeight="1" thickBot="1" x14ac:dyDescent="0.35">
      <c r="A11" s="62"/>
      <c r="B11" s="63"/>
      <c r="C11" s="9">
        <f>25.63*1.02</f>
        <v>26.142599999999998</v>
      </c>
      <c r="D11" s="10">
        <f>C11+$N$11</f>
        <v>26.368133333333333</v>
      </c>
      <c r="E11" s="10">
        <f t="shared" ref="E11:K11" si="5">D11+$N$11</f>
        <v>26.593666666666667</v>
      </c>
      <c r="F11" s="10">
        <f t="shared" si="5"/>
        <v>26.819200000000002</v>
      </c>
      <c r="G11" s="10">
        <f t="shared" si="5"/>
        <v>27.044733333333337</v>
      </c>
      <c r="H11" s="10">
        <f t="shared" si="5"/>
        <v>27.270266666666672</v>
      </c>
      <c r="I11" s="10">
        <f t="shared" si="5"/>
        <v>27.495800000000006</v>
      </c>
      <c r="J11" s="10">
        <f t="shared" si="5"/>
        <v>27.721333333333341</v>
      </c>
      <c r="K11" s="10">
        <f t="shared" si="5"/>
        <v>27.946866666666676</v>
      </c>
      <c r="L11" s="10">
        <f>27.62*1.02</f>
        <v>28.172400000000003</v>
      </c>
      <c r="M11" s="11"/>
      <c r="N11" s="16">
        <f>(L11-C11)/(79-70)</f>
        <v>0.22553333333333392</v>
      </c>
    </row>
    <row r="12" spans="1:14" ht="22.2" customHeight="1" x14ac:dyDescent="0.3">
      <c r="A12" s="60" t="s">
        <v>5</v>
      </c>
      <c r="B12" s="61"/>
      <c r="C12" s="12">
        <v>0.6</v>
      </c>
      <c r="D12" s="13">
        <f t="shared" si="4"/>
        <v>0.61</v>
      </c>
      <c r="E12" s="13">
        <f t="shared" si="4"/>
        <v>0.62</v>
      </c>
      <c r="F12" s="13">
        <f t="shared" si="4"/>
        <v>0.63</v>
      </c>
      <c r="G12" s="13">
        <f t="shared" si="4"/>
        <v>0.64</v>
      </c>
      <c r="H12" s="13">
        <f t="shared" si="4"/>
        <v>0.65</v>
      </c>
      <c r="I12" s="13">
        <f t="shared" si="4"/>
        <v>0.66</v>
      </c>
      <c r="J12" s="13">
        <f t="shared" si="4"/>
        <v>0.67</v>
      </c>
      <c r="K12" s="13">
        <f t="shared" si="4"/>
        <v>0.68</v>
      </c>
      <c r="L12" s="13">
        <f t="shared" si="4"/>
        <v>0.69000000000000006</v>
      </c>
      <c r="M12" s="15"/>
    </row>
    <row r="13" spans="1:14" ht="22.2" customHeight="1" thickBot="1" x14ac:dyDescent="0.35">
      <c r="A13" s="62"/>
      <c r="B13" s="63"/>
      <c r="C13" s="9">
        <f>23.63*1.02</f>
        <v>24.102599999999999</v>
      </c>
      <c r="D13" s="10">
        <f>C13+$N$11</f>
        <v>24.328133333333334</v>
      </c>
      <c r="E13" s="10">
        <f t="shared" ref="E13:K13" si="6">D13+$N$11</f>
        <v>24.553666666666668</v>
      </c>
      <c r="F13" s="10">
        <f t="shared" si="6"/>
        <v>24.779200000000003</v>
      </c>
      <c r="G13" s="10">
        <f t="shared" si="6"/>
        <v>25.004733333333338</v>
      </c>
      <c r="H13" s="10">
        <f t="shared" si="6"/>
        <v>25.230266666666672</v>
      </c>
      <c r="I13" s="10">
        <f t="shared" si="6"/>
        <v>25.455800000000007</v>
      </c>
      <c r="J13" s="10">
        <f>I13+$N$11</f>
        <v>25.681333333333342</v>
      </c>
      <c r="K13" s="10">
        <f t="shared" si="6"/>
        <v>25.906866666666676</v>
      </c>
      <c r="L13" s="10">
        <f>25.62*1.02</f>
        <v>26.132400000000001</v>
      </c>
      <c r="M13" s="11"/>
      <c r="N13" s="16">
        <f>(L13-C13)/(69-60)</f>
        <v>0.2255333333333335</v>
      </c>
    </row>
    <row r="14" spans="1:14" ht="22.2" customHeight="1" x14ac:dyDescent="0.3">
      <c r="A14" s="60" t="s">
        <v>6</v>
      </c>
      <c r="B14" s="61"/>
      <c r="C14" s="12">
        <v>0.5</v>
      </c>
      <c r="D14" s="13">
        <f t="shared" ref="D14:L14" si="7">C14+1%</f>
        <v>0.51</v>
      </c>
      <c r="E14" s="13">
        <f t="shared" si="7"/>
        <v>0.52</v>
      </c>
      <c r="F14" s="13">
        <f t="shared" si="7"/>
        <v>0.53</v>
      </c>
      <c r="G14" s="13">
        <f t="shared" si="7"/>
        <v>0.54</v>
      </c>
      <c r="H14" s="13">
        <f t="shared" si="7"/>
        <v>0.55000000000000004</v>
      </c>
      <c r="I14" s="13">
        <f t="shared" si="7"/>
        <v>0.56000000000000005</v>
      </c>
      <c r="J14" s="13">
        <f t="shared" si="7"/>
        <v>0.57000000000000006</v>
      </c>
      <c r="K14" s="13">
        <f t="shared" si="7"/>
        <v>0.58000000000000007</v>
      </c>
      <c r="L14" s="13">
        <f t="shared" si="7"/>
        <v>0.59000000000000008</v>
      </c>
      <c r="M14" s="15"/>
    </row>
    <row r="15" spans="1:14" ht="22.2" customHeight="1" thickBot="1" x14ac:dyDescent="0.35">
      <c r="A15" s="62"/>
      <c r="B15" s="63"/>
      <c r="C15" s="9">
        <f>21.63*1.02</f>
        <v>22.0626</v>
      </c>
      <c r="D15" s="10">
        <f>C15+$N$11</f>
        <v>22.288133333333334</v>
      </c>
      <c r="E15" s="10">
        <f t="shared" ref="E15:K15" si="8">D15+$N$11</f>
        <v>22.513666666666669</v>
      </c>
      <c r="F15" s="10">
        <f t="shared" si="8"/>
        <v>22.739200000000004</v>
      </c>
      <c r="G15" s="10">
        <f t="shared" si="8"/>
        <v>22.964733333333339</v>
      </c>
      <c r="H15" s="10">
        <f t="shared" si="8"/>
        <v>23.190266666666673</v>
      </c>
      <c r="I15" s="10">
        <f t="shared" si="8"/>
        <v>23.415800000000008</v>
      </c>
      <c r="J15" s="10">
        <f t="shared" si="8"/>
        <v>23.641333333333343</v>
      </c>
      <c r="K15" s="10">
        <f t="shared" si="8"/>
        <v>23.866866666666677</v>
      </c>
      <c r="L15" s="10">
        <f>23.62*1.02</f>
        <v>24.092400000000001</v>
      </c>
      <c r="M15" s="11"/>
      <c r="N15" s="16">
        <f>(L15-C15)/(59-50)</f>
        <v>0.2255333333333335</v>
      </c>
    </row>
    <row r="16" spans="1:14" ht="22.2" customHeight="1" x14ac:dyDescent="0.3"/>
    <row r="17" spans="2:14" ht="22.2" customHeight="1" x14ac:dyDescent="0.3"/>
    <row r="18" spans="2:14" ht="22.2" customHeight="1" x14ac:dyDescent="0.3"/>
    <row r="19" spans="2:14" x14ac:dyDescent="0.3">
      <c r="N19" s="2"/>
    </row>
    <row r="31" spans="2:14" x14ac:dyDescent="0.3">
      <c r="C31" s="1"/>
      <c r="E31" s="2"/>
    </row>
    <row r="32" spans="2:14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B38" s="3"/>
      <c r="C38" s="1"/>
    </row>
    <row r="39" spans="2:5" x14ac:dyDescent="0.3">
      <c r="B39" s="3"/>
      <c r="C39" s="1"/>
    </row>
    <row r="40" spans="2:5" x14ac:dyDescent="0.3">
      <c r="C40" s="1"/>
    </row>
    <row r="44" spans="2:5" x14ac:dyDescent="0.3">
      <c r="B44" s="2"/>
      <c r="D44" s="3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  <row r="54" spans="5:5" x14ac:dyDescent="0.3">
      <c r="E54" s="1"/>
    </row>
    <row r="55" spans="5:5" x14ac:dyDescent="0.3">
      <c r="E55" s="1"/>
    </row>
  </sheetData>
  <mergeCells count="8">
    <mergeCell ref="A12:B13"/>
    <mergeCell ref="A14:B15"/>
    <mergeCell ref="A4:M4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C74AA-244B-40C8-8D4E-E2119FD42AE6}">
  <sheetPr codeName="Feuil21">
    <pageSetUpPr fitToPage="1"/>
  </sheetPr>
  <dimension ref="A3:X53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22" width="7.5546875" customWidth="1"/>
    <col min="23" max="23" width="8" customWidth="1"/>
  </cols>
  <sheetData>
    <row r="3" spans="1:24" ht="15" thickBot="1" x14ac:dyDescent="0.35"/>
    <row r="4" spans="1:24" ht="25.2" customHeight="1" thickBot="1" x14ac:dyDescent="0.35">
      <c r="A4" s="71" t="s">
        <v>13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3"/>
    </row>
    <row r="5" spans="1:24" ht="25.2" customHeight="1" thickBot="1" x14ac:dyDescent="0.35">
      <c r="A5" s="62" t="s">
        <v>0</v>
      </c>
      <c r="B5" s="64"/>
      <c r="C5" s="77" t="s">
        <v>9</v>
      </c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9"/>
    </row>
    <row r="6" spans="1:24" ht="25.2" customHeight="1" x14ac:dyDescent="0.3">
      <c r="A6" s="60" t="s">
        <v>2</v>
      </c>
      <c r="B6" s="61"/>
      <c r="C6" s="17">
        <v>0.85</v>
      </c>
      <c r="D6" s="18">
        <f>C6+1%</f>
        <v>0.86</v>
      </c>
      <c r="E6" s="18">
        <f t="shared" ref="E6:R6" si="0">D6+1%</f>
        <v>0.87</v>
      </c>
      <c r="F6" s="18">
        <f t="shared" si="0"/>
        <v>0.88</v>
      </c>
      <c r="G6" s="18">
        <f t="shared" si="0"/>
        <v>0.89</v>
      </c>
      <c r="H6" s="18">
        <f t="shared" si="0"/>
        <v>0.9</v>
      </c>
      <c r="I6" s="18">
        <f t="shared" si="0"/>
        <v>0.91</v>
      </c>
      <c r="J6" s="18">
        <f t="shared" si="0"/>
        <v>0.92</v>
      </c>
      <c r="K6" s="18">
        <f t="shared" si="0"/>
        <v>0.93</v>
      </c>
      <c r="L6" s="18">
        <f t="shared" si="0"/>
        <v>0.94000000000000006</v>
      </c>
      <c r="M6" s="18">
        <f t="shared" si="0"/>
        <v>0.95000000000000007</v>
      </c>
      <c r="N6" s="18">
        <f t="shared" si="0"/>
        <v>0.96000000000000008</v>
      </c>
      <c r="O6" s="18">
        <f t="shared" si="0"/>
        <v>0.97000000000000008</v>
      </c>
      <c r="P6" s="18">
        <f t="shared" si="0"/>
        <v>0.98000000000000009</v>
      </c>
      <c r="Q6" s="18">
        <f t="shared" si="0"/>
        <v>0.9900000000000001</v>
      </c>
      <c r="R6" s="18">
        <f t="shared" si="0"/>
        <v>1</v>
      </c>
      <c r="S6" s="8"/>
      <c r="T6" s="8"/>
      <c r="U6" s="8"/>
      <c r="V6" s="8"/>
    </row>
    <row r="7" spans="1:24" ht="22.2" customHeight="1" thickBot="1" x14ac:dyDescent="0.35">
      <c r="A7" s="62"/>
      <c r="B7" s="63"/>
      <c r="C7" s="9">
        <f>28.66*1.02</f>
        <v>29.2332</v>
      </c>
      <c r="D7" s="10">
        <f>C7+$W$7</f>
        <v>29.32432</v>
      </c>
      <c r="E7" s="10">
        <f t="shared" ref="E7:Q7" si="1">D7+$W$7</f>
        <v>29.41544</v>
      </c>
      <c r="F7" s="10">
        <f t="shared" si="1"/>
        <v>29.50656</v>
      </c>
      <c r="G7" s="10">
        <f t="shared" si="1"/>
        <v>29.59768</v>
      </c>
      <c r="H7" s="10">
        <f t="shared" si="1"/>
        <v>29.688800000000001</v>
      </c>
      <c r="I7" s="10">
        <f t="shared" si="1"/>
        <v>29.779920000000001</v>
      </c>
      <c r="J7" s="10">
        <f t="shared" si="1"/>
        <v>29.871040000000001</v>
      </c>
      <c r="K7" s="10">
        <f t="shared" si="1"/>
        <v>29.962160000000001</v>
      </c>
      <c r="L7" s="10">
        <f t="shared" si="1"/>
        <v>30.053280000000001</v>
      </c>
      <c r="M7" s="10">
        <f t="shared" si="1"/>
        <v>30.144400000000001</v>
      </c>
      <c r="N7" s="10">
        <f t="shared" si="1"/>
        <v>30.235520000000001</v>
      </c>
      <c r="O7" s="10">
        <f t="shared" si="1"/>
        <v>30.326640000000001</v>
      </c>
      <c r="P7" s="10">
        <f t="shared" si="1"/>
        <v>30.417760000000001</v>
      </c>
      <c r="Q7" s="10">
        <f t="shared" si="1"/>
        <v>30.508880000000001</v>
      </c>
      <c r="R7" s="19">
        <v>30.6</v>
      </c>
      <c r="S7" s="10"/>
      <c r="T7" s="10"/>
      <c r="U7" s="10"/>
      <c r="V7" s="10"/>
      <c r="W7" s="16">
        <f>(R7-C7)/(100-85)</f>
        <v>9.112000000000009E-2</v>
      </c>
      <c r="X7" s="4"/>
    </row>
    <row r="8" spans="1:24" ht="22.2" customHeight="1" x14ac:dyDescent="0.3">
      <c r="A8" s="60" t="s">
        <v>3</v>
      </c>
      <c r="B8" s="61"/>
      <c r="C8" s="12">
        <v>0.65</v>
      </c>
      <c r="D8" s="13">
        <f>C8+1%</f>
        <v>0.66</v>
      </c>
      <c r="E8" s="13">
        <f t="shared" ref="E8:V8" si="2">D8+1%</f>
        <v>0.67</v>
      </c>
      <c r="F8" s="13">
        <f t="shared" si="2"/>
        <v>0.68</v>
      </c>
      <c r="G8" s="13">
        <f t="shared" si="2"/>
        <v>0.69000000000000006</v>
      </c>
      <c r="H8" s="13">
        <f t="shared" si="2"/>
        <v>0.70000000000000007</v>
      </c>
      <c r="I8" s="13">
        <f t="shared" si="2"/>
        <v>0.71000000000000008</v>
      </c>
      <c r="J8" s="13">
        <f t="shared" si="2"/>
        <v>0.72000000000000008</v>
      </c>
      <c r="K8" s="13">
        <f t="shared" si="2"/>
        <v>0.73000000000000009</v>
      </c>
      <c r="L8" s="13">
        <f t="shared" si="2"/>
        <v>0.7400000000000001</v>
      </c>
      <c r="M8" s="13">
        <f t="shared" si="2"/>
        <v>0.75000000000000011</v>
      </c>
      <c r="N8" s="13">
        <f t="shared" si="2"/>
        <v>0.76000000000000012</v>
      </c>
      <c r="O8" s="13">
        <f t="shared" si="2"/>
        <v>0.77000000000000013</v>
      </c>
      <c r="P8" s="13">
        <f t="shared" si="2"/>
        <v>0.78000000000000014</v>
      </c>
      <c r="Q8" s="13">
        <f t="shared" si="2"/>
        <v>0.79000000000000015</v>
      </c>
      <c r="R8" s="13">
        <f t="shared" si="2"/>
        <v>0.80000000000000016</v>
      </c>
      <c r="S8" s="13">
        <f t="shared" si="2"/>
        <v>0.81000000000000016</v>
      </c>
      <c r="T8" s="13">
        <f t="shared" si="2"/>
        <v>0.82000000000000017</v>
      </c>
      <c r="U8" s="13">
        <f t="shared" si="2"/>
        <v>0.83000000000000018</v>
      </c>
      <c r="V8" s="13">
        <f t="shared" si="2"/>
        <v>0.84000000000000019</v>
      </c>
    </row>
    <row r="9" spans="1:24" ht="22.2" customHeight="1" thickBot="1" x14ac:dyDescent="0.35">
      <c r="A9" s="62"/>
      <c r="B9" s="63"/>
      <c r="C9" s="9">
        <f>26.66*1.02</f>
        <v>27.193200000000001</v>
      </c>
      <c r="D9" s="10">
        <f>C9+$W$9</f>
        <v>27.300031578947369</v>
      </c>
      <c r="E9" s="10">
        <f t="shared" ref="E9:U9" si="3">D9+$W$9</f>
        <v>27.406863157894737</v>
      </c>
      <c r="F9" s="10">
        <f t="shared" si="3"/>
        <v>27.513694736842105</v>
      </c>
      <c r="G9" s="10">
        <f t="shared" si="3"/>
        <v>27.620526315789473</v>
      </c>
      <c r="H9" s="10">
        <f t="shared" si="3"/>
        <v>27.727357894736841</v>
      </c>
      <c r="I9" s="10">
        <f t="shared" si="3"/>
        <v>27.834189473684209</v>
      </c>
      <c r="J9" s="10">
        <f t="shared" si="3"/>
        <v>27.941021052631577</v>
      </c>
      <c r="K9" s="10">
        <f t="shared" si="3"/>
        <v>28.047852631578944</v>
      </c>
      <c r="L9" s="10">
        <f t="shared" si="3"/>
        <v>28.154684210526312</v>
      </c>
      <c r="M9" s="10">
        <f t="shared" si="3"/>
        <v>28.26151578947368</v>
      </c>
      <c r="N9" s="10">
        <f t="shared" si="3"/>
        <v>28.368347368421048</v>
      </c>
      <c r="O9" s="10">
        <f t="shared" si="3"/>
        <v>28.475178947368416</v>
      </c>
      <c r="P9" s="10">
        <f t="shared" si="3"/>
        <v>28.582010526315784</v>
      </c>
      <c r="Q9" s="10">
        <f t="shared" si="3"/>
        <v>28.688842105263152</v>
      </c>
      <c r="R9" s="10">
        <f t="shared" si="3"/>
        <v>28.79567368421052</v>
      </c>
      <c r="S9" s="10">
        <f t="shared" si="3"/>
        <v>28.902505263157888</v>
      </c>
      <c r="T9" s="10">
        <f t="shared" si="3"/>
        <v>29.009336842105256</v>
      </c>
      <c r="U9" s="10">
        <f t="shared" si="3"/>
        <v>29.116168421052624</v>
      </c>
      <c r="V9" s="10">
        <f>28.65*1.02</f>
        <v>29.222999999999999</v>
      </c>
      <c r="W9" s="16">
        <f>(V9-C9)/(84-65)</f>
        <v>0.10683157894736832</v>
      </c>
      <c r="X9" s="4"/>
    </row>
    <row r="10" spans="1:24" ht="22.2" customHeight="1" x14ac:dyDescent="0.3">
      <c r="A10" s="60" t="s">
        <v>4</v>
      </c>
      <c r="B10" s="61"/>
      <c r="C10" s="12">
        <v>0.45</v>
      </c>
      <c r="D10" s="13">
        <f t="shared" ref="D10:S10" si="4">C10+1%</f>
        <v>0.46</v>
      </c>
      <c r="E10" s="13">
        <f t="shared" si="4"/>
        <v>0.47000000000000003</v>
      </c>
      <c r="F10" s="13">
        <f t="shared" si="4"/>
        <v>0.48000000000000004</v>
      </c>
      <c r="G10" s="13">
        <f t="shared" si="4"/>
        <v>0.49000000000000005</v>
      </c>
      <c r="H10" s="13">
        <f t="shared" si="4"/>
        <v>0.5</v>
      </c>
      <c r="I10" s="13">
        <f t="shared" si="4"/>
        <v>0.51</v>
      </c>
      <c r="J10" s="13">
        <f t="shared" si="4"/>
        <v>0.52</v>
      </c>
      <c r="K10" s="13">
        <f t="shared" si="4"/>
        <v>0.53</v>
      </c>
      <c r="L10" s="13">
        <f t="shared" si="4"/>
        <v>0.54</v>
      </c>
      <c r="M10" s="13">
        <f t="shared" si="4"/>
        <v>0.55000000000000004</v>
      </c>
      <c r="N10" s="13">
        <f t="shared" si="4"/>
        <v>0.56000000000000005</v>
      </c>
      <c r="O10" s="13">
        <f t="shared" si="4"/>
        <v>0.57000000000000006</v>
      </c>
      <c r="P10" s="13">
        <f t="shared" si="4"/>
        <v>0.58000000000000007</v>
      </c>
      <c r="Q10" s="13">
        <f t="shared" si="4"/>
        <v>0.59000000000000008</v>
      </c>
      <c r="R10" s="13">
        <f t="shared" si="4"/>
        <v>0.60000000000000009</v>
      </c>
      <c r="S10" s="13">
        <f t="shared" si="4"/>
        <v>0.6100000000000001</v>
      </c>
      <c r="T10" s="13">
        <f t="shared" ref="T10:V10" si="5">S10+1%</f>
        <v>0.62000000000000011</v>
      </c>
      <c r="U10" s="13">
        <f t="shared" si="5"/>
        <v>0.63000000000000012</v>
      </c>
      <c r="V10" s="13">
        <f t="shared" si="5"/>
        <v>0.64000000000000012</v>
      </c>
    </row>
    <row r="11" spans="1:24" ht="22.2" customHeight="1" thickBot="1" x14ac:dyDescent="0.35">
      <c r="A11" s="62"/>
      <c r="B11" s="63"/>
      <c r="C11" s="9">
        <f>24.66*1.02</f>
        <v>25.153200000000002</v>
      </c>
      <c r="D11" s="10">
        <f>C11+$W$11</f>
        <v>25.26003157894737</v>
      </c>
      <c r="E11" s="10">
        <f t="shared" ref="E11:U11" si="6">D11+$W$11</f>
        <v>25.366863157894738</v>
      </c>
      <c r="F11" s="10">
        <f t="shared" si="6"/>
        <v>25.473694736842106</v>
      </c>
      <c r="G11" s="10">
        <f t="shared" si="6"/>
        <v>25.580526315789474</v>
      </c>
      <c r="H11" s="10">
        <f t="shared" si="6"/>
        <v>25.687357894736842</v>
      </c>
      <c r="I11" s="10">
        <f t="shared" si="6"/>
        <v>25.794189473684209</v>
      </c>
      <c r="J11" s="10">
        <f t="shared" si="6"/>
        <v>25.901021052631577</v>
      </c>
      <c r="K11" s="10">
        <f t="shared" si="6"/>
        <v>26.007852631578945</v>
      </c>
      <c r="L11" s="10">
        <f t="shared" si="6"/>
        <v>26.114684210526313</v>
      </c>
      <c r="M11" s="10">
        <f t="shared" si="6"/>
        <v>26.221515789473681</v>
      </c>
      <c r="N11" s="10">
        <f t="shared" si="6"/>
        <v>26.328347368421049</v>
      </c>
      <c r="O11" s="10">
        <f t="shared" si="6"/>
        <v>26.435178947368417</v>
      </c>
      <c r="P11" s="10">
        <f t="shared" si="6"/>
        <v>26.542010526315785</v>
      </c>
      <c r="Q11" s="10">
        <f t="shared" si="6"/>
        <v>26.648842105263153</v>
      </c>
      <c r="R11" s="10">
        <f t="shared" si="6"/>
        <v>26.755673684210521</v>
      </c>
      <c r="S11" s="10">
        <f t="shared" si="6"/>
        <v>26.862505263157889</v>
      </c>
      <c r="T11" s="10">
        <f t="shared" si="6"/>
        <v>26.969336842105257</v>
      </c>
      <c r="U11" s="10">
        <f t="shared" si="6"/>
        <v>27.076168421052625</v>
      </c>
      <c r="V11" s="11">
        <f>26.65*1.02</f>
        <v>27.183</v>
      </c>
      <c r="W11" s="16">
        <f>(V11-C11)/(64-45)</f>
        <v>0.10683157894736832</v>
      </c>
      <c r="X11" s="4"/>
    </row>
    <row r="12" spans="1:24" ht="22.2" customHeight="1" x14ac:dyDescent="0.3">
      <c r="A12" s="60" t="s">
        <v>5</v>
      </c>
      <c r="B12" s="61"/>
      <c r="C12" s="12">
        <v>0.4</v>
      </c>
      <c r="D12" s="13">
        <f t="shared" ref="D12:G12" si="7">C12+1%</f>
        <v>0.41000000000000003</v>
      </c>
      <c r="E12" s="13">
        <f t="shared" si="7"/>
        <v>0.42000000000000004</v>
      </c>
      <c r="F12" s="13">
        <f t="shared" si="7"/>
        <v>0.43000000000000005</v>
      </c>
      <c r="G12" s="13">
        <f t="shared" si="7"/>
        <v>0.44000000000000006</v>
      </c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</row>
    <row r="13" spans="1:24" ht="22.2" customHeight="1" thickBot="1" x14ac:dyDescent="0.35">
      <c r="A13" s="62"/>
      <c r="B13" s="63"/>
      <c r="C13" s="9">
        <f>22.66*1.02</f>
        <v>23.113199999999999</v>
      </c>
      <c r="D13" s="10">
        <f>C13+W13</f>
        <v>23.620649999999998</v>
      </c>
      <c r="E13" s="10">
        <f>D13+W13</f>
        <v>24.128099999999996</v>
      </c>
      <c r="F13" s="10">
        <f>E13+W13</f>
        <v>24.635549999999995</v>
      </c>
      <c r="G13" s="10">
        <f>24.65*1.02</f>
        <v>25.143000000000001</v>
      </c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1"/>
      <c r="S13" s="11"/>
      <c r="T13" s="11"/>
      <c r="U13" s="11"/>
      <c r="V13" s="11"/>
      <c r="W13" s="16">
        <f>(G13-C13)/(44-40)</f>
        <v>0.5074500000000004</v>
      </c>
      <c r="X13" s="4"/>
    </row>
    <row r="14" spans="1:24" ht="22.2" customHeight="1" x14ac:dyDescent="0.3"/>
    <row r="15" spans="1:24" ht="22.2" customHeight="1" x14ac:dyDescent="0.3"/>
    <row r="16" spans="1:24" ht="22.2" customHeight="1" x14ac:dyDescent="0.3"/>
    <row r="17" spans="2:23" x14ac:dyDescent="0.3">
      <c r="W17" s="2"/>
    </row>
    <row r="29" spans="2:23" x14ac:dyDescent="0.3">
      <c r="C29" s="1"/>
      <c r="E29" s="2"/>
    </row>
    <row r="30" spans="2:23" x14ac:dyDescent="0.3">
      <c r="B30" s="3"/>
      <c r="C30" s="1"/>
    </row>
    <row r="31" spans="2:23" x14ac:dyDescent="0.3">
      <c r="B31" s="3"/>
      <c r="C31" s="1"/>
    </row>
    <row r="32" spans="2:23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C38" s="1"/>
    </row>
    <row r="42" spans="2:5" x14ac:dyDescent="0.3">
      <c r="B42" s="2"/>
      <c r="D42" s="3"/>
    </row>
    <row r="45" spans="2:5" x14ac:dyDescent="0.3">
      <c r="E45" s="1"/>
    </row>
    <row r="46" spans="2:5" x14ac:dyDescent="0.3">
      <c r="E46" s="1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</sheetData>
  <mergeCells count="7">
    <mergeCell ref="A12:B13"/>
    <mergeCell ref="A4:W4"/>
    <mergeCell ref="A5:B5"/>
    <mergeCell ref="C5:W5"/>
    <mergeCell ref="A6:B7"/>
    <mergeCell ref="A8:B9"/>
    <mergeCell ref="A10:B11"/>
  </mergeCells>
  <pageMargins left="0.7" right="0.7" top="0.75" bottom="0.75" header="0.3" footer="0.3"/>
  <pageSetup paperSize="5" scale="88" fitToHeight="0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691A7-EEFF-4C88-A803-940010189B6D}">
  <sheetPr codeName="Feuil22">
    <pageSetUpPr fitToPage="1"/>
  </sheetPr>
  <dimension ref="A3:X53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22" width="7.5546875" customWidth="1"/>
    <col min="23" max="23" width="8" customWidth="1"/>
  </cols>
  <sheetData>
    <row r="3" spans="1:24" ht="15" thickBot="1" x14ac:dyDescent="0.35"/>
    <row r="4" spans="1:24" ht="25.2" customHeight="1" thickBot="1" x14ac:dyDescent="0.35">
      <c r="A4" s="71" t="s">
        <v>8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3"/>
      <c r="X4" s="45">
        <v>5.1499999999999997E-2</v>
      </c>
    </row>
    <row r="5" spans="1:24" ht="25.2" customHeight="1" thickBot="1" x14ac:dyDescent="0.35">
      <c r="A5" s="62" t="s">
        <v>0</v>
      </c>
      <c r="B5" s="64"/>
      <c r="C5" s="77" t="s">
        <v>9</v>
      </c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9"/>
    </row>
    <row r="6" spans="1:24" ht="25.2" customHeight="1" x14ac:dyDescent="0.3">
      <c r="A6" s="60" t="s">
        <v>2</v>
      </c>
      <c r="B6" s="61"/>
      <c r="C6" s="17">
        <v>0.85</v>
      </c>
      <c r="D6" s="18">
        <f>C6+1%</f>
        <v>0.86</v>
      </c>
      <c r="E6" s="18">
        <f t="shared" ref="E6:R6" si="0">D6+1%</f>
        <v>0.87</v>
      </c>
      <c r="F6" s="18">
        <f t="shared" si="0"/>
        <v>0.88</v>
      </c>
      <c r="G6" s="18">
        <f t="shared" si="0"/>
        <v>0.89</v>
      </c>
      <c r="H6" s="18">
        <f t="shared" si="0"/>
        <v>0.9</v>
      </c>
      <c r="I6" s="18">
        <f t="shared" si="0"/>
        <v>0.91</v>
      </c>
      <c r="J6" s="18">
        <f t="shared" si="0"/>
        <v>0.92</v>
      </c>
      <c r="K6" s="18">
        <f t="shared" si="0"/>
        <v>0.93</v>
      </c>
      <c r="L6" s="18">
        <f t="shared" si="0"/>
        <v>0.94000000000000006</v>
      </c>
      <c r="M6" s="18">
        <f t="shared" si="0"/>
        <v>0.95000000000000007</v>
      </c>
      <c r="N6" s="18">
        <f t="shared" si="0"/>
        <v>0.96000000000000008</v>
      </c>
      <c r="O6" s="18">
        <f t="shared" si="0"/>
        <v>0.97000000000000008</v>
      </c>
      <c r="P6" s="18">
        <f t="shared" si="0"/>
        <v>0.98000000000000009</v>
      </c>
      <c r="Q6" s="18">
        <f t="shared" si="0"/>
        <v>0.9900000000000001</v>
      </c>
      <c r="R6" s="18">
        <f t="shared" si="0"/>
        <v>1</v>
      </c>
      <c r="S6" s="8"/>
      <c r="T6" s="8"/>
      <c r="U6" s="8"/>
      <c r="V6" s="8"/>
    </row>
    <row r="7" spans="1:24" ht="22.2" customHeight="1" thickBot="1" x14ac:dyDescent="0.35">
      <c r="A7" s="62"/>
      <c r="B7" s="63"/>
      <c r="C7" s="9">
        <f>28.66*1.02</f>
        <v>29.2332</v>
      </c>
      <c r="D7" s="10">
        <f>C7+$W$7</f>
        <v>29.32432</v>
      </c>
      <c r="E7" s="10">
        <f t="shared" ref="E7:Q7" si="1">D7+$W$7</f>
        <v>29.41544</v>
      </c>
      <c r="F7" s="10">
        <f t="shared" si="1"/>
        <v>29.50656</v>
      </c>
      <c r="G7" s="10">
        <f t="shared" si="1"/>
        <v>29.59768</v>
      </c>
      <c r="H7" s="10">
        <f t="shared" si="1"/>
        <v>29.688800000000001</v>
      </c>
      <c r="I7" s="10">
        <f t="shared" si="1"/>
        <v>29.779920000000001</v>
      </c>
      <c r="J7" s="10">
        <f t="shared" si="1"/>
        <v>29.871040000000001</v>
      </c>
      <c r="K7" s="10">
        <f t="shared" si="1"/>
        <v>29.962160000000001</v>
      </c>
      <c r="L7" s="10">
        <f t="shared" si="1"/>
        <v>30.053280000000001</v>
      </c>
      <c r="M7" s="10">
        <f t="shared" si="1"/>
        <v>30.144400000000001</v>
      </c>
      <c r="N7" s="10">
        <f t="shared" si="1"/>
        <v>30.235520000000001</v>
      </c>
      <c r="O7" s="10">
        <f t="shared" si="1"/>
        <v>30.326640000000001</v>
      </c>
      <c r="P7" s="10">
        <f t="shared" si="1"/>
        <v>30.417760000000001</v>
      </c>
      <c r="Q7" s="10">
        <f t="shared" si="1"/>
        <v>30.508880000000001</v>
      </c>
      <c r="R7" s="19">
        <v>30.6</v>
      </c>
      <c r="S7" s="10"/>
      <c r="T7" s="10"/>
      <c r="U7" s="10"/>
      <c r="V7" s="10"/>
      <c r="W7" s="16">
        <f>(R7-C7)/(100-85)</f>
        <v>9.112000000000009E-2</v>
      </c>
      <c r="X7" s="4"/>
    </row>
    <row r="8" spans="1:24" ht="22.2" customHeight="1" x14ac:dyDescent="0.3">
      <c r="A8" s="60" t="s">
        <v>3</v>
      </c>
      <c r="B8" s="61"/>
      <c r="C8" s="12">
        <v>0.65</v>
      </c>
      <c r="D8" s="13">
        <f>C8+1%</f>
        <v>0.66</v>
      </c>
      <c r="E8" s="13">
        <f t="shared" ref="E8:V8" si="2">D8+1%</f>
        <v>0.67</v>
      </c>
      <c r="F8" s="13">
        <f t="shared" si="2"/>
        <v>0.68</v>
      </c>
      <c r="G8" s="13">
        <f t="shared" si="2"/>
        <v>0.69000000000000006</v>
      </c>
      <c r="H8" s="13">
        <f t="shared" si="2"/>
        <v>0.70000000000000007</v>
      </c>
      <c r="I8" s="13">
        <f t="shared" si="2"/>
        <v>0.71000000000000008</v>
      </c>
      <c r="J8" s="13">
        <f t="shared" si="2"/>
        <v>0.72000000000000008</v>
      </c>
      <c r="K8" s="13">
        <f t="shared" si="2"/>
        <v>0.73000000000000009</v>
      </c>
      <c r="L8" s="13">
        <f t="shared" si="2"/>
        <v>0.7400000000000001</v>
      </c>
      <c r="M8" s="13">
        <f t="shared" si="2"/>
        <v>0.75000000000000011</v>
      </c>
      <c r="N8" s="13">
        <f t="shared" si="2"/>
        <v>0.76000000000000012</v>
      </c>
      <c r="O8" s="13">
        <f t="shared" si="2"/>
        <v>0.77000000000000013</v>
      </c>
      <c r="P8" s="13">
        <f t="shared" si="2"/>
        <v>0.78000000000000014</v>
      </c>
      <c r="Q8" s="13">
        <f t="shared" si="2"/>
        <v>0.79000000000000015</v>
      </c>
      <c r="R8" s="13">
        <f t="shared" si="2"/>
        <v>0.80000000000000016</v>
      </c>
      <c r="S8" s="13">
        <f t="shared" si="2"/>
        <v>0.81000000000000016</v>
      </c>
      <c r="T8" s="13">
        <f t="shared" si="2"/>
        <v>0.82000000000000017</v>
      </c>
      <c r="U8" s="13">
        <f t="shared" si="2"/>
        <v>0.83000000000000018</v>
      </c>
      <c r="V8" s="13">
        <f t="shared" si="2"/>
        <v>0.84000000000000019</v>
      </c>
    </row>
    <row r="9" spans="1:24" ht="22.2" customHeight="1" thickBot="1" x14ac:dyDescent="0.35">
      <c r="A9" s="62"/>
      <c r="B9" s="63"/>
      <c r="C9" s="9">
        <f>26.66*1.02</f>
        <v>27.193200000000001</v>
      </c>
      <c r="D9" s="10">
        <f>C9+$W$9</f>
        <v>27.300031578947369</v>
      </c>
      <c r="E9" s="10">
        <f t="shared" ref="E9:U9" si="3">D9+$W$9</f>
        <v>27.406863157894737</v>
      </c>
      <c r="F9" s="10">
        <f t="shared" si="3"/>
        <v>27.513694736842105</v>
      </c>
      <c r="G9" s="10">
        <f t="shared" si="3"/>
        <v>27.620526315789473</v>
      </c>
      <c r="H9" s="10">
        <f t="shared" si="3"/>
        <v>27.727357894736841</v>
      </c>
      <c r="I9" s="10">
        <f t="shared" si="3"/>
        <v>27.834189473684209</v>
      </c>
      <c r="J9" s="10">
        <f t="shared" si="3"/>
        <v>27.941021052631577</v>
      </c>
      <c r="K9" s="10">
        <f t="shared" si="3"/>
        <v>28.047852631578944</v>
      </c>
      <c r="L9" s="10">
        <f t="shared" si="3"/>
        <v>28.154684210526312</v>
      </c>
      <c r="M9" s="10">
        <f t="shared" si="3"/>
        <v>28.26151578947368</v>
      </c>
      <c r="N9" s="10">
        <f t="shared" si="3"/>
        <v>28.368347368421048</v>
      </c>
      <c r="O9" s="10">
        <f t="shared" si="3"/>
        <v>28.475178947368416</v>
      </c>
      <c r="P9" s="10">
        <f t="shared" si="3"/>
        <v>28.582010526315784</v>
      </c>
      <c r="Q9" s="10">
        <f t="shared" si="3"/>
        <v>28.688842105263152</v>
      </c>
      <c r="R9" s="10">
        <f t="shared" si="3"/>
        <v>28.79567368421052</v>
      </c>
      <c r="S9" s="10">
        <f t="shared" si="3"/>
        <v>28.902505263157888</v>
      </c>
      <c r="T9" s="10">
        <f t="shared" si="3"/>
        <v>29.009336842105256</v>
      </c>
      <c r="U9" s="10">
        <f t="shared" si="3"/>
        <v>29.116168421052624</v>
      </c>
      <c r="V9" s="10">
        <f>28.65*1.02</f>
        <v>29.222999999999999</v>
      </c>
      <c r="W9" s="16">
        <f>(V9-C9)/(84-65)</f>
        <v>0.10683157894736832</v>
      </c>
      <c r="X9" s="4"/>
    </row>
    <row r="10" spans="1:24" ht="22.2" customHeight="1" x14ac:dyDescent="0.3">
      <c r="A10" s="60" t="s">
        <v>4</v>
      </c>
      <c r="B10" s="61"/>
      <c r="C10" s="12">
        <v>0.45</v>
      </c>
      <c r="D10" s="13">
        <f t="shared" ref="D10:S10" si="4">C10+1%</f>
        <v>0.46</v>
      </c>
      <c r="E10" s="13">
        <f t="shared" si="4"/>
        <v>0.47000000000000003</v>
      </c>
      <c r="F10" s="13">
        <f t="shared" si="4"/>
        <v>0.48000000000000004</v>
      </c>
      <c r="G10" s="13">
        <f t="shared" si="4"/>
        <v>0.49000000000000005</v>
      </c>
      <c r="H10" s="13">
        <f t="shared" si="4"/>
        <v>0.5</v>
      </c>
      <c r="I10" s="13">
        <f t="shared" si="4"/>
        <v>0.51</v>
      </c>
      <c r="J10" s="13">
        <f t="shared" si="4"/>
        <v>0.52</v>
      </c>
      <c r="K10" s="13">
        <f t="shared" si="4"/>
        <v>0.53</v>
      </c>
      <c r="L10" s="13">
        <f t="shared" si="4"/>
        <v>0.54</v>
      </c>
      <c r="M10" s="13">
        <f t="shared" si="4"/>
        <v>0.55000000000000004</v>
      </c>
      <c r="N10" s="13">
        <f t="shared" si="4"/>
        <v>0.56000000000000005</v>
      </c>
      <c r="O10" s="13">
        <f t="shared" si="4"/>
        <v>0.57000000000000006</v>
      </c>
      <c r="P10" s="13">
        <f t="shared" si="4"/>
        <v>0.58000000000000007</v>
      </c>
      <c r="Q10" s="13">
        <f t="shared" si="4"/>
        <v>0.59000000000000008</v>
      </c>
      <c r="R10" s="13">
        <f t="shared" si="4"/>
        <v>0.60000000000000009</v>
      </c>
      <c r="S10" s="13">
        <f t="shared" si="4"/>
        <v>0.6100000000000001</v>
      </c>
      <c r="T10" s="13">
        <f t="shared" ref="T10:V10" si="5">S10+1%</f>
        <v>0.62000000000000011</v>
      </c>
      <c r="U10" s="13">
        <f t="shared" si="5"/>
        <v>0.63000000000000012</v>
      </c>
      <c r="V10" s="13">
        <f t="shared" si="5"/>
        <v>0.64000000000000012</v>
      </c>
    </row>
    <row r="11" spans="1:24" ht="22.2" customHeight="1" thickBot="1" x14ac:dyDescent="0.35">
      <c r="A11" s="62"/>
      <c r="B11" s="63"/>
      <c r="C11">
        <f>25.15*1.051</f>
        <v>26.432649999999995</v>
      </c>
      <c r="D11" s="10">
        <f>C11+$W$11</f>
        <v>26.472142105263153</v>
      </c>
      <c r="E11" s="10">
        <f t="shared" ref="E11:U11" si="6">D11+$W$11</f>
        <v>26.51163421052631</v>
      </c>
      <c r="F11" s="10">
        <f t="shared" si="6"/>
        <v>26.551126315789467</v>
      </c>
      <c r="G11" s="10">
        <f t="shared" si="6"/>
        <v>26.590618421052625</v>
      </c>
      <c r="H11" s="10">
        <f t="shared" si="6"/>
        <v>26.630110526315782</v>
      </c>
      <c r="I11" s="10">
        <f t="shared" si="6"/>
        <v>26.66960263157894</v>
      </c>
      <c r="J11" s="10">
        <f t="shared" si="6"/>
        <v>26.709094736842097</v>
      </c>
      <c r="K11" s="10">
        <f t="shared" si="6"/>
        <v>26.748586842105254</v>
      </c>
      <c r="L11" s="10">
        <f t="shared" si="6"/>
        <v>26.788078947368412</v>
      </c>
      <c r="M11" s="10">
        <f t="shared" si="6"/>
        <v>26.827571052631569</v>
      </c>
      <c r="N11" s="10">
        <f t="shared" si="6"/>
        <v>26.867063157894727</v>
      </c>
      <c r="O11" s="10">
        <f t="shared" si="6"/>
        <v>26.906555263157884</v>
      </c>
      <c r="P11" s="10">
        <f t="shared" si="6"/>
        <v>26.946047368421041</v>
      </c>
      <c r="Q11" s="10">
        <f t="shared" si="6"/>
        <v>26.985539473684199</v>
      </c>
      <c r="R11" s="10">
        <f t="shared" si="6"/>
        <v>27.025031578947356</v>
      </c>
      <c r="S11" s="10">
        <f t="shared" si="6"/>
        <v>27.064523684210513</v>
      </c>
      <c r="T11" s="10">
        <f t="shared" si="6"/>
        <v>27.104015789473671</v>
      </c>
      <c r="U11" s="10">
        <f t="shared" si="6"/>
        <v>27.143507894736828</v>
      </c>
      <c r="V11" s="11">
        <f>26.65*1.02</f>
        <v>27.183</v>
      </c>
      <c r="W11" s="16">
        <f>(V11-C11)/(64-45)</f>
        <v>3.9492105263158134E-2</v>
      </c>
      <c r="X11" s="4">
        <f>C11+C11*$X$4</f>
        <v>27.793931474999994</v>
      </c>
    </row>
    <row r="12" spans="1:24" ht="22.2" customHeight="1" x14ac:dyDescent="0.3">
      <c r="A12" s="60" t="s">
        <v>5</v>
      </c>
      <c r="B12" s="61"/>
      <c r="C12" s="12">
        <v>0.4</v>
      </c>
      <c r="D12" s="13">
        <f t="shared" ref="D12:G12" si="7">C12+1%</f>
        <v>0.41000000000000003</v>
      </c>
      <c r="E12" s="13">
        <f t="shared" si="7"/>
        <v>0.42000000000000004</v>
      </c>
      <c r="F12" s="13">
        <f t="shared" si="7"/>
        <v>0.43000000000000005</v>
      </c>
      <c r="G12" s="13">
        <f t="shared" si="7"/>
        <v>0.44000000000000006</v>
      </c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</row>
    <row r="13" spans="1:24" ht="22.2" customHeight="1" thickBot="1" x14ac:dyDescent="0.35">
      <c r="A13" s="62"/>
      <c r="B13" s="63"/>
      <c r="C13" s="9">
        <f>22.66*1.02</f>
        <v>23.113199999999999</v>
      </c>
      <c r="D13" s="10">
        <f>C13+W13</f>
        <v>23.620649999999998</v>
      </c>
      <c r="E13" s="10">
        <f>D13+W13</f>
        <v>24.128099999999996</v>
      </c>
      <c r="F13" s="10">
        <f>E13+W13</f>
        <v>24.635549999999995</v>
      </c>
      <c r="G13" s="10">
        <f>24.65*1.02</f>
        <v>25.143000000000001</v>
      </c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1"/>
      <c r="S13" s="11"/>
      <c r="T13" s="11"/>
      <c r="U13" s="11"/>
      <c r="V13" s="11"/>
      <c r="W13" s="16">
        <f>(G13-C13)/(44-40)</f>
        <v>0.5074500000000004</v>
      </c>
      <c r="X13" s="4"/>
    </row>
    <row r="14" spans="1:24" ht="22.2" customHeight="1" x14ac:dyDescent="0.3"/>
    <row r="15" spans="1:24" ht="22.2" customHeight="1" x14ac:dyDescent="0.3"/>
    <row r="16" spans="1:24" ht="22.2" customHeight="1" x14ac:dyDescent="0.3">
      <c r="C16">
        <f>25.15*1.051</f>
        <v>26.432649999999995</v>
      </c>
    </row>
    <row r="17" spans="2:23" x14ac:dyDescent="0.3">
      <c r="W17" s="2"/>
    </row>
    <row r="29" spans="2:23" x14ac:dyDescent="0.3">
      <c r="C29" s="1"/>
      <c r="E29" s="2"/>
    </row>
    <row r="30" spans="2:23" x14ac:dyDescent="0.3">
      <c r="B30" s="3"/>
      <c r="C30" s="1"/>
    </row>
    <row r="31" spans="2:23" x14ac:dyDescent="0.3">
      <c r="B31" s="3"/>
      <c r="C31" s="1"/>
    </row>
    <row r="32" spans="2:23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C38" s="1"/>
    </row>
    <row r="42" spans="2:5" x14ac:dyDescent="0.3">
      <c r="B42" s="2"/>
      <c r="D42" s="3"/>
    </row>
    <row r="45" spans="2:5" x14ac:dyDescent="0.3">
      <c r="E45" s="1"/>
    </row>
    <row r="46" spans="2:5" x14ac:dyDescent="0.3">
      <c r="E46" s="1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</sheetData>
  <mergeCells count="7">
    <mergeCell ref="A12:B13"/>
    <mergeCell ref="A4:W4"/>
    <mergeCell ref="A5:B5"/>
    <mergeCell ref="C5:W5"/>
    <mergeCell ref="A6:B7"/>
    <mergeCell ref="A8:B9"/>
    <mergeCell ref="A10:B11"/>
  </mergeCells>
  <pageMargins left="0.7" right="0.7" top="0.75" bottom="0.75" header="0.3" footer="0.3"/>
  <pageSetup paperSize="5" scale="88" fitToHeight="0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EB239-284B-4500-9DDC-2FA12B348AF4}">
  <sheetPr>
    <pageSetUpPr fitToPage="1"/>
  </sheetPr>
  <dimension ref="A3:U36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8" width="7.5546875" customWidth="1"/>
    <col min="19" max="19" width="8" customWidth="1"/>
  </cols>
  <sheetData>
    <row r="3" spans="1:21" ht="15" thickBot="1" x14ac:dyDescent="0.35"/>
    <row r="4" spans="1:21" ht="25.2" customHeight="1" thickBot="1" x14ac:dyDescent="0.35">
      <c r="A4" s="68" t="s">
        <v>14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21" ht="25.2" customHeight="1" thickBot="1" x14ac:dyDescent="0.35">
      <c r="A5" s="68" t="s">
        <v>26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21" ht="25.2" customHeight="1" thickBot="1" x14ac:dyDescent="0.35">
      <c r="A6" s="62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21" ht="22.2" customHeight="1" x14ac:dyDescent="0.3">
      <c r="A7" s="60" t="s">
        <v>2</v>
      </c>
      <c r="B7" s="61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21" ht="22.2" customHeight="1" thickBot="1" x14ac:dyDescent="0.35">
      <c r="A8" s="62"/>
      <c r="B8" s="63"/>
      <c r="C8" s="27">
        <v>25.45</v>
      </c>
      <c r="D8" s="28">
        <f>C8+$S$8</f>
        <v>25.592142857142857</v>
      </c>
      <c r="E8" s="28">
        <f t="shared" ref="E8:P8" si="1">D8+$S$8</f>
        <v>25.734285714285715</v>
      </c>
      <c r="F8" s="28">
        <f t="shared" si="1"/>
        <v>25.876428571428573</v>
      </c>
      <c r="G8" s="28">
        <f t="shared" si="1"/>
        <v>26.01857142857143</v>
      </c>
      <c r="H8" s="28">
        <f t="shared" si="1"/>
        <v>26.160714285714288</v>
      </c>
      <c r="I8" s="28">
        <f t="shared" si="1"/>
        <v>26.302857142857146</v>
      </c>
      <c r="J8" s="28">
        <f t="shared" si="1"/>
        <v>26.445000000000004</v>
      </c>
      <c r="K8" s="28">
        <f t="shared" si="1"/>
        <v>26.587142857142862</v>
      </c>
      <c r="L8" s="28">
        <f t="shared" si="1"/>
        <v>26.729285714285719</v>
      </c>
      <c r="M8" s="28">
        <f t="shared" si="1"/>
        <v>26.871428571428577</v>
      </c>
      <c r="N8" s="28">
        <f t="shared" si="1"/>
        <v>27.013571428571435</v>
      </c>
      <c r="O8" s="28">
        <f t="shared" si="1"/>
        <v>27.155714285714293</v>
      </c>
      <c r="P8" s="28">
        <f t="shared" si="1"/>
        <v>27.297857142857151</v>
      </c>
      <c r="Q8" s="28">
        <v>27.44</v>
      </c>
      <c r="R8" s="28"/>
      <c r="S8" s="32">
        <f>(Q8-C8)/(100-86)</f>
        <v>0.14214285714285729</v>
      </c>
      <c r="U8" s="46">
        <f>Q8*0.0155</f>
        <v>0.42532000000000003</v>
      </c>
    </row>
    <row r="9" spans="1:21" s="53" customFormat="1" ht="22.2" customHeight="1" thickBot="1" x14ac:dyDescent="0.35">
      <c r="A9" s="49"/>
      <c r="B9" s="50"/>
      <c r="C9" s="51">
        <v>0.155</v>
      </c>
      <c r="D9" s="51">
        <v>0.155</v>
      </c>
      <c r="E9" s="51">
        <v>0.155</v>
      </c>
      <c r="F9" s="51">
        <v>0.155</v>
      </c>
      <c r="G9" s="51">
        <v>0.155</v>
      </c>
      <c r="H9" s="51">
        <v>0.155</v>
      </c>
      <c r="I9" s="51">
        <v>0.155</v>
      </c>
      <c r="J9" s="51">
        <v>0.155</v>
      </c>
      <c r="K9" s="51">
        <v>0.155</v>
      </c>
      <c r="L9" s="51">
        <v>0.155</v>
      </c>
      <c r="M9" s="51">
        <v>0.155</v>
      </c>
      <c r="N9" s="51">
        <v>0.155</v>
      </c>
      <c r="O9" s="51">
        <v>0.155</v>
      </c>
      <c r="P9" s="51">
        <v>0.155</v>
      </c>
      <c r="Q9" s="51">
        <v>0.155</v>
      </c>
      <c r="R9" s="52"/>
      <c r="S9" s="52"/>
    </row>
    <row r="10" spans="1:21" ht="22.2" customHeight="1" x14ac:dyDescent="0.3">
      <c r="A10" s="60" t="s">
        <v>3</v>
      </c>
      <c r="B10" s="61"/>
      <c r="C10" s="25">
        <v>0.71</v>
      </c>
      <c r="D10" s="26">
        <f>C10+1%</f>
        <v>0.72</v>
      </c>
      <c r="E10" s="26">
        <f t="shared" ref="E10:Q10" si="2">D10+1%</f>
        <v>0.73</v>
      </c>
      <c r="F10" s="26">
        <f t="shared" si="2"/>
        <v>0.74</v>
      </c>
      <c r="G10" s="26">
        <f t="shared" si="2"/>
        <v>0.75</v>
      </c>
      <c r="H10" s="26">
        <f t="shared" si="2"/>
        <v>0.76</v>
      </c>
      <c r="I10" s="26">
        <f t="shared" si="2"/>
        <v>0.77</v>
      </c>
      <c r="J10" s="26">
        <f t="shared" si="2"/>
        <v>0.78</v>
      </c>
      <c r="K10" s="26">
        <f t="shared" si="2"/>
        <v>0.79</v>
      </c>
      <c r="L10" s="26">
        <f t="shared" si="2"/>
        <v>0.8</v>
      </c>
      <c r="M10" s="26">
        <f t="shared" si="2"/>
        <v>0.81</v>
      </c>
      <c r="N10" s="26">
        <f t="shared" si="2"/>
        <v>0.82000000000000006</v>
      </c>
      <c r="O10" s="26">
        <f t="shared" si="2"/>
        <v>0.83000000000000007</v>
      </c>
      <c r="P10" s="26">
        <f t="shared" si="2"/>
        <v>0.84000000000000008</v>
      </c>
      <c r="Q10" s="26">
        <f t="shared" si="2"/>
        <v>0.85000000000000009</v>
      </c>
      <c r="R10" s="33"/>
      <c r="S10" s="24"/>
    </row>
    <row r="11" spans="1:21" ht="22.2" customHeight="1" thickBot="1" x14ac:dyDescent="0.35">
      <c r="A11" s="62"/>
      <c r="B11" s="63"/>
      <c r="C11" s="27">
        <v>23.45</v>
      </c>
      <c r="D11" s="28">
        <f t="shared" ref="D11:P11" si="3">C11+$S$11</f>
        <v>23.592142857142857</v>
      </c>
      <c r="E11" s="28">
        <f t="shared" si="3"/>
        <v>23.734285714285715</v>
      </c>
      <c r="F11" s="28">
        <f t="shared" si="3"/>
        <v>23.876428571428573</v>
      </c>
      <c r="G11" s="28">
        <f t="shared" si="3"/>
        <v>24.01857142857143</v>
      </c>
      <c r="H11" s="28">
        <f t="shared" si="3"/>
        <v>24.160714285714288</v>
      </c>
      <c r="I11" s="28">
        <f t="shared" si="3"/>
        <v>24.302857142857146</v>
      </c>
      <c r="J11" s="28">
        <f t="shared" si="3"/>
        <v>24.445000000000004</v>
      </c>
      <c r="K11" s="28">
        <f t="shared" si="3"/>
        <v>24.587142857142862</v>
      </c>
      <c r="L11" s="28">
        <f t="shared" si="3"/>
        <v>24.729285714285719</v>
      </c>
      <c r="M11" s="28">
        <f t="shared" si="3"/>
        <v>24.871428571428577</v>
      </c>
      <c r="N11" s="28">
        <f t="shared" si="3"/>
        <v>25.013571428571435</v>
      </c>
      <c r="O11" s="28">
        <f t="shared" si="3"/>
        <v>25.155714285714293</v>
      </c>
      <c r="P11" s="28">
        <f t="shared" si="3"/>
        <v>25.297857142857151</v>
      </c>
      <c r="Q11" s="28">
        <v>25.44</v>
      </c>
      <c r="R11" s="28"/>
      <c r="S11" s="32">
        <f>(Q11-C11)/(85-71)</f>
        <v>0.14214285714285729</v>
      </c>
    </row>
    <row r="12" spans="1:21" ht="22.2" customHeight="1" thickBot="1" x14ac:dyDescent="0.35">
      <c r="A12" s="47"/>
      <c r="B12" s="20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48"/>
    </row>
    <row r="13" spans="1:21" ht="22.2" customHeight="1" x14ac:dyDescent="0.3">
      <c r="A13" s="60" t="s">
        <v>4</v>
      </c>
      <c r="B13" s="61"/>
      <c r="C13" s="25">
        <v>0.55000000000000004</v>
      </c>
      <c r="D13" s="26">
        <f t="shared" ref="D13:R13" si="4">C13+1%</f>
        <v>0.56000000000000005</v>
      </c>
      <c r="E13" s="26">
        <f t="shared" si="4"/>
        <v>0.57000000000000006</v>
      </c>
      <c r="F13" s="26">
        <f t="shared" si="4"/>
        <v>0.58000000000000007</v>
      </c>
      <c r="G13" s="26">
        <f t="shared" si="4"/>
        <v>0.59000000000000008</v>
      </c>
      <c r="H13" s="26">
        <f t="shared" si="4"/>
        <v>0.60000000000000009</v>
      </c>
      <c r="I13" s="26">
        <f t="shared" si="4"/>
        <v>0.6100000000000001</v>
      </c>
      <c r="J13" s="26">
        <f t="shared" si="4"/>
        <v>0.62000000000000011</v>
      </c>
      <c r="K13" s="26">
        <f t="shared" si="4"/>
        <v>0.63000000000000012</v>
      </c>
      <c r="L13" s="26">
        <f t="shared" si="4"/>
        <v>0.64000000000000012</v>
      </c>
      <c r="M13" s="26">
        <f t="shared" si="4"/>
        <v>0.65000000000000013</v>
      </c>
      <c r="N13" s="26">
        <f t="shared" si="4"/>
        <v>0.66000000000000014</v>
      </c>
      <c r="O13" s="26">
        <f t="shared" si="4"/>
        <v>0.67000000000000015</v>
      </c>
      <c r="P13" s="26">
        <f t="shared" si="4"/>
        <v>0.68000000000000016</v>
      </c>
      <c r="Q13" s="26">
        <f t="shared" si="4"/>
        <v>0.69000000000000017</v>
      </c>
      <c r="R13" s="26">
        <f t="shared" si="4"/>
        <v>0.70000000000000018</v>
      </c>
      <c r="S13" s="24"/>
    </row>
    <row r="14" spans="1:21" ht="22.2" customHeight="1" thickBot="1" x14ac:dyDescent="0.35">
      <c r="A14" s="62"/>
      <c r="B14" s="63"/>
      <c r="C14" s="27">
        <v>21.45</v>
      </c>
      <c r="D14" s="28">
        <f t="shared" ref="D14:Q14" si="5">C14+$S$14</f>
        <v>21.582666666666665</v>
      </c>
      <c r="E14" s="28">
        <f t="shared" si="5"/>
        <v>21.71533333333333</v>
      </c>
      <c r="F14" s="28">
        <f t="shared" si="5"/>
        <v>21.847999999999995</v>
      </c>
      <c r="G14" s="28">
        <f t="shared" si="5"/>
        <v>21.980666666666661</v>
      </c>
      <c r="H14" s="28">
        <f t="shared" si="5"/>
        <v>22.113333333333326</v>
      </c>
      <c r="I14" s="28">
        <f t="shared" si="5"/>
        <v>22.245999999999992</v>
      </c>
      <c r="J14" s="28">
        <f t="shared" si="5"/>
        <v>22.378666666666657</v>
      </c>
      <c r="K14" s="28">
        <f t="shared" si="5"/>
        <v>22.511333333333322</v>
      </c>
      <c r="L14" s="28">
        <f t="shared" si="5"/>
        <v>22.643999999999988</v>
      </c>
      <c r="M14" s="28">
        <f t="shared" si="5"/>
        <v>22.776666666666653</v>
      </c>
      <c r="N14" s="28">
        <f t="shared" si="5"/>
        <v>22.909333333333318</v>
      </c>
      <c r="O14" s="28">
        <f t="shared" si="5"/>
        <v>23.041999999999984</v>
      </c>
      <c r="P14" s="28">
        <f t="shared" si="5"/>
        <v>23.174666666666649</v>
      </c>
      <c r="Q14" s="28">
        <f t="shared" si="5"/>
        <v>23.307333333333315</v>
      </c>
      <c r="R14" s="28">
        <v>23.44</v>
      </c>
      <c r="S14" s="32">
        <f>(R14-C14)/(70-55)</f>
        <v>0.13266666666666679</v>
      </c>
    </row>
    <row r="15" spans="1:21" ht="22.2" customHeight="1" x14ac:dyDescent="0.3">
      <c r="A15" s="20"/>
      <c r="B15" s="20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</row>
    <row r="17" spans="2:5" x14ac:dyDescent="0.3">
      <c r="B17" s="3"/>
      <c r="C17" s="1"/>
    </row>
    <row r="18" spans="2:5" x14ac:dyDescent="0.3">
      <c r="B18" s="3"/>
      <c r="C18" s="1"/>
    </row>
    <row r="19" spans="2:5" x14ac:dyDescent="0.3">
      <c r="B19" s="3"/>
      <c r="C19" s="1"/>
    </row>
    <row r="20" spans="2:5" x14ac:dyDescent="0.3">
      <c r="B20" s="3"/>
      <c r="C20" s="1"/>
    </row>
    <row r="21" spans="2:5" x14ac:dyDescent="0.3">
      <c r="C21" s="1"/>
    </row>
    <row r="25" spans="2:5" x14ac:dyDescent="0.3">
      <c r="B25" s="2"/>
      <c r="D25" s="3"/>
    </row>
    <row r="28" spans="2:5" x14ac:dyDescent="0.3">
      <c r="E28" s="1"/>
    </row>
    <row r="29" spans="2:5" x14ac:dyDescent="0.3">
      <c r="E29" s="1"/>
    </row>
    <row r="30" spans="2:5" x14ac:dyDescent="0.3">
      <c r="E30" s="1"/>
    </row>
    <row r="31" spans="2:5" x14ac:dyDescent="0.3">
      <c r="E31" s="1"/>
    </row>
    <row r="32" spans="2:5" x14ac:dyDescent="0.3">
      <c r="E32" s="1"/>
    </row>
    <row r="33" spans="5:5" x14ac:dyDescent="0.3">
      <c r="E33" s="1"/>
    </row>
    <row r="34" spans="5:5" x14ac:dyDescent="0.3">
      <c r="E34" s="1"/>
    </row>
    <row r="35" spans="5:5" x14ac:dyDescent="0.3">
      <c r="E35" s="1"/>
    </row>
    <row r="36" spans="5:5" x14ac:dyDescent="0.3">
      <c r="E36" s="1"/>
    </row>
  </sheetData>
  <mergeCells count="7">
    <mergeCell ref="A13:B14"/>
    <mergeCell ref="A4:S4"/>
    <mergeCell ref="A5:S5"/>
    <mergeCell ref="A6:B6"/>
    <mergeCell ref="C6:S6"/>
    <mergeCell ref="A7:B8"/>
    <mergeCell ref="A10:B11"/>
  </mergeCells>
  <pageMargins left="0.7" right="0.7" top="0.75" bottom="0.75" header="0.3" footer="0.3"/>
  <pageSetup paperSize="5" fitToHeight="0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FF450-DF85-40B4-9CD9-1947851A3A22}">
  <sheetPr codeName="Feuil12"/>
  <dimension ref="A3:O18"/>
  <sheetViews>
    <sheetView workbookViewId="0">
      <selection activeCell="D29" sqref="D29"/>
    </sheetView>
  </sheetViews>
  <sheetFormatPr baseColWidth="10" defaultRowHeight="14.4" x14ac:dyDescent="0.3"/>
  <cols>
    <col min="3" max="3" width="8.44140625" style="24" customWidth="1"/>
    <col min="4" max="4" width="6.88671875" bestFit="1" customWidth="1"/>
    <col min="5" max="5" width="11.33203125" bestFit="1" customWidth="1"/>
    <col min="6" max="13" width="6.88671875" bestFit="1" customWidth="1"/>
    <col min="14" max="14" width="6.33203125" bestFit="1" customWidth="1"/>
  </cols>
  <sheetData>
    <row r="3" spans="1:15" ht="33.9" customHeight="1" x14ac:dyDescent="0.3">
      <c r="A3" s="54" t="s">
        <v>34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6"/>
    </row>
    <row r="4" spans="1:15" ht="33.6" customHeight="1" x14ac:dyDescent="0.3">
      <c r="A4" s="57" t="s">
        <v>35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9"/>
    </row>
    <row r="5" spans="1:15" ht="36.9" customHeight="1" thickBot="1" x14ac:dyDescent="0.35">
      <c r="A5" s="62" t="s">
        <v>0</v>
      </c>
      <c r="B5" s="64"/>
      <c r="C5" s="80" t="s">
        <v>1</v>
      </c>
      <c r="D5" s="81"/>
      <c r="E5" s="81"/>
      <c r="F5" s="81"/>
      <c r="G5" s="81"/>
      <c r="H5" s="81"/>
      <c r="I5" s="81"/>
      <c r="J5" s="81"/>
      <c r="K5" s="81"/>
      <c r="L5" s="81"/>
      <c r="M5" s="82"/>
    </row>
    <row r="6" spans="1:15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  <c r="N6" s="24"/>
    </row>
    <row r="7" spans="1:15" ht="38.1" customHeight="1" thickBot="1" x14ac:dyDescent="0.35">
      <c r="A7" s="62"/>
      <c r="B7" s="63"/>
      <c r="C7" s="27">
        <f>L9+0.01</f>
        <v>35.026666666666664</v>
      </c>
      <c r="D7" s="28">
        <f>C7+N7</f>
        <v>35.375</v>
      </c>
      <c r="E7" s="28">
        <f t="shared" ref="E7:L7" si="1">D7+$N$7</f>
        <v>35.723333333333336</v>
      </c>
      <c r="F7" s="28">
        <f t="shared" si="1"/>
        <v>36.071666666666673</v>
      </c>
      <c r="G7" s="28">
        <f t="shared" si="1"/>
        <v>36.420000000000009</v>
      </c>
      <c r="H7" s="28">
        <f t="shared" si="1"/>
        <v>36.768333333333345</v>
      </c>
      <c r="I7" s="28">
        <f t="shared" si="1"/>
        <v>37.116666666666681</v>
      </c>
      <c r="J7" s="28">
        <f t="shared" si="1"/>
        <v>37.465000000000018</v>
      </c>
      <c r="K7" s="28">
        <f t="shared" si="1"/>
        <v>37.813333333333354</v>
      </c>
      <c r="L7" s="28">
        <f t="shared" si="1"/>
        <v>38.16166666666669</v>
      </c>
      <c r="M7" s="28">
        <v>38.51</v>
      </c>
      <c r="N7" s="32">
        <f>(M7-C7)/(100-90)</f>
        <v>0.34833333333333344</v>
      </c>
      <c r="O7" s="37">
        <f>L7+N7</f>
        <v>38.510000000000026</v>
      </c>
    </row>
    <row r="8" spans="1:15" x14ac:dyDescent="0.3">
      <c r="A8" s="60" t="s">
        <v>3</v>
      </c>
      <c r="B8" s="61"/>
      <c r="C8" s="25">
        <v>0.8</v>
      </c>
      <c r="D8" s="26">
        <f>C8+1%</f>
        <v>0.81</v>
      </c>
      <c r="E8" s="26">
        <f t="shared" ref="E8:L8" si="2">D8+1%</f>
        <v>0.82000000000000006</v>
      </c>
      <c r="F8" s="26">
        <f t="shared" si="2"/>
        <v>0.83000000000000007</v>
      </c>
      <c r="G8" s="26">
        <f t="shared" si="2"/>
        <v>0.84000000000000008</v>
      </c>
      <c r="H8" s="26">
        <f t="shared" si="2"/>
        <v>0.85000000000000009</v>
      </c>
      <c r="I8" s="26">
        <f t="shared" si="2"/>
        <v>0.8600000000000001</v>
      </c>
      <c r="J8" s="26">
        <f t="shared" si="2"/>
        <v>0.87000000000000011</v>
      </c>
      <c r="K8" s="26">
        <f t="shared" si="2"/>
        <v>0.88000000000000012</v>
      </c>
      <c r="L8" s="26">
        <f t="shared" si="2"/>
        <v>0.89000000000000012</v>
      </c>
      <c r="M8" s="29"/>
      <c r="N8" s="24"/>
      <c r="O8" s="38"/>
    </row>
    <row r="9" spans="1:15" ht="36" customHeight="1" thickBot="1" x14ac:dyDescent="0.35">
      <c r="A9" s="62"/>
      <c r="B9" s="63"/>
      <c r="C9" s="27">
        <f>L11+0.01</f>
        <v>31.513333333333335</v>
      </c>
      <c r="D9" s="28">
        <f>C9+$N$9</f>
        <v>31.902592592592594</v>
      </c>
      <c r="E9" s="28">
        <f t="shared" ref="E9:K9" si="3">D9+$N$9</f>
        <v>32.291851851851852</v>
      </c>
      <c r="F9" s="28">
        <f t="shared" si="3"/>
        <v>32.681111111111115</v>
      </c>
      <c r="G9" s="28">
        <f t="shared" si="3"/>
        <v>33.070370370370377</v>
      </c>
      <c r="H9" s="28">
        <f t="shared" si="3"/>
        <v>33.459629629629639</v>
      </c>
      <c r="I9" s="28">
        <f t="shared" si="3"/>
        <v>33.848888888888901</v>
      </c>
      <c r="J9" s="28">
        <f t="shared" si="3"/>
        <v>34.238148148148163</v>
      </c>
      <c r="K9" s="28">
        <f t="shared" si="3"/>
        <v>34.627407407407425</v>
      </c>
      <c r="L9" s="28">
        <f>H17</f>
        <v>35.016666666666666</v>
      </c>
      <c r="M9" s="30"/>
      <c r="N9" s="32">
        <f>(L9-C9)/(89-80)</f>
        <v>0.38925925925925892</v>
      </c>
      <c r="O9" s="37">
        <f>K9+N9</f>
        <v>35.016666666666687</v>
      </c>
    </row>
    <row r="10" spans="1:15" x14ac:dyDescent="0.3">
      <c r="A10" s="60" t="s">
        <v>4</v>
      </c>
      <c r="B10" s="61"/>
      <c r="C10" s="25">
        <v>0.7</v>
      </c>
      <c r="D10" s="26">
        <f t="shared" ref="D10:L10" si="4">C10+1%</f>
        <v>0.71</v>
      </c>
      <c r="E10" s="26">
        <f t="shared" si="4"/>
        <v>0.72</v>
      </c>
      <c r="F10" s="26">
        <f t="shared" si="4"/>
        <v>0.73</v>
      </c>
      <c r="G10" s="26">
        <f t="shared" si="4"/>
        <v>0.74</v>
      </c>
      <c r="H10" s="26">
        <f t="shared" si="4"/>
        <v>0.75</v>
      </c>
      <c r="I10" s="26">
        <f t="shared" si="4"/>
        <v>0.76</v>
      </c>
      <c r="J10" s="26">
        <f t="shared" si="4"/>
        <v>0.77</v>
      </c>
      <c r="K10" s="26">
        <f t="shared" si="4"/>
        <v>0.78</v>
      </c>
      <c r="L10" s="26">
        <f t="shared" si="4"/>
        <v>0.79</v>
      </c>
      <c r="M10" s="31"/>
      <c r="N10" s="24"/>
      <c r="O10" s="38"/>
    </row>
    <row r="11" spans="1:15" ht="36.299999999999997" customHeight="1" thickBot="1" x14ac:dyDescent="0.35">
      <c r="A11" s="62"/>
      <c r="B11" s="63"/>
      <c r="C11" s="27">
        <v>28</v>
      </c>
      <c r="D11" s="28">
        <f>C11+$N$11</f>
        <v>28.389259259259259</v>
      </c>
      <c r="E11" s="28">
        <f t="shared" ref="E11:K11" si="5">D11+$N$11</f>
        <v>28.778518518518517</v>
      </c>
      <c r="F11" s="28">
        <f t="shared" si="5"/>
        <v>29.167777777777776</v>
      </c>
      <c r="G11" s="28">
        <f t="shared" si="5"/>
        <v>29.557037037037034</v>
      </c>
      <c r="H11" s="28">
        <f t="shared" si="5"/>
        <v>29.946296296296293</v>
      </c>
      <c r="I11" s="28">
        <f t="shared" si="5"/>
        <v>30.335555555555551</v>
      </c>
      <c r="J11" s="28">
        <f t="shared" si="5"/>
        <v>30.72481481481481</v>
      </c>
      <c r="K11" s="28">
        <f t="shared" si="5"/>
        <v>31.114074074074068</v>
      </c>
      <c r="L11" s="28">
        <f>H16</f>
        <v>31.503333333333334</v>
      </c>
      <c r="M11" s="30"/>
      <c r="N11" s="32">
        <f>(L11-C11)/(79-70)</f>
        <v>0.3892592592592593</v>
      </c>
      <c r="O11" s="37">
        <f>K11+N11</f>
        <v>31.503333333333327</v>
      </c>
    </row>
    <row r="12" spans="1:15" x14ac:dyDescent="0.3">
      <c r="B12" s="39"/>
      <c r="C12" s="43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</row>
    <row r="13" spans="1:15" x14ac:dyDescent="0.3">
      <c r="B13" s="39"/>
      <c r="C13" s="43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</row>
    <row r="14" spans="1:15" x14ac:dyDescent="0.3">
      <c r="B14" s="39"/>
      <c r="C14" s="43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</row>
    <row r="15" spans="1:15" x14ac:dyDescent="0.3">
      <c r="B15" s="39"/>
      <c r="C15" s="43"/>
      <c r="D15" s="39"/>
      <c r="E15" s="40" t="s">
        <v>33</v>
      </c>
      <c r="F15" s="40"/>
      <c r="G15" s="40">
        <v>38.51</v>
      </c>
      <c r="H15" s="41">
        <v>28</v>
      </c>
      <c r="I15" s="41">
        <f>G15-H15</f>
        <v>10.509999999999998</v>
      </c>
      <c r="J15" s="40">
        <v>100</v>
      </c>
      <c r="K15" s="40">
        <v>-70</v>
      </c>
      <c r="L15" s="40">
        <f>J15+K15</f>
        <v>30</v>
      </c>
      <c r="M15" s="41">
        <f>I15/L15</f>
        <v>0.35033333333333327</v>
      </c>
      <c r="N15" s="42">
        <f>79-70+1</f>
        <v>10</v>
      </c>
      <c r="O15" s="41">
        <f>M15*N15</f>
        <v>3.503333333333333</v>
      </c>
    </row>
    <row r="16" spans="1:15" x14ac:dyDescent="0.3">
      <c r="B16" s="39"/>
      <c r="C16" s="43"/>
      <c r="D16" s="39"/>
      <c r="E16" s="40"/>
      <c r="F16" s="40"/>
      <c r="G16" s="40"/>
      <c r="H16" s="41">
        <f>H15+O15</f>
        <v>31.503333333333334</v>
      </c>
      <c r="I16" s="40"/>
      <c r="J16" s="40"/>
      <c r="K16" s="40"/>
      <c r="L16" s="40"/>
      <c r="M16" s="40"/>
      <c r="N16" s="41"/>
      <c r="O16" s="40"/>
    </row>
    <row r="17" spans="2:15" x14ac:dyDescent="0.3">
      <c r="B17" s="39"/>
      <c r="C17" s="43"/>
      <c r="D17" s="39"/>
      <c r="E17" s="40"/>
      <c r="F17" s="40"/>
      <c r="G17" s="40"/>
      <c r="H17" s="41">
        <f>H16+0.01+O15</f>
        <v>35.016666666666666</v>
      </c>
      <c r="I17" s="40"/>
      <c r="J17" s="40"/>
      <c r="K17" s="40"/>
      <c r="L17" s="40"/>
      <c r="M17" s="40"/>
      <c r="N17" s="41"/>
      <c r="O17" s="40"/>
    </row>
    <row r="18" spans="2:15" x14ac:dyDescent="0.3">
      <c r="B18" s="39"/>
      <c r="C18" s="43"/>
      <c r="D18" s="39"/>
      <c r="E18" s="40"/>
      <c r="F18" s="40"/>
      <c r="G18" s="40"/>
      <c r="H18" s="41">
        <f>H17+0.01+O15</f>
        <v>38.529999999999994</v>
      </c>
      <c r="I18" s="40"/>
      <c r="J18" s="40"/>
      <c r="K18" s="40"/>
      <c r="L18" s="40"/>
      <c r="M18" s="40"/>
      <c r="N18" s="41"/>
      <c r="O18" s="40"/>
    </row>
  </sheetData>
  <mergeCells count="7">
    <mergeCell ref="A10:B11"/>
    <mergeCell ref="A3:M3"/>
    <mergeCell ref="A4:M4"/>
    <mergeCell ref="A5:B5"/>
    <mergeCell ref="C5:M5"/>
    <mergeCell ref="A6:B7"/>
    <mergeCell ref="A8:B9"/>
  </mergeCells>
  <pageMargins left="0.70866141732283472" right="0.70866141732283472" top="0.74803149606299213" bottom="0.74803149606299213" header="0.31496062992125984" footer="0.31496062992125984"/>
  <pageSetup paperSize="256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F1BCC-4C48-44D2-85E3-A0E99E1A8D25}">
  <sheetPr codeName="Feuil13"/>
  <dimension ref="A3:O18"/>
  <sheetViews>
    <sheetView workbookViewId="0">
      <selection activeCell="D29" sqref="D29"/>
    </sheetView>
  </sheetViews>
  <sheetFormatPr baseColWidth="10" defaultRowHeight="14.4" x14ac:dyDescent="0.3"/>
  <cols>
    <col min="3" max="3" width="8.44140625" style="24" customWidth="1"/>
    <col min="4" max="4" width="6.33203125" bestFit="1" customWidth="1"/>
    <col min="5" max="5" width="11.33203125" bestFit="1" customWidth="1"/>
    <col min="6" max="14" width="6.33203125" bestFit="1" customWidth="1"/>
  </cols>
  <sheetData>
    <row r="3" spans="1:15" ht="28.2" customHeight="1" x14ac:dyDescent="0.3">
      <c r="A3" s="54" t="s">
        <v>34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6"/>
    </row>
    <row r="4" spans="1:15" ht="32.700000000000003" customHeight="1" x14ac:dyDescent="0.3">
      <c r="A4" s="57" t="s">
        <v>36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9"/>
    </row>
    <row r="5" spans="1:15" ht="26.4" customHeight="1" thickBot="1" x14ac:dyDescent="0.35">
      <c r="A5" s="62" t="s">
        <v>0</v>
      </c>
      <c r="B5" s="64"/>
      <c r="C5" s="80" t="s">
        <v>1</v>
      </c>
      <c r="D5" s="81"/>
      <c r="E5" s="81"/>
      <c r="F5" s="81"/>
      <c r="G5" s="81"/>
      <c r="H5" s="81"/>
      <c r="I5" s="81"/>
      <c r="J5" s="81"/>
      <c r="K5" s="81"/>
      <c r="L5" s="81"/>
      <c r="M5" s="82"/>
    </row>
    <row r="6" spans="1:15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  <c r="N6" s="24"/>
    </row>
    <row r="7" spans="1:15" ht="27.6" customHeight="1" thickBot="1" x14ac:dyDescent="0.35">
      <c r="A7" s="62"/>
      <c r="B7" s="63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32"/>
      <c r="O7" s="37">
        <f>L7+N7</f>
        <v>0</v>
      </c>
    </row>
    <row r="8" spans="1:15" x14ac:dyDescent="0.3">
      <c r="A8" s="60" t="s">
        <v>3</v>
      </c>
      <c r="B8" s="61"/>
      <c r="C8" s="25">
        <v>0.8</v>
      </c>
      <c r="D8" s="26">
        <f>C8+1%</f>
        <v>0.81</v>
      </c>
      <c r="E8" s="26">
        <f t="shared" ref="E8:L8" si="1">D8+1%</f>
        <v>0.82000000000000006</v>
      </c>
      <c r="F8" s="26">
        <f t="shared" si="1"/>
        <v>0.83000000000000007</v>
      </c>
      <c r="G8" s="26">
        <f t="shared" si="1"/>
        <v>0.84000000000000008</v>
      </c>
      <c r="H8" s="26">
        <f t="shared" si="1"/>
        <v>0.85000000000000009</v>
      </c>
      <c r="I8" s="26">
        <f t="shared" si="1"/>
        <v>0.8600000000000001</v>
      </c>
      <c r="J8" s="26">
        <f t="shared" si="1"/>
        <v>0.87000000000000011</v>
      </c>
      <c r="K8" s="26">
        <f t="shared" si="1"/>
        <v>0.88000000000000012</v>
      </c>
      <c r="L8" s="26">
        <f t="shared" si="1"/>
        <v>0.89000000000000012</v>
      </c>
      <c r="M8" s="29"/>
      <c r="N8" s="24"/>
      <c r="O8" s="38"/>
    </row>
    <row r="9" spans="1:15" ht="27.3" customHeight="1" thickBot="1" x14ac:dyDescent="0.35">
      <c r="A9" s="62"/>
      <c r="B9" s="63"/>
      <c r="C9" s="27"/>
      <c r="D9" s="28"/>
      <c r="E9" s="28"/>
      <c r="F9" s="28"/>
      <c r="G9" s="28"/>
      <c r="H9" s="28"/>
      <c r="I9" s="28"/>
      <c r="J9" s="28"/>
      <c r="K9" s="28"/>
      <c r="L9" s="28"/>
      <c r="M9" s="30"/>
      <c r="N9" s="32"/>
      <c r="O9" s="37">
        <f>K9+N9</f>
        <v>0</v>
      </c>
    </row>
    <row r="10" spans="1:15" x14ac:dyDescent="0.3">
      <c r="A10" s="60" t="s">
        <v>4</v>
      </c>
      <c r="B10" s="61"/>
      <c r="C10" s="25">
        <v>0.7</v>
      </c>
      <c r="D10" s="26">
        <f t="shared" ref="D10:L10" si="2">C10+1%</f>
        <v>0.71</v>
      </c>
      <c r="E10" s="26">
        <f t="shared" si="2"/>
        <v>0.72</v>
      </c>
      <c r="F10" s="26">
        <f t="shared" si="2"/>
        <v>0.73</v>
      </c>
      <c r="G10" s="26">
        <f t="shared" si="2"/>
        <v>0.74</v>
      </c>
      <c r="H10" s="26">
        <f t="shared" si="2"/>
        <v>0.75</v>
      </c>
      <c r="I10" s="26">
        <f t="shared" si="2"/>
        <v>0.76</v>
      </c>
      <c r="J10" s="26">
        <f t="shared" si="2"/>
        <v>0.77</v>
      </c>
      <c r="K10" s="26">
        <f t="shared" si="2"/>
        <v>0.78</v>
      </c>
      <c r="L10" s="26">
        <f t="shared" si="2"/>
        <v>0.79</v>
      </c>
      <c r="M10" s="31"/>
      <c r="N10" s="24"/>
      <c r="O10" s="38"/>
    </row>
    <row r="11" spans="1:15" ht="33.9" customHeight="1" thickBot="1" x14ac:dyDescent="0.35">
      <c r="A11" s="62"/>
      <c r="B11" s="63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30"/>
      <c r="N11" s="32"/>
      <c r="O11" s="37">
        <f>K11+N11</f>
        <v>0</v>
      </c>
    </row>
    <row r="12" spans="1:15" x14ac:dyDescent="0.3">
      <c r="B12" s="39"/>
      <c r="C12" s="43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</row>
    <row r="13" spans="1:15" x14ac:dyDescent="0.3">
      <c r="B13" s="39"/>
      <c r="C13" s="43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</row>
    <row r="14" spans="1:15" x14ac:dyDescent="0.3">
      <c r="B14" s="39"/>
      <c r="C14" s="43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</row>
    <row r="15" spans="1:15" x14ac:dyDescent="0.3">
      <c r="B15" s="39"/>
      <c r="C15" s="43"/>
      <c r="D15" s="39"/>
      <c r="E15" s="40"/>
      <c r="F15" s="40"/>
      <c r="G15" s="40"/>
      <c r="H15" s="41"/>
      <c r="I15" s="41"/>
      <c r="J15" s="40"/>
      <c r="K15" s="40"/>
      <c r="L15" s="40"/>
      <c r="M15" s="41"/>
      <c r="N15" s="42"/>
      <c r="O15" s="41"/>
    </row>
    <row r="16" spans="1:15" x14ac:dyDescent="0.3">
      <c r="B16" s="39"/>
      <c r="C16" s="43"/>
      <c r="D16" s="39"/>
      <c r="E16" s="40"/>
      <c r="F16" s="40"/>
      <c r="G16" s="40"/>
      <c r="H16" s="41"/>
      <c r="I16" s="40"/>
      <c r="J16" s="40"/>
      <c r="K16" s="40"/>
      <c r="L16" s="40"/>
      <c r="M16" s="40"/>
      <c r="N16" s="41"/>
      <c r="O16" s="40"/>
    </row>
    <row r="17" spans="2:15" x14ac:dyDescent="0.3">
      <c r="B17" s="39"/>
      <c r="C17" s="43"/>
      <c r="D17" s="39"/>
      <c r="E17" s="40"/>
      <c r="F17" s="40"/>
      <c r="G17" s="40"/>
      <c r="H17" s="41"/>
      <c r="I17" s="40"/>
      <c r="J17" s="40"/>
      <c r="K17" s="40"/>
      <c r="L17" s="40"/>
      <c r="M17" s="40"/>
      <c r="N17" s="41"/>
      <c r="O17" s="40"/>
    </row>
    <row r="18" spans="2:15" x14ac:dyDescent="0.3">
      <c r="B18" s="39"/>
      <c r="C18" s="43"/>
      <c r="D18" s="39"/>
      <c r="E18" s="40"/>
      <c r="F18" s="40"/>
      <c r="G18" s="40"/>
      <c r="H18" s="41"/>
      <c r="I18" s="40"/>
      <c r="J18" s="40"/>
      <c r="K18" s="40"/>
      <c r="L18" s="40"/>
      <c r="M18" s="40"/>
      <c r="N18" s="41"/>
      <c r="O18" s="40"/>
    </row>
  </sheetData>
  <mergeCells count="7">
    <mergeCell ref="A10:B11"/>
    <mergeCell ref="A3:M3"/>
    <mergeCell ref="A4:M4"/>
    <mergeCell ref="A5:B5"/>
    <mergeCell ref="C5:M5"/>
    <mergeCell ref="A6:B7"/>
    <mergeCell ref="A8:B9"/>
  </mergeCells>
  <pageMargins left="0.7" right="0.7" top="0.75" bottom="0.75" header="0.3" footer="0.3"/>
  <pageSetup paperSize="256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1B802-295E-4AB7-A9CA-84DA9A0988E8}">
  <sheetPr codeName="Feuil14"/>
  <dimension ref="A3:O18"/>
  <sheetViews>
    <sheetView workbookViewId="0">
      <selection activeCell="D29" sqref="D29"/>
    </sheetView>
  </sheetViews>
  <sheetFormatPr baseColWidth="10" defaultRowHeight="14.4" x14ac:dyDescent="0.3"/>
  <cols>
    <col min="3" max="3" width="8.44140625" style="24" customWidth="1"/>
    <col min="4" max="4" width="6.33203125" bestFit="1" customWidth="1"/>
    <col min="5" max="5" width="11.33203125" bestFit="1" customWidth="1"/>
    <col min="6" max="14" width="6.33203125" bestFit="1" customWidth="1"/>
  </cols>
  <sheetData>
    <row r="3" spans="1:15" ht="27.9" customHeight="1" x14ac:dyDescent="0.3">
      <c r="A3" s="54" t="s">
        <v>34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6"/>
    </row>
    <row r="4" spans="1:15" ht="33" customHeight="1" x14ac:dyDescent="0.3">
      <c r="A4" s="57" t="s">
        <v>37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9"/>
    </row>
    <row r="5" spans="1:15" ht="29.1" customHeight="1" thickBot="1" x14ac:dyDescent="0.35">
      <c r="A5" s="62" t="s">
        <v>0</v>
      </c>
      <c r="B5" s="64"/>
      <c r="C5" s="80" t="s">
        <v>1</v>
      </c>
      <c r="D5" s="81"/>
      <c r="E5" s="81"/>
      <c r="F5" s="81"/>
      <c r="G5" s="81"/>
      <c r="H5" s="81"/>
      <c r="I5" s="81"/>
      <c r="J5" s="81"/>
      <c r="K5" s="81"/>
      <c r="L5" s="81"/>
      <c r="M5" s="82"/>
    </row>
    <row r="6" spans="1:15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  <c r="N6" s="24"/>
    </row>
    <row r="7" spans="1:15" ht="30" customHeight="1" thickBot="1" x14ac:dyDescent="0.35">
      <c r="A7" s="62"/>
      <c r="B7" s="63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32"/>
      <c r="O7" s="37">
        <f>L7+N7</f>
        <v>0</v>
      </c>
    </row>
    <row r="8" spans="1:15" x14ac:dyDescent="0.3">
      <c r="A8" s="60" t="s">
        <v>3</v>
      </c>
      <c r="B8" s="61"/>
      <c r="C8" s="25">
        <v>0.8</v>
      </c>
      <c r="D8" s="26">
        <f>C8+1%</f>
        <v>0.81</v>
      </c>
      <c r="E8" s="26">
        <f t="shared" ref="E8:L8" si="1">D8+1%</f>
        <v>0.82000000000000006</v>
      </c>
      <c r="F8" s="26">
        <f t="shared" si="1"/>
        <v>0.83000000000000007</v>
      </c>
      <c r="G8" s="26">
        <f t="shared" si="1"/>
        <v>0.84000000000000008</v>
      </c>
      <c r="H8" s="26">
        <f t="shared" si="1"/>
        <v>0.85000000000000009</v>
      </c>
      <c r="I8" s="26">
        <f t="shared" si="1"/>
        <v>0.8600000000000001</v>
      </c>
      <c r="J8" s="26">
        <f t="shared" si="1"/>
        <v>0.87000000000000011</v>
      </c>
      <c r="K8" s="26">
        <f t="shared" si="1"/>
        <v>0.88000000000000012</v>
      </c>
      <c r="L8" s="26">
        <f t="shared" si="1"/>
        <v>0.89000000000000012</v>
      </c>
      <c r="M8" s="29"/>
      <c r="N8" s="24"/>
      <c r="O8" s="38"/>
    </row>
    <row r="9" spans="1:15" ht="31.2" customHeight="1" thickBot="1" x14ac:dyDescent="0.35">
      <c r="A9" s="62"/>
      <c r="B9" s="63"/>
      <c r="C9" s="27"/>
      <c r="D9" s="28"/>
      <c r="E9" s="28"/>
      <c r="F9" s="28"/>
      <c r="G9" s="28"/>
      <c r="H9" s="28"/>
      <c r="I9" s="28"/>
      <c r="J9" s="28"/>
      <c r="K9" s="28"/>
      <c r="L9" s="28"/>
      <c r="M9" s="30"/>
      <c r="N9" s="32">
        <f>(L9-C9)/(89-80)</f>
        <v>0</v>
      </c>
      <c r="O9" s="37">
        <f>K9+N9</f>
        <v>0</v>
      </c>
    </row>
    <row r="10" spans="1:15" x14ac:dyDescent="0.3">
      <c r="A10" s="60" t="s">
        <v>4</v>
      </c>
      <c r="B10" s="61"/>
      <c r="C10" s="25">
        <v>0.7</v>
      </c>
      <c r="D10" s="26">
        <f t="shared" ref="D10:L10" si="2">C10+1%</f>
        <v>0.71</v>
      </c>
      <c r="E10" s="26">
        <f t="shared" si="2"/>
        <v>0.72</v>
      </c>
      <c r="F10" s="26">
        <f t="shared" si="2"/>
        <v>0.73</v>
      </c>
      <c r="G10" s="26">
        <f t="shared" si="2"/>
        <v>0.74</v>
      </c>
      <c r="H10" s="26">
        <f t="shared" si="2"/>
        <v>0.75</v>
      </c>
      <c r="I10" s="26">
        <f t="shared" si="2"/>
        <v>0.76</v>
      </c>
      <c r="J10" s="26">
        <f t="shared" si="2"/>
        <v>0.77</v>
      </c>
      <c r="K10" s="26">
        <f t="shared" si="2"/>
        <v>0.78</v>
      </c>
      <c r="L10" s="26">
        <f t="shared" si="2"/>
        <v>0.79</v>
      </c>
      <c r="M10" s="31"/>
      <c r="N10" s="24"/>
      <c r="O10" s="38"/>
    </row>
    <row r="11" spans="1:15" ht="36.299999999999997" customHeight="1" thickBot="1" x14ac:dyDescent="0.35">
      <c r="A11" s="62"/>
      <c r="B11" s="63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30"/>
      <c r="N11" s="32">
        <f>(L11-C11)/(79-70)</f>
        <v>0</v>
      </c>
      <c r="O11" s="37">
        <f>K11+N11</f>
        <v>0</v>
      </c>
    </row>
    <row r="12" spans="1:15" x14ac:dyDescent="0.3">
      <c r="B12" s="39"/>
      <c r="C12" s="43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</row>
    <row r="13" spans="1:15" x14ac:dyDescent="0.3">
      <c r="B13" s="39"/>
      <c r="C13" s="43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</row>
    <row r="14" spans="1:15" x14ac:dyDescent="0.3">
      <c r="B14" s="39"/>
      <c r="C14" s="43"/>
      <c r="D14" s="39"/>
    </row>
    <row r="15" spans="1:15" x14ac:dyDescent="0.3">
      <c r="B15" s="39"/>
      <c r="C15" s="43"/>
      <c r="D15" s="39"/>
    </row>
    <row r="16" spans="1:15" x14ac:dyDescent="0.3">
      <c r="B16" s="39"/>
      <c r="C16" s="43"/>
      <c r="D16" s="39"/>
    </row>
    <row r="17" spans="2:4" x14ac:dyDescent="0.3">
      <c r="B17" s="39"/>
      <c r="C17" s="43"/>
      <c r="D17" s="39"/>
    </row>
    <row r="18" spans="2:4" x14ac:dyDescent="0.3">
      <c r="B18" s="39"/>
      <c r="C18" s="43"/>
      <c r="D18" s="39"/>
    </row>
  </sheetData>
  <mergeCells count="7">
    <mergeCell ref="A10:B11"/>
    <mergeCell ref="A3:M3"/>
    <mergeCell ref="A4:M4"/>
    <mergeCell ref="A5:B5"/>
    <mergeCell ref="C5:M5"/>
    <mergeCell ref="A6:B7"/>
    <mergeCell ref="A8:B9"/>
  </mergeCells>
  <pageMargins left="0.7" right="0.7" top="0.75" bottom="0.75" header="0.3" footer="0.3"/>
  <pageSetup paperSize="5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D8774-38C5-4E6C-B6FB-349DEFE06BE8}">
  <sheetPr codeName="Feuil5">
    <pageSetUpPr fitToPage="1"/>
  </sheetPr>
  <dimension ref="A3:U34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8" width="7.5546875" customWidth="1"/>
    <col min="19" max="19" width="8" customWidth="1"/>
  </cols>
  <sheetData>
    <row r="3" spans="1:21" ht="15" thickBot="1" x14ac:dyDescent="0.35"/>
    <row r="4" spans="1:21" ht="25.2" customHeight="1" thickBot="1" x14ac:dyDescent="0.35">
      <c r="A4" s="68" t="s">
        <v>14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21" ht="25.2" customHeight="1" thickBot="1" x14ac:dyDescent="0.35">
      <c r="A5" s="68" t="s">
        <v>26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21" ht="25.2" customHeight="1" thickBot="1" x14ac:dyDescent="0.35">
      <c r="A6" s="62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21" ht="22.2" customHeight="1" x14ac:dyDescent="0.3">
      <c r="A7" s="60" t="s">
        <v>2</v>
      </c>
      <c r="B7" s="61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21" ht="22.2" customHeight="1" thickBot="1" x14ac:dyDescent="0.35">
      <c r="A8" s="62"/>
      <c r="B8" s="63"/>
      <c r="C8" s="27">
        <v>25.45</v>
      </c>
      <c r="D8" s="28">
        <f>C8+$S$8</f>
        <v>25.592142857142857</v>
      </c>
      <c r="E8" s="28">
        <f t="shared" ref="E8:P8" si="1">D8+$S$8</f>
        <v>25.734285714285715</v>
      </c>
      <c r="F8" s="28">
        <f t="shared" si="1"/>
        <v>25.876428571428573</v>
      </c>
      <c r="G8" s="28">
        <f t="shared" si="1"/>
        <v>26.01857142857143</v>
      </c>
      <c r="H8" s="28">
        <f t="shared" si="1"/>
        <v>26.160714285714288</v>
      </c>
      <c r="I8" s="28">
        <f t="shared" si="1"/>
        <v>26.302857142857146</v>
      </c>
      <c r="J8" s="28">
        <f t="shared" si="1"/>
        <v>26.445000000000004</v>
      </c>
      <c r="K8" s="28">
        <f t="shared" si="1"/>
        <v>26.587142857142862</v>
      </c>
      <c r="L8" s="28">
        <f t="shared" si="1"/>
        <v>26.729285714285719</v>
      </c>
      <c r="M8" s="28">
        <f t="shared" si="1"/>
        <v>26.871428571428577</v>
      </c>
      <c r="N8" s="28">
        <f t="shared" si="1"/>
        <v>27.013571428571435</v>
      </c>
      <c r="O8" s="28">
        <f t="shared" si="1"/>
        <v>27.155714285714293</v>
      </c>
      <c r="P8" s="28">
        <f t="shared" si="1"/>
        <v>27.297857142857151</v>
      </c>
      <c r="Q8" s="28">
        <v>27.44</v>
      </c>
      <c r="R8" s="28"/>
      <c r="S8" s="32">
        <f>(Q8-C8)/(100-86)</f>
        <v>0.14214285714285729</v>
      </c>
      <c r="U8" s="46">
        <f>Q8*0.0155</f>
        <v>0.42532000000000003</v>
      </c>
    </row>
    <row r="9" spans="1:21" ht="22.2" customHeight="1" x14ac:dyDescent="0.3">
      <c r="A9" s="60" t="s">
        <v>3</v>
      </c>
      <c r="B9" s="61"/>
      <c r="C9" s="25">
        <v>0.71</v>
      </c>
      <c r="D9" s="26">
        <f>C9+1%</f>
        <v>0.72</v>
      </c>
      <c r="E9" s="26">
        <f t="shared" ref="E9:Q9" si="2">D9+1%</f>
        <v>0.73</v>
      </c>
      <c r="F9" s="26">
        <f t="shared" si="2"/>
        <v>0.74</v>
      </c>
      <c r="G9" s="26">
        <f t="shared" si="2"/>
        <v>0.75</v>
      </c>
      <c r="H9" s="26">
        <f t="shared" si="2"/>
        <v>0.76</v>
      </c>
      <c r="I9" s="26">
        <f t="shared" si="2"/>
        <v>0.77</v>
      </c>
      <c r="J9" s="26">
        <f t="shared" si="2"/>
        <v>0.78</v>
      </c>
      <c r="K9" s="26">
        <f t="shared" si="2"/>
        <v>0.79</v>
      </c>
      <c r="L9" s="26">
        <f t="shared" si="2"/>
        <v>0.8</v>
      </c>
      <c r="M9" s="26">
        <f t="shared" si="2"/>
        <v>0.81</v>
      </c>
      <c r="N9" s="26">
        <f t="shared" si="2"/>
        <v>0.82000000000000006</v>
      </c>
      <c r="O9" s="26">
        <f t="shared" si="2"/>
        <v>0.83000000000000007</v>
      </c>
      <c r="P9" s="26">
        <f t="shared" si="2"/>
        <v>0.84000000000000008</v>
      </c>
      <c r="Q9" s="26">
        <f t="shared" si="2"/>
        <v>0.85000000000000009</v>
      </c>
      <c r="R9" s="33"/>
      <c r="S9" s="24"/>
    </row>
    <row r="10" spans="1:21" ht="22.2" customHeight="1" thickBot="1" x14ac:dyDescent="0.35">
      <c r="A10" s="62"/>
      <c r="B10" s="63"/>
      <c r="C10" s="27">
        <v>23.45</v>
      </c>
      <c r="D10" s="28">
        <f t="shared" ref="D10:P10" si="3">C10+$S$10</f>
        <v>23.592142857142857</v>
      </c>
      <c r="E10" s="28">
        <f t="shared" si="3"/>
        <v>23.734285714285715</v>
      </c>
      <c r="F10" s="28">
        <f t="shared" si="3"/>
        <v>23.876428571428573</v>
      </c>
      <c r="G10" s="28">
        <f t="shared" si="3"/>
        <v>24.01857142857143</v>
      </c>
      <c r="H10" s="28">
        <f t="shared" si="3"/>
        <v>24.160714285714288</v>
      </c>
      <c r="I10" s="28">
        <f t="shared" si="3"/>
        <v>24.302857142857146</v>
      </c>
      <c r="J10" s="28">
        <f t="shared" si="3"/>
        <v>24.445000000000004</v>
      </c>
      <c r="K10" s="28">
        <f t="shared" si="3"/>
        <v>24.587142857142862</v>
      </c>
      <c r="L10" s="28">
        <f t="shared" si="3"/>
        <v>24.729285714285719</v>
      </c>
      <c r="M10" s="28">
        <f t="shared" si="3"/>
        <v>24.871428571428577</v>
      </c>
      <c r="N10" s="28">
        <f t="shared" si="3"/>
        <v>25.013571428571435</v>
      </c>
      <c r="O10" s="28">
        <f t="shared" si="3"/>
        <v>25.155714285714293</v>
      </c>
      <c r="P10" s="28">
        <f t="shared" si="3"/>
        <v>25.297857142857151</v>
      </c>
      <c r="Q10" s="28">
        <v>25.44</v>
      </c>
      <c r="R10" s="28"/>
      <c r="S10" s="32">
        <f>(Q10-C10)/(85-71)</f>
        <v>0.14214285714285729</v>
      </c>
    </row>
    <row r="11" spans="1:21" ht="22.2" customHeight="1" x14ac:dyDescent="0.3">
      <c r="A11" s="60" t="s">
        <v>4</v>
      </c>
      <c r="B11" s="61"/>
      <c r="C11" s="25">
        <v>0.55000000000000004</v>
      </c>
      <c r="D11" s="26">
        <f t="shared" ref="D11:R11" si="4">C11+1%</f>
        <v>0.56000000000000005</v>
      </c>
      <c r="E11" s="26">
        <f t="shared" si="4"/>
        <v>0.57000000000000006</v>
      </c>
      <c r="F11" s="26">
        <f t="shared" si="4"/>
        <v>0.58000000000000007</v>
      </c>
      <c r="G11" s="26">
        <f t="shared" si="4"/>
        <v>0.59000000000000008</v>
      </c>
      <c r="H11" s="26">
        <f t="shared" si="4"/>
        <v>0.60000000000000009</v>
      </c>
      <c r="I11" s="26">
        <f t="shared" si="4"/>
        <v>0.6100000000000001</v>
      </c>
      <c r="J11" s="26">
        <f t="shared" si="4"/>
        <v>0.62000000000000011</v>
      </c>
      <c r="K11" s="26">
        <f t="shared" si="4"/>
        <v>0.63000000000000012</v>
      </c>
      <c r="L11" s="26">
        <f t="shared" si="4"/>
        <v>0.64000000000000012</v>
      </c>
      <c r="M11" s="26">
        <f t="shared" si="4"/>
        <v>0.65000000000000013</v>
      </c>
      <c r="N11" s="26">
        <f t="shared" si="4"/>
        <v>0.66000000000000014</v>
      </c>
      <c r="O11" s="26">
        <f t="shared" si="4"/>
        <v>0.67000000000000015</v>
      </c>
      <c r="P11" s="26">
        <f t="shared" si="4"/>
        <v>0.68000000000000016</v>
      </c>
      <c r="Q11" s="26">
        <f t="shared" si="4"/>
        <v>0.69000000000000017</v>
      </c>
      <c r="R11" s="26">
        <f t="shared" si="4"/>
        <v>0.70000000000000018</v>
      </c>
      <c r="S11" s="24"/>
    </row>
    <row r="12" spans="1:21" ht="22.2" customHeight="1" thickBot="1" x14ac:dyDescent="0.35">
      <c r="A12" s="62"/>
      <c r="B12" s="63"/>
      <c r="C12" s="27">
        <v>21.45</v>
      </c>
      <c r="D12" s="28">
        <f t="shared" ref="D12:Q12" si="5">C12+$S$12</f>
        <v>21.582666666666665</v>
      </c>
      <c r="E12" s="28">
        <f t="shared" si="5"/>
        <v>21.71533333333333</v>
      </c>
      <c r="F12" s="28">
        <f t="shared" si="5"/>
        <v>21.847999999999995</v>
      </c>
      <c r="G12" s="28">
        <f t="shared" si="5"/>
        <v>21.980666666666661</v>
      </c>
      <c r="H12" s="28">
        <f t="shared" si="5"/>
        <v>22.113333333333326</v>
      </c>
      <c r="I12" s="28">
        <f t="shared" si="5"/>
        <v>22.245999999999992</v>
      </c>
      <c r="J12" s="28">
        <f t="shared" si="5"/>
        <v>22.378666666666657</v>
      </c>
      <c r="K12" s="28">
        <f t="shared" si="5"/>
        <v>22.511333333333322</v>
      </c>
      <c r="L12" s="28">
        <f t="shared" si="5"/>
        <v>22.643999999999988</v>
      </c>
      <c r="M12" s="28">
        <f t="shared" si="5"/>
        <v>22.776666666666653</v>
      </c>
      <c r="N12" s="28">
        <f t="shared" si="5"/>
        <v>22.909333333333318</v>
      </c>
      <c r="O12" s="28">
        <f t="shared" si="5"/>
        <v>23.041999999999984</v>
      </c>
      <c r="P12" s="28">
        <f t="shared" si="5"/>
        <v>23.174666666666649</v>
      </c>
      <c r="Q12" s="28">
        <f t="shared" si="5"/>
        <v>23.307333333333315</v>
      </c>
      <c r="R12" s="28">
        <v>23.44</v>
      </c>
      <c r="S12" s="32">
        <f>(R12-C12)/(70-55)</f>
        <v>0.13266666666666679</v>
      </c>
    </row>
    <row r="13" spans="1:21" ht="22.2" customHeight="1" x14ac:dyDescent="0.3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5" spans="1:21" x14ac:dyDescent="0.3">
      <c r="B15" s="3"/>
      <c r="C15" s="1"/>
    </row>
    <row r="16" spans="1:21" x14ac:dyDescent="0.3">
      <c r="B16" s="3"/>
      <c r="C16" s="1"/>
    </row>
    <row r="17" spans="2:5" x14ac:dyDescent="0.3">
      <c r="B17" s="3"/>
      <c r="C17" s="1"/>
    </row>
    <row r="18" spans="2:5" x14ac:dyDescent="0.3">
      <c r="B18" s="3"/>
      <c r="C18" s="1"/>
    </row>
    <row r="19" spans="2:5" x14ac:dyDescent="0.3">
      <c r="C19" s="1"/>
    </row>
    <row r="23" spans="2:5" x14ac:dyDescent="0.3">
      <c r="B23" s="2"/>
      <c r="D23" s="3"/>
    </row>
    <row r="26" spans="2:5" x14ac:dyDescent="0.3">
      <c r="E26" s="1"/>
    </row>
    <row r="27" spans="2:5" x14ac:dyDescent="0.3">
      <c r="E27" s="1"/>
    </row>
    <row r="28" spans="2:5" x14ac:dyDescent="0.3">
      <c r="E28" s="1"/>
    </row>
    <row r="29" spans="2:5" x14ac:dyDescent="0.3">
      <c r="E29" s="1"/>
    </row>
    <row r="30" spans="2:5" x14ac:dyDescent="0.3">
      <c r="E30" s="1"/>
    </row>
    <row r="31" spans="2:5" x14ac:dyDescent="0.3">
      <c r="E31" s="1"/>
    </row>
    <row r="32" spans="2:5" x14ac:dyDescent="0.3">
      <c r="E32" s="1"/>
    </row>
    <row r="33" spans="5:5" x14ac:dyDescent="0.3">
      <c r="E33" s="1"/>
    </row>
    <row r="34" spans="5:5" x14ac:dyDescent="0.3">
      <c r="E34" s="1"/>
    </row>
  </sheetData>
  <mergeCells count="7">
    <mergeCell ref="A9:B10"/>
    <mergeCell ref="A11:B12"/>
    <mergeCell ref="A5:S5"/>
    <mergeCell ref="A4:S4"/>
    <mergeCell ref="A6:B6"/>
    <mergeCell ref="C6:S6"/>
    <mergeCell ref="A7:B8"/>
  </mergeCells>
  <pageMargins left="0.7" right="0.7" top="0.75" bottom="0.75" header="0.3" footer="0.3"/>
  <pageSetup paperSize="5" fitToHeight="0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46D72-7D42-492D-AD7C-8964E2A8A5FF}">
  <sheetPr codeName="Feuil3"/>
  <dimension ref="A3:N55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3" width="7.5546875" customWidth="1"/>
    <col min="14" max="14" width="8" customWidth="1"/>
  </cols>
  <sheetData>
    <row r="3" spans="1:14" ht="22.2" customHeight="1" x14ac:dyDescent="0.3">
      <c r="A3" s="83" t="s">
        <v>22</v>
      </c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5"/>
    </row>
    <row r="4" spans="1:14" ht="25.2" customHeight="1" x14ac:dyDescent="0.3">
      <c r="A4" s="83" t="s">
        <v>23</v>
      </c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5"/>
    </row>
    <row r="5" spans="1:14" ht="25.2" customHeight="1" thickBot="1" x14ac:dyDescent="0.35">
      <c r="A5" s="62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4" ht="25.2" customHeight="1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22.2" customHeight="1" thickBot="1" x14ac:dyDescent="0.35">
      <c r="A7" s="62"/>
      <c r="B7" s="63"/>
      <c r="C7" s="27">
        <v>28.66</v>
      </c>
      <c r="D7" s="28">
        <f>C7+$N$7</f>
        <v>28.853999999999999</v>
      </c>
      <c r="E7" s="28">
        <f t="shared" ref="E7:L7" si="1">D7+$N$7</f>
        <v>29.047999999999998</v>
      </c>
      <c r="F7" s="28">
        <f t="shared" si="1"/>
        <v>29.241999999999997</v>
      </c>
      <c r="G7" s="28">
        <f t="shared" si="1"/>
        <v>29.435999999999996</v>
      </c>
      <c r="H7" s="28">
        <f t="shared" si="1"/>
        <v>29.629999999999995</v>
      </c>
      <c r="I7" s="28">
        <f t="shared" si="1"/>
        <v>29.823999999999995</v>
      </c>
      <c r="J7" s="28">
        <f t="shared" si="1"/>
        <v>30.017999999999994</v>
      </c>
      <c r="K7" s="28">
        <f t="shared" si="1"/>
        <v>30.211999999999993</v>
      </c>
      <c r="L7" s="28">
        <f t="shared" si="1"/>
        <v>30.405999999999992</v>
      </c>
      <c r="M7" s="28">
        <v>30.6</v>
      </c>
      <c r="N7" s="16">
        <f>(($M$7-$C$7)/(100-90))</f>
        <v>0.19400000000000012</v>
      </c>
    </row>
    <row r="8" spans="1:14" ht="22.2" customHeight="1" x14ac:dyDescent="0.3">
      <c r="A8" s="60" t="s">
        <v>3</v>
      </c>
      <c r="B8" s="61"/>
      <c r="C8" s="25">
        <v>0.8</v>
      </c>
      <c r="D8" s="26">
        <f>C8+1%</f>
        <v>0.81</v>
      </c>
      <c r="E8" s="26">
        <f t="shared" ref="E8:L8" si="2">D8+1%</f>
        <v>0.82000000000000006</v>
      </c>
      <c r="F8" s="26">
        <f t="shared" si="2"/>
        <v>0.83000000000000007</v>
      </c>
      <c r="G8" s="26">
        <f t="shared" si="2"/>
        <v>0.84000000000000008</v>
      </c>
      <c r="H8" s="26">
        <f t="shared" si="2"/>
        <v>0.85000000000000009</v>
      </c>
      <c r="I8" s="26">
        <f t="shared" si="2"/>
        <v>0.8600000000000001</v>
      </c>
      <c r="J8" s="26">
        <f t="shared" si="2"/>
        <v>0.87000000000000011</v>
      </c>
      <c r="K8" s="26">
        <f t="shared" si="2"/>
        <v>0.88000000000000012</v>
      </c>
      <c r="L8" s="26">
        <f t="shared" si="2"/>
        <v>0.89000000000000012</v>
      </c>
      <c r="M8" s="29"/>
    </row>
    <row r="9" spans="1:14" ht="22.2" customHeight="1" thickBot="1" x14ac:dyDescent="0.35">
      <c r="A9" s="62"/>
      <c r="B9" s="63"/>
      <c r="C9" s="27">
        <v>26.66</v>
      </c>
      <c r="D9" s="28">
        <f>C9+$N$9</f>
        <v>26.88111111111111</v>
      </c>
      <c r="E9" s="28">
        <f t="shared" ref="E9:K9" si="3">D9+$N$9</f>
        <v>27.10222222222222</v>
      </c>
      <c r="F9" s="28">
        <f t="shared" si="3"/>
        <v>27.323333333333331</v>
      </c>
      <c r="G9" s="28">
        <f t="shared" si="3"/>
        <v>27.544444444444441</v>
      </c>
      <c r="H9" s="28">
        <f t="shared" si="3"/>
        <v>27.765555555555551</v>
      </c>
      <c r="I9" s="28">
        <f t="shared" si="3"/>
        <v>27.986666666666661</v>
      </c>
      <c r="J9" s="28">
        <f t="shared" si="3"/>
        <v>28.207777777777771</v>
      </c>
      <c r="K9" s="28">
        <f t="shared" si="3"/>
        <v>28.428888888888881</v>
      </c>
      <c r="L9" s="28">
        <v>28.65</v>
      </c>
      <c r="M9" s="30"/>
      <c r="N9" s="16">
        <f>(L9-C9)/(89-80)</f>
        <v>0.22111111111111093</v>
      </c>
    </row>
    <row r="10" spans="1:14" ht="22.2" customHeight="1" x14ac:dyDescent="0.3">
      <c r="A10" s="60" t="s">
        <v>4</v>
      </c>
      <c r="B10" s="61"/>
      <c r="C10" s="25">
        <v>0.7</v>
      </c>
      <c r="D10" s="26">
        <f t="shared" ref="D10:L12" si="4">C10+1%</f>
        <v>0.71</v>
      </c>
      <c r="E10" s="26">
        <f t="shared" si="4"/>
        <v>0.72</v>
      </c>
      <c r="F10" s="26">
        <f t="shared" si="4"/>
        <v>0.73</v>
      </c>
      <c r="G10" s="26">
        <f t="shared" si="4"/>
        <v>0.74</v>
      </c>
      <c r="H10" s="26">
        <f t="shared" si="4"/>
        <v>0.75</v>
      </c>
      <c r="I10" s="26">
        <f t="shared" si="4"/>
        <v>0.76</v>
      </c>
      <c r="J10" s="26">
        <f t="shared" si="4"/>
        <v>0.77</v>
      </c>
      <c r="K10" s="26">
        <f t="shared" si="4"/>
        <v>0.78</v>
      </c>
      <c r="L10" s="26">
        <f t="shared" si="4"/>
        <v>0.79</v>
      </c>
      <c r="M10" s="31"/>
    </row>
    <row r="11" spans="1:14" ht="22.2" customHeight="1" thickBot="1" x14ac:dyDescent="0.35">
      <c r="A11" s="62"/>
      <c r="B11" s="63"/>
      <c r="C11" s="27">
        <v>24.66</v>
      </c>
      <c r="D11" s="28">
        <f>C11+$N$11</f>
        <v>24.88111111111111</v>
      </c>
      <c r="E11" s="44">
        <f t="shared" ref="E11:K11" si="5">D11+$N$11</f>
        <v>25.10222222222222</v>
      </c>
      <c r="F11" s="28">
        <f t="shared" si="5"/>
        <v>25.323333333333331</v>
      </c>
      <c r="G11" s="28">
        <f t="shared" si="5"/>
        <v>25.544444444444441</v>
      </c>
      <c r="H11" s="28">
        <f t="shared" si="5"/>
        <v>25.765555555555551</v>
      </c>
      <c r="I11" s="28">
        <f t="shared" si="5"/>
        <v>25.986666666666661</v>
      </c>
      <c r="J11" s="28">
        <f t="shared" si="5"/>
        <v>26.207777777777771</v>
      </c>
      <c r="K11" s="28">
        <f t="shared" si="5"/>
        <v>26.428888888888881</v>
      </c>
      <c r="L11" s="28">
        <v>26.65</v>
      </c>
      <c r="M11" s="30"/>
      <c r="N11" s="16">
        <f>(L11-C11)/(79-70)</f>
        <v>0.22111111111111093</v>
      </c>
    </row>
    <row r="12" spans="1:14" ht="22.2" customHeight="1" x14ac:dyDescent="0.3">
      <c r="A12" s="60" t="s">
        <v>5</v>
      </c>
      <c r="B12" s="61"/>
      <c r="C12" s="25">
        <v>0.6</v>
      </c>
      <c r="D12" s="26">
        <f t="shared" si="4"/>
        <v>0.61</v>
      </c>
      <c r="E12" s="26">
        <f t="shared" si="4"/>
        <v>0.62</v>
      </c>
      <c r="F12" s="26">
        <f t="shared" si="4"/>
        <v>0.63</v>
      </c>
      <c r="G12" s="26">
        <f t="shared" si="4"/>
        <v>0.64</v>
      </c>
      <c r="H12" s="26">
        <f t="shared" si="4"/>
        <v>0.65</v>
      </c>
      <c r="I12" s="26">
        <f t="shared" si="4"/>
        <v>0.66</v>
      </c>
      <c r="J12" s="26">
        <f t="shared" si="4"/>
        <v>0.67</v>
      </c>
      <c r="K12" s="26">
        <f t="shared" si="4"/>
        <v>0.68</v>
      </c>
      <c r="L12" s="26">
        <f t="shared" si="4"/>
        <v>0.69000000000000006</v>
      </c>
      <c r="M12" s="31"/>
    </row>
    <row r="13" spans="1:14" ht="22.2" customHeight="1" thickBot="1" x14ac:dyDescent="0.35">
      <c r="A13" s="62"/>
      <c r="B13" s="63"/>
      <c r="C13" s="27">
        <v>22.66</v>
      </c>
      <c r="D13" s="28">
        <f>C13+$N$11</f>
        <v>22.88111111111111</v>
      </c>
      <c r="E13" s="28">
        <f t="shared" ref="E13:K13" si="6">D13+$N$11</f>
        <v>23.10222222222222</v>
      </c>
      <c r="F13" s="28">
        <f t="shared" si="6"/>
        <v>23.323333333333331</v>
      </c>
      <c r="G13" s="28">
        <f t="shared" si="6"/>
        <v>23.544444444444441</v>
      </c>
      <c r="H13" s="28">
        <f t="shared" si="6"/>
        <v>23.765555555555551</v>
      </c>
      <c r="I13" s="28">
        <f t="shared" si="6"/>
        <v>23.986666666666661</v>
      </c>
      <c r="J13" s="28">
        <f t="shared" si="6"/>
        <v>24.207777777777771</v>
      </c>
      <c r="K13" s="28">
        <f t="shared" si="6"/>
        <v>24.428888888888881</v>
      </c>
      <c r="L13" s="28">
        <v>24.65</v>
      </c>
      <c r="M13" s="30"/>
      <c r="N13" s="16">
        <f>(L13-C13)/(69-60)</f>
        <v>0.22111111111111093</v>
      </c>
    </row>
    <row r="14" spans="1:14" ht="22.2" customHeight="1" x14ac:dyDescent="0.3">
      <c r="A14" s="60" t="s">
        <v>6</v>
      </c>
      <c r="B14" s="61"/>
      <c r="C14" s="25">
        <v>0.5</v>
      </c>
      <c r="D14" s="26">
        <f t="shared" ref="D14:L14" si="7">C14+1%</f>
        <v>0.51</v>
      </c>
      <c r="E14" s="26">
        <f t="shared" si="7"/>
        <v>0.52</v>
      </c>
      <c r="F14" s="26">
        <f t="shared" si="7"/>
        <v>0.53</v>
      </c>
      <c r="G14" s="26">
        <f t="shared" si="7"/>
        <v>0.54</v>
      </c>
      <c r="H14" s="26">
        <f t="shared" si="7"/>
        <v>0.55000000000000004</v>
      </c>
      <c r="I14" s="26">
        <f t="shared" si="7"/>
        <v>0.56000000000000005</v>
      </c>
      <c r="J14" s="26">
        <f t="shared" si="7"/>
        <v>0.57000000000000006</v>
      </c>
      <c r="K14" s="26">
        <f t="shared" si="7"/>
        <v>0.58000000000000007</v>
      </c>
      <c r="L14" s="26">
        <f t="shared" si="7"/>
        <v>0.59000000000000008</v>
      </c>
      <c r="M14" s="31"/>
    </row>
    <row r="15" spans="1:14" ht="22.2" customHeight="1" thickBot="1" x14ac:dyDescent="0.35">
      <c r="A15" s="62"/>
      <c r="B15" s="63"/>
      <c r="C15" s="27">
        <v>20.66</v>
      </c>
      <c r="D15" s="28">
        <f>C15+$N$11</f>
        <v>20.88111111111111</v>
      </c>
      <c r="E15" s="28">
        <f t="shared" ref="E15:K15" si="8">D15+$N$11</f>
        <v>21.10222222222222</v>
      </c>
      <c r="F15" s="28">
        <f t="shared" si="8"/>
        <v>21.323333333333331</v>
      </c>
      <c r="G15" s="28">
        <f t="shared" si="8"/>
        <v>21.544444444444441</v>
      </c>
      <c r="H15" s="28">
        <f t="shared" si="8"/>
        <v>21.765555555555551</v>
      </c>
      <c r="I15" s="28">
        <f t="shared" si="8"/>
        <v>21.986666666666661</v>
      </c>
      <c r="J15" s="28">
        <f t="shared" si="8"/>
        <v>22.207777777777771</v>
      </c>
      <c r="K15" s="28">
        <f t="shared" si="8"/>
        <v>22.428888888888881</v>
      </c>
      <c r="L15" s="28">
        <v>22.65</v>
      </c>
      <c r="M15" s="30"/>
      <c r="N15" s="16">
        <f>(L15-C15)/(59-50)</f>
        <v>0.22111111111111093</v>
      </c>
    </row>
    <row r="16" spans="1:14" ht="22.2" customHeight="1" x14ac:dyDescent="0.3"/>
    <row r="17" spans="2:14" ht="22.2" customHeight="1" x14ac:dyDescent="0.3"/>
    <row r="18" spans="2:14" ht="22.2" customHeight="1" x14ac:dyDescent="0.3"/>
    <row r="19" spans="2:14" x14ac:dyDescent="0.3">
      <c r="N19" s="2"/>
    </row>
    <row r="31" spans="2:14" x14ac:dyDescent="0.3">
      <c r="C31" s="1"/>
      <c r="E31" s="2"/>
    </row>
    <row r="32" spans="2:14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B38" s="3"/>
      <c r="C38" s="1"/>
    </row>
    <row r="39" spans="2:5" x14ac:dyDescent="0.3">
      <c r="B39" s="3"/>
      <c r="C39" s="1"/>
    </row>
    <row r="40" spans="2:5" x14ac:dyDescent="0.3">
      <c r="C40" s="1"/>
    </row>
    <row r="44" spans="2:5" x14ac:dyDescent="0.3">
      <c r="B44" s="2"/>
      <c r="D44" s="3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  <row r="54" spans="5:5" x14ac:dyDescent="0.3">
      <c r="E54" s="1"/>
    </row>
    <row r="55" spans="5:5" x14ac:dyDescent="0.3">
      <c r="E55" s="1"/>
    </row>
  </sheetData>
  <mergeCells count="9">
    <mergeCell ref="A3:N3"/>
    <mergeCell ref="A4:N4"/>
    <mergeCell ref="A12:B13"/>
    <mergeCell ref="A14:B15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D4C1F-2751-4403-AA44-22A5925B6B5D}">
  <sheetPr codeName="Feuil2"/>
  <dimension ref="A3:N55"/>
  <sheetViews>
    <sheetView workbookViewId="0">
      <selection activeCell="D29" sqref="D29"/>
    </sheetView>
  </sheetViews>
  <sheetFormatPr baseColWidth="10" defaultRowHeight="14.4" x14ac:dyDescent="0.3"/>
  <cols>
    <col min="2" max="2" width="11.5546875" customWidth="1"/>
    <col min="3" max="13" width="7.5546875" customWidth="1"/>
    <col min="14" max="14" width="8" customWidth="1"/>
  </cols>
  <sheetData>
    <row r="3" spans="1:14" ht="21.6" customHeight="1" x14ac:dyDescent="0.3">
      <c r="A3" s="57" t="s">
        <v>20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9"/>
    </row>
    <row r="4" spans="1:14" ht="25.2" customHeight="1" x14ac:dyDescent="0.3">
      <c r="A4" s="57" t="s">
        <v>21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9"/>
    </row>
    <row r="5" spans="1:14" ht="25.2" customHeight="1" thickBot="1" x14ac:dyDescent="0.35">
      <c r="A5" s="62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4" ht="25.2" customHeight="1" x14ac:dyDescent="0.3">
      <c r="A6" s="60" t="s">
        <v>2</v>
      </c>
      <c r="B6" s="61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22.2" customHeight="1" thickBot="1" x14ac:dyDescent="0.35">
      <c r="A7" s="62"/>
      <c r="B7" s="63"/>
      <c r="C7" s="27">
        <v>28.66</v>
      </c>
      <c r="D7" s="28">
        <f>C7+$N$7</f>
        <v>28.853999999999999</v>
      </c>
      <c r="E7" s="28">
        <f t="shared" ref="E7:L7" si="1">D7+$N$7</f>
        <v>29.047999999999998</v>
      </c>
      <c r="F7" s="28">
        <f t="shared" si="1"/>
        <v>29.241999999999997</v>
      </c>
      <c r="G7" s="28">
        <f t="shared" si="1"/>
        <v>29.435999999999996</v>
      </c>
      <c r="H7" s="28">
        <f t="shared" si="1"/>
        <v>29.629999999999995</v>
      </c>
      <c r="I7" s="28">
        <f t="shared" si="1"/>
        <v>29.823999999999995</v>
      </c>
      <c r="J7" s="28">
        <f t="shared" si="1"/>
        <v>30.017999999999994</v>
      </c>
      <c r="K7" s="28">
        <f t="shared" si="1"/>
        <v>30.211999999999993</v>
      </c>
      <c r="L7" s="28">
        <f t="shared" si="1"/>
        <v>30.405999999999992</v>
      </c>
      <c r="M7" s="28">
        <v>30.6</v>
      </c>
      <c r="N7" s="16">
        <f>(($M$7-$C$7)/(100-90))</f>
        <v>0.19400000000000012</v>
      </c>
    </row>
    <row r="8" spans="1:14" ht="22.2" customHeight="1" x14ac:dyDescent="0.3">
      <c r="A8" s="60" t="s">
        <v>3</v>
      </c>
      <c r="B8" s="61"/>
      <c r="C8" s="25">
        <v>0.8</v>
      </c>
      <c r="D8" s="26">
        <f>C8+1%</f>
        <v>0.81</v>
      </c>
      <c r="E8" s="26">
        <f t="shared" ref="E8:L8" si="2">D8+1%</f>
        <v>0.82000000000000006</v>
      </c>
      <c r="F8" s="26">
        <f t="shared" si="2"/>
        <v>0.83000000000000007</v>
      </c>
      <c r="G8" s="26">
        <f t="shared" si="2"/>
        <v>0.84000000000000008</v>
      </c>
      <c r="H8" s="26">
        <f t="shared" si="2"/>
        <v>0.85000000000000009</v>
      </c>
      <c r="I8" s="26">
        <f t="shared" si="2"/>
        <v>0.8600000000000001</v>
      </c>
      <c r="J8" s="26">
        <f t="shared" si="2"/>
        <v>0.87000000000000011</v>
      </c>
      <c r="K8" s="26">
        <f t="shared" si="2"/>
        <v>0.88000000000000012</v>
      </c>
      <c r="L8" s="26">
        <f t="shared" si="2"/>
        <v>0.89000000000000012</v>
      </c>
      <c r="M8" s="29"/>
    </row>
    <row r="9" spans="1:14" ht="22.2" customHeight="1" thickBot="1" x14ac:dyDescent="0.35">
      <c r="A9" s="62"/>
      <c r="B9" s="63"/>
      <c r="C9" s="27">
        <v>26.66</v>
      </c>
      <c r="D9" s="28">
        <f>C9+$N$9</f>
        <v>26.88111111111111</v>
      </c>
      <c r="E9" s="28">
        <f t="shared" ref="E9:K9" si="3">D9+$N$9</f>
        <v>27.10222222222222</v>
      </c>
      <c r="F9" s="28">
        <f t="shared" si="3"/>
        <v>27.323333333333331</v>
      </c>
      <c r="G9" s="28">
        <f t="shared" si="3"/>
        <v>27.544444444444441</v>
      </c>
      <c r="H9" s="28">
        <f t="shared" si="3"/>
        <v>27.765555555555551</v>
      </c>
      <c r="I9" s="28">
        <f t="shared" si="3"/>
        <v>27.986666666666661</v>
      </c>
      <c r="J9" s="28">
        <f t="shared" si="3"/>
        <v>28.207777777777771</v>
      </c>
      <c r="K9" s="28">
        <f t="shared" si="3"/>
        <v>28.428888888888881</v>
      </c>
      <c r="L9" s="28">
        <v>28.65</v>
      </c>
      <c r="M9" s="30"/>
      <c r="N9" s="16">
        <f>(L9-C9)/(89-80)</f>
        <v>0.22111111111111093</v>
      </c>
    </row>
    <row r="10" spans="1:14" ht="22.2" customHeight="1" x14ac:dyDescent="0.3">
      <c r="A10" s="60" t="s">
        <v>4</v>
      </c>
      <c r="B10" s="61"/>
      <c r="C10" s="25">
        <v>0.7</v>
      </c>
      <c r="D10" s="26">
        <f t="shared" ref="D10:L12" si="4">C10+1%</f>
        <v>0.71</v>
      </c>
      <c r="E10" s="26">
        <f t="shared" si="4"/>
        <v>0.72</v>
      </c>
      <c r="F10" s="26">
        <f t="shared" si="4"/>
        <v>0.73</v>
      </c>
      <c r="G10" s="26">
        <f t="shared" si="4"/>
        <v>0.74</v>
      </c>
      <c r="H10" s="26">
        <f t="shared" si="4"/>
        <v>0.75</v>
      </c>
      <c r="I10" s="26">
        <f t="shared" si="4"/>
        <v>0.76</v>
      </c>
      <c r="J10" s="26">
        <f t="shared" si="4"/>
        <v>0.77</v>
      </c>
      <c r="K10" s="26">
        <f t="shared" si="4"/>
        <v>0.78</v>
      </c>
      <c r="L10" s="26">
        <f t="shared" si="4"/>
        <v>0.79</v>
      </c>
      <c r="M10" s="31"/>
    </row>
    <row r="11" spans="1:14" ht="22.2" customHeight="1" thickBot="1" x14ac:dyDescent="0.35">
      <c r="A11" s="62"/>
      <c r="B11" s="63"/>
      <c r="C11" s="27">
        <v>24.66</v>
      </c>
      <c r="D11" s="28">
        <f>C11+$N$11</f>
        <v>24.88111111111111</v>
      </c>
      <c r="E11" s="28">
        <f t="shared" ref="E11:K11" si="5">D11+$N$11</f>
        <v>25.10222222222222</v>
      </c>
      <c r="F11" s="28">
        <f t="shared" si="5"/>
        <v>25.323333333333331</v>
      </c>
      <c r="G11" s="28">
        <f t="shared" si="5"/>
        <v>25.544444444444441</v>
      </c>
      <c r="H11" s="28">
        <f t="shared" si="5"/>
        <v>25.765555555555551</v>
      </c>
      <c r="I11" s="28">
        <f t="shared" si="5"/>
        <v>25.986666666666661</v>
      </c>
      <c r="J11" s="28">
        <f t="shared" si="5"/>
        <v>26.207777777777771</v>
      </c>
      <c r="K11" s="28">
        <f t="shared" si="5"/>
        <v>26.428888888888881</v>
      </c>
      <c r="L11" s="28">
        <v>26.65</v>
      </c>
      <c r="M11" s="30"/>
      <c r="N11" s="16">
        <f>(L11-C11)/(79-70)</f>
        <v>0.22111111111111093</v>
      </c>
    </row>
    <row r="12" spans="1:14" ht="22.2" customHeight="1" x14ac:dyDescent="0.3">
      <c r="A12" s="60" t="s">
        <v>5</v>
      </c>
      <c r="B12" s="61"/>
      <c r="C12" s="25">
        <v>0.6</v>
      </c>
      <c r="D12" s="26">
        <f t="shared" si="4"/>
        <v>0.61</v>
      </c>
      <c r="E12" s="26">
        <f t="shared" si="4"/>
        <v>0.62</v>
      </c>
      <c r="F12" s="26">
        <f t="shared" si="4"/>
        <v>0.63</v>
      </c>
      <c r="G12" s="26">
        <f t="shared" si="4"/>
        <v>0.64</v>
      </c>
      <c r="H12" s="26">
        <f t="shared" si="4"/>
        <v>0.65</v>
      </c>
      <c r="I12" s="26">
        <f t="shared" si="4"/>
        <v>0.66</v>
      </c>
      <c r="J12" s="26">
        <f t="shared" si="4"/>
        <v>0.67</v>
      </c>
      <c r="K12" s="26">
        <f t="shared" si="4"/>
        <v>0.68</v>
      </c>
      <c r="L12" s="26">
        <f t="shared" si="4"/>
        <v>0.69000000000000006</v>
      </c>
      <c r="M12" s="31"/>
    </row>
    <row r="13" spans="1:14" ht="22.2" customHeight="1" thickBot="1" x14ac:dyDescent="0.35">
      <c r="A13" s="62"/>
      <c r="B13" s="63"/>
      <c r="C13" s="27">
        <v>22.66</v>
      </c>
      <c r="D13" s="28">
        <f>C13+$N$11</f>
        <v>22.88111111111111</v>
      </c>
      <c r="E13" s="28">
        <f t="shared" ref="E13:K13" si="6">D13+$N$11</f>
        <v>23.10222222222222</v>
      </c>
      <c r="F13" s="28">
        <f t="shared" si="6"/>
        <v>23.323333333333331</v>
      </c>
      <c r="G13" s="28">
        <f t="shared" si="6"/>
        <v>23.544444444444441</v>
      </c>
      <c r="H13" s="28">
        <f t="shared" si="6"/>
        <v>23.765555555555551</v>
      </c>
      <c r="I13" s="28">
        <f t="shared" si="6"/>
        <v>23.986666666666661</v>
      </c>
      <c r="J13" s="28">
        <f t="shared" si="6"/>
        <v>24.207777777777771</v>
      </c>
      <c r="K13" s="28">
        <f t="shared" si="6"/>
        <v>24.428888888888881</v>
      </c>
      <c r="L13" s="28">
        <v>24.65</v>
      </c>
      <c r="M13" s="30"/>
      <c r="N13" s="16">
        <f>(L13-C13)/(69-60)</f>
        <v>0.22111111111111093</v>
      </c>
    </row>
    <row r="14" spans="1:14" ht="22.2" customHeight="1" x14ac:dyDescent="0.3">
      <c r="A14" s="60" t="s">
        <v>6</v>
      </c>
      <c r="B14" s="61"/>
      <c r="C14" s="25">
        <v>0.5</v>
      </c>
      <c r="D14" s="26">
        <f t="shared" ref="D14:L14" si="7">C14+1%</f>
        <v>0.51</v>
      </c>
      <c r="E14" s="26">
        <f t="shared" si="7"/>
        <v>0.52</v>
      </c>
      <c r="F14" s="26">
        <f t="shared" si="7"/>
        <v>0.53</v>
      </c>
      <c r="G14" s="26">
        <f t="shared" si="7"/>
        <v>0.54</v>
      </c>
      <c r="H14" s="26">
        <f t="shared" si="7"/>
        <v>0.55000000000000004</v>
      </c>
      <c r="I14" s="26">
        <f t="shared" si="7"/>
        <v>0.56000000000000005</v>
      </c>
      <c r="J14" s="26">
        <f t="shared" si="7"/>
        <v>0.57000000000000006</v>
      </c>
      <c r="K14" s="26">
        <f t="shared" si="7"/>
        <v>0.58000000000000007</v>
      </c>
      <c r="L14" s="26">
        <f t="shared" si="7"/>
        <v>0.59000000000000008</v>
      </c>
      <c r="M14" s="31"/>
    </row>
    <row r="15" spans="1:14" ht="22.2" customHeight="1" thickBot="1" x14ac:dyDescent="0.35">
      <c r="A15" s="62"/>
      <c r="B15" s="63"/>
      <c r="C15" s="27">
        <v>20.66</v>
      </c>
      <c r="D15" s="28">
        <f>C15+$N$11</f>
        <v>20.88111111111111</v>
      </c>
      <c r="E15" s="28">
        <f t="shared" ref="E15:K15" si="8">D15+$N$11</f>
        <v>21.10222222222222</v>
      </c>
      <c r="F15" s="28">
        <f t="shared" si="8"/>
        <v>21.323333333333331</v>
      </c>
      <c r="G15" s="28">
        <f t="shared" si="8"/>
        <v>21.544444444444441</v>
      </c>
      <c r="H15" s="28">
        <f t="shared" si="8"/>
        <v>21.765555555555551</v>
      </c>
      <c r="I15" s="28">
        <f t="shared" si="8"/>
        <v>21.986666666666661</v>
      </c>
      <c r="J15" s="28">
        <f t="shared" si="8"/>
        <v>22.207777777777771</v>
      </c>
      <c r="K15" s="28">
        <f t="shared" si="8"/>
        <v>22.428888888888881</v>
      </c>
      <c r="L15" s="28">
        <v>22.65</v>
      </c>
      <c r="M15" s="30"/>
      <c r="N15" s="16">
        <f>(L15-C15)/(59-50)</f>
        <v>0.22111111111111093</v>
      </c>
    </row>
    <row r="16" spans="1:14" ht="22.2" customHeight="1" x14ac:dyDescent="0.3"/>
    <row r="17" spans="2:14" ht="22.2" customHeight="1" x14ac:dyDescent="0.3"/>
    <row r="18" spans="2:14" ht="22.2" customHeight="1" x14ac:dyDescent="0.3"/>
    <row r="19" spans="2:14" x14ac:dyDescent="0.3">
      <c r="N19" s="2"/>
    </row>
    <row r="31" spans="2:14" x14ac:dyDescent="0.3">
      <c r="C31" s="1"/>
      <c r="E31" s="2"/>
    </row>
    <row r="32" spans="2:14" x14ac:dyDescent="0.3">
      <c r="B32" s="3"/>
      <c r="C32" s="1"/>
    </row>
    <row r="33" spans="2:5" x14ac:dyDescent="0.3">
      <c r="B33" s="3"/>
      <c r="C33" s="1"/>
    </row>
    <row r="34" spans="2:5" x14ac:dyDescent="0.3">
      <c r="B34" s="3"/>
      <c r="C34" s="1"/>
    </row>
    <row r="35" spans="2:5" x14ac:dyDescent="0.3">
      <c r="B35" s="3"/>
      <c r="C35" s="1"/>
    </row>
    <row r="36" spans="2:5" x14ac:dyDescent="0.3">
      <c r="B36" s="3"/>
      <c r="C36" s="1"/>
    </row>
    <row r="37" spans="2:5" x14ac:dyDescent="0.3">
      <c r="B37" s="3"/>
      <c r="C37" s="1"/>
    </row>
    <row r="38" spans="2:5" x14ac:dyDescent="0.3">
      <c r="B38" s="3"/>
      <c r="C38" s="1"/>
    </row>
    <row r="39" spans="2:5" x14ac:dyDescent="0.3">
      <c r="B39" s="3"/>
      <c r="C39" s="1"/>
    </row>
    <row r="40" spans="2:5" x14ac:dyDescent="0.3">
      <c r="C40" s="1"/>
    </row>
    <row r="44" spans="2:5" x14ac:dyDescent="0.3">
      <c r="B44" s="2"/>
      <c r="D44" s="3"/>
    </row>
    <row r="47" spans="2:5" x14ac:dyDescent="0.3">
      <c r="E47" s="1"/>
    </row>
    <row r="48" spans="2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  <row r="54" spans="5:5" x14ac:dyDescent="0.3">
      <c r="E54" s="1"/>
    </row>
    <row r="55" spans="5:5" x14ac:dyDescent="0.3">
      <c r="E55" s="1"/>
    </row>
  </sheetData>
  <mergeCells count="9">
    <mergeCell ref="A3:N3"/>
    <mergeCell ref="A4:N4"/>
    <mergeCell ref="A12:B13"/>
    <mergeCell ref="A14:B15"/>
    <mergeCell ref="A10:B11"/>
    <mergeCell ref="A6:B7"/>
    <mergeCell ref="A8:B9"/>
    <mergeCell ref="A5:B5"/>
    <mergeCell ref="C5:M5"/>
  </mergeCells>
  <pageMargins left="0.7" right="0.7" top="0.75" bottom="0.75" header="0.3" footer="0.3"/>
  <pageSetup paperSize="5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ateD_x00e9_part xmlns="fe11a037-29f8-4865-8ef0-e9b9b6b7dcfc">2022-09-12T15:08:24+00:00</DateD_x00e9_part>
    <DateEmbauche xmlns="fe11a037-29f8-4865-8ef0-e9b9b6b7dcfc">2022-09-12T15:08:24+00:00</DateEmbauche>
    <Actif xmlns="fe11a037-29f8-4865-8ef0-e9b9b6b7dcfc">Actif</Actif>
    <SharedWithUsers xmlns="18ce9dad-4e96-4893-bf74-eb40e767d922">
      <UserInfo>
        <DisplayName/>
        <AccountId xsi:nil="true"/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29C22A1F79F0449A076C2674CAC9107" ma:contentTypeVersion="11" ma:contentTypeDescription="Crée un document." ma:contentTypeScope="" ma:versionID="0f727c9b1e3e2efc8663276d111ee04f">
  <xsd:schema xmlns:xsd="http://www.w3.org/2001/XMLSchema" xmlns:xs="http://www.w3.org/2001/XMLSchema" xmlns:p="http://schemas.microsoft.com/office/2006/metadata/properties" xmlns:ns2="18ce9dad-4e96-4893-bf74-eb40e767d922" xmlns:ns3="fe11a037-29f8-4865-8ef0-e9b9b6b7dcfc" targetNamespace="http://schemas.microsoft.com/office/2006/metadata/properties" ma:root="true" ma:fieldsID="70056b6f50dfa1d076c4f8e90ca82840" ns2:_="" ns3:_="">
    <xsd:import namespace="18ce9dad-4e96-4893-bf74-eb40e767d922"/>
    <xsd:import namespace="fe11a037-29f8-4865-8ef0-e9b9b6b7dcfc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DateEmbauche" minOccurs="0"/>
                <xsd:element ref="ns3:DateD_x00e9_part" minOccurs="0"/>
                <xsd:element ref="ns3:Actif"/>
                <xsd:element ref="ns3:MediaServiceDateTaken" minOccurs="0"/>
                <xsd:element ref="ns3:MediaLengthInSeconds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8ce9dad-4e96-4893-bf74-eb40e767d92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11a037-29f8-4865-8ef0-e9b9b6b7dc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DateEmbauche" ma:index="12" nillable="true" ma:displayName="Date Embauche" ma:default="[today]" ma:format="DateOnly" ma:internalName="DateEmbauche">
      <xsd:simpleType>
        <xsd:restriction base="dms:DateTime"/>
      </xsd:simpleType>
    </xsd:element>
    <xsd:element name="DateD_x00e9_part" ma:index="13" nillable="true" ma:displayName="Date Départ" ma:default="[today]" ma:format="DateOnly" ma:internalName="DateD_x00e9_part">
      <xsd:simpleType>
        <xsd:restriction base="dms:DateTime"/>
      </xsd:simpleType>
    </xsd:element>
    <xsd:element name="Actif" ma:index="14" ma:displayName="Actif" ma:default="Actif" ma:format="Dropdown" ma:indexed="true" ma:internalName="Actif">
      <xsd:simpleType>
        <xsd:restriction base="dms:Choice">
          <xsd:enumeration value="Actif"/>
          <xsd:enumeration value="Inactif"/>
        </xsd:restriction>
      </xsd:simple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6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17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8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6BAFB10-A4C3-45A9-9DC7-227029779CE6}">
  <ds:schemaRefs>
    <ds:schemaRef ds:uri="http://schemas.microsoft.com/office/2006/metadata/properties"/>
    <ds:schemaRef ds:uri="http://schemas.microsoft.com/office/infopath/2007/PartnerControls"/>
    <ds:schemaRef ds:uri="62e94ddb-2453-4a0f-86a6-4f7ec5766884"/>
    <ds:schemaRef ds:uri="2497f4d5-14dc-417e-b421-27b1625cf78c"/>
    <ds:schemaRef ds:uri="fe11a037-29f8-4865-8ef0-e9b9b6b7dcfc"/>
    <ds:schemaRef ds:uri="18ce9dad-4e96-4893-bf74-eb40e767d922"/>
  </ds:schemaRefs>
</ds:datastoreItem>
</file>

<file path=customXml/itemProps2.xml><?xml version="1.0" encoding="utf-8"?>
<ds:datastoreItem xmlns:ds="http://schemas.openxmlformats.org/officeDocument/2006/customXml" ds:itemID="{5DB22AC5-2F44-49B7-87B7-C8AC9BFBCF2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490361D-AA6C-4EB0-B901-49BAFD0C8A2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8ce9dad-4e96-4893-bf74-eb40e767d922"/>
    <ds:schemaRef ds:uri="fe11a037-29f8-4865-8ef0-e9b9b6b7dc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3</vt:i4>
      </vt:variant>
    </vt:vector>
  </HeadingPairs>
  <TitlesOfParts>
    <vt:vector size="26" baseType="lpstr">
      <vt:lpstr>GROUPE -1 selon convention  (2)</vt:lpstr>
      <vt:lpstr>GROUPE -1 selon convention 2021</vt:lpstr>
      <vt:lpstr>GROUPE 4 selon convention 2021</vt:lpstr>
      <vt:lpstr>GROUPE 5- selon convention2021 </vt:lpstr>
      <vt:lpstr>GROUPE 5-3selon convention 2021</vt:lpstr>
      <vt:lpstr>GROUPE 6 selon convention 2021</vt:lpstr>
      <vt:lpstr>GROUPE 6-2 selon convention2021</vt:lpstr>
      <vt:lpstr>GROUPE 6 -3selon convention2021</vt:lpstr>
      <vt:lpstr>GROUPE 8 selon convention2021</vt:lpstr>
      <vt:lpstr>GROUPE 9 selon convention2021</vt:lpstr>
      <vt:lpstr>GROUPE 3 (2%)</vt:lpstr>
      <vt:lpstr>GROUPE 4 (2%)</vt:lpstr>
      <vt:lpstr>GROUPE 5 (2%) </vt:lpstr>
      <vt:lpstr>GROUPE 9 (2%)</vt:lpstr>
      <vt:lpstr>GROUPE 6 (2%)</vt:lpstr>
      <vt:lpstr>TEST</vt:lpstr>
      <vt:lpstr>GROUPE 5(a jour) (2)</vt:lpstr>
      <vt:lpstr>GROUPE 7 Cat 1</vt:lpstr>
      <vt:lpstr>GROUPE 7 Cat 2</vt:lpstr>
      <vt:lpstr>GROUPE 7 Cat 3</vt:lpstr>
      <vt:lpstr>GROUPE 5(a jour)</vt:lpstr>
      <vt:lpstr>GROUPE 3(a jour)</vt:lpstr>
      <vt:lpstr>GROUPE 2</vt:lpstr>
      <vt:lpstr>'GROUPE 7 Cat 1'!Zone_d_impression</vt:lpstr>
      <vt:lpstr>'GROUPE 7 Cat 2'!Zone_d_impression</vt:lpstr>
      <vt:lpstr>'GROUPE 7 Cat 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Phuong Ly</dc:creator>
  <cp:lastModifiedBy>Marc St-Michel</cp:lastModifiedBy>
  <cp:lastPrinted>2022-06-29T18:12:32Z</cp:lastPrinted>
  <dcterms:created xsi:type="dcterms:W3CDTF">2021-10-15T13:40:10Z</dcterms:created>
  <dcterms:modified xsi:type="dcterms:W3CDTF">2024-03-28T11:16:06Z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0x010100F29C22A1F79F0449A076C2674CAC9107</vt:lpwstr>
  </property>
  <property fmtid="{D5CDD505-2E9C-101B-9397-08002B2CF9AE}" pid="3" name="MediaServiceImageTags">
    <vt:lpwstr/>
  </property>
  <property fmtid="{D5CDD505-2E9C-101B-9397-08002B2CF9AE}" pid="4" name="xd_ProgID">
    <vt:lpwstr/>
  </property>
  <property fmtid="{D5CDD505-2E9C-101B-9397-08002B2CF9AE}" pid="5" name="ComplianceAssetId">
    <vt:lpwstr/>
  </property>
  <property fmtid="{D5CDD505-2E9C-101B-9397-08002B2CF9AE}" pid="6" name="TemplateUrl">
    <vt:lpwstr/>
  </property>
  <property fmtid="{D5CDD505-2E9C-101B-9397-08002B2CF9AE}" pid="7" name="_ExtendedDescription">
    <vt:lpwstr/>
  </property>
  <property fmtid="{D5CDD505-2E9C-101B-9397-08002B2CF9AE}" pid="8" name="TriggerFlowInfo">
    <vt:lpwstr/>
  </property>
  <property fmtid="{D5CDD505-2E9C-101B-9397-08002B2CF9AE}" pid="9" name="xd_Signature">
    <vt:bool>false</vt:bool>
  </property>
</Properties>
</file>