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3CA68C5B-8B93-4303-A6A4-58E54E6B8538}" xr6:coauthVersionLast="47" xr6:coauthVersionMax="47" xr10:uidLastSave="{00000000-0000-0000-0000-000000000000}"/>
  <bookViews>
    <workbookView xWindow="-108" yWindow="-108" windowWidth="23256" windowHeight="12576" firstSheet="1" activeTab="8" xr2:uid="{00000000-000D-0000-FFFF-FFFF00000000}"/>
  </bookViews>
  <sheets>
    <sheet name="Feuil1" sheetId="1" r:id="rId1"/>
    <sheet name="Feuil2" sheetId="7" r:id="rId2"/>
    <sheet name="Feuil3" sheetId="9" r:id="rId3"/>
    <sheet name="adddition ingredient" sheetId="10" r:id="rId4"/>
    <sheet name="entrée" sheetId="2" r:id="rId5"/>
    <sheet name="accompagnement" sheetId="5" r:id="rId6"/>
    <sheet name="proteine" sheetId="3" r:id="rId7"/>
    <sheet name="sauce" sheetId="4" r:id="rId8"/>
    <sheet name="dessert" sheetId="6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9" i="9" l="1"/>
  <c r="B58" i="9"/>
  <c r="B57" i="9"/>
  <c r="B56" i="9"/>
  <c r="B55" i="9"/>
  <c r="B54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G8" i="9"/>
  <c r="C8" i="9"/>
  <c r="G7" i="9"/>
  <c r="H7" i="9" s="1"/>
  <c r="C6" i="9"/>
  <c r="F5" i="9"/>
  <c r="H5" i="9" s="1"/>
  <c r="C5" i="9"/>
  <c r="F4" i="9"/>
  <c r="H4" i="9" s="1"/>
  <c r="C4" i="9"/>
  <c r="C3" i="9"/>
  <c r="C2" i="9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G8" i="7"/>
  <c r="C8" i="7"/>
  <c r="G7" i="7"/>
  <c r="H7" i="7" s="1"/>
  <c r="C6" i="7"/>
  <c r="F5" i="7"/>
  <c r="H5" i="7" s="1"/>
  <c r="C5" i="7"/>
  <c r="F4" i="7"/>
  <c r="H4" i="7" s="1"/>
  <c r="C4" i="7"/>
  <c r="C3" i="7"/>
  <c r="C2" i="7"/>
  <c r="D365" i="2"/>
  <c r="H10" i="9" l="1"/>
  <c r="E10" i="9"/>
  <c r="G10" i="9" s="1"/>
  <c r="D10" i="9"/>
  <c r="C10" i="9"/>
  <c r="H11" i="9"/>
  <c r="E11" i="9"/>
  <c r="G11" i="9" s="1"/>
  <c r="D11" i="9"/>
  <c r="C11" i="9"/>
  <c r="H12" i="9"/>
  <c r="E12" i="9"/>
  <c r="G12" i="9" s="1"/>
  <c r="D12" i="9"/>
  <c r="C12" i="9"/>
  <c r="H13" i="9"/>
  <c r="E13" i="9"/>
  <c r="G13" i="9" s="1"/>
  <c r="D13" i="9"/>
  <c r="C13" i="9"/>
  <c r="H14" i="9"/>
  <c r="E14" i="9"/>
  <c r="G14" i="9" s="1"/>
  <c r="D14" i="9"/>
  <c r="C14" i="9"/>
  <c r="H15" i="9"/>
  <c r="E15" i="9"/>
  <c r="G15" i="9" s="1"/>
  <c r="D15" i="9"/>
  <c r="C15" i="9"/>
  <c r="H16" i="9"/>
  <c r="E16" i="9"/>
  <c r="G16" i="9" s="1"/>
  <c r="D16" i="9"/>
  <c r="C16" i="9"/>
  <c r="H17" i="9"/>
  <c r="E17" i="9"/>
  <c r="G17" i="9" s="1"/>
  <c r="D17" i="9"/>
  <c r="C17" i="9"/>
  <c r="H18" i="9"/>
  <c r="E18" i="9"/>
  <c r="G18" i="9" s="1"/>
  <c r="D18" i="9"/>
  <c r="C18" i="9"/>
  <c r="H19" i="9"/>
  <c r="E19" i="9"/>
  <c r="G19" i="9" s="1"/>
  <c r="D19" i="9"/>
  <c r="C19" i="9"/>
  <c r="H20" i="9"/>
  <c r="E20" i="9"/>
  <c r="G20" i="9" s="1"/>
  <c r="D20" i="9"/>
  <c r="C20" i="9"/>
  <c r="H21" i="9"/>
  <c r="E21" i="9"/>
  <c r="G21" i="9" s="1"/>
  <c r="D21" i="9"/>
  <c r="C21" i="9"/>
  <c r="H22" i="9"/>
  <c r="E22" i="9"/>
  <c r="G22" i="9" s="1"/>
  <c r="D22" i="9"/>
  <c r="C22" i="9"/>
  <c r="H23" i="9"/>
  <c r="E23" i="9"/>
  <c r="G23" i="9" s="1"/>
  <c r="D23" i="9"/>
  <c r="C23" i="9"/>
  <c r="H24" i="9"/>
  <c r="E24" i="9"/>
  <c r="G24" i="9" s="1"/>
  <c r="D24" i="9"/>
  <c r="C24" i="9"/>
  <c r="H25" i="9"/>
  <c r="E25" i="9"/>
  <c r="G25" i="9" s="1"/>
  <c r="D25" i="9"/>
  <c r="C25" i="9"/>
  <c r="H26" i="9"/>
  <c r="E26" i="9"/>
  <c r="G26" i="9" s="1"/>
  <c r="D26" i="9"/>
  <c r="C26" i="9"/>
  <c r="H27" i="9"/>
  <c r="E27" i="9"/>
  <c r="G27" i="9" s="1"/>
  <c r="D27" i="9"/>
  <c r="C27" i="9"/>
  <c r="H28" i="9"/>
  <c r="E28" i="9"/>
  <c r="G28" i="9" s="1"/>
  <c r="D28" i="9"/>
  <c r="C28" i="9"/>
  <c r="H29" i="9"/>
  <c r="E29" i="9"/>
  <c r="G29" i="9" s="1"/>
  <c r="D29" i="9"/>
  <c r="C29" i="9"/>
  <c r="H30" i="9"/>
  <c r="E30" i="9"/>
  <c r="G30" i="9" s="1"/>
  <c r="D30" i="9"/>
  <c r="C30" i="9"/>
  <c r="H31" i="9"/>
  <c r="E31" i="9"/>
  <c r="G31" i="9" s="1"/>
  <c r="D31" i="9"/>
  <c r="C31" i="9"/>
  <c r="H32" i="9"/>
  <c r="E32" i="9"/>
  <c r="G32" i="9" s="1"/>
  <c r="D32" i="9"/>
  <c r="C32" i="9"/>
  <c r="H33" i="9"/>
  <c r="E33" i="9"/>
  <c r="G33" i="9" s="1"/>
  <c r="D33" i="9"/>
  <c r="C33" i="9"/>
  <c r="H34" i="9"/>
  <c r="E34" i="9"/>
  <c r="G34" i="9" s="1"/>
  <c r="D34" i="9"/>
  <c r="C34" i="9"/>
  <c r="H35" i="9"/>
  <c r="E35" i="9"/>
  <c r="G35" i="9" s="1"/>
  <c r="D35" i="9"/>
  <c r="C35" i="9"/>
  <c r="H36" i="9"/>
  <c r="E36" i="9"/>
  <c r="G36" i="9" s="1"/>
  <c r="D36" i="9"/>
  <c r="C36" i="9"/>
  <c r="H37" i="9"/>
  <c r="E37" i="9"/>
  <c r="G37" i="9" s="1"/>
  <c r="D37" i="9"/>
  <c r="C37" i="9"/>
  <c r="H38" i="9"/>
  <c r="E38" i="9"/>
  <c r="G38" i="9" s="1"/>
  <c r="D38" i="9"/>
  <c r="C38" i="9"/>
  <c r="H39" i="9"/>
  <c r="E39" i="9"/>
  <c r="G39" i="9" s="1"/>
  <c r="D39" i="9"/>
  <c r="C39" i="9"/>
  <c r="H40" i="9"/>
  <c r="E40" i="9"/>
  <c r="G40" i="9" s="1"/>
  <c r="D40" i="9"/>
  <c r="C40" i="9"/>
  <c r="H41" i="9"/>
  <c r="E41" i="9"/>
  <c r="G41" i="9" s="1"/>
  <c r="D41" i="9"/>
  <c r="C41" i="9"/>
  <c r="H42" i="9"/>
  <c r="E42" i="9"/>
  <c r="G42" i="9" s="1"/>
  <c r="D42" i="9"/>
  <c r="C42" i="9"/>
  <c r="H43" i="9"/>
  <c r="E43" i="9"/>
  <c r="G43" i="9" s="1"/>
  <c r="D43" i="9"/>
  <c r="C43" i="9"/>
  <c r="H44" i="9"/>
  <c r="E44" i="9"/>
  <c r="G44" i="9" s="1"/>
  <c r="D44" i="9"/>
  <c r="C44" i="9"/>
  <c r="H45" i="9"/>
  <c r="E45" i="9"/>
  <c r="G45" i="9" s="1"/>
  <c r="D45" i="9"/>
  <c r="C45" i="9"/>
  <c r="H46" i="9"/>
  <c r="E46" i="9"/>
  <c r="G46" i="9" s="1"/>
  <c r="D46" i="9"/>
  <c r="C46" i="9"/>
  <c r="H47" i="9"/>
  <c r="E47" i="9"/>
  <c r="G47" i="9" s="1"/>
  <c r="D47" i="9"/>
  <c r="C47" i="9"/>
  <c r="H48" i="9"/>
  <c r="E48" i="9"/>
  <c r="G48" i="9" s="1"/>
  <c r="D48" i="9"/>
  <c r="C48" i="9"/>
  <c r="H49" i="9"/>
  <c r="E49" i="9"/>
  <c r="G49" i="9" s="1"/>
  <c r="D49" i="9"/>
  <c r="C49" i="9"/>
  <c r="H50" i="9"/>
  <c r="E50" i="9"/>
  <c r="G50" i="9" s="1"/>
  <c r="D50" i="9"/>
  <c r="C50" i="9"/>
  <c r="H51" i="9"/>
  <c r="E51" i="9"/>
  <c r="G51" i="9" s="1"/>
  <c r="D51" i="9"/>
  <c r="C51" i="9"/>
  <c r="H52" i="9"/>
  <c r="E52" i="9"/>
  <c r="G52" i="9" s="1"/>
  <c r="D52" i="9"/>
  <c r="C52" i="9"/>
  <c r="H53" i="9"/>
  <c r="E53" i="9"/>
  <c r="G53" i="9" s="1"/>
  <c r="D53" i="9"/>
  <c r="C53" i="9"/>
  <c r="H54" i="9"/>
  <c r="E54" i="9"/>
  <c r="G54" i="9" s="1"/>
  <c r="D54" i="9"/>
  <c r="C54" i="9"/>
  <c r="H55" i="9"/>
  <c r="E55" i="9"/>
  <c r="G55" i="9" s="1"/>
  <c r="D55" i="9"/>
  <c r="C55" i="9"/>
  <c r="H56" i="9"/>
  <c r="E56" i="9"/>
  <c r="G56" i="9" s="1"/>
  <c r="D56" i="9"/>
  <c r="C56" i="9"/>
  <c r="H57" i="9"/>
  <c r="E57" i="9"/>
  <c r="G57" i="9" s="1"/>
  <c r="D57" i="9"/>
  <c r="C57" i="9"/>
  <c r="H58" i="9"/>
  <c r="E58" i="9"/>
  <c r="G58" i="9" s="1"/>
  <c r="D58" i="9"/>
  <c r="C58" i="9"/>
  <c r="E59" i="9"/>
  <c r="G59" i="9" s="1"/>
  <c r="D59" i="9"/>
  <c r="C59" i="9"/>
  <c r="H10" i="7"/>
  <c r="E10" i="7"/>
  <c r="G10" i="7" s="1"/>
  <c r="D10" i="7"/>
  <c r="C10" i="7"/>
  <c r="H11" i="7"/>
  <c r="E11" i="7"/>
  <c r="G11" i="7" s="1"/>
  <c r="D11" i="7"/>
  <c r="C11" i="7"/>
  <c r="H12" i="7"/>
  <c r="E12" i="7"/>
  <c r="G12" i="7" s="1"/>
  <c r="D12" i="7"/>
  <c r="C12" i="7"/>
  <c r="H13" i="7"/>
  <c r="E13" i="7"/>
  <c r="G13" i="7" s="1"/>
  <c r="D13" i="7"/>
  <c r="C13" i="7"/>
  <c r="H14" i="7"/>
  <c r="E14" i="7"/>
  <c r="G14" i="7" s="1"/>
  <c r="D14" i="7"/>
  <c r="C14" i="7"/>
  <c r="H15" i="7"/>
  <c r="E15" i="7"/>
  <c r="G15" i="7" s="1"/>
  <c r="D15" i="7"/>
  <c r="C15" i="7"/>
  <c r="H16" i="7"/>
  <c r="E16" i="7"/>
  <c r="G16" i="7" s="1"/>
  <c r="D16" i="7"/>
  <c r="C16" i="7"/>
  <c r="H17" i="7"/>
  <c r="E17" i="7"/>
  <c r="G17" i="7" s="1"/>
  <c r="D17" i="7"/>
  <c r="C17" i="7"/>
  <c r="H18" i="7"/>
  <c r="E18" i="7"/>
  <c r="G18" i="7" s="1"/>
  <c r="D18" i="7"/>
  <c r="C18" i="7"/>
  <c r="H19" i="7"/>
  <c r="E19" i="7"/>
  <c r="G19" i="7" s="1"/>
  <c r="D19" i="7"/>
  <c r="C19" i="7"/>
  <c r="H20" i="7"/>
  <c r="E20" i="7"/>
  <c r="G20" i="7" s="1"/>
  <c r="D20" i="7"/>
  <c r="C20" i="7"/>
  <c r="H21" i="7"/>
  <c r="E21" i="7"/>
  <c r="G21" i="7" s="1"/>
  <c r="D21" i="7"/>
  <c r="C21" i="7"/>
  <c r="H22" i="7"/>
  <c r="E22" i="7"/>
  <c r="G22" i="7" s="1"/>
  <c r="D22" i="7"/>
  <c r="C22" i="7"/>
  <c r="H23" i="7"/>
  <c r="E23" i="7"/>
  <c r="G23" i="7" s="1"/>
  <c r="D23" i="7"/>
  <c r="C23" i="7"/>
  <c r="H24" i="7"/>
  <c r="E24" i="7"/>
  <c r="G24" i="7" s="1"/>
  <c r="D24" i="7"/>
  <c r="C24" i="7"/>
  <c r="H25" i="7"/>
  <c r="E25" i="7"/>
  <c r="G25" i="7" s="1"/>
  <c r="D25" i="7"/>
  <c r="C25" i="7"/>
  <c r="H26" i="7"/>
  <c r="E26" i="7"/>
  <c r="G26" i="7" s="1"/>
  <c r="D26" i="7"/>
  <c r="C26" i="7"/>
  <c r="H27" i="7"/>
  <c r="E27" i="7"/>
  <c r="G27" i="7" s="1"/>
  <c r="D27" i="7"/>
  <c r="C27" i="7"/>
  <c r="H28" i="7"/>
  <c r="E28" i="7"/>
  <c r="G28" i="7" s="1"/>
  <c r="D28" i="7"/>
  <c r="C28" i="7"/>
  <c r="H29" i="7"/>
  <c r="E29" i="7"/>
  <c r="G29" i="7" s="1"/>
  <c r="D29" i="7"/>
  <c r="C29" i="7"/>
  <c r="H30" i="7"/>
  <c r="E30" i="7"/>
  <c r="G30" i="7" s="1"/>
  <c r="D30" i="7"/>
  <c r="C30" i="7"/>
  <c r="H31" i="7"/>
  <c r="E31" i="7"/>
  <c r="G31" i="7" s="1"/>
  <c r="D31" i="7"/>
  <c r="C31" i="7"/>
  <c r="H32" i="7"/>
  <c r="E32" i="7"/>
  <c r="G32" i="7" s="1"/>
  <c r="D32" i="7"/>
  <c r="C32" i="7"/>
  <c r="H33" i="7"/>
  <c r="E33" i="7"/>
  <c r="G33" i="7" s="1"/>
  <c r="D33" i="7"/>
  <c r="C33" i="7"/>
  <c r="H34" i="7"/>
  <c r="E34" i="7"/>
  <c r="G34" i="7" s="1"/>
  <c r="D34" i="7"/>
  <c r="C34" i="7"/>
  <c r="H35" i="7"/>
  <c r="E35" i="7"/>
  <c r="G35" i="7" s="1"/>
  <c r="D35" i="7"/>
  <c r="C35" i="7"/>
  <c r="H36" i="7"/>
  <c r="E36" i="7"/>
  <c r="G36" i="7" s="1"/>
  <c r="D36" i="7"/>
  <c r="C36" i="7"/>
  <c r="H37" i="7"/>
  <c r="E37" i="7"/>
  <c r="G37" i="7" s="1"/>
  <c r="D37" i="7"/>
  <c r="C37" i="7"/>
  <c r="H38" i="7"/>
  <c r="E38" i="7"/>
  <c r="G38" i="7" s="1"/>
  <c r="D38" i="7"/>
  <c r="C38" i="7"/>
  <c r="H39" i="7"/>
  <c r="E39" i="7"/>
  <c r="G39" i="7" s="1"/>
  <c r="D39" i="7"/>
  <c r="C39" i="7"/>
  <c r="H40" i="7"/>
  <c r="E40" i="7"/>
  <c r="G40" i="7" s="1"/>
  <c r="D40" i="7"/>
  <c r="C40" i="7"/>
  <c r="H41" i="7"/>
  <c r="E41" i="7"/>
  <c r="G41" i="7" s="1"/>
  <c r="D41" i="7"/>
  <c r="C41" i="7"/>
  <c r="H42" i="7"/>
  <c r="E42" i="7"/>
  <c r="G42" i="7" s="1"/>
  <c r="D42" i="7"/>
  <c r="C42" i="7"/>
  <c r="H43" i="7"/>
  <c r="E43" i="7"/>
  <c r="G43" i="7" s="1"/>
  <c r="D43" i="7"/>
  <c r="C43" i="7"/>
  <c r="H44" i="7"/>
  <c r="E44" i="7"/>
  <c r="G44" i="7" s="1"/>
  <c r="D44" i="7"/>
  <c r="C44" i="7"/>
  <c r="H45" i="7"/>
  <c r="E45" i="7"/>
  <c r="G45" i="7" s="1"/>
  <c r="D45" i="7"/>
  <c r="C45" i="7"/>
  <c r="H46" i="7"/>
  <c r="E46" i="7"/>
  <c r="G46" i="7" s="1"/>
  <c r="D46" i="7"/>
  <c r="C46" i="7"/>
  <c r="H47" i="7"/>
  <c r="E47" i="7"/>
  <c r="G47" i="7" s="1"/>
  <c r="D47" i="7"/>
  <c r="C47" i="7"/>
  <c r="H48" i="7"/>
  <c r="E48" i="7"/>
  <c r="G48" i="7" s="1"/>
  <c r="D48" i="7"/>
  <c r="C48" i="7"/>
  <c r="H49" i="7"/>
  <c r="E49" i="7"/>
  <c r="G49" i="7" s="1"/>
  <c r="D49" i="7"/>
  <c r="C49" i="7"/>
  <c r="H50" i="7"/>
  <c r="E50" i="7"/>
  <c r="G50" i="7" s="1"/>
  <c r="D50" i="7"/>
  <c r="C50" i="7"/>
  <c r="H51" i="7"/>
  <c r="E51" i="7"/>
  <c r="G51" i="7" s="1"/>
  <c r="D51" i="7"/>
  <c r="C51" i="7"/>
  <c r="H52" i="7"/>
  <c r="E52" i="7"/>
  <c r="G52" i="7" s="1"/>
  <c r="D52" i="7"/>
  <c r="C52" i="7"/>
  <c r="H53" i="7"/>
  <c r="E53" i="7"/>
  <c r="G53" i="7" s="1"/>
  <c r="D53" i="7"/>
  <c r="C53" i="7"/>
  <c r="H54" i="7"/>
  <c r="E54" i="7"/>
  <c r="G54" i="7" s="1"/>
  <c r="D54" i="7"/>
  <c r="C54" i="7"/>
  <c r="H55" i="7"/>
  <c r="E55" i="7"/>
  <c r="G55" i="7" s="1"/>
  <c r="D55" i="7"/>
  <c r="C55" i="7"/>
  <c r="H56" i="7"/>
  <c r="E56" i="7"/>
  <c r="G56" i="7" s="1"/>
  <c r="D56" i="7"/>
  <c r="C56" i="7"/>
  <c r="H57" i="7"/>
  <c r="E57" i="7"/>
  <c r="G57" i="7" s="1"/>
  <c r="D57" i="7"/>
  <c r="C57" i="7"/>
  <c r="H58" i="7"/>
  <c r="E58" i="7"/>
  <c r="G58" i="7" s="1"/>
  <c r="D58" i="7"/>
  <c r="C58" i="7"/>
  <c r="E59" i="7"/>
  <c r="G59" i="7" s="1"/>
  <c r="D59" i="7"/>
  <c r="C59" i="7"/>
  <c r="D336" i="2"/>
  <c r="D201" i="5" l="1"/>
  <c r="D273" i="2"/>
  <c r="D259" i="2"/>
  <c r="D244" i="2"/>
  <c r="D230" i="2" l="1"/>
  <c r="D218" i="2"/>
  <c r="D206" i="2"/>
  <c r="B10" i="1"/>
  <c r="C10" i="1" s="1"/>
  <c r="B28" i="1"/>
  <c r="H28" i="1" s="1"/>
  <c r="C6" i="1"/>
  <c r="C5" i="1"/>
  <c r="C4" i="1"/>
  <c r="C3" i="1"/>
  <c r="C2" i="1"/>
  <c r="C8" i="1"/>
  <c r="B59" i="1"/>
  <c r="D59" i="1" s="1"/>
  <c r="B58" i="1"/>
  <c r="D58" i="1" s="1"/>
  <c r="B57" i="1"/>
  <c r="B56" i="1"/>
  <c r="C56" i="1" s="1"/>
  <c r="B55" i="1"/>
  <c r="B54" i="1"/>
  <c r="B53" i="1"/>
  <c r="B52" i="1"/>
  <c r="C52" i="1" s="1"/>
  <c r="B51" i="1"/>
  <c r="B50" i="1"/>
  <c r="C50" i="1" s="1"/>
  <c r="B49" i="1"/>
  <c r="B48" i="1"/>
  <c r="C48" i="1" s="1"/>
  <c r="B47" i="1"/>
  <c r="B46" i="1"/>
  <c r="B45" i="1"/>
  <c r="C45" i="1" s="1"/>
  <c r="B44" i="1"/>
  <c r="B43" i="1"/>
  <c r="C43" i="1" s="1"/>
  <c r="B42" i="1"/>
  <c r="C42" i="1" s="1"/>
  <c r="B41" i="1"/>
  <c r="C41" i="1" s="1"/>
  <c r="B40" i="1"/>
  <c r="C40" i="1" s="1"/>
  <c r="B39" i="1"/>
  <c r="C39" i="1" s="1"/>
  <c r="B38" i="1"/>
  <c r="C38" i="1" s="1"/>
  <c r="B37" i="1"/>
  <c r="C37" i="1" s="1"/>
  <c r="B36" i="1"/>
  <c r="C36" i="1" s="1"/>
  <c r="B35" i="1"/>
  <c r="C35" i="1" s="1"/>
  <c r="B34" i="1"/>
  <c r="C34" i="1" s="1"/>
  <c r="B33" i="1"/>
  <c r="C33" i="1" s="1"/>
  <c r="B32" i="1"/>
  <c r="C32" i="1" s="1"/>
  <c r="B31" i="1"/>
  <c r="C31" i="1" s="1"/>
  <c r="B30" i="1"/>
  <c r="C30" i="1" s="1"/>
  <c r="B29" i="1"/>
  <c r="C29" i="1" s="1"/>
  <c r="D30" i="1"/>
  <c r="D31" i="1"/>
  <c r="D32" i="1"/>
  <c r="D33" i="1"/>
  <c r="D34" i="1"/>
  <c r="D35" i="1"/>
  <c r="D36" i="1"/>
  <c r="D37" i="1"/>
  <c r="D38" i="1"/>
  <c r="D39" i="1"/>
  <c r="C44" i="1"/>
  <c r="C46" i="1"/>
  <c r="C47" i="1"/>
  <c r="C49" i="1"/>
  <c r="C51" i="1"/>
  <c r="C53" i="1"/>
  <c r="C54" i="1"/>
  <c r="C55" i="1"/>
  <c r="C57" i="1"/>
  <c r="C58" i="1"/>
  <c r="C59" i="1"/>
  <c r="B27" i="1"/>
  <c r="E27" i="1" s="1"/>
  <c r="G27" i="1" s="1"/>
  <c r="B26" i="1"/>
  <c r="H26" i="1" s="1"/>
  <c r="B25" i="1"/>
  <c r="E25" i="1" s="1"/>
  <c r="G25" i="1" s="1"/>
  <c r="D43" i="6"/>
  <c r="H37" i="1" l="1"/>
  <c r="H36" i="1"/>
  <c r="D28" i="1"/>
  <c r="C28" i="1"/>
  <c r="E28" i="1"/>
  <c r="G28" i="1" s="1"/>
  <c r="D29" i="1"/>
  <c r="E37" i="1"/>
  <c r="G37" i="1" s="1"/>
  <c r="D55" i="1"/>
  <c r="D54" i="1"/>
  <c r="D52" i="1"/>
  <c r="D50" i="1"/>
  <c r="D48" i="1"/>
  <c r="D46" i="1"/>
  <c r="D44" i="1"/>
  <c r="D43" i="1"/>
  <c r="D41" i="1"/>
  <c r="D40" i="1"/>
  <c r="D57" i="1"/>
  <c r="D56" i="1"/>
  <c r="D53" i="1"/>
  <c r="D51" i="1"/>
  <c r="D49" i="1"/>
  <c r="D47" i="1"/>
  <c r="D45" i="1"/>
  <c r="D42" i="1"/>
  <c r="E59" i="1"/>
  <c r="G59" i="1" s="1"/>
  <c r="H58" i="1"/>
  <c r="E58" i="1"/>
  <c r="G58" i="1" s="1"/>
  <c r="H57" i="1"/>
  <c r="E57" i="1"/>
  <c r="G57" i="1" s="1"/>
  <c r="H56" i="1"/>
  <c r="E56" i="1"/>
  <c r="G56" i="1" s="1"/>
  <c r="H55" i="1"/>
  <c r="E55" i="1"/>
  <c r="G55" i="1" s="1"/>
  <c r="H54" i="1"/>
  <c r="E54" i="1"/>
  <c r="G54" i="1" s="1"/>
  <c r="H53" i="1"/>
  <c r="E53" i="1"/>
  <c r="G53" i="1" s="1"/>
  <c r="H52" i="1"/>
  <c r="E52" i="1"/>
  <c r="G52" i="1" s="1"/>
  <c r="H51" i="1"/>
  <c r="E51" i="1"/>
  <c r="G51" i="1" s="1"/>
  <c r="H50" i="1"/>
  <c r="E50" i="1"/>
  <c r="G50" i="1" s="1"/>
  <c r="H49" i="1"/>
  <c r="E49" i="1"/>
  <c r="G49" i="1" s="1"/>
  <c r="H48" i="1"/>
  <c r="E48" i="1"/>
  <c r="G48" i="1" s="1"/>
  <c r="H47" i="1"/>
  <c r="E47" i="1"/>
  <c r="G47" i="1" s="1"/>
  <c r="H46" i="1"/>
  <c r="E46" i="1"/>
  <c r="G46" i="1" s="1"/>
  <c r="H45" i="1"/>
  <c r="E45" i="1"/>
  <c r="G45" i="1" s="1"/>
  <c r="H44" i="1"/>
  <c r="E44" i="1"/>
  <c r="G44" i="1" s="1"/>
  <c r="H43" i="1"/>
  <c r="E43" i="1"/>
  <c r="G43" i="1" s="1"/>
  <c r="H42" i="1"/>
  <c r="E42" i="1"/>
  <c r="G42" i="1" s="1"/>
  <c r="H41" i="1"/>
  <c r="E41" i="1"/>
  <c r="G41" i="1" s="1"/>
  <c r="H40" i="1"/>
  <c r="E40" i="1"/>
  <c r="G40" i="1" s="1"/>
  <c r="H39" i="1"/>
  <c r="E39" i="1"/>
  <c r="G39" i="1" s="1"/>
  <c r="H38" i="1"/>
  <c r="E38" i="1"/>
  <c r="G38" i="1" s="1"/>
  <c r="E36" i="1"/>
  <c r="G36" i="1" s="1"/>
  <c r="H35" i="1"/>
  <c r="E35" i="1"/>
  <c r="G35" i="1" s="1"/>
  <c r="H34" i="1"/>
  <c r="E34" i="1"/>
  <c r="G34" i="1" s="1"/>
  <c r="H33" i="1"/>
  <c r="E33" i="1"/>
  <c r="G33" i="1" s="1"/>
  <c r="H32" i="1"/>
  <c r="E32" i="1"/>
  <c r="G32" i="1" s="1"/>
  <c r="H31" i="1"/>
  <c r="E31" i="1"/>
  <c r="G31" i="1" s="1"/>
  <c r="H30" i="1"/>
  <c r="E30" i="1"/>
  <c r="G30" i="1" s="1"/>
  <c r="H29" i="1"/>
  <c r="E29" i="1"/>
  <c r="G29" i="1" s="1"/>
  <c r="C26" i="1"/>
  <c r="D27" i="1"/>
  <c r="D25" i="1"/>
  <c r="E26" i="1"/>
  <c r="G26" i="1" s="1"/>
  <c r="H27" i="1"/>
  <c r="H25" i="1"/>
  <c r="C27" i="1"/>
  <c r="C25" i="1"/>
  <c r="D26" i="1"/>
  <c r="B24" i="1"/>
  <c r="D24" i="1" s="1"/>
  <c r="B23" i="1"/>
  <c r="D23" i="1" s="1"/>
  <c r="B21" i="1"/>
  <c r="C21" i="1" s="1"/>
  <c r="B20" i="1"/>
  <c r="B19" i="1"/>
  <c r="C19" i="1" s="1"/>
  <c r="B18" i="1"/>
  <c r="E18" i="1" s="1"/>
  <c r="G18" i="1" s="1"/>
  <c r="E19" i="1"/>
  <c r="G19" i="1" s="1"/>
  <c r="C20" i="1"/>
  <c r="E21" i="1"/>
  <c r="G21" i="1" s="1"/>
  <c r="B22" i="1"/>
  <c r="C22" i="1" s="1"/>
  <c r="B17" i="1"/>
  <c r="C17" i="1" s="1"/>
  <c r="B16" i="1"/>
  <c r="E16" i="1" s="1"/>
  <c r="G16" i="1" s="1"/>
  <c r="B15" i="1"/>
  <c r="D15" i="1" s="1"/>
  <c r="C16" i="1"/>
  <c r="G8" i="1"/>
  <c r="G7" i="1"/>
  <c r="H7" i="1" s="1"/>
  <c r="F5" i="1"/>
  <c r="H5" i="1" s="1"/>
  <c r="F4" i="1"/>
  <c r="H4" i="1" s="1"/>
  <c r="B14" i="1"/>
  <c r="C14" i="1" s="1"/>
  <c r="B13" i="1"/>
  <c r="E13" i="1" s="1"/>
  <c r="G13" i="1" s="1"/>
  <c r="B12" i="1"/>
  <c r="C12" i="1" s="1"/>
  <c r="B11" i="1"/>
  <c r="H10" i="1"/>
  <c r="E11" i="1" l="1"/>
  <c r="G11" i="1" s="1"/>
  <c r="C11" i="1"/>
  <c r="E24" i="1"/>
  <c r="G24" i="1" s="1"/>
  <c r="C23" i="1"/>
  <c r="H23" i="1"/>
  <c r="C24" i="1"/>
  <c r="H24" i="1"/>
  <c r="E23" i="1"/>
  <c r="G23" i="1" s="1"/>
  <c r="D18" i="1"/>
  <c r="H18" i="1"/>
  <c r="H16" i="1"/>
  <c r="D21" i="1"/>
  <c r="D19" i="1"/>
  <c r="E20" i="1"/>
  <c r="G20" i="1" s="1"/>
  <c r="H21" i="1"/>
  <c r="H19" i="1"/>
  <c r="C18" i="1"/>
  <c r="H17" i="1"/>
  <c r="H15" i="1"/>
  <c r="D20" i="1"/>
  <c r="H20" i="1"/>
  <c r="D22" i="1"/>
  <c r="H22" i="1"/>
  <c r="E22" i="1"/>
  <c r="G22" i="1" s="1"/>
  <c r="E17" i="1"/>
  <c r="G17" i="1" s="1"/>
  <c r="C15" i="1"/>
  <c r="E15" i="1"/>
  <c r="G15" i="1" s="1"/>
  <c r="D16" i="1"/>
  <c r="D17" i="1"/>
  <c r="H11" i="1"/>
  <c r="H13" i="1"/>
  <c r="E10" i="1"/>
  <c r="G10" i="1" s="1"/>
  <c r="E12" i="1"/>
  <c r="G12" i="1" s="1"/>
  <c r="E14" i="1"/>
  <c r="G14" i="1" s="1"/>
  <c r="C13" i="1"/>
  <c r="H14" i="1"/>
  <c r="H12" i="1"/>
  <c r="D12" i="1"/>
  <c r="D14" i="1"/>
  <c r="D13" i="1"/>
  <c r="D11" i="1"/>
  <c r="D10" i="1"/>
</calcChain>
</file>

<file path=xl/sharedStrings.xml><?xml version="1.0" encoding="utf-8"?>
<sst xmlns="http://schemas.openxmlformats.org/spreadsheetml/2006/main" count="3643" uniqueCount="1494">
  <si>
    <t>PAX</t>
  </si>
  <si>
    <t>DATE</t>
  </si>
  <si>
    <t>ENTREE</t>
  </si>
  <si>
    <t>Kadaif</t>
  </si>
  <si>
    <t>liste</t>
  </si>
  <si>
    <t>Proteine</t>
  </si>
  <si>
    <t>Entrée</t>
  </si>
  <si>
    <t>Fromage</t>
  </si>
  <si>
    <t>Dessert</t>
  </si>
  <si>
    <t>GROUPE</t>
  </si>
  <si>
    <t>Kadaif 1</t>
  </si>
  <si>
    <t>Kadaif 2</t>
  </si>
  <si>
    <t>Kadaif 3</t>
  </si>
  <si>
    <t>Mesclun</t>
  </si>
  <si>
    <t>vinaigrette</t>
  </si>
  <si>
    <t>davigel</t>
  </si>
  <si>
    <t>pons</t>
  </si>
  <si>
    <t>passion froid</t>
  </si>
  <si>
    <t>Kadaif (ct24) 12273477</t>
  </si>
  <si>
    <t>Clafoutis courg/chèv (ct12) 0155320</t>
  </si>
  <si>
    <t>Clafoutis courgette chèvre 1</t>
  </si>
  <si>
    <t>Clafoutis courgette chèvre 2</t>
  </si>
  <si>
    <t>Clafoutis courgette chèvre 3</t>
  </si>
  <si>
    <t>roquette</t>
  </si>
  <si>
    <t>merlu</t>
  </si>
  <si>
    <t>merlu 1</t>
  </si>
  <si>
    <t>merlu 2</t>
  </si>
  <si>
    <t>sirf</t>
  </si>
  <si>
    <t>kadaif</t>
  </si>
  <si>
    <t>Clafoutis courgette chèvre</t>
  </si>
  <si>
    <t>beurre</t>
  </si>
  <si>
    <t>ouest frais</t>
  </si>
  <si>
    <t>pavé saumon</t>
  </si>
  <si>
    <t>pavé saumon 1</t>
  </si>
  <si>
    <t>pavé saumon 2</t>
  </si>
  <si>
    <t>pavé saumon 3</t>
  </si>
  <si>
    <t>huile olive</t>
  </si>
  <si>
    <t>sauce</t>
  </si>
  <si>
    <t>sauce chorizo</t>
  </si>
  <si>
    <t>sauce chorizo 1</t>
  </si>
  <si>
    <t>sauce chorizo 2</t>
  </si>
  <si>
    <t>sauce chorizo 3</t>
  </si>
  <si>
    <t>sauce chorizo 4</t>
  </si>
  <si>
    <t>sauce chorizo 5</t>
  </si>
  <si>
    <t>sauce chorizo 6</t>
  </si>
  <si>
    <t>sauce chorizo 7</t>
  </si>
  <si>
    <t xml:space="preserve">Jus de citron </t>
  </si>
  <si>
    <t>Fond de veau/arête poisson délié</t>
  </si>
  <si>
    <t>Vinaigre blanc</t>
  </si>
  <si>
    <t xml:space="preserve">Moutarde ancienne </t>
  </si>
  <si>
    <t xml:space="preserve">Curcuma </t>
  </si>
  <si>
    <t>Farine</t>
  </si>
  <si>
    <t>Beurre</t>
  </si>
  <si>
    <t>Crème</t>
  </si>
  <si>
    <t>Moutarde</t>
  </si>
  <si>
    <t>sauce beurre nantais</t>
  </si>
  <si>
    <t>sauce beurre nantais 1</t>
  </si>
  <si>
    <t>sauce beurre nantais 2</t>
  </si>
  <si>
    <t>sauce beurre nantais 3</t>
  </si>
  <si>
    <t>sauce beurre nantais 4</t>
  </si>
  <si>
    <t>sauce beurre nantais 5</t>
  </si>
  <si>
    <t>sauce beurre nantais 6</t>
  </si>
  <si>
    <t>sauce beurre nantais 7</t>
  </si>
  <si>
    <t>sauce beurre nantais 8</t>
  </si>
  <si>
    <t>sauce beurre nantais 9</t>
  </si>
  <si>
    <t>échalote</t>
  </si>
  <si>
    <t>Chorizo</t>
  </si>
  <si>
    <t>Tomate confite</t>
  </si>
  <si>
    <t xml:space="preserve">Crème liquide(44610) </t>
  </si>
  <si>
    <t>Risotto</t>
  </si>
  <si>
    <t>Risotto 1</t>
  </si>
  <si>
    <t>Risotto 2</t>
  </si>
  <si>
    <t>Risotto 3</t>
  </si>
  <si>
    <t>Risotto 4</t>
  </si>
  <si>
    <t>Risotto 5</t>
  </si>
  <si>
    <t>Risotto 6</t>
  </si>
  <si>
    <t>Risotto 7</t>
  </si>
  <si>
    <t>Risotto 8</t>
  </si>
  <si>
    <t>cave coop</t>
  </si>
  <si>
    <t>accompagnement</t>
  </si>
  <si>
    <t xml:space="preserve">Pomme anna (60gr  ct de 40pc) (6427) </t>
  </si>
  <si>
    <t>pomme anna</t>
  </si>
  <si>
    <t>pomme anna 1</t>
  </si>
  <si>
    <t xml:space="preserve">gel cote </t>
  </si>
  <si>
    <t>carotte fane</t>
  </si>
  <si>
    <t>carotte fane 1</t>
  </si>
  <si>
    <t>carotte fane 2</t>
  </si>
  <si>
    <t>carotte fane 3</t>
  </si>
  <si>
    <t>Carotte fanes (15p/botte)(env750gr)(1€80)5pers/bte</t>
  </si>
  <si>
    <t>carotte fane 4</t>
  </si>
  <si>
    <t>Sucre</t>
  </si>
  <si>
    <t>Jus de citron</t>
  </si>
  <si>
    <t>Oignon (26211)</t>
  </si>
  <si>
    <t>Champignon</t>
  </si>
  <si>
    <t>Huile tournesol</t>
  </si>
  <si>
    <t>Vin blanc</t>
  </si>
  <si>
    <t>Fond volaille</t>
  </si>
  <si>
    <t>Fromage râpé italien</t>
  </si>
  <si>
    <t>Riz risotto</t>
  </si>
  <si>
    <t>dessert</t>
  </si>
  <si>
    <t>FEUILLANTINE</t>
  </si>
  <si>
    <t>tourbillon mangue passion</t>
  </si>
  <si>
    <t>Moelleux Choco/cara</t>
  </si>
  <si>
    <t>dome mangue passion</t>
  </si>
  <si>
    <t>AGATHE</t>
  </si>
  <si>
    <t>coulis fruit rouge</t>
  </si>
  <si>
    <t>coulis fruit jaune</t>
  </si>
  <si>
    <t>AGATHE 1</t>
  </si>
  <si>
    <t>AGATHE 2</t>
  </si>
  <si>
    <t>AGATHE 3</t>
  </si>
  <si>
    <t xml:space="preserve">CABOSSE </t>
  </si>
  <si>
    <t>creme anglaise</t>
  </si>
  <si>
    <t>CABOSSE 1</t>
  </si>
  <si>
    <t>CABOSSE 2</t>
  </si>
  <si>
    <t>FEUILLANTINE 1</t>
  </si>
  <si>
    <t>tourbillon mangue passion 1</t>
  </si>
  <si>
    <t>tourbillon mangue passion 2</t>
  </si>
  <si>
    <t>Moelleux Choco/cara 1</t>
  </si>
  <si>
    <t>Moelleux Choco/cara 2</t>
  </si>
  <si>
    <t>dome mangue passion 1</t>
  </si>
  <si>
    <t>dome mangue passion 2</t>
  </si>
  <si>
    <t>pain marin</t>
  </si>
  <si>
    <t>CHOIX</t>
  </si>
  <si>
    <t>PRODUITS</t>
  </si>
  <si>
    <t>FOURNISSEUR</t>
  </si>
  <si>
    <t>STOCK</t>
  </si>
  <si>
    <t>BESOIN</t>
  </si>
  <si>
    <t>COEFF</t>
  </si>
  <si>
    <t>pièce</t>
  </si>
  <si>
    <t>kg</t>
  </si>
  <si>
    <t>litre</t>
  </si>
  <si>
    <t>piece</t>
  </si>
  <si>
    <t>Moelleux Choco/cara 180124</t>
  </si>
  <si>
    <t>vins</t>
  </si>
  <si>
    <t>rosé des dunes</t>
  </si>
  <si>
    <t>royal</t>
  </si>
  <si>
    <t>petit sergent</t>
  </si>
  <si>
    <t>brise de mer blanc</t>
  </si>
  <si>
    <t>brise de mer rosé</t>
  </si>
  <si>
    <t>brise de mer rouge</t>
  </si>
  <si>
    <t>poncerault blanc</t>
  </si>
  <si>
    <t>poncerault rosé</t>
  </si>
  <si>
    <t>poncerault rouge</t>
  </si>
  <si>
    <t>evasion rosé</t>
  </si>
  <si>
    <t>evasion rouge</t>
  </si>
  <si>
    <t>evasion blanc</t>
  </si>
  <si>
    <t>bouteille</t>
  </si>
  <si>
    <t>carton</t>
  </si>
  <si>
    <t>bouteille/8</t>
  </si>
  <si>
    <t>pains</t>
  </si>
  <si>
    <t>Bgt sur sole</t>
  </si>
  <si>
    <t>Bgt inter</t>
  </si>
  <si>
    <t>HORAIRE</t>
  </si>
  <si>
    <t>Suprême poulet</t>
  </si>
  <si>
    <t>Suprême poulet 1</t>
  </si>
  <si>
    <t>Suprême poulet 2</t>
  </si>
  <si>
    <t>KG</t>
  </si>
  <si>
    <t>LITRE</t>
  </si>
  <si>
    <t>gnochi légumes</t>
  </si>
  <si>
    <t>gnochi légumes 1</t>
  </si>
  <si>
    <t>gnochi légumes 2</t>
  </si>
  <si>
    <t>gnochi légumes 3</t>
  </si>
  <si>
    <t>gnochi légumes 4</t>
  </si>
  <si>
    <t>gnochi légumes 5</t>
  </si>
  <si>
    <t xml:space="preserve">Gnochi (26626)  </t>
  </si>
  <si>
    <t xml:space="preserve">Basilic coupé </t>
  </si>
  <si>
    <t>tomate cerise</t>
  </si>
  <si>
    <t xml:space="preserve">Haricot plat(5302) </t>
  </si>
  <si>
    <t>gnochi légumes 6</t>
  </si>
  <si>
    <t>gnochi légumes 7</t>
  </si>
  <si>
    <t>ail</t>
  </si>
  <si>
    <t>gel cote</t>
  </si>
  <si>
    <t>sauce gorgonzola</t>
  </si>
  <si>
    <t>sauce gorgonzola 1</t>
  </si>
  <si>
    <t>sauce gorgonzola 2</t>
  </si>
  <si>
    <t>sauce gorgonzola 3</t>
  </si>
  <si>
    <t>sauce gorgonzola 4</t>
  </si>
  <si>
    <t>sauce gorgonzola 5</t>
  </si>
  <si>
    <t xml:space="preserve">Creme liquide (7419) </t>
  </si>
  <si>
    <t xml:space="preserve">Beurre(60249) </t>
  </si>
  <si>
    <t xml:space="preserve">Fond de volaille </t>
  </si>
  <si>
    <t xml:space="preserve">Huile tournesol </t>
  </si>
  <si>
    <t>sauce gorgonzola 6</t>
  </si>
  <si>
    <t>sauce gorgonzola 7</t>
  </si>
  <si>
    <t>Ail (5937)</t>
  </si>
  <si>
    <t xml:space="preserve">Vin blanc </t>
  </si>
  <si>
    <t xml:space="preserve">Farine </t>
  </si>
  <si>
    <t xml:space="preserve">Gorgonzola </t>
  </si>
  <si>
    <t>sauce gorgonzola 8</t>
  </si>
  <si>
    <t>Tatin endive</t>
  </si>
  <si>
    <t>Tatin endive 1</t>
  </si>
  <si>
    <t>Tatin endive 2</t>
  </si>
  <si>
    <t>Tatin endive 3</t>
  </si>
  <si>
    <t>Tatin endive 4</t>
  </si>
  <si>
    <t>Tatin endive 5</t>
  </si>
  <si>
    <t xml:space="preserve">Mesclun </t>
  </si>
  <si>
    <t>Noix</t>
  </si>
  <si>
    <t>Ricotta</t>
  </si>
  <si>
    <t>Davigel</t>
  </si>
  <si>
    <t>basilic</t>
  </si>
  <si>
    <t>Aumonière  de gambas</t>
  </si>
  <si>
    <t>Aumonière  de gambas 1</t>
  </si>
  <si>
    <t>Aumonière  de gambas 2</t>
  </si>
  <si>
    <t>Aumonière  de gambas 3</t>
  </si>
  <si>
    <t>Aumonière  de gambas 4</t>
  </si>
  <si>
    <t>Aumonière  de gambas 5</t>
  </si>
  <si>
    <t>Aumonière  de gambas 6</t>
  </si>
  <si>
    <t>Aumonière  de gambas 7</t>
  </si>
  <si>
    <t xml:space="preserve">Marinade : vinaigre riz ou cidre  </t>
  </si>
  <si>
    <t>Vinaigrette :huile tournesol</t>
  </si>
  <si>
    <t>sauce soja</t>
  </si>
  <si>
    <t>nuoc nam</t>
  </si>
  <si>
    <t>sésame</t>
  </si>
  <si>
    <t xml:space="preserve">Choux blanc </t>
  </si>
  <si>
    <t xml:space="preserve">sucre </t>
  </si>
  <si>
    <t>Aumonière  de gambas 8</t>
  </si>
  <si>
    <t>Tatin endive 6</t>
  </si>
  <si>
    <t>sauce citron confit moutarde</t>
  </si>
  <si>
    <t>sauce citron confit moutarde 1</t>
  </si>
  <si>
    <t>sauce citron confit moutarde 2</t>
  </si>
  <si>
    <t>sauce citron confit moutarde 3</t>
  </si>
  <si>
    <t>sauce citron confit moutarde 4</t>
  </si>
  <si>
    <t>sauce citron confit moutarde 5</t>
  </si>
  <si>
    <t>sauce citron confit moutarde 6</t>
  </si>
  <si>
    <t>sauce citron confit moutarde 7</t>
  </si>
  <si>
    <t>VIN BLANC</t>
  </si>
  <si>
    <t>Crème liquide(44610)</t>
  </si>
  <si>
    <t>Citron Confit</t>
  </si>
  <si>
    <t xml:space="preserve">Fond de veau </t>
  </si>
  <si>
    <t>Echalote</t>
  </si>
  <si>
    <t>coquille fdm st jacques</t>
  </si>
  <si>
    <t>coquille fdm st jacques (ct16) 17662</t>
  </si>
  <si>
    <t>coquille fdm st jacques 1</t>
  </si>
  <si>
    <t>coquille fdm st jacques 2</t>
  </si>
  <si>
    <t>coquille fdm st jacques 3</t>
  </si>
  <si>
    <t>PIECE</t>
  </si>
  <si>
    <t xml:space="preserve">Roquette </t>
  </si>
  <si>
    <t>CITRON</t>
  </si>
  <si>
    <t>thym</t>
  </si>
  <si>
    <t>curcuma</t>
  </si>
  <si>
    <t>romarin</t>
  </si>
  <si>
    <t>grenaille/mâche</t>
  </si>
  <si>
    <t>grenaille/mâche 1</t>
  </si>
  <si>
    <t>grenaille/mâche 2</t>
  </si>
  <si>
    <t>grenaille/mâche 3</t>
  </si>
  <si>
    <t>grenaille/mâche 4</t>
  </si>
  <si>
    <t>grenaille/mâche 5</t>
  </si>
  <si>
    <t>grenaille/mâche 6</t>
  </si>
  <si>
    <t>grenaille/mâche 7</t>
  </si>
  <si>
    <t>grenaille/mâche 8</t>
  </si>
  <si>
    <t xml:space="preserve">Mâche NETTOYEE </t>
  </si>
  <si>
    <t xml:space="preserve">Pdt grenaille </t>
  </si>
  <si>
    <t>huile tournesol</t>
  </si>
  <si>
    <t xml:space="preserve">Ail </t>
  </si>
  <si>
    <t>Oignon</t>
  </si>
  <si>
    <t>grenaille/mâche 9</t>
  </si>
  <si>
    <t>persil</t>
  </si>
  <si>
    <t>Filet mignon</t>
  </si>
  <si>
    <t>Filet mignon 1</t>
  </si>
  <si>
    <t>Filet mignon 2</t>
  </si>
  <si>
    <t>sauce moutarde ancienne</t>
  </si>
  <si>
    <t>sauce moutarde ancienne 1</t>
  </si>
  <si>
    <t>sauce moutarde ancienne 2</t>
  </si>
  <si>
    <t>sauce moutarde ancienne 3</t>
  </si>
  <si>
    <t>sauce moutarde ancienne 4</t>
  </si>
  <si>
    <t>sauce moutarde ancienne 5</t>
  </si>
  <si>
    <t>sauce moutarde ancienne 6</t>
  </si>
  <si>
    <t>sauce moutarde ancienne 7</t>
  </si>
  <si>
    <t>sauce moutarde ancienne 8</t>
  </si>
  <si>
    <t>Fond de volaille</t>
  </si>
  <si>
    <t>Ail</t>
  </si>
  <si>
    <t xml:space="preserve">Moutarde </t>
  </si>
  <si>
    <t>Cornichon</t>
  </si>
  <si>
    <t xml:space="preserve">Oignon sauce </t>
  </si>
  <si>
    <t>JOUR</t>
  </si>
  <si>
    <t>MOIS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</si>
  <si>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</si>
  <si>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</si>
  <si>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</si>
  <si>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</si>
  <si>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</si>
  <si>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</si>
  <si>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</si>
  <si>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</si>
  <si>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</si>
  <si>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</si>
  <si>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12H30</t>
  </si>
  <si>
    <t>coquille fdm st jacques 4</t>
  </si>
  <si>
    <t>Saumon byriani</t>
  </si>
  <si>
    <t>sésame grille</t>
  </si>
  <si>
    <t>Saumon byriani 1</t>
  </si>
  <si>
    <t>Saumon byriani 2</t>
  </si>
  <si>
    <t>Saumon byriani 3</t>
  </si>
  <si>
    <t>Saumon byriani 4</t>
  </si>
  <si>
    <t xml:space="preserve">Saumon byriani (2259) (ct 12)   </t>
  </si>
  <si>
    <t>poele leg vert</t>
  </si>
  <si>
    <t>poele leg vert 1</t>
  </si>
  <si>
    <t>poele leg vert 2</t>
  </si>
  <si>
    <t>poele leg vert 3</t>
  </si>
  <si>
    <t>poele leg vert 4</t>
  </si>
  <si>
    <t>poele leg vert 5</t>
  </si>
  <si>
    <t>poele leg vert 6</t>
  </si>
  <si>
    <t>poele leg vert 7</t>
  </si>
  <si>
    <t>oignon rouge</t>
  </si>
  <si>
    <t>Petit pois</t>
  </si>
  <si>
    <t>Haricot vert</t>
  </si>
  <si>
    <t>pois croquants(7636)</t>
  </si>
  <si>
    <t xml:space="preserve">Romanesco(120768) </t>
  </si>
  <si>
    <t>souris d'agneau</t>
  </si>
  <si>
    <t>pavé cabillaud</t>
  </si>
  <si>
    <t xml:space="preserve">Roti de dinde(84042) </t>
  </si>
  <si>
    <t>Roti de dinde</t>
  </si>
  <si>
    <t>Roti de dinde 1</t>
  </si>
  <si>
    <t>Roti de dinde 2</t>
  </si>
  <si>
    <t>Roti de dinde 3</t>
  </si>
  <si>
    <t>Roti de dinde 4</t>
  </si>
  <si>
    <t>Roti de dinde 5</t>
  </si>
  <si>
    <t>Roti de dinde 6</t>
  </si>
  <si>
    <t>Roti de dinde 7</t>
  </si>
  <si>
    <t>brunoise(1852)</t>
  </si>
  <si>
    <t>Pruneau(243907)</t>
  </si>
  <si>
    <t>Oignon émincé</t>
  </si>
  <si>
    <t>Fond brun</t>
  </si>
  <si>
    <t>miel</t>
  </si>
  <si>
    <t>fond de veau</t>
  </si>
  <si>
    <t>souris d'agneau 1</t>
  </si>
  <si>
    <t>souris d'agneau 2</t>
  </si>
  <si>
    <t>souris d'agneau 3</t>
  </si>
  <si>
    <t>souris d'agneau 4</t>
  </si>
  <si>
    <t>souris d'agneau 5</t>
  </si>
  <si>
    <t>pavé cabillaud 1</t>
  </si>
  <si>
    <t>pavé cabillaud 2</t>
  </si>
  <si>
    <t>Pastilla canard</t>
  </si>
  <si>
    <t>Pastilla canard 1</t>
  </si>
  <si>
    <t>Effiloché canard confit (sachet 2kg)</t>
  </si>
  <si>
    <t xml:space="preserve">Feuille de brick  (sachet de 10) </t>
  </si>
  <si>
    <t>Cumin 0.002</t>
  </si>
  <si>
    <t>noix 0.010</t>
  </si>
  <si>
    <t xml:space="preserve">amande effilée </t>
  </si>
  <si>
    <t>Jaune d’œuf pour coller la brick</t>
  </si>
  <si>
    <t>Coriandre</t>
  </si>
  <si>
    <t xml:space="preserve">Oignon à confire </t>
  </si>
  <si>
    <t>Ricotta  (pc 1,5kg)</t>
  </si>
  <si>
    <t>Pastilla canard 2</t>
  </si>
  <si>
    <t>Pastilla canard 3</t>
  </si>
  <si>
    <t>Pastilla canard 4</t>
  </si>
  <si>
    <t>Pastilla canard 5</t>
  </si>
  <si>
    <t>Pastilla canard 6</t>
  </si>
  <si>
    <t>Pastilla canard 7</t>
  </si>
  <si>
    <t>Pastilla canard 8</t>
  </si>
  <si>
    <t>Pastilla canard 9</t>
  </si>
  <si>
    <t>Pastilla canard 10</t>
  </si>
  <si>
    <t>Pastilla canard 11</t>
  </si>
  <si>
    <t>Pastilla canard 12</t>
  </si>
  <si>
    <t xml:space="preserve">Poudre spéculos 0.010 </t>
  </si>
  <si>
    <t xml:space="preserve">Chocosphère </t>
  </si>
  <si>
    <t>Chocosphère 1</t>
  </si>
  <si>
    <t>Chocosphère 2</t>
  </si>
  <si>
    <t>coulis chocolat</t>
  </si>
  <si>
    <t>Noix de St Jacques(40/60)(1466) = 2p = 2kg</t>
  </si>
  <si>
    <t>Noix de St Jacques(20/40)(0612) = 1p = 2kg</t>
  </si>
  <si>
    <t>Persil 0.001= 0.053 kg</t>
  </si>
  <si>
    <t>Pâte feuilleté(37x57 2561 14p) 8p/plq 14cmX14cm</t>
  </si>
  <si>
    <t>poid a calcul</t>
  </si>
  <si>
    <t xml:space="preserve">St Marcelin (pc de 80 gr) </t>
  </si>
  <si>
    <t>St Marcelin (pc de 80 gr)</t>
  </si>
  <si>
    <t>betterave râpé</t>
  </si>
  <si>
    <t>Roquette</t>
  </si>
  <si>
    <t>epaule agneau confit</t>
  </si>
  <si>
    <t xml:space="preserve">epaule agneau </t>
  </si>
  <si>
    <t>epaule agneau confit 1</t>
  </si>
  <si>
    <t>epaule agneau confit 2</t>
  </si>
  <si>
    <t>epaule agneau confit 3</t>
  </si>
  <si>
    <t>epaule agneau confit 4</t>
  </si>
  <si>
    <t>epaule agneau confit 5</t>
  </si>
  <si>
    <t>epaule agneau confit 6</t>
  </si>
  <si>
    <t>epaule agneau confit 7</t>
  </si>
  <si>
    <t>sauce poivron vert</t>
  </si>
  <si>
    <t>poivron vert</t>
  </si>
  <si>
    <t>sauce poivron vert 1</t>
  </si>
  <si>
    <t>sauce poivron vert 2</t>
  </si>
  <si>
    <t>sauce poivron vert 3</t>
  </si>
  <si>
    <t>sauce poivron vert 4</t>
  </si>
  <si>
    <t>sauce poivron vert 5</t>
  </si>
  <si>
    <t>sauce poivron vert 6</t>
  </si>
  <si>
    <t>sauce poivron vert 7</t>
  </si>
  <si>
    <t>LUNDI MIDI</t>
  </si>
  <si>
    <t>LUNDI SOIR</t>
  </si>
  <si>
    <t>MARDI MIDI</t>
  </si>
  <si>
    <t>MARDI SOIR</t>
  </si>
  <si>
    <t>MERCREDI MIDI</t>
  </si>
  <si>
    <t>MERCREDI  SOIR</t>
  </si>
  <si>
    <t>JEUDI MIDI</t>
  </si>
  <si>
    <t>JEUDI  SOIR</t>
  </si>
  <si>
    <t>VENDREDI MIDI</t>
  </si>
  <si>
    <t>VENDREDI  SOIR</t>
  </si>
  <si>
    <t>SAMEDI MIDI</t>
  </si>
  <si>
    <t>SAMEDI  SOIR</t>
  </si>
  <si>
    <t>DIMANCHE MIDI</t>
  </si>
  <si>
    <t>DIMANCHE  SOIR</t>
  </si>
  <si>
    <t>Kadaif 4</t>
  </si>
  <si>
    <t>betterave rapée</t>
  </si>
  <si>
    <t>cerneau noix</t>
  </si>
  <si>
    <t>panier nicois</t>
  </si>
  <si>
    <t>panier nicois 1</t>
  </si>
  <si>
    <t>panier nicois 2</t>
  </si>
  <si>
    <t>panier nicois 3</t>
  </si>
  <si>
    <t>panier nicois 4</t>
  </si>
  <si>
    <t>panier nicois 5</t>
  </si>
  <si>
    <t>celeri rapé</t>
  </si>
  <si>
    <t>tartare St J maison</t>
  </si>
  <si>
    <t>tartare St J dav</t>
  </si>
  <si>
    <t>Noix de St Jacques(612</t>
  </si>
  <si>
    <t>tartare St J maison 1</t>
  </si>
  <si>
    <t>tartare St J maison 2</t>
  </si>
  <si>
    <t>tartare St J maison 3</t>
  </si>
  <si>
    <t>tartare St J maison 4</t>
  </si>
  <si>
    <t>tartare St J maison 5</t>
  </si>
  <si>
    <t>mangue</t>
  </si>
  <si>
    <t xml:space="preserve">Huile olive </t>
  </si>
  <si>
    <t xml:space="preserve">Echalote 0.005 </t>
  </si>
  <si>
    <t>Ciboulette</t>
  </si>
  <si>
    <t>tartare St J maison 6</t>
  </si>
  <si>
    <t>Citron vert zeste + jus</t>
  </si>
  <si>
    <t>tiramisu</t>
  </si>
  <si>
    <t>Chocosphère 3</t>
  </si>
  <si>
    <t>tiramisu 1</t>
  </si>
  <si>
    <t>tiramisu 2</t>
  </si>
  <si>
    <t>cacao</t>
  </si>
  <si>
    <t>tartare St J dav 1</t>
  </si>
  <si>
    <t>tartare St J dav 2</t>
  </si>
  <si>
    <t>tartare St J dav 3</t>
  </si>
  <si>
    <t>tartare St J dav(12073532)(ct32)</t>
  </si>
  <si>
    <t>citron jaune 1/8 rondelle</t>
  </si>
  <si>
    <t>tartare St J dav 4</t>
  </si>
  <si>
    <t>tartare St J dav 5</t>
  </si>
  <si>
    <t>jus citron</t>
  </si>
  <si>
    <t>ciboulette</t>
  </si>
  <si>
    <t>botte</t>
  </si>
  <si>
    <t>MOUSSE CHOCO</t>
  </si>
  <si>
    <t>MOUSSE CHOCO 1</t>
  </si>
  <si>
    <t>MOUSSE CHOCO 2</t>
  </si>
  <si>
    <t>MOUSSE CHOCO 3</t>
  </si>
  <si>
    <t>MOUSSE CHOCO 4</t>
  </si>
  <si>
    <t xml:space="preserve">Chocolat noir </t>
  </si>
  <si>
    <t>sucre semoule</t>
  </si>
  <si>
    <t>jaune œuf</t>
  </si>
  <si>
    <t>blanc œuf</t>
  </si>
  <si>
    <t>MOUSSE CHOCO 5</t>
  </si>
  <si>
    <t>sel</t>
  </si>
  <si>
    <t>MOUSSE CHOCO 6</t>
  </si>
  <si>
    <t>tagliatelle</t>
  </si>
  <si>
    <t>tag aux légumes</t>
  </si>
  <si>
    <t>tag aux légumes 1</t>
  </si>
  <si>
    <t>tag aux légumes 2</t>
  </si>
  <si>
    <t>tag aux légumes 3</t>
  </si>
  <si>
    <t>tag aux légumes 4</t>
  </si>
  <si>
    <t>carotte en lamelle</t>
  </si>
  <si>
    <t>courgette en lamelle</t>
  </si>
  <si>
    <t>gidolive</t>
  </si>
  <si>
    <t>tag aux légumes 5</t>
  </si>
  <si>
    <t>basilic surgelé</t>
  </si>
  <si>
    <t>quiche au thon</t>
  </si>
  <si>
    <t>quiche au thon 1</t>
  </si>
  <si>
    <t>quiche au thon 2</t>
  </si>
  <si>
    <t>quiche au thon 3</t>
  </si>
  <si>
    <t>quiche au thon 4</t>
  </si>
  <si>
    <t>quiche au thon 5</t>
  </si>
  <si>
    <t xml:space="preserve">Fond tarte hmd (fond / 12) (ct de ??) </t>
  </si>
  <si>
    <t>quiche au thon 6</t>
  </si>
  <si>
    <t>quiche au thon 7</t>
  </si>
  <si>
    <t>quiche au thon 8</t>
  </si>
  <si>
    <t>quiche au thon 9</t>
  </si>
  <si>
    <t>quiche au thon 10</t>
  </si>
  <si>
    <t>quiche au thon 11</t>
  </si>
  <si>
    <t>quiche au thon 12</t>
  </si>
  <si>
    <t>HMD</t>
  </si>
  <si>
    <t>Crème liquide</t>
  </si>
  <si>
    <t>Œuf entier</t>
  </si>
  <si>
    <t>Jaune œuf</t>
  </si>
  <si>
    <t>Lait</t>
  </si>
  <si>
    <t>Fromage râpé italien (66299)</t>
  </si>
  <si>
    <t>Thon</t>
  </si>
  <si>
    <t>Moutarde ANCIENNE</t>
  </si>
  <si>
    <t xml:space="preserve">Mozza Rapé </t>
  </si>
  <si>
    <t>Tomate</t>
  </si>
  <si>
    <t>PONS</t>
  </si>
  <si>
    <t>veau aux olives</t>
  </si>
  <si>
    <t>veau aux olives 1</t>
  </si>
  <si>
    <t>veau aux olives 2</t>
  </si>
  <si>
    <t>veau aux olives 3</t>
  </si>
  <si>
    <t>veau aux olives 4</t>
  </si>
  <si>
    <t>veau aux olives 5</t>
  </si>
  <si>
    <t>veau aux olives 6</t>
  </si>
  <si>
    <t>veau aux olives 7</t>
  </si>
  <si>
    <t>Laurier thym miel cumin citron confit</t>
  </si>
  <si>
    <t>Olive verte</t>
  </si>
  <si>
    <t>Tomate concassé</t>
  </si>
  <si>
    <t xml:space="preserve">fond de veau  Huile olive </t>
  </si>
  <si>
    <t>ail émincé</t>
  </si>
  <si>
    <t>soufflé fromage</t>
  </si>
  <si>
    <t>soufflé fromage 1</t>
  </si>
  <si>
    <t>soufflé fromage 2</t>
  </si>
  <si>
    <t>soufflé fromage 3</t>
  </si>
  <si>
    <t>soufflé fromage 4</t>
  </si>
  <si>
    <t>soufflé fromage 5</t>
  </si>
  <si>
    <t>soufflé St Jacques</t>
  </si>
  <si>
    <t>soufflé St Jacques 1</t>
  </si>
  <si>
    <t>soufflé St Jacques 2</t>
  </si>
  <si>
    <t>soufflé St Jacques 3</t>
  </si>
  <si>
    <t>soufflé St Jacques 4</t>
  </si>
  <si>
    <t>coquille fdm st jacques 5</t>
  </si>
  <si>
    <t>soufflé St Jacques 5</t>
  </si>
  <si>
    <t>écrasé PDT</t>
  </si>
  <si>
    <t>écrasé PDT 1</t>
  </si>
  <si>
    <t>écrasé PDT 2</t>
  </si>
  <si>
    <t>écrasé PDT 3</t>
  </si>
  <si>
    <t>écrasé PDT 4</t>
  </si>
  <si>
    <t>écrasé PDT 5</t>
  </si>
  <si>
    <t>purée PDT</t>
  </si>
  <si>
    <t xml:space="preserve">Beurre </t>
  </si>
  <si>
    <t xml:space="preserve">lait </t>
  </si>
  <si>
    <t>purée PDT 1</t>
  </si>
  <si>
    <t>purée PDT 2</t>
  </si>
  <si>
    <t>purée PDT 3</t>
  </si>
  <si>
    <t>PDT (GT) bintje</t>
  </si>
  <si>
    <t>Mogette</t>
  </si>
  <si>
    <t>Mogette 1</t>
  </si>
  <si>
    <t>Mogette 2</t>
  </si>
  <si>
    <t>Mogette 3</t>
  </si>
  <si>
    <t xml:space="preserve">Mogette </t>
  </si>
  <si>
    <t xml:space="preserve">Cerfeuil </t>
  </si>
  <si>
    <t xml:space="preserve">tomate concassée </t>
  </si>
  <si>
    <t>Tomate en cube</t>
  </si>
  <si>
    <t>Mogette 4</t>
  </si>
  <si>
    <t>Mogette 5</t>
  </si>
  <si>
    <t>Mogette 6</t>
  </si>
  <si>
    <t>Mogette 7</t>
  </si>
  <si>
    <t>Carotte ebouté</t>
  </si>
  <si>
    <t>BOTTE</t>
  </si>
  <si>
    <t>Accompagnement1</t>
  </si>
  <si>
    <t>Accompagnement2</t>
  </si>
  <si>
    <t>pain/3,5sole /4INTER</t>
  </si>
  <si>
    <t>OUI</t>
  </si>
  <si>
    <t>NON</t>
  </si>
  <si>
    <t>CHOIX:</t>
  </si>
  <si>
    <t>12H00</t>
  </si>
  <si>
    <t>13H00</t>
  </si>
  <si>
    <t>13H30</t>
  </si>
  <si>
    <t>19H00</t>
  </si>
  <si>
    <t>19H30</t>
  </si>
  <si>
    <t>20H00</t>
  </si>
  <si>
    <t>20H30</t>
  </si>
  <si>
    <t>21H00</t>
  </si>
  <si>
    <t>21H30</t>
  </si>
  <si>
    <t>COURG/CAROTTE</t>
  </si>
  <si>
    <t>COURG/CAROTTE 1</t>
  </si>
  <si>
    <t>COURG/CAROTTE 2</t>
  </si>
  <si>
    <t>COURG/CAROTTE 3</t>
  </si>
  <si>
    <t>COURG/CAROTTE 4</t>
  </si>
  <si>
    <t>Courgette</t>
  </si>
  <si>
    <t>Carotte eboutée</t>
  </si>
  <si>
    <t>Amande effilée</t>
  </si>
  <si>
    <t>RIZ PILAF</t>
  </si>
  <si>
    <t>TRANCHE GIGOT</t>
  </si>
  <si>
    <t>TRANCHE GIGOT 1</t>
  </si>
  <si>
    <t>TRANCHE GIGOT 2</t>
  </si>
  <si>
    <t>TRANCHE GIGOT 3</t>
  </si>
  <si>
    <t>TRANCHE GIGOT (132)</t>
  </si>
  <si>
    <t>THYM</t>
  </si>
  <si>
    <t>ROMARIN</t>
  </si>
  <si>
    <t>AIL</t>
  </si>
  <si>
    <t>TRANCHE GIGOT 4</t>
  </si>
  <si>
    <t>CREME AIL</t>
  </si>
  <si>
    <t>CREME AIL 1</t>
  </si>
  <si>
    <t>CREME AIL 2</t>
  </si>
  <si>
    <t>CREME AIL 3</t>
  </si>
  <si>
    <t>CREME AIL 4</t>
  </si>
  <si>
    <t>CREME AIL 5</t>
  </si>
  <si>
    <t>maizena</t>
  </si>
  <si>
    <t>blanquette calamar</t>
  </si>
  <si>
    <t>blanquette calamar 1</t>
  </si>
  <si>
    <t>blanquette calamar 2</t>
  </si>
  <si>
    <t>blanquette calamar 3</t>
  </si>
  <si>
    <t>blanquette calamar 4</t>
  </si>
  <si>
    <t>blanquette calamar 5</t>
  </si>
  <si>
    <t>nougat glacé</t>
  </si>
  <si>
    <t>nougat glacé 1</t>
  </si>
  <si>
    <t>nougat glacé 2</t>
  </si>
  <si>
    <t>blanquette calamar 6</t>
  </si>
  <si>
    <t>champignon</t>
  </si>
  <si>
    <t>BEURRE</t>
  </si>
  <si>
    <t>RIZ PILAF 2</t>
  </si>
  <si>
    <t>RIZ PILAF 1</t>
  </si>
  <si>
    <t>RIZ PILAF 3</t>
  </si>
  <si>
    <t>riz long</t>
  </si>
  <si>
    <t>RIZ BASMATI</t>
  </si>
  <si>
    <t>RIZ BASMATI 1</t>
  </si>
  <si>
    <t>RIZ BASMATI 2</t>
  </si>
  <si>
    <t>RIZ BASMATI 3</t>
  </si>
  <si>
    <t>panier saint Jacques</t>
  </si>
  <si>
    <t>panier saint Jacques 1</t>
  </si>
  <si>
    <t>panier saint Jacques 2</t>
  </si>
  <si>
    <t>panier saint Jacques 3</t>
  </si>
  <si>
    <t>panier saint Jacques 4</t>
  </si>
  <si>
    <t>panier saint Jacques 5</t>
  </si>
  <si>
    <t>panier saint Jacq/asperge (2039)(ct30)</t>
  </si>
  <si>
    <t>feuilleté St Jacq Maison</t>
  </si>
  <si>
    <t>feuilleté St Jacq Maison 1</t>
  </si>
  <si>
    <t>feuilleté St Jacq Maison 2</t>
  </si>
  <si>
    <t>feuilleté St Jacq Maison 3</t>
  </si>
  <si>
    <t>feuilleté St Jacq Maison 4</t>
  </si>
  <si>
    <t>feuilleté St Jacq Maison 5</t>
  </si>
  <si>
    <t>feuilleté St Jacq Maison 6</t>
  </si>
  <si>
    <t>feuilleté St Jacq Maison 7</t>
  </si>
  <si>
    <t>feuilleté St Jacq Maison 8</t>
  </si>
  <si>
    <t>feuilleté St Jacq Maison 9</t>
  </si>
  <si>
    <t>feuilleté St Jacq Maison 10</t>
  </si>
  <si>
    <t>feuilleté St Jacq Maison 11</t>
  </si>
  <si>
    <t>paleron bœuf</t>
  </si>
  <si>
    <t>paleron bœuf 1</t>
  </si>
  <si>
    <t>paleron bœuf 2</t>
  </si>
  <si>
    <t>paleron bœuf 3</t>
  </si>
  <si>
    <t>paleron bœuf 4</t>
  </si>
  <si>
    <t>paleron bœuf 5</t>
  </si>
  <si>
    <t>paleron bœuf 6</t>
  </si>
  <si>
    <t>brunoise (3595)</t>
  </si>
  <si>
    <t>Paleron bœuf (4148)</t>
  </si>
  <si>
    <t>vin rouge</t>
  </si>
  <si>
    <t>fond brun</t>
  </si>
  <si>
    <t>Pavé de veau</t>
  </si>
  <si>
    <t>Pavé de veau 1</t>
  </si>
  <si>
    <t>Pavé de veau 2</t>
  </si>
  <si>
    <t>SAUCE PINEAU</t>
  </si>
  <si>
    <t>Ail gousse à blanchir</t>
  </si>
  <si>
    <t>sauce pineau</t>
  </si>
  <si>
    <t>sauce pineau 1</t>
  </si>
  <si>
    <t>sauce pineau 2</t>
  </si>
  <si>
    <t>sauce pineau 3</t>
  </si>
  <si>
    <t>sauce pineau 4</t>
  </si>
  <si>
    <t>pineau blanc</t>
  </si>
  <si>
    <t>sauce pineau 5</t>
  </si>
  <si>
    <t>Echalotte</t>
  </si>
  <si>
    <t>sauce pineau 6</t>
  </si>
  <si>
    <t>purée PDT 4</t>
  </si>
  <si>
    <t>crème</t>
  </si>
  <si>
    <t>purée pois cassé</t>
  </si>
  <si>
    <t>purée pois cassé 1</t>
  </si>
  <si>
    <t>purée pois cassé 2</t>
  </si>
  <si>
    <t>purée pois cassé 3</t>
  </si>
  <si>
    <t xml:space="preserve">ail </t>
  </si>
  <si>
    <t>bouillon volaille</t>
  </si>
  <si>
    <t>RIZ PILAF 4</t>
  </si>
  <si>
    <t>quinoa risotto</t>
  </si>
  <si>
    <t>purée pois cassé 4</t>
  </si>
  <si>
    <t>quinoa risotto 1</t>
  </si>
  <si>
    <t>quinoa risotto 2</t>
  </si>
  <si>
    <t>quinoa risotto 3</t>
  </si>
  <si>
    <t>quinoa risotto 4</t>
  </si>
  <si>
    <t>quinoa risotto 5</t>
  </si>
  <si>
    <t>quinoa risotto 6</t>
  </si>
  <si>
    <t>quinoa risotto 7</t>
  </si>
  <si>
    <t>risotto ebly</t>
  </si>
  <si>
    <t>ebly</t>
  </si>
  <si>
    <t>risotto ebly 1</t>
  </si>
  <si>
    <t>risotto ebly 2</t>
  </si>
  <si>
    <t>risotto ebly 3</t>
  </si>
  <si>
    <t>risotto ebly 4</t>
  </si>
  <si>
    <t>risotto ebly 5</t>
  </si>
  <si>
    <t>risotto ebly 6</t>
  </si>
  <si>
    <t>risotto ebly 7</t>
  </si>
  <si>
    <t>risotto ebly 8</t>
  </si>
  <si>
    <t>risotto ebly 9</t>
  </si>
  <si>
    <t>olives noires à la grecque</t>
  </si>
  <si>
    <t>sauce estragon</t>
  </si>
  <si>
    <t>sauce estragon 1</t>
  </si>
  <si>
    <t>sauce estragon 2</t>
  </si>
  <si>
    <t>sauce estragon 3</t>
  </si>
  <si>
    <t>sauce estragon 4</t>
  </si>
  <si>
    <t>estragon</t>
  </si>
  <si>
    <t>sauce estragon 5</t>
  </si>
  <si>
    <t>sauce estragon 6</t>
  </si>
  <si>
    <t>sauce maroilles</t>
  </si>
  <si>
    <t>sauce maroilles 1</t>
  </si>
  <si>
    <t>sauce maroilles 2</t>
  </si>
  <si>
    <t>sauce maroilles 3</t>
  </si>
  <si>
    <t>sauce maroilles 4</t>
  </si>
  <si>
    <t>sauce maroilles 5</t>
  </si>
  <si>
    <t>maroilles</t>
  </si>
  <si>
    <t>sauce maroilles 6</t>
  </si>
  <si>
    <t>sauce maroilles 7</t>
  </si>
  <si>
    <t>sauce estragon 7</t>
  </si>
  <si>
    <t>sauce maroilles 8</t>
  </si>
  <si>
    <t>choux fleur rôti</t>
  </si>
  <si>
    <t>choux fleur rôti 1</t>
  </si>
  <si>
    <t>choux fleur rôti 2</t>
  </si>
  <si>
    <t>choux fleur rôti 3</t>
  </si>
  <si>
    <t>choux fleur rôti 4</t>
  </si>
  <si>
    <t xml:space="preserve">choux fleur </t>
  </si>
  <si>
    <t>paprika</t>
  </si>
  <si>
    <t>cumin</t>
  </si>
  <si>
    <t>ail en poudre</t>
  </si>
  <si>
    <t>gingembre</t>
  </si>
  <si>
    <t>chapelure</t>
  </si>
  <si>
    <t>choux fleur rôti 5</t>
  </si>
  <si>
    <t>choux fleur rôti 6</t>
  </si>
  <si>
    <t>choux fleur rôti 7</t>
  </si>
  <si>
    <t>en croute</t>
  </si>
  <si>
    <t>en croute 1</t>
  </si>
  <si>
    <t>en croute 2</t>
  </si>
  <si>
    <t>en croute 3</t>
  </si>
  <si>
    <t>en croute 4</t>
  </si>
  <si>
    <t>pavé de rumsteak</t>
  </si>
  <si>
    <t xml:space="preserve">Pavé de veau(3644)(ct 5kg, pc 0.160, 31pc/ct) </t>
  </si>
  <si>
    <t>pavé de rumsteak 1</t>
  </si>
  <si>
    <t>pavé de rumsteak 2</t>
  </si>
  <si>
    <t>sauce foie gras</t>
  </si>
  <si>
    <t>en croute 5</t>
  </si>
  <si>
    <t>en croute 6</t>
  </si>
  <si>
    <t>huile</t>
  </si>
  <si>
    <r>
      <t xml:space="preserve">Pépite </t>
    </r>
    <r>
      <rPr>
        <sz val="9"/>
        <rFont val="Cambria"/>
        <family val="1"/>
      </rPr>
      <t>foie gras (5102)</t>
    </r>
  </si>
  <si>
    <t xml:space="preserve">Orange 1p/20 </t>
  </si>
  <si>
    <t xml:space="preserve">Gingembre </t>
  </si>
  <si>
    <t>Pineau</t>
  </si>
  <si>
    <t xml:space="preserve">Fond brun délié  0.022cl </t>
  </si>
  <si>
    <t xml:space="preserve">Sucre </t>
  </si>
  <si>
    <t>sauce foie gras 1</t>
  </si>
  <si>
    <t>sauce foie gras 2</t>
  </si>
  <si>
    <t>sauce foie gras 3</t>
  </si>
  <si>
    <t>sauce foie gras 4</t>
  </si>
  <si>
    <t>sauce foie gras 5</t>
  </si>
  <si>
    <t>sauce foie gras 6</t>
  </si>
  <si>
    <t>sauce foie gras 7</t>
  </si>
  <si>
    <t>https://www.recettesduchef.fr/Recettes/Sauces-Marinades/sauce-cremeuse-au-foie-gras-recette-de-grand-chef.html</t>
  </si>
  <si>
    <t>Suprême de pintade</t>
  </si>
  <si>
    <t>Suprême de pintade 1</t>
  </si>
  <si>
    <t>Suprême de pintade 2</t>
  </si>
  <si>
    <t>carbonnade flamande</t>
  </si>
  <si>
    <t>carbonnade flamande 1</t>
  </si>
  <si>
    <t>carbonnade flamande 2</t>
  </si>
  <si>
    <t>carbonnade flamande 3</t>
  </si>
  <si>
    <t>carbonnade flamande 4</t>
  </si>
  <si>
    <t>carbonnade flamande 5</t>
  </si>
  <si>
    <t>pain d'épice</t>
  </si>
  <si>
    <t>oignon</t>
  </si>
  <si>
    <t>bière</t>
  </si>
  <si>
    <t xml:space="preserve">oignon emincé </t>
  </si>
  <si>
    <t>blanquette calamar 7</t>
  </si>
  <si>
    <t xml:space="preserve">fond de veau </t>
  </si>
  <si>
    <t>carbonnade flamande 6</t>
  </si>
  <si>
    <t>moutarde</t>
  </si>
  <si>
    <t>carbonnade flamande 7</t>
  </si>
  <si>
    <t>Noix de joue de bœuf (0207)(ct 5kg)</t>
  </si>
  <si>
    <t>inter</t>
  </si>
  <si>
    <t>Roti de porc</t>
  </si>
  <si>
    <t>Roti de porc 1</t>
  </si>
  <si>
    <t>Roti de porc 2</t>
  </si>
  <si>
    <t>Roti de porc 3</t>
  </si>
  <si>
    <t>Roti de porc 4</t>
  </si>
  <si>
    <t>Roti de porc 5</t>
  </si>
  <si>
    <t>Roti de porc 6</t>
  </si>
  <si>
    <t>Roti de porc 7</t>
  </si>
  <si>
    <t>Fond veau</t>
  </si>
  <si>
    <t>longe de porc (pc 2kg)</t>
  </si>
  <si>
    <t>Suprême de pintade (150/180gr)(1485)(ct6kg)(10€93)</t>
  </si>
  <si>
    <t>roti de veau</t>
  </si>
  <si>
    <t>COURG/CAROTTE 5</t>
  </si>
  <si>
    <t>roti de veau 1</t>
  </si>
  <si>
    <t>roti de veau 2</t>
  </si>
  <si>
    <t>roti de veau 3</t>
  </si>
  <si>
    <t>roti de veau 4</t>
  </si>
  <si>
    <t>roti de veau 5</t>
  </si>
  <si>
    <t>roti de veau 6</t>
  </si>
  <si>
    <t>carotte</t>
  </si>
  <si>
    <t>roti de veau 7</t>
  </si>
  <si>
    <t>fregola sarda</t>
  </si>
  <si>
    <t>fregola sarda 1</t>
  </si>
  <si>
    <t>fregola sarda 2</t>
  </si>
  <si>
    <t>fregola sarda 3</t>
  </si>
  <si>
    <t>fregola sarda 4</t>
  </si>
  <si>
    <t>fregola sarda 5</t>
  </si>
  <si>
    <t>fregola sarda 6</t>
  </si>
  <si>
    <t>fregola sarda 7</t>
  </si>
  <si>
    <t>fregola sarda 8</t>
  </si>
  <si>
    <t>Sysco</t>
  </si>
  <si>
    <t>paté en croute</t>
  </si>
  <si>
    <t>paté en croute 1</t>
  </si>
  <si>
    <t>paté en croute 2</t>
  </si>
  <si>
    <t>paté en croute 3</t>
  </si>
  <si>
    <t>paté en croute 4</t>
  </si>
  <si>
    <t>figue</t>
  </si>
  <si>
    <t>sucre</t>
  </si>
  <si>
    <t xml:space="preserve">vinaigre </t>
  </si>
  <si>
    <t>paté en croute 5</t>
  </si>
  <si>
    <t>paté en croute 6</t>
  </si>
  <si>
    <t>Blanc-manger</t>
  </si>
  <si>
    <t>Blanc-manger 1</t>
  </si>
  <si>
    <t>Blanc-manger 2</t>
  </si>
  <si>
    <t>sysco</t>
  </si>
  <si>
    <t>le Kube</t>
  </si>
  <si>
    <t>le Kube 1</t>
  </si>
  <si>
    <t>le Kube 2</t>
  </si>
  <si>
    <t>le Kube 77914 1€74(ct12)</t>
  </si>
  <si>
    <t>Blanc-manger (39235) 1€40(ct16)</t>
  </si>
  <si>
    <t>nougat glacé (9698)1€30(ct16)</t>
  </si>
  <si>
    <t>Pavlinova</t>
  </si>
  <si>
    <t>Pavlinova 1</t>
  </si>
  <si>
    <t>Pavlinova 2</t>
  </si>
  <si>
    <t>Pavlinova(77218)1€32(ct12)</t>
  </si>
  <si>
    <t>lapostruf</t>
  </si>
  <si>
    <t>lapostruf 1</t>
  </si>
  <si>
    <t>lapostruf 2</t>
  </si>
  <si>
    <t>lapostruf(79315)1€58(ct12)</t>
  </si>
  <si>
    <t>tourbillon poire cara</t>
  </si>
  <si>
    <t>tourbillon poire cara 1</t>
  </si>
  <si>
    <t>tourbillon poire cara 2</t>
  </si>
  <si>
    <t>tourbillon poire cara(79322)0€69(ct20)</t>
  </si>
  <si>
    <t>St Honoré revisité</t>
  </si>
  <si>
    <t>St Honoré revisité 1</t>
  </si>
  <si>
    <t>St Honoré revisité 2</t>
  </si>
  <si>
    <t>St Honoré revisité(73738)1€60(ct14)</t>
  </si>
  <si>
    <t>creme 30%</t>
  </si>
  <si>
    <t>caramel</t>
  </si>
  <si>
    <t>St Honoré revisité 3</t>
  </si>
  <si>
    <t>kasha 3céréales</t>
  </si>
  <si>
    <t>kasha 3céréales 1</t>
  </si>
  <si>
    <t>kasha 3céréales 2</t>
  </si>
  <si>
    <t>kasha 3céréales 3</t>
  </si>
  <si>
    <t>kasha 3céréales 4</t>
  </si>
  <si>
    <t>kasha 3céréales 5</t>
  </si>
  <si>
    <t>kasha 3céréales 6</t>
  </si>
  <si>
    <t>kasha 3céréales 7</t>
  </si>
  <si>
    <t>eau 2 volumes</t>
  </si>
  <si>
    <t xml:space="preserve">Tatin endive(77768)1€20(ct24) </t>
  </si>
  <si>
    <t>tartare mange ananas</t>
  </si>
  <si>
    <t>tartare mange ananas 1</t>
  </si>
  <si>
    <t>tartare mange ananas(77309)1€30)(ct32)</t>
  </si>
  <si>
    <t>AGATHE(77830)1€46 (ct12)</t>
  </si>
  <si>
    <r>
      <t>Chocosphère(76653)1€71 (ct12)</t>
    </r>
    <r>
      <rPr>
        <sz val="9"/>
        <color rgb="FF000000"/>
        <rFont val="Calibri"/>
        <family val="2"/>
        <scheme val="minor"/>
      </rPr>
      <t xml:space="preserve"> </t>
    </r>
  </si>
  <si>
    <t>dome mangue passion(78059)1€21)(ct14)</t>
  </si>
  <si>
    <t xml:space="preserve">CABOSSE(77779)1€49(ct12) </t>
  </si>
  <si>
    <t>Matsiro litchi</t>
  </si>
  <si>
    <t>Matsiro litchi 1</t>
  </si>
  <si>
    <t>Matsiro litchi 2</t>
  </si>
  <si>
    <t>Matsiro litchi(77213)1€88(ct12)</t>
  </si>
  <si>
    <t>Sy'tron</t>
  </si>
  <si>
    <t>Sy'tron 1</t>
  </si>
  <si>
    <t>Sy'tron 2</t>
  </si>
  <si>
    <t>Sy'tron(76658)1€75(ct12)</t>
  </si>
  <si>
    <t>tourbillon mang/pass(76654)0€76(ct20)</t>
  </si>
  <si>
    <t>tourbillon fruit rouge</t>
  </si>
  <si>
    <t>tourbillon fruit rouge 1</t>
  </si>
  <si>
    <t>tourbillon fruit rouge 2</t>
  </si>
  <si>
    <t>tourbillon rouge(77221)0€76(ct20)</t>
  </si>
  <si>
    <t>tiramisu(76622)1€00(ct5)</t>
  </si>
  <si>
    <t>soufflé fromage(42351)1€29(ct6)</t>
  </si>
  <si>
    <t>soufflé St J (77245)1€75(ct24)</t>
  </si>
  <si>
    <t xml:space="preserve">Aumonière gambas(77678)1€63(ct24 ) </t>
  </si>
  <si>
    <t xml:space="preserve"> panier niçois(77251)1€15(ct36) </t>
  </si>
  <si>
    <t xml:space="preserve">Saute de veau (ct de 5kg ) (111694) </t>
  </si>
  <si>
    <t>salade compo italienne</t>
  </si>
  <si>
    <t>salade compo italienne 1</t>
  </si>
  <si>
    <t>salade compo italienne 2</t>
  </si>
  <si>
    <t>salade compo italienne 3</t>
  </si>
  <si>
    <t>salade compo italienne 4</t>
  </si>
  <si>
    <t>salade compo italienne 5</t>
  </si>
  <si>
    <t>salade compo italienne 6</t>
  </si>
  <si>
    <t>laitue</t>
  </si>
  <si>
    <t>noix</t>
  </si>
  <si>
    <t>bille mozza</t>
  </si>
  <si>
    <t>petale jambon pays</t>
  </si>
  <si>
    <t>tomate</t>
  </si>
  <si>
    <t>Yaourt et fruit</t>
  </si>
  <si>
    <t>Yaourt et fruit 1</t>
  </si>
  <si>
    <t>SUR FICHE</t>
  </si>
  <si>
    <t>pdt quartier frite</t>
  </si>
  <si>
    <t>pdt quartier frite 1</t>
  </si>
  <si>
    <t>gel cote de beaute</t>
  </si>
  <si>
    <t>salade compo chèvre</t>
  </si>
  <si>
    <t>salade compo chèvre 1</t>
  </si>
  <si>
    <t>salade compo chèvre 2</t>
  </si>
  <si>
    <t>salade compo chèvre 3</t>
  </si>
  <si>
    <t>salade compo chèvre 4</t>
  </si>
  <si>
    <t>salade compo chèvre 5</t>
  </si>
  <si>
    <t>salade compo chèvre 6</t>
  </si>
  <si>
    <t>mache</t>
  </si>
  <si>
    <t>raisin sec ou frais</t>
  </si>
  <si>
    <t>fromage de chèvre</t>
  </si>
  <si>
    <t>palet glacé caramel</t>
  </si>
  <si>
    <t>palet glacé caramel 1</t>
  </si>
  <si>
    <t>palet glacé caramel 2</t>
  </si>
  <si>
    <t>crème anglaise</t>
  </si>
  <si>
    <t>Fond veau miel</t>
  </si>
  <si>
    <t>jardiniere</t>
  </si>
  <si>
    <t>jardiniere 1</t>
  </si>
  <si>
    <t>jardiniere 2</t>
  </si>
  <si>
    <t>jardiniere 3</t>
  </si>
  <si>
    <t>jardiniere 4</t>
  </si>
  <si>
    <t>pomme de terre grenaille</t>
  </si>
  <si>
    <t>jardiniere 5</t>
  </si>
  <si>
    <t>jardiniere 6</t>
  </si>
  <si>
    <t>jardiniere 7</t>
  </si>
  <si>
    <t>SAUCE POIVRE</t>
  </si>
  <si>
    <t>SAUCE POIVRE 1</t>
  </si>
  <si>
    <t>POIVRE</t>
  </si>
  <si>
    <t>SAUCE POIVRE 2</t>
  </si>
  <si>
    <t>CREME</t>
  </si>
  <si>
    <t>SAUCE POIVRE 3</t>
  </si>
  <si>
    <t>PINEAU</t>
  </si>
  <si>
    <t>CAVE COOP</t>
  </si>
  <si>
    <t>SAUCE POIVRE 4</t>
  </si>
  <si>
    <t>FARINE</t>
  </si>
  <si>
    <t>SAUCE POIVRE 5</t>
  </si>
  <si>
    <t>SAUCE POIVRE 6</t>
  </si>
  <si>
    <t>ECHALOTE</t>
  </si>
  <si>
    <t>SAUCE POIVRE 7</t>
  </si>
  <si>
    <t>FOND BRUN</t>
  </si>
  <si>
    <t>FRITE CRINKLE ONDULÉE</t>
  </si>
  <si>
    <t>FRITE CRINKLE ONDULÉE 1</t>
  </si>
  <si>
    <t>FRITE CRINKLE ONDULÉE 2</t>
  </si>
  <si>
    <t xml:space="preserve">FRITE CRINKLE CUT </t>
  </si>
  <si>
    <t>GEL COTE</t>
  </si>
  <si>
    <t>MESCLUN</t>
  </si>
  <si>
    <t>FRITE CRINKLE ONDULÉE 3</t>
  </si>
  <si>
    <t>VINAIGRETTE</t>
  </si>
  <si>
    <t>BOUCHÉE PDT ROSTI</t>
  </si>
  <si>
    <t>BOUCHÉE PDT ROSTI 1</t>
  </si>
  <si>
    <t>BOUCHÉE PDT ROSTI 2</t>
  </si>
  <si>
    <t>BOUCHÉE PDT ROSTI 3</t>
  </si>
  <si>
    <t>roulé jambon fromage</t>
  </si>
  <si>
    <t>roulé jambon fromage 1</t>
  </si>
  <si>
    <t>roulé jambon fromage 2</t>
  </si>
  <si>
    <t>roulé jambon fromage 3</t>
  </si>
  <si>
    <t>carotte rapée</t>
  </si>
  <si>
    <t>roulé jambon fromage 4</t>
  </si>
  <si>
    <t>MESCLUN 1</t>
  </si>
  <si>
    <t>MESCLUN 2</t>
  </si>
  <si>
    <t>quinoa (3 vol de liquide)</t>
  </si>
  <si>
    <t>SYSCO</t>
  </si>
  <si>
    <t>roti de veau (171189) 12€91</t>
  </si>
  <si>
    <t>pavé cabillaud 4</t>
  </si>
  <si>
    <t>OIGNON CIVE</t>
  </si>
  <si>
    <t>PENNE BASILIC</t>
  </si>
  <si>
    <t>PENNE BASILIC 1</t>
  </si>
  <si>
    <t>PENNE</t>
  </si>
  <si>
    <t>PENNE BASILIC 2</t>
  </si>
  <si>
    <t>BASILIC</t>
  </si>
  <si>
    <t>PENNE BASILIC 3</t>
  </si>
  <si>
    <t>PENNE BASILIC 4</t>
  </si>
  <si>
    <t>PENNE BASILIC 5</t>
  </si>
  <si>
    <t>HUILE OLIVE</t>
  </si>
  <si>
    <t>pavé saumon (0818)0,150 5T3KG (17€62)</t>
  </si>
  <si>
    <t>Risotto 9</t>
  </si>
  <si>
    <t>PENNE BASILIC 6</t>
  </si>
  <si>
    <t>PENNE BASILIC 7</t>
  </si>
  <si>
    <t>PENNE BASILIC 8</t>
  </si>
  <si>
    <t>PENNE BASILIC 9</t>
  </si>
  <si>
    <t>FEVES PELÉES (2843)</t>
  </si>
  <si>
    <t>FOURME</t>
  </si>
  <si>
    <t>MASCARPONE</t>
  </si>
  <si>
    <t>Tatin endive 7</t>
  </si>
  <si>
    <t>Tatin endive 8</t>
  </si>
  <si>
    <t>sauce moutarde ancienne 9</t>
  </si>
  <si>
    <t>palet sablé caramel</t>
  </si>
  <si>
    <t>palet sablé caramel (76329)1€30(ct16)</t>
  </si>
  <si>
    <t>palet sablé caramel 1</t>
  </si>
  <si>
    <t>palet sablé caramel 2</t>
  </si>
  <si>
    <t>palet glacé caramel()1€30(ct)</t>
  </si>
  <si>
    <t>pois croquants(7636) aka mange tout</t>
  </si>
  <si>
    <t>pois maraicher(gros petit pois)</t>
  </si>
  <si>
    <t>Ecrin choco-noisette76136(ct12)1€84)</t>
  </si>
  <si>
    <t>filet st Pierre</t>
  </si>
  <si>
    <t>filet st Pierre 2264 (150/200gr)(ct 5kg)</t>
  </si>
  <si>
    <t>filet st Pierre 1</t>
  </si>
  <si>
    <t>filet st Pierre 2</t>
  </si>
  <si>
    <t>beurre orange</t>
  </si>
  <si>
    <t xml:space="preserve"> orange</t>
  </si>
  <si>
    <t>beurre orange 1</t>
  </si>
  <si>
    <t>beurre orange 2</t>
  </si>
  <si>
    <t>beurre orange 3</t>
  </si>
  <si>
    <t>beurre orange 4</t>
  </si>
  <si>
    <t>ecrin choco-noisette</t>
  </si>
  <si>
    <t>ecrin choco-noisette 1</t>
  </si>
  <si>
    <t>ecrin choco-noisette 2</t>
  </si>
  <si>
    <t>paté en croute canard 2,2 kg(20 tr)</t>
  </si>
  <si>
    <t>pavé de saumon (9014) ct 3kg</t>
  </si>
  <si>
    <t>joue de porc</t>
  </si>
  <si>
    <t>joue de porc 1</t>
  </si>
  <si>
    <t>joue de porc 2</t>
  </si>
  <si>
    <t>joue de porc 3</t>
  </si>
  <si>
    <t>joue de porc 4</t>
  </si>
  <si>
    <t>joue de porc 5</t>
  </si>
  <si>
    <t>joue de porc 6</t>
  </si>
  <si>
    <t>quiche sardine</t>
  </si>
  <si>
    <t>quiche sardine 1</t>
  </si>
  <si>
    <t>quiche sardine 2</t>
  </si>
  <si>
    <t>quiche sardine 3</t>
  </si>
  <si>
    <t>quiche sardine 4</t>
  </si>
  <si>
    <t>quiche sardine 5</t>
  </si>
  <si>
    <t>quiche sardine 6</t>
  </si>
  <si>
    <t>quiche sardine 7</t>
  </si>
  <si>
    <t>quiche sardine 8</t>
  </si>
  <si>
    <t>quiche sardine 9</t>
  </si>
  <si>
    <t>quiche sardine 10</t>
  </si>
  <si>
    <t>quiche sardine 11</t>
  </si>
  <si>
    <t>quiche sardine 12</t>
  </si>
  <si>
    <t>SARDINE(182354)bte 1,45kg</t>
  </si>
  <si>
    <t>bun roll</t>
  </si>
  <si>
    <t>bun roll 1</t>
  </si>
  <si>
    <t>bun roll 2</t>
  </si>
  <si>
    <t>bun roll 3</t>
  </si>
  <si>
    <t>bun roll 4</t>
  </si>
  <si>
    <t>bun roll 5</t>
  </si>
  <si>
    <t>bun roll 6</t>
  </si>
  <si>
    <t>echalotte</t>
  </si>
  <si>
    <t>creme</t>
  </si>
  <si>
    <t>joue de poisson</t>
  </si>
  <si>
    <t>saint jaques</t>
  </si>
  <si>
    <t>crevette decortiqué</t>
  </si>
  <si>
    <t>bun roll 7</t>
  </si>
  <si>
    <t>bun roll 8</t>
  </si>
  <si>
    <t>vin blanc</t>
  </si>
  <si>
    <t>poele leg 1</t>
  </si>
  <si>
    <t>poele leg 2</t>
  </si>
  <si>
    <t>poele leg 3</t>
  </si>
  <si>
    <t>grenaille</t>
  </si>
  <si>
    <t>poele leg 4</t>
  </si>
  <si>
    <t>poele leg 5</t>
  </si>
  <si>
    <t>poele leg 6</t>
  </si>
  <si>
    <t>poele leg 7</t>
  </si>
  <si>
    <t>poele leg 8</t>
  </si>
  <si>
    <t>brocoli</t>
  </si>
  <si>
    <t>poele leg</t>
  </si>
  <si>
    <t>salade cesar</t>
  </si>
  <si>
    <t>poulet pané</t>
  </si>
  <si>
    <t>œuf</t>
  </si>
  <si>
    <t>salade cesar 1</t>
  </si>
  <si>
    <t>salade cesar 2</t>
  </si>
  <si>
    <t>salade cesar 3</t>
  </si>
  <si>
    <t>salade cesar 4</t>
  </si>
  <si>
    <t>salade cesar 5</t>
  </si>
  <si>
    <t>salade cesar 6</t>
  </si>
  <si>
    <t>salade cesar 7</t>
  </si>
  <si>
    <t>crouton</t>
  </si>
  <si>
    <t>dinde wok</t>
  </si>
  <si>
    <t>dinde wok 1</t>
  </si>
  <si>
    <t xml:space="preserve">dinde </t>
  </si>
  <si>
    <t>legume wok dinde</t>
  </si>
  <si>
    <t>legume wok dinde 1</t>
  </si>
  <si>
    <t>legume wok dinde 2</t>
  </si>
  <si>
    <t>legume wok dinde 3</t>
  </si>
  <si>
    <t>legume wok dinde 4</t>
  </si>
  <si>
    <t>legume wok dinde 5</t>
  </si>
  <si>
    <t>legume wok dinde 6</t>
  </si>
  <si>
    <t>legume wok dinde 7</t>
  </si>
  <si>
    <t>legume wok dinde 8</t>
  </si>
  <si>
    <t>legume wok dinde 9</t>
  </si>
  <si>
    <t>courgette</t>
  </si>
  <si>
    <t>feve soja</t>
  </si>
  <si>
    <t>sauce huitre</t>
  </si>
  <si>
    <t>cacahuete</t>
  </si>
  <si>
    <t>dinde wok 2</t>
  </si>
  <si>
    <t>dinde wok 3</t>
  </si>
  <si>
    <t>dinde wok 4</t>
  </si>
  <si>
    <t>coriandre</t>
  </si>
  <si>
    <t>ketchup</t>
  </si>
  <si>
    <t>jus orange</t>
  </si>
  <si>
    <t>ouest Frais</t>
  </si>
  <si>
    <t>nouille chinoise</t>
  </si>
  <si>
    <t>SIRF</t>
  </si>
  <si>
    <t>OUEST FRAIS</t>
  </si>
  <si>
    <t>polenta</t>
  </si>
  <si>
    <t>polenta 1</t>
  </si>
  <si>
    <t>polenta 2</t>
  </si>
  <si>
    <t>polenta 3</t>
  </si>
  <si>
    <t>polenta 4</t>
  </si>
  <si>
    <t>eau</t>
  </si>
  <si>
    <t>vo</t>
  </si>
  <si>
    <t>polenta 5</t>
  </si>
  <si>
    <t>tomate provencale</t>
  </si>
  <si>
    <t>tomate provencale 1</t>
  </si>
  <si>
    <t>tomate provencale 2</t>
  </si>
  <si>
    <t>tomate provencale 3</t>
  </si>
  <si>
    <t>tomate provencale 4</t>
  </si>
  <si>
    <t>tomate provencale 5</t>
  </si>
  <si>
    <t>Assiette charcut</t>
  </si>
  <si>
    <t>Assiette charcut 1</t>
  </si>
  <si>
    <t>paté</t>
  </si>
  <si>
    <t>Assiette charcut 2</t>
  </si>
  <si>
    <t>speck</t>
  </si>
  <si>
    <t>Assiette charcut 3</t>
  </si>
  <si>
    <t>cornichon</t>
  </si>
  <si>
    <t>Assiette charcut 4</t>
  </si>
  <si>
    <t>meclun</t>
  </si>
  <si>
    <t>Assiette charcut 5</t>
  </si>
  <si>
    <t>escalope champi</t>
  </si>
  <si>
    <t>escalope champi 1</t>
  </si>
  <si>
    <t>escalope dinde</t>
  </si>
  <si>
    <t>escalope champi 2</t>
  </si>
  <si>
    <t>escalope champi 3</t>
  </si>
  <si>
    <t>escalope champi 4</t>
  </si>
  <si>
    <t>escalope champi 5</t>
  </si>
  <si>
    <t>escalope champi 6</t>
  </si>
  <si>
    <t>escalope champi 7</t>
  </si>
  <si>
    <t>buffet crudite uno</t>
  </si>
  <si>
    <t>buffet crudite uno 1</t>
  </si>
  <si>
    <t>buffet crudite uno 2</t>
  </si>
  <si>
    <t>concombre</t>
  </si>
  <si>
    <t>betterave</t>
  </si>
  <si>
    <t>olive</t>
  </si>
  <si>
    <t>paté campagne</t>
  </si>
  <si>
    <t>œuf dur</t>
  </si>
  <si>
    <t>buffet crudite uno 3</t>
  </si>
  <si>
    <t>buffet crudite uno 4</t>
  </si>
  <si>
    <t>buffet crudite uno 5</t>
  </si>
  <si>
    <t>buffet crudite uno 6</t>
  </si>
  <si>
    <t>buffet crudite uno 7</t>
  </si>
  <si>
    <t>buffet crudite uno 8</t>
  </si>
  <si>
    <t>buffet crudite uno 9</t>
  </si>
  <si>
    <t>buffet crudite dos</t>
  </si>
  <si>
    <t>buffet crudite dos 1</t>
  </si>
  <si>
    <t>buffet crudite dos 2</t>
  </si>
  <si>
    <t>buffet crudite dos 3</t>
  </si>
  <si>
    <t>buffet crudite dos 4</t>
  </si>
  <si>
    <t>buffet crudite dos 5</t>
  </si>
  <si>
    <t>buffet crudite dos 6</t>
  </si>
  <si>
    <t>buffet crudite dos 7</t>
  </si>
  <si>
    <t>buffet crudite dos 8</t>
  </si>
  <si>
    <t>buffet crudite dos 9</t>
  </si>
  <si>
    <t>maïs</t>
  </si>
  <si>
    <t>radis</t>
  </si>
  <si>
    <t>choux blanc</t>
  </si>
  <si>
    <t>jambon de pays petale</t>
  </si>
  <si>
    <t>oignon frits</t>
  </si>
  <si>
    <t>raisin sec</t>
  </si>
  <si>
    <t>crouton recuperer reste pain</t>
  </si>
  <si>
    <t>buffet crudite très</t>
  </si>
  <si>
    <t>buffet crudite très 1</t>
  </si>
  <si>
    <t>buffet crudite très 2</t>
  </si>
  <si>
    <t>buffet crudite très 3</t>
  </si>
  <si>
    <t>buffet crudite très 4</t>
  </si>
  <si>
    <t>buffet crudite très 5</t>
  </si>
  <si>
    <t>buffet crudite très 6</t>
  </si>
  <si>
    <t>buffet crudite très 7</t>
  </si>
  <si>
    <t>buffet crudite très 8</t>
  </si>
  <si>
    <t>buffet crudite très 9</t>
  </si>
  <si>
    <t>choux rouge</t>
  </si>
  <si>
    <t>celeri</t>
  </si>
  <si>
    <t>poulet rôti</t>
  </si>
  <si>
    <t>Persil</t>
  </si>
  <si>
    <t>Concombre</t>
  </si>
  <si>
    <t xml:space="preserve">Poivron </t>
  </si>
  <si>
    <t>Tomate cube</t>
  </si>
  <si>
    <t>PASSION FROID</t>
  </si>
  <si>
    <t>Semoule</t>
  </si>
  <si>
    <t>Olive noire</t>
  </si>
  <si>
    <t>Maïs</t>
  </si>
  <si>
    <t>Pdt roseval</t>
  </si>
  <si>
    <t>Oeuf (dur)(57GR)</t>
  </si>
  <si>
    <t xml:space="preserve">Persil plat </t>
  </si>
  <si>
    <t>mayonnaise</t>
  </si>
  <si>
    <t>thon</t>
  </si>
  <si>
    <t>oignon frais</t>
  </si>
  <si>
    <t>olive noire</t>
  </si>
  <si>
    <t>Crudité + taboulé</t>
  </si>
  <si>
    <t>Crudité + taboulé 1</t>
  </si>
  <si>
    <t>Crudité + taboulé 2</t>
  </si>
  <si>
    <t>Crudité + taboulé 3</t>
  </si>
  <si>
    <t>Crudité + taboulé 4</t>
  </si>
  <si>
    <t>Crudité + taboulé 5</t>
  </si>
  <si>
    <t>Crudité + taboulé 6</t>
  </si>
  <si>
    <t>Crudité + taboulé 7</t>
  </si>
  <si>
    <t>Crudité + taboulé 8</t>
  </si>
  <si>
    <t>Crudité + taboulé 9</t>
  </si>
  <si>
    <t>Crudité + taboulé 10</t>
  </si>
  <si>
    <t>Crudité + taboulé 11</t>
  </si>
  <si>
    <t>Crudité + taboulé 12</t>
  </si>
  <si>
    <t>Crudité + piemontaise</t>
  </si>
  <si>
    <t>Crudité + piemontaise 1</t>
  </si>
  <si>
    <t>Crudité + piemontaise 2</t>
  </si>
  <si>
    <t>Crudité + piemontaise 3</t>
  </si>
  <si>
    <t>Crudité + piemontaise 4</t>
  </si>
  <si>
    <t>Crudité + piemontaise 5</t>
  </si>
  <si>
    <t>Crudité + piemontaise 6</t>
  </si>
  <si>
    <t>Crudité + piemontaise 7</t>
  </si>
  <si>
    <t>Crudité + piemontaise 8</t>
  </si>
  <si>
    <t>Crudité + piemontaise 9</t>
  </si>
  <si>
    <t>Crudité + piemontaise 10</t>
  </si>
  <si>
    <t>Crudité + piemontaise 11</t>
  </si>
  <si>
    <t>jambon blanc</t>
  </si>
  <si>
    <t>carotte rapé</t>
  </si>
  <si>
    <t>Crudité + piemontaise 12</t>
  </si>
  <si>
    <t>Crudité + Riz au thon</t>
  </si>
  <si>
    <t>Crudité + Riz au thon 1</t>
  </si>
  <si>
    <t>Crudité + Riz au thon 2</t>
  </si>
  <si>
    <t>Crudité + Riz au thon 3</t>
  </si>
  <si>
    <t>Crudité + Riz au thon 4</t>
  </si>
  <si>
    <t>Crudité + Riz au thon 5</t>
  </si>
  <si>
    <t>Crudité + Riz au thon 6</t>
  </si>
  <si>
    <t>Crudité + Riz au thon 7</t>
  </si>
  <si>
    <t>Crudité + Riz au thon 8</t>
  </si>
  <si>
    <t>Crudité + Riz au thon 9</t>
  </si>
  <si>
    <t>Crudité + Riz au thon 10</t>
  </si>
  <si>
    <t>Crudité + Riz au thon 11</t>
  </si>
  <si>
    <t>gratin dauphinois</t>
  </si>
  <si>
    <t>gratin dauphinois 1</t>
  </si>
  <si>
    <t>gratin dauphinois 2</t>
  </si>
  <si>
    <t>gratin dauphinois 3</t>
  </si>
  <si>
    <t>gratin dauphinois 4</t>
  </si>
  <si>
    <t>gratin dauphinois 5</t>
  </si>
  <si>
    <t>gratin dauphinois 6</t>
  </si>
  <si>
    <t>muscade</t>
  </si>
  <si>
    <t>CRAQUANTE CARA</t>
  </si>
  <si>
    <t>CRAQUANTE CARA 1</t>
  </si>
  <si>
    <t>GELE COTE</t>
  </si>
  <si>
    <t>CRAQUANTE CARA 1€09 POMME</t>
  </si>
  <si>
    <t>Quinoa</t>
  </si>
  <si>
    <t>Boulgur</t>
  </si>
  <si>
    <t>Poivron</t>
  </si>
  <si>
    <t>Oignon rouge</t>
  </si>
  <si>
    <t>CRUDITE+Quinoa/légumes</t>
  </si>
  <si>
    <t>CRUDITE+Quinoa/légumes 1</t>
  </si>
  <si>
    <t>CRUDITE+Quinoa/légumes 2</t>
  </si>
  <si>
    <t>CRUDITE+Quinoa/légumes 3</t>
  </si>
  <si>
    <t>CRUDITE+Quinoa/légumes 4</t>
  </si>
  <si>
    <t>CRUDITE+Quinoa/légumes 5</t>
  </si>
  <si>
    <t>CRUDITE+Quinoa/légumes 6</t>
  </si>
  <si>
    <t>CRUDITE+Quinoa/légumes 7</t>
  </si>
  <si>
    <t>CRUDITE+Quinoa/légumes 8</t>
  </si>
  <si>
    <t>CRUDITE+Quinoa/légumes 9</t>
  </si>
  <si>
    <t>CRUDITE+Quinoa/légumes 10</t>
  </si>
  <si>
    <t>CRUDITE+Quinoa/légumes 11</t>
  </si>
  <si>
    <t>CRUDITE+Quinoa/légumes 12</t>
  </si>
  <si>
    <t>Jambon de pays</t>
  </si>
  <si>
    <t>crudité+torti crevette surimi</t>
  </si>
  <si>
    <t>pate torti</t>
  </si>
  <si>
    <t xml:space="preserve">crevette mini saumuré </t>
  </si>
  <si>
    <t>surimi</t>
  </si>
  <si>
    <t>crudité+torti crevette surimi 1</t>
  </si>
  <si>
    <t>crudité+torti crevette surimi 2</t>
  </si>
  <si>
    <t>crudité+torti crevette surimi 3</t>
  </si>
  <si>
    <t>crudité+torti crevette surimi 4</t>
  </si>
  <si>
    <t>crudité+torti crevette surimi 5</t>
  </si>
  <si>
    <t>crudité+torti crevette surimi 6</t>
  </si>
  <si>
    <t>crudité+torti crevette surimi 7</t>
  </si>
  <si>
    <t>crudité+torti crevette surimi 8</t>
  </si>
  <si>
    <t>crudité+torti crevette surimi 9</t>
  </si>
  <si>
    <t>crudité+torti crevette surimi 10</t>
  </si>
  <si>
    <t>crudité+torti crevette surimi 11</t>
  </si>
  <si>
    <t>crudité+torti crevette surimi 12</t>
  </si>
  <si>
    <t>olive verte</t>
  </si>
  <si>
    <t>mayo creme epaisse</t>
  </si>
  <si>
    <t>persil ciboulette roquette</t>
  </si>
  <si>
    <t>Mini penne</t>
  </si>
  <si>
    <t>Huile d’olive</t>
  </si>
  <si>
    <t>Basilic</t>
  </si>
  <si>
    <t>Bille mozza</t>
  </si>
  <si>
    <t>crudité+Salade italienne</t>
  </si>
  <si>
    <t>crudité+Salade italienne 1</t>
  </si>
  <si>
    <t>crudité+Salade italienne 2</t>
  </si>
  <si>
    <t>crudité+Salade italienne 3</t>
  </si>
  <si>
    <t>crudité+Salade italienne 4</t>
  </si>
  <si>
    <t>crudité+Salade italienne 5</t>
  </si>
  <si>
    <t>crudité+Salade italienne 6</t>
  </si>
  <si>
    <t>crudité+Salade italienne 7</t>
  </si>
  <si>
    <t>crudité+Salade italienne 8</t>
  </si>
  <si>
    <t>crudité+Salade italienne 9</t>
  </si>
  <si>
    <t>crudité+Salade italienne 10</t>
  </si>
  <si>
    <t>crudité+Salade italienne 11</t>
  </si>
  <si>
    <t>crudité+Salade italienne 12</t>
  </si>
  <si>
    <t>CRAQUANTE CARA 2</t>
  </si>
  <si>
    <t>Poisson blanc</t>
  </si>
  <si>
    <t>Poisson blanc 1</t>
  </si>
  <si>
    <t>mericq</t>
  </si>
  <si>
    <t>Poisson blanc 2</t>
  </si>
  <si>
    <t>assortiment tarte sirf</t>
  </si>
  <si>
    <t>assortiment tarte sirf 1</t>
  </si>
  <si>
    <t>assortiment tarte sirf 2</t>
  </si>
  <si>
    <t>pavé saumon)0,150 GR ENVIRON</t>
  </si>
  <si>
    <t>Filet mignon en frais ou en dur</t>
  </si>
  <si>
    <t>pavé/dos cabillaud 0,150 GR ENVIRON</t>
  </si>
  <si>
    <t>pavé de rumsteak )0,150 GR ENVIRON</t>
  </si>
  <si>
    <t>Filet mignon (49690)7€95</t>
  </si>
  <si>
    <t>pavé / dosMerlu 0,150 GR ENVIRON</t>
  </si>
  <si>
    <t>escalope dinde 0,150 environ dur ou frais</t>
  </si>
  <si>
    <t>merlu OF</t>
  </si>
  <si>
    <t>merlu OF 1</t>
  </si>
  <si>
    <t>merlu OF 2</t>
  </si>
  <si>
    <t>Merlu cœur(4093) 8€32(ct5kg) 0.130</t>
  </si>
  <si>
    <t>Merlu PAVé(9414) 10€40(ct5kg) 0.150</t>
  </si>
  <si>
    <t xml:space="preserve">Suprême poulet (104080)(ct 5kg) (25pc/ct 8€18) </t>
  </si>
  <si>
    <t>souris d'agneau(1566)15€75</t>
  </si>
  <si>
    <t xml:space="preserve">sirf </t>
  </si>
  <si>
    <t>pavé cabillaud (7338)(150gr ct5kg (33 au ct) 16€32</t>
  </si>
  <si>
    <t>Saute de veau (ct de 5kg ) (111694) 11€21</t>
  </si>
  <si>
    <t>Gigas encornet 8€70 (3293)</t>
  </si>
  <si>
    <t>pavé de rumsteak (102956) (ct 5,4kg, pc 0.170, 30pc/ct) 10€33</t>
  </si>
  <si>
    <t>veau aux olives 8</t>
  </si>
  <si>
    <t>Saute de veau (ct de 5kg ) (2804) 11€50 FRAIS</t>
  </si>
  <si>
    <t>Merlu (3624)(ct3kg) 0.150  10€80</t>
  </si>
  <si>
    <t>merlu OF 3</t>
  </si>
  <si>
    <t>LEVURE BOULANGERE</t>
  </si>
  <si>
    <t>SAUCE PIZZA MUTI</t>
  </si>
  <si>
    <t>MOZZA RAPÉ</t>
  </si>
  <si>
    <t>OLIVE</t>
  </si>
  <si>
    <t>FROMAGE CHEVRE</t>
  </si>
  <si>
    <t>FOURME AMBERT</t>
  </si>
  <si>
    <t>ORIGAN</t>
  </si>
  <si>
    <t>PIZZA QUATRE FROM</t>
  </si>
  <si>
    <t>PIZZA QUATRE FROM 1</t>
  </si>
  <si>
    <t>PIZZA QUATRE FROM 2</t>
  </si>
  <si>
    <t>PIZZA QUATRE FROM 3</t>
  </si>
  <si>
    <t>PIZZA QUATRE FROM 4</t>
  </si>
  <si>
    <t>PIZZA QUATRE FROM 5</t>
  </si>
  <si>
    <t>PIZZA QUATRE FROM 6</t>
  </si>
  <si>
    <t>PIZZA QUATRE FROM 7</t>
  </si>
  <si>
    <t>PIZZA QUATRE FROM 8</t>
  </si>
  <si>
    <t>PIZZA QUATRE FROM 9</t>
  </si>
  <si>
    <t>SALADE VERTE</t>
  </si>
  <si>
    <t>PIZZA QUATRE FROM 10</t>
  </si>
  <si>
    <t>LENTILLE</t>
  </si>
  <si>
    <t>POMME QUARTIER A/PEAU 1€90 5382</t>
  </si>
  <si>
    <t>POMME QUARTIER A/PEAU</t>
  </si>
  <si>
    <t>POMME QUARTIER A/PEAU 1</t>
  </si>
  <si>
    <t>roulé jambon fromage (2325) ct54</t>
  </si>
  <si>
    <t>tarte tomate</t>
  </si>
  <si>
    <t>tarte tomate 1</t>
  </si>
  <si>
    <t>tarte tomate 2</t>
  </si>
  <si>
    <t>tarte tomate 3</t>
  </si>
  <si>
    <t>tarte tomate 4</t>
  </si>
  <si>
    <t>tarte tomate 5</t>
  </si>
  <si>
    <t>fraise mascarpone</t>
  </si>
  <si>
    <t>fraise mascarpone 1</t>
  </si>
  <si>
    <t>fraise</t>
  </si>
  <si>
    <t>https://cuisine.journaldesfemmes.fr/recette/347878-verrine-fraise-mascarpone-speculos</t>
  </si>
  <si>
    <t>fraise mascarpone 2</t>
  </si>
  <si>
    <t>mascarpone</t>
  </si>
  <si>
    <t>fraise mascarpone 3</t>
  </si>
  <si>
    <t>fraise mascarpone 4</t>
  </si>
  <si>
    <t>poudre speculos</t>
  </si>
  <si>
    <t>fraise mascarpone 5</t>
  </si>
  <si>
    <t>tartare ananas mangue maison</t>
  </si>
  <si>
    <t>tartare ananas mangue maison 1</t>
  </si>
  <si>
    <t>ananas</t>
  </si>
  <si>
    <t>tartare ananas mangue maison 2</t>
  </si>
  <si>
    <t>vanille</t>
  </si>
  <si>
    <t>tartare ananas mangue maison 3</t>
  </si>
  <si>
    <t>menthe</t>
  </si>
  <si>
    <t>tartare ananas mangue maison 4</t>
  </si>
  <si>
    <t>tarte tomate 6</t>
  </si>
  <si>
    <t>dipping fries</t>
  </si>
  <si>
    <t>dipping fries 1</t>
  </si>
  <si>
    <t>dipping fries 2</t>
  </si>
  <si>
    <t>dipping fries 3</t>
  </si>
  <si>
    <t>assiette cruditées</t>
  </si>
  <si>
    <t xml:space="preserve">celeri </t>
  </si>
  <si>
    <t>assiette cruditées 1</t>
  </si>
  <si>
    <t>assiette cruditées 2</t>
  </si>
  <si>
    <t>assiette cruditées 3</t>
  </si>
  <si>
    <t>assiette cruditées 4</t>
  </si>
  <si>
    <t>assiette cruditées 5</t>
  </si>
  <si>
    <t>assiette cruditées 6</t>
  </si>
  <si>
    <t>salade grecque</t>
  </si>
  <si>
    <t>salade grecque 1</t>
  </si>
  <si>
    <t>salade grecque 2</t>
  </si>
  <si>
    <t>salade grecque 3</t>
  </si>
  <si>
    <t>salade grecque 4</t>
  </si>
  <si>
    <t>salade grecque 5</t>
  </si>
  <si>
    <t>salade grecque 6</t>
  </si>
  <si>
    <t>olives</t>
  </si>
  <si>
    <t>feta</t>
  </si>
  <si>
    <t>capres</t>
  </si>
  <si>
    <t>origan</t>
  </si>
  <si>
    <t>salade grecque 7</t>
  </si>
  <si>
    <t>salade grecque 8</t>
  </si>
  <si>
    <t>salade grecque 9</t>
  </si>
  <si>
    <t>tomate mozza</t>
  </si>
  <si>
    <t>tomate mozza 1</t>
  </si>
  <si>
    <t>tomate mozza 2</t>
  </si>
  <si>
    <t>tomate mozza 3</t>
  </si>
  <si>
    <t>tomate mozza 4</t>
  </si>
  <si>
    <t>tomate mozza 5</t>
  </si>
  <si>
    <t>mozzarella</t>
  </si>
  <si>
    <t>assiette crudi asiat</t>
  </si>
  <si>
    <t>assiette crudi asiat 1</t>
  </si>
  <si>
    <t>assiette crudi asiat 2</t>
  </si>
  <si>
    <t>assiette crudi asiat 3</t>
  </si>
  <si>
    <t>assiette crudi asiat 4</t>
  </si>
  <si>
    <t>assiette crudi asiat 5</t>
  </si>
  <si>
    <t>assiette crudi asiat 6</t>
  </si>
  <si>
    <t>pousse soja</t>
  </si>
  <si>
    <t xml:space="preserve">vinaigrette soja </t>
  </si>
  <si>
    <t>assiette crudi asiat 7</t>
  </si>
  <si>
    <t>assiette crudi asiat 8</t>
  </si>
  <si>
    <t xml:space="preserve">filet de julienne </t>
  </si>
  <si>
    <t>filet de julienne 1</t>
  </si>
  <si>
    <t>filet de julienne 2</t>
  </si>
  <si>
    <t>filet de julienne</t>
  </si>
  <si>
    <t>salade chèvre chaud</t>
  </si>
  <si>
    <t>salade chèvre chaud 1</t>
  </si>
  <si>
    <t>salade chèvre chaud 2</t>
  </si>
  <si>
    <t>salade chèvre chaud 3</t>
  </si>
  <si>
    <t>salade chèvre chaud 4</t>
  </si>
  <si>
    <t>pain reste baguette</t>
  </si>
  <si>
    <t>salade chèvre chaud 5</t>
  </si>
  <si>
    <t>salade chèvre chaud 6</t>
  </si>
  <si>
    <t>bacon ou lardon</t>
  </si>
  <si>
    <t>PORC VIETNAMIEN</t>
  </si>
  <si>
    <t>PORC VIETNAMIEN 1</t>
  </si>
  <si>
    <t>PORC VIETNAMIEN 2</t>
  </si>
  <si>
    <t>PORC VIETNAMIEN 3</t>
  </si>
  <si>
    <t>PORC VIETNAMIEN 4</t>
  </si>
  <si>
    <t>PORC VIETNAMIEN 5</t>
  </si>
  <si>
    <t>sauté porc</t>
  </si>
  <si>
    <t>cassonade</t>
  </si>
  <si>
    <t>LEGUME VIETNAMIEN</t>
  </si>
  <si>
    <t>LEGUME VIETNAMIEN 1</t>
  </si>
  <si>
    <t>LEGUME VIETNAMIEN 2</t>
  </si>
  <si>
    <t>LEGUME VIETNAMIEN 3</t>
  </si>
  <si>
    <t xml:space="preserve">COURGETTE </t>
  </si>
  <si>
    <t>CAROTTE</t>
  </si>
  <si>
    <t>HARICOT VERT</t>
  </si>
  <si>
    <t>ECHALOTTE</t>
  </si>
  <si>
    <t>LEGUME VIETNAMIEN 4</t>
  </si>
  <si>
    <t>LEGUME VIETNAMIEN 5</t>
  </si>
  <si>
    <t>LEGUME VIETNAMIEN 6</t>
  </si>
  <si>
    <t>CARDAMON</t>
  </si>
  <si>
    <t>GINGEMBRE</t>
  </si>
  <si>
    <t>PORC VIETNAMIEN 6</t>
  </si>
  <si>
    <t>CITRONNELLE</t>
  </si>
  <si>
    <t>POUSSE DE SOJA</t>
  </si>
  <si>
    <t>flan de légume</t>
  </si>
  <si>
    <t>flan de légume 1</t>
  </si>
  <si>
    <t>flan de légume 2</t>
  </si>
  <si>
    <t>flan de légume 3</t>
  </si>
  <si>
    <t>flan de légume 4</t>
  </si>
  <si>
    <t>flan de légume 5</t>
  </si>
  <si>
    <t>pdt tournées rissolées</t>
  </si>
  <si>
    <t>pdt tournées rissolées 1</t>
  </si>
  <si>
    <t>pdt tournées rissolées 2</t>
  </si>
  <si>
    <t>pdt tournées rissolées 3</t>
  </si>
  <si>
    <t xml:space="preserve">pomme de terre </t>
  </si>
  <si>
    <t>poivron</t>
  </si>
  <si>
    <t>rapé fromage</t>
  </si>
  <si>
    <t>flan de légume 6</t>
  </si>
  <si>
    <t>farine</t>
  </si>
  <si>
    <t>crème liquide</t>
  </si>
  <si>
    <t>flan de légume 7</t>
  </si>
  <si>
    <t>flan de légume 8</t>
  </si>
  <si>
    <t>conchiglie aux légumes</t>
  </si>
  <si>
    <t>conchiglie aux légumes 1</t>
  </si>
  <si>
    <t>conchiglie</t>
  </si>
  <si>
    <t>conchiglie aux légumes 2</t>
  </si>
  <si>
    <t>conchiglie aux légumes 3</t>
  </si>
  <si>
    <t xml:space="preserve">carotte </t>
  </si>
  <si>
    <t>conchiglie aux légumes 4</t>
  </si>
  <si>
    <t>conchiglie aux légumes 5</t>
  </si>
  <si>
    <t>conchiglie aux légumes 6</t>
  </si>
  <si>
    <t>melon jambon</t>
  </si>
  <si>
    <t>melon jambon 1</t>
  </si>
  <si>
    <t>melon</t>
  </si>
  <si>
    <t>melon jambon 2</t>
  </si>
  <si>
    <t>jambon pays</t>
  </si>
  <si>
    <t>melon jambon 3</t>
  </si>
  <si>
    <t>pineau</t>
  </si>
  <si>
    <t>melon jambon 4</t>
  </si>
  <si>
    <t>Profiteroles</t>
  </si>
  <si>
    <t>Profiteroles 1</t>
  </si>
  <si>
    <t>Profiteroles 2</t>
  </si>
  <si>
    <t>Profiteroles 3</t>
  </si>
  <si>
    <t>chantilly</t>
  </si>
  <si>
    <t>Profiteroles ct50p 26gr 19738</t>
  </si>
  <si>
    <t>concentré tomate</t>
  </si>
  <si>
    <t>SALADE ESPANA</t>
  </si>
  <si>
    <t>SALADE ESPANA 1</t>
  </si>
  <si>
    <t>SALADE ESPANA 2</t>
  </si>
  <si>
    <t>SALADE ESPANA 3</t>
  </si>
  <si>
    <t>SALADE ESPANA 4</t>
  </si>
  <si>
    <t>OIGNON</t>
  </si>
  <si>
    <t>SALADE ESPANA 5</t>
  </si>
  <si>
    <t>OLIVE VERTE</t>
  </si>
  <si>
    <t>SALADE ESPANA 6</t>
  </si>
  <si>
    <t>MANCHEGO OU EMMENTAL(PRIX)</t>
  </si>
  <si>
    <t>Brioche au fromage</t>
  </si>
  <si>
    <t>Brioche au fromage 1</t>
  </si>
  <si>
    <t>Brioche au fromage 2</t>
  </si>
  <si>
    <t>Brioche au fromage 3</t>
  </si>
  <si>
    <t>Brioche au fromage 4</t>
  </si>
  <si>
    <t>Brioche au fromage 37825 90GR</t>
  </si>
  <si>
    <t>gagnaire tomate</t>
  </si>
  <si>
    <t>gagnaire tomate 1</t>
  </si>
  <si>
    <t>gagnaire tomate 2</t>
  </si>
  <si>
    <t>gagnaire tomate 3</t>
  </si>
  <si>
    <t>gagnaire tomate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</si>
</sst>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C00000"/>
      <name val="Calibri"/>
      <family val="2"/>
      <scheme val="minor"/>
    </font>
    <font>
      <b/>
      <u/>
      <sz val="9"/>
      <name val="Calibri"/>
      <family val="2"/>
      <scheme val="minor"/>
    </font>
    <font>
      <sz val="9"/>
      <color rgb="FFFF00FF"/>
      <name val="Calibri"/>
      <family val="2"/>
      <scheme val="minor"/>
    </font>
    <font>
      <sz val="9"/>
      <color rgb="FFFF00FF"/>
      <name val="Cambria"/>
      <family val="1"/>
    </font>
    <font>
      <sz val="9"/>
      <name val="Cambria"/>
      <family val="1"/>
    </font>
    <font>
      <sz val="9"/>
      <color rgb="FF7030A0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00B0F0"/>
      <name val="Times New Roman"/>
      <family val="1"/>
    </font>
    <font>
      <sz val="9"/>
      <name val="Times New Roman"/>
      <family val="1"/>
    </font>
    <font>
      <b/>
      <u/>
      <sz val="10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1" xfId="0" applyFont="1" applyBorder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1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2" fontId="1" fillId="6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5" fillId="0" borderId="0" xfId="0" applyFont="1"/>
    <xf numFmtId="0" fontId="16" fillId="0" borderId="0" xfId="0" applyFont="1"/>
    <xf numFmtId="2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19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workbookViewId="0">
      <selection activeCell="C19" sqref="C19"/>
    </sheetView>
  </sheetViews>
  <sheetFormatPr baseColWidth="10" defaultRowHeight="13.8" x14ac:dyDescent="0.3"/>
  <cols>
    <col min="1" max="1" width="16.44140625" style="6" customWidth="1"/>
    <col min="2" max="2" width="2.44140625" style="18" customWidth="1"/>
    <col min="3" max="3" width="32.77734375" style="9" customWidth="1"/>
    <col min="4" max="4" width="15.88671875" style="6" customWidth="1"/>
    <col min="5" max="5" width="10.33203125" style="6" customWidth="1"/>
    <col min="6" max="6" width="7.88671875" style="6" customWidth="1"/>
    <col min="7" max="7" width="6.77734375" style="6" customWidth="1"/>
    <col min="8" max="8" width="10.88671875" style="6" customWidth="1"/>
    <col min="9" max="9" width="5.21875" style="6" customWidth="1"/>
    <col min="10" max="16384" width="11.5546875" style="6"/>
  </cols>
  <sheetData>
    <row r="1" spans="1:8" x14ac:dyDescent="0.3">
      <c r="A1" s="8" t="s">
        <v>9</v>
      </c>
      <c r="B1" s="17"/>
      <c r="C1" s="8" t="s">
        <v>0</v>
      </c>
      <c r="D1" s="10">
        <v>100</v>
      </c>
      <c r="E1" s="8" t="s">
        <v>1</v>
      </c>
      <c r="F1" s="13"/>
      <c r="G1" s="8"/>
      <c r="H1" s="8" t="s">
        <v>152</v>
      </c>
    </row>
    <row r="2" spans="1:8" x14ac:dyDescent="0.3">
      <c r="A2" s="15" t="s">
        <v>6</v>
      </c>
      <c r="C2" s="10" t="str">
        <f>A10</f>
        <v>Brioche au fromage</v>
      </c>
      <c r="D2" s="9"/>
      <c r="E2" s="14" t="s">
        <v>389</v>
      </c>
      <c r="F2" s="10">
        <v>12</v>
      </c>
      <c r="G2" s="10" t="s">
        <v>277</v>
      </c>
      <c r="H2" s="10" t="s">
        <v>286</v>
      </c>
    </row>
    <row r="3" spans="1:8" x14ac:dyDescent="0.3">
      <c r="A3" s="15" t="s">
        <v>5</v>
      </c>
      <c r="C3" s="10" t="str">
        <f>A22</f>
        <v>carbonnade flamande</v>
      </c>
      <c r="D3" s="15" t="s">
        <v>148</v>
      </c>
      <c r="E3" s="15"/>
      <c r="F3" s="15" t="s">
        <v>146</v>
      </c>
      <c r="G3" s="15"/>
      <c r="H3" s="15" t="s">
        <v>147</v>
      </c>
    </row>
    <row r="4" spans="1:8" x14ac:dyDescent="0.3">
      <c r="A4" s="15" t="s">
        <v>37</v>
      </c>
      <c r="C4" s="10" t="str">
        <f>A29</f>
        <v>sauce chorizo</v>
      </c>
      <c r="D4" s="9" t="s">
        <v>135</v>
      </c>
      <c r="E4" s="9"/>
      <c r="F4" s="29">
        <f>D1/8</f>
        <v>12.5</v>
      </c>
      <c r="G4" s="29"/>
      <c r="H4" s="29">
        <f>F4/6</f>
        <v>2.0833333333333335</v>
      </c>
    </row>
    <row r="5" spans="1:8" x14ac:dyDescent="0.3">
      <c r="A5" s="15" t="s">
        <v>540</v>
      </c>
      <c r="C5" s="10" t="str">
        <f>A38</f>
        <v>poele leg</v>
      </c>
      <c r="D5" s="9" t="s">
        <v>138</v>
      </c>
      <c r="E5" s="9"/>
      <c r="F5" s="29">
        <f>D1/8</f>
        <v>12.5</v>
      </c>
      <c r="G5" s="29"/>
      <c r="H5" s="29">
        <f>F5/6</f>
        <v>2.0833333333333335</v>
      </c>
    </row>
    <row r="6" spans="1:8" x14ac:dyDescent="0.3">
      <c r="A6" s="15" t="s">
        <v>541</v>
      </c>
      <c r="C6" s="10" t="str">
        <f>A47</f>
        <v>pdt tournées rissolées</v>
      </c>
      <c r="D6" s="15" t="s">
        <v>542</v>
      </c>
      <c r="E6" s="15"/>
      <c r="F6" s="15"/>
      <c r="G6" s="15" t="s">
        <v>128</v>
      </c>
      <c r="H6" s="15" t="s">
        <v>147</v>
      </c>
    </row>
    <row r="7" spans="1:8" x14ac:dyDescent="0.3">
      <c r="A7" s="15" t="s">
        <v>7</v>
      </c>
      <c r="C7" s="10" t="s">
        <v>543</v>
      </c>
      <c r="D7" s="9" t="s">
        <v>150</v>
      </c>
      <c r="E7" s="9"/>
      <c r="F7" s="29"/>
      <c r="G7" s="29">
        <f>D1/3.5</f>
        <v>28.571428571428573</v>
      </c>
      <c r="H7" s="29">
        <f>G7/25</f>
        <v>1.142857142857143</v>
      </c>
    </row>
    <row r="8" spans="1:8" x14ac:dyDescent="0.3">
      <c r="A8" s="15" t="s">
        <v>8</v>
      </c>
      <c r="C8" s="10" t="str">
        <f>A55</f>
        <v>nougat glacé</v>
      </c>
      <c r="D8" s="9" t="s">
        <v>151</v>
      </c>
      <c r="E8" s="9"/>
      <c r="F8" s="29"/>
      <c r="G8" s="29">
        <f>D1/4</f>
        <v>25</v>
      </c>
      <c r="H8" s="29"/>
    </row>
    <row r="9" spans="1:8" x14ac:dyDescent="0.3">
      <c r="A9" s="8" t="s">
        <v>122</v>
      </c>
      <c r="B9" s="19"/>
      <c r="C9" s="8" t="s">
        <v>123</v>
      </c>
      <c r="D9" s="8" t="s">
        <v>124</v>
      </c>
      <c r="E9" s="8" t="s">
        <v>127</v>
      </c>
      <c r="F9" s="8" t="s">
        <v>125</v>
      </c>
      <c r="G9" s="8" t="s">
        <v>126</v>
      </c>
      <c r="H9" s="8"/>
    </row>
    <row r="10" spans="1:8" x14ac:dyDescent="0.3">
      <c r="A10" s="16" t="s">
        <v>1483</v>
      </c>
      <c r="B10" s="18" t="str">
        <f>$A$10&amp;" "&amp;1</f>
        <v>Brioche au fromage 1</v>
      </c>
      <c r="C10" s="9" t="str">
        <f>VLOOKUP($B10,entrée!$A$1:$C$498,2,0)</f>
        <v>Brioche au fromage 37825 90GR</v>
      </c>
      <c r="D10" s="9" t="str">
        <f>VLOOKUP($B10,entrée!$A$1:$C$498,3,0)</f>
        <v>SYSCO</v>
      </c>
      <c r="E10" s="9">
        <f>VLOOKUP($B10,entrée!$A$1:$D$498,4,0)</f>
        <v>1</v>
      </c>
      <c r="F10" s="9"/>
      <c r="G10" s="9">
        <f>D1*E10-F10</f>
        <v>100</v>
      </c>
      <c r="H10" s="9" t="str">
        <f>VLOOKUP($B10,entrée!$A$1:$E$498,5,0)</f>
        <v>PIECE</v>
      </c>
    </row>
    <row r="11" spans="1:8" x14ac:dyDescent="0.3">
      <c r="A11" s="9"/>
      <c r="B11" s="18" t="str">
        <f>$A$10&amp;" "&amp;2</f>
        <v>Brioche au fromage 2</v>
      </c>
      <c r="C11" s="9" t="str">
        <f>VLOOKUP($B11,entrée!$A$1:$C$498,2,0)</f>
        <v>carotte rapée</v>
      </c>
      <c r="D11" s="9" t="str">
        <f>VLOOKUP($B11,entrée!$A$1:$C$498,3,0)</f>
        <v>pons</v>
      </c>
      <c r="E11" s="9">
        <f>VLOOKUP($B11,entrée!$A$1:$D$498,4,0)</f>
        <v>0.01</v>
      </c>
      <c r="F11" s="9"/>
      <c r="G11" s="9">
        <f>D1*E11-F11</f>
        <v>1</v>
      </c>
      <c r="H11" s="9" t="str">
        <f>VLOOKUP($B11,entrée!$A$1:$E$498,5,0)</f>
        <v>kg</v>
      </c>
    </row>
    <row r="12" spans="1:8" x14ac:dyDescent="0.3">
      <c r="A12" s="9"/>
      <c r="B12" s="18" t="str">
        <f>$A$10&amp;" "&amp;3</f>
        <v>Brioche au fromage 3</v>
      </c>
      <c r="C12" s="9" t="str">
        <f>VLOOKUP($B12,entrée!$A$1:$C$498,2,0)</f>
        <v>Mesclun</v>
      </c>
      <c r="D12" s="9" t="str">
        <f>VLOOKUP($B12,entrée!$A$1:$C$498,3,0)</f>
        <v>pons</v>
      </c>
      <c r="E12" s="9">
        <f>VLOOKUP($B12,entrée!$A$1:$D$498,4,0)</f>
        <v>0.01</v>
      </c>
      <c r="F12" s="9"/>
      <c r="G12" s="9">
        <f>D1*E12-F12</f>
        <v>1</v>
      </c>
      <c r="H12" s="9" t="str">
        <f>VLOOKUP($B12,entrée!$A$1:$E$498,5,0)</f>
        <v>kg</v>
      </c>
    </row>
    <row r="13" spans="1:8" x14ac:dyDescent="0.3">
      <c r="A13" s="9"/>
      <c r="B13" s="18" t="str">
        <f>$A$10&amp;" "&amp;4</f>
        <v>Brioche au fromage 4</v>
      </c>
      <c r="C13" s="9" t="str">
        <f>VLOOKUP($B13,entrée!$A$1:$C$498,2,0)</f>
        <v>vinaigrette</v>
      </c>
      <c r="D13" s="9">
        <f>VLOOKUP($B13,entrée!$A$1:$C$498,3,0)</f>
        <v>0</v>
      </c>
      <c r="E13" s="9">
        <f>VLOOKUP($B13,entrée!$A$1:$D$498,4,0)</f>
        <v>5.0000000000000001E-3</v>
      </c>
      <c r="F13" s="9"/>
      <c r="G13" s="9">
        <f>D1*E13-F13</f>
        <v>0.5</v>
      </c>
      <c r="H13" s="9" t="str">
        <f>VLOOKUP($B13,entrée!$A$1:$E$498,5,0)</f>
        <v>litre</v>
      </c>
    </row>
    <row r="14" spans="1:8" x14ac:dyDescent="0.3">
      <c r="A14" s="9"/>
      <c r="B14" s="18" t="str">
        <f>$A$10&amp;" "&amp;5</f>
        <v>Brioche au fromage 5</v>
      </c>
      <c r="C14" s="9" t="e">
        <f>VLOOKUP($B14,entrée!$A$1:$C$498,2,0)</f>
        <v>#N/A</v>
      </c>
      <c r="D14" s="9" t="e">
        <f>VLOOKUP($B14,entrée!$A$1:$C$498,3,0)</f>
        <v>#N/A</v>
      </c>
      <c r="E14" s="9" t="e">
        <f>VLOOKUP($B14,entrée!$A$1:$D$498,4,0)</f>
        <v>#N/A</v>
      </c>
      <c r="F14" s="9"/>
      <c r="G14" s="9" t="e">
        <f>D1*E14-F14</f>
        <v>#N/A</v>
      </c>
      <c r="H14" s="9" t="e">
        <f>VLOOKUP($B14,entrée!$A$1:$E$498,5,0)</f>
        <v>#N/A</v>
      </c>
    </row>
    <row r="15" spans="1:8" x14ac:dyDescent="0.3">
      <c r="A15" s="9"/>
      <c r="B15" s="18" t="str">
        <f>$A$10&amp;" "&amp;6</f>
        <v>Brioche au fromage 6</v>
      </c>
      <c r="C15" s="9" t="e">
        <f>VLOOKUP($B15,entrée!$A$1:$C$498,2,0)</f>
        <v>#N/A</v>
      </c>
      <c r="D15" s="9" t="e">
        <f>VLOOKUP($B15,entrée!$A$1:$C$498,3,0)</f>
        <v>#N/A</v>
      </c>
      <c r="E15" s="9" t="e">
        <f>VLOOKUP($B15,entrée!$A$1:$D$498,4,0)</f>
        <v>#N/A</v>
      </c>
      <c r="F15" s="9"/>
      <c r="G15" s="9" t="e">
        <f>D1*E15-F15</f>
        <v>#N/A</v>
      </c>
      <c r="H15" s="9" t="e">
        <f>VLOOKUP($B15,entrée!$A$1:$E$498,5,0)</f>
        <v>#N/A</v>
      </c>
    </row>
    <row r="16" spans="1:8" x14ac:dyDescent="0.3">
      <c r="A16" s="9"/>
      <c r="B16" s="18" t="str">
        <f>$A$10&amp;" "&amp;7</f>
        <v>Brioche au fromage 7</v>
      </c>
      <c r="C16" s="9" t="e">
        <f>VLOOKUP($B16,entrée!$A$1:$C$498,2,0)</f>
        <v>#N/A</v>
      </c>
      <c r="D16" s="9" t="e">
        <f>VLOOKUP($B16,entrée!$A$1:$C$498,3,0)</f>
        <v>#N/A</v>
      </c>
      <c r="E16" s="9" t="e">
        <f>VLOOKUP($B16,entrée!$A$1:$D$498,4,0)</f>
        <v>#N/A</v>
      </c>
      <c r="F16" s="9"/>
      <c r="G16" s="9" t="e">
        <f>D1*E16-F16</f>
        <v>#N/A</v>
      </c>
      <c r="H16" s="9" t="e">
        <f>VLOOKUP($B16,entrée!$A$1:$E$498,5,0)</f>
        <v>#N/A</v>
      </c>
    </row>
    <row r="17" spans="1:8" x14ac:dyDescent="0.3">
      <c r="A17" s="9"/>
      <c r="B17" s="18" t="str">
        <f>$A$10&amp;" "&amp;8</f>
        <v>Brioche au fromage 8</v>
      </c>
      <c r="C17" s="9" t="e">
        <f>VLOOKUP($B17,entrée!$A$1:$C$498,2,0)</f>
        <v>#N/A</v>
      </c>
      <c r="D17" s="9" t="e">
        <f>VLOOKUP($B17,entrée!$A$1:$C$498,3,0)</f>
        <v>#N/A</v>
      </c>
      <c r="E17" s="9" t="e">
        <f>VLOOKUP($B17,entrée!$A$1:$D$498,4,0)</f>
        <v>#N/A</v>
      </c>
      <c r="F17" s="9"/>
      <c r="G17" s="9" t="e">
        <f>D1*E17-F17</f>
        <v>#N/A</v>
      </c>
      <c r="H17" s="9" t="e">
        <f>VLOOKUP($B17,entrée!$A$1:$E$498,5,0)</f>
        <v>#N/A</v>
      </c>
    </row>
    <row r="18" spans="1:8" x14ac:dyDescent="0.3">
      <c r="A18" s="9"/>
      <c r="B18" s="18" t="str">
        <f>$A$10&amp;" "&amp;9</f>
        <v>Brioche au fromage 9</v>
      </c>
      <c r="C18" s="9" t="e">
        <f>VLOOKUP($B18,entrée!$A$1:$C$498,2,0)</f>
        <v>#N/A</v>
      </c>
      <c r="D18" s="9" t="e">
        <f>VLOOKUP($B18,entrée!$A$1:$C$498,3,0)</f>
        <v>#N/A</v>
      </c>
      <c r="E18" s="9" t="e">
        <f>VLOOKUP($B18,entrée!$A$1:$D$498,4,0)</f>
        <v>#N/A</v>
      </c>
      <c r="F18" s="9"/>
      <c r="G18" s="9" t="e">
        <f>D1*E18-F18</f>
        <v>#N/A</v>
      </c>
      <c r="H18" s="9" t="e">
        <f>VLOOKUP($B18,entrée!$A$1:$E$498,5,0)</f>
        <v>#N/A</v>
      </c>
    </row>
    <row r="19" spans="1:8" x14ac:dyDescent="0.3">
      <c r="A19" s="9"/>
      <c r="B19" s="18" t="str">
        <f>$A$10&amp;" "&amp;10</f>
        <v>Brioche au fromage 10</v>
      </c>
      <c r="C19" s="9" t="e">
        <f>VLOOKUP($B19,entrée!$A$1:$C$498,2,0)</f>
        <v>#N/A</v>
      </c>
      <c r="D19" s="9" t="e">
        <f>VLOOKUP($B19,entrée!$A$1:$C$498,3,0)</f>
        <v>#N/A</v>
      </c>
      <c r="E19" s="9" t="e">
        <f>VLOOKUP($B19,entrée!$A$1:$D$498,4,0)</f>
        <v>#N/A</v>
      </c>
      <c r="F19" s="9"/>
      <c r="G19" s="9" t="e">
        <f>D1*E19-F19</f>
        <v>#N/A</v>
      </c>
      <c r="H19" s="9" t="e">
        <f>VLOOKUP($B19,entrée!$A$1:$E$498,5,0)</f>
        <v>#N/A</v>
      </c>
    </row>
    <row r="20" spans="1:8" x14ac:dyDescent="0.3">
      <c r="A20" s="12"/>
      <c r="B20" s="18" t="str">
        <f>$A$10&amp;" "&amp;11</f>
        <v>Brioche au fromage 11</v>
      </c>
      <c r="C20" s="9" t="e">
        <f>VLOOKUP($B20,entrée!$A$1:$C$498,2,0)</f>
        <v>#N/A</v>
      </c>
      <c r="D20" s="9" t="e">
        <f>VLOOKUP($B20,entrée!$A$1:$C$498,3,0)</f>
        <v>#N/A</v>
      </c>
      <c r="E20" s="9" t="e">
        <f>VLOOKUP($B20,entrée!$A$1:$D$498,4,0)</f>
        <v>#N/A</v>
      </c>
      <c r="F20" s="9"/>
      <c r="G20" s="9" t="e">
        <f>D1*E20-F20</f>
        <v>#N/A</v>
      </c>
      <c r="H20" s="9" t="e">
        <f>VLOOKUP($B20,entrée!$A$1:$E$498,5,0)</f>
        <v>#N/A</v>
      </c>
    </row>
    <row r="21" spans="1:8" x14ac:dyDescent="0.3">
      <c r="A21" s="9"/>
      <c r="B21" s="18" t="str">
        <f>$A$10&amp;" "&amp;12</f>
        <v>Brioche au fromage 12</v>
      </c>
      <c r="C21" s="9" t="e">
        <f>VLOOKUP($B21,entrée!$A$1:$C$498,2,0)</f>
        <v>#N/A</v>
      </c>
      <c r="D21" s="9" t="e">
        <f>VLOOKUP($B21,entrée!$A$1:$C$498,3,0)</f>
        <v>#N/A</v>
      </c>
      <c r="E21" s="9" t="e">
        <f>VLOOKUP($B21,entrée!$A$1:$D$498,4,0)</f>
        <v>#N/A</v>
      </c>
      <c r="F21" s="9"/>
      <c r="G21" s="9" t="e">
        <f>D1*E21-F21</f>
        <v>#N/A</v>
      </c>
      <c r="H21" s="9" t="e">
        <f>VLOOKUP($B21,entrée!$A$1:$E$498,5,0)</f>
        <v>#N/A</v>
      </c>
    </row>
    <row r="22" spans="1:8" x14ac:dyDescent="0.3">
      <c r="A22" s="16" t="s">
        <v>737</v>
      </c>
      <c r="B22" s="21" t="str">
        <f>$A$22&amp;" "&amp;1</f>
        <v>carbonnade flamande 1</v>
      </c>
      <c r="C22" s="20" t="str">
        <f>VLOOKUP($B22,proteine!$A$1:$C$513,2,0)</f>
        <v>Noix de joue de bœuf (0207)(ct 5kg)</v>
      </c>
      <c r="D22" s="20" t="str">
        <f>VLOOKUP($B22,proteine!$A$1:$C$513,3,0)</f>
        <v>sirf</v>
      </c>
      <c r="E22" s="20">
        <f>VLOOKUP($B22,proteine!$A$1:$D$513,4,0)</f>
        <v>0.2</v>
      </c>
      <c r="F22" s="20"/>
      <c r="G22" s="20">
        <f>D1*E22-F22</f>
        <v>20</v>
      </c>
      <c r="H22" s="20" t="str">
        <f>VLOOKUP($B22,proteine!$A$1:$E$513,5,0)</f>
        <v>KG</v>
      </c>
    </row>
    <row r="23" spans="1:8" x14ac:dyDescent="0.3">
      <c r="A23" s="12"/>
      <c r="B23" s="21" t="str">
        <f>$A$22&amp;" "&amp;2</f>
        <v>carbonnade flamande 2</v>
      </c>
      <c r="C23" s="20" t="str">
        <f>VLOOKUP($B23,proteine!$A$1:$C$513,2,0)</f>
        <v>pain d'épice</v>
      </c>
      <c r="D23" s="20" t="str">
        <f>VLOOKUP($B23,proteine!$A$1:$C$513,3,0)</f>
        <v>ouest frais</v>
      </c>
      <c r="E23" s="20">
        <f>VLOOKUP($B23,proteine!$A$1:$D$513,4,0)</f>
        <v>0.01</v>
      </c>
      <c r="F23" s="20"/>
      <c r="G23" s="20">
        <f>D1*E23-F23</f>
        <v>1</v>
      </c>
      <c r="H23" s="20" t="str">
        <f>VLOOKUP($B23,proteine!$A$1:$E$513,5,0)</f>
        <v>KG</v>
      </c>
    </row>
    <row r="24" spans="1:8" x14ac:dyDescent="0.3">
      <c r="A24" s="20"/>
      <c r="B24" s="21" t="str">
        <f>$A$22&amp;" "&amp;3</f>
        <v>carbonnade flamande 3</v>
      </c>
      <c r="C24" s="20" t="str">
        <f>VLOOKUP($B24,proteine!$A$1:$C$513,2,0)</f>
        <v xml:space="preserve">ail </v>
      </c>
      <c r="D24" s="20" t="str">
        <f>VLOOKUP($B24,proteine!$A$1:$C$513,3,0)</f>
        <v>gel cote</v>
      </c>
      <c r="E24" s="20">
        <f>VLOOKUP($B24,proteine!$A$1:$D$513,4,0)</f>
        <v>8.0000000000000002E-3</v>
      </c>
      <c r="F24" s="20"/>
      <c r="G24" s="20">
        <f>D1*E24-F24</f>
        <v>0.8</v>
      </c>
      <c r="H24" s="20" t="str">
        <f>VLOOKUP($B24,proteine!$A$1:$E$513,5,0)</f>
        <v>KG</v>
      </c>
    </row>
    <row r="25" spans="1:8" x14ac:dyDescent="0.3">
      <c r="A25" s="20"/>
      <c r="B25" s="21" t="str">
        <f>$A$22&amp;" "&amp;4</f>
        <v>carbonnade flamande 4</v>
      </c>
      <c r="C25" s="20" t="str">
        <f>VLOOKUP($B25,proteine!$A$1:$C$513,2,0)</f>
        <v>oignon</v>
      </c>
      <c r="D25" s="20" t="str">
        <f>VLOOKUP($B25,proteine!$A$1:$C$513,3,0)</f>
        <v>passion froid</v>
      </c>
      <c r="E25" s="20">
        <f>VLOOKUP($B25,proteine!$A$1:$D$513,4,0)</f>
        <v>1.4999999999999999E-2</v>
      </c>
      <c r="F25" s="20"/>
      <c r="G25" s="20">
        <f>D1*E25-F25</f>
        <v>1.5</v>
      </c>
      <c r="H25" s="20" t="str">
        <f>VLOOKUP($B25,proteine!$A$1:$E$513,5,0)</f>
        <v>KG</v>
      </c>
    </row>
    <row r="26" spans="1:8" x14ac:dyDescent="0.3">
      <c r="A26" s="20"/>
      <c r="B26" s="21" t="str">
        <f>$A$22&amp;" "&amp;5</f>
        <v>carbonnade flamande 5</v>
      </c>
      <c r="C26" s="20" t="str">
        <f>VLOOKUP($B26,proteine!$A$1:$C$513,2,0)</f>
        <v>bière</v>
      </c>
      <c r="D26" s="20" t="str">
        <f>VLOOKUP($B26,proteine!$A$1:$C$513,3,0)</f>
        <v>inter</v>
      </c>
      <c r="E26" s="20">
        <f>VLOOKUP($B26,proteine!$A$1:$D$513,4,0)</f>
        <v>1.4999999999999999E-2</v>
      </c>
      <c r="F26" s="20"/>
      <c r="G26" s="20">
        <f>D1*E26-F26</f>
        <v>1.5</v>
      </c>
      <c r="H26" s="20" t="str">
        <f>VLOOKUP($B26,proteine!$A$1:$E$513,5,0)</f>
        <v>LITRE</v>
      </c>
    </row>
    <row r="27" spans="1:8" x14ac:dyDescent="0.3">
      <c r="A27" s="20"/>
      <c r="B27" s="21" t="str">
        <f>$A$22&amp;" "&amp;6</f>
        <v>carbonnade flamande 6</v>
      </c>
      <c r="C27" s="20" t="str">
        <f>VLOOKUP($B27,proteine!$A$1:$C$513,2,0)</f>
        <v xml:space="preserve">fond de veau </v>
      </c>
      <c r="D27" s="20" t="str">
        <f>VLOOKUP($B27,proteine!$A$1:$C$513,3,0)</f>
        <v>ouest frais</v>
      </c>
      <c r="E27" s="20">
        <f>VLOOKUP($B27,proteine!$A$1:$D$513,4,0)</f>
        <v>2E-3</v>
      </c>
      <c r="F27" s="20"/>
      <c r="G27" s="20">
        <f>D1*E27-F27</f>
        <v>0.2</v>
      </c>
      <c r="H27" s="20" t="str">
        <f>VLOOKUP($B27,proteine!$A$1:$E$513,5,0)</f>
        <v>KG</v>
      </c>
    </row>
    <row r="28" spans="1:8" x14ac:dyDescent="0.3">
      <c r="A28" s="20"/>
      <c r="B28" s="21" t="str">
        <f>$A$22&amp;" "&amp;7</f>
        <v>carbonnade flamande 7</v>
      </c>
      <c r="C28" s="20" t="str">
        <f>VLOOKUP($B28,proteine!$A$1:$C$513,2,0)</f>
        <v>moutarde</v>
      </c>
      <c r="D28" s="20" t="str">
        <f>VLOOKUP($B28,proteine!$A$1:$C$513,3,0)</f>
        <v>ouest frais</v>
      </c>
      <c r="E28" s="20">
        <f>VLOOKUP($B28,proteine!$A$1:$D$513,4,0)</f>
        <v>5.0000000000000001E-3</v>
      </c>
      <c r="F28" s="9"/>
      <c r="G28" s="20">
        <f>D1*E28-F28</f>
        <v>0.5</v>
      </c>
      <c r="H28" s="20" t="str">
        <f>VLOOKUP($B28,proteine!$A$1:$E$513,5,0)</f>
        <v>KG</v>
      </c>
    </row>
    <row r="29" spans="1:8" x14ac:dyDescent="0.3">
      <c r="A29" s="16" t="s">
        <v>38</v>
      </c>
      <c r="B29" s="18" t="str">
        <f>$A$29&amp;" "&amp;1</f>
        <v>sauce chorizo 1</v>
      </c>
      <c r="C29" s="9" t="str">
        <f>VLOOKUP($B29,sauce!$A$1:$C$501,2,0)</f>
        <v>Chorizo</v>
      </c>
      <c r="D29" s="9" t="str">
        <f>VLOOKUP($B29,sauce!$A$1:$C$501,3,0)</f>
        <v>sirf</v>
      </c>
      <c r="E29" s="9">
        <f>VLOOKUP($B29,sauce!$A$1:$D$501,4,0)</f>
        <v>5.0000000000000001E-3</v>
      </c>
      <c r="F29" s="9"/>
      <c r="G29" s="9">
        <f>D1*E29-F29</f>
        <v>0.5</v>
      </c>
      <c r="H29" s="9" t="str">
        <f>VLOOKUP($B29,sauce!$A$1:$E$501,5,0)</f>
        <v>kg</v>
      </c>
    </row>
    <row r="30" spans="1:8" x14ac:dyDescent="0.3">
      <c r="A30" s="9"/>
      <c r="B30" s="18" t="str">
        <f>$A$29&amp;" "&amp;2</f>
        <v>sauce chorizo 2</v>
      </c>
      <c r="C30" s="9" t="str">
        <f>VLOOKUP($B30,sauce!$A$1:$C$501,2,0)</f>
        <v>échalote</v>
      </c>
      <c r="D30" s="9" t="str">
        <f>VLOOKUP($B30,sauce!$A$1:$C$501,3,0)</f>
        <v>passion froid</v>
      </c>
      <c r="E30" s="9">
        <f>VLOOKUP($B30,sauce!$A$1:$D$501,4,0)</f>
        <v>3.0000000000000001E-3</v>
      </c>
      <c r="F30" s="9"/>
      <c r="G30" s="9">
        <f>D1*E30-F30</f>
        <v>0.3</v>
      </c>
      <c r="H30" s="9" t="str">
        <f>VLOOKUP($B30,sauce!$A$1:$E$501,5,0)</f>
        <v>kg</v>
      </c>
    </row>
    <row r="31" spans="1:8" x14ac:dyDescent="0.3">
      <c r="A31" s="9"/>
      <c r="B31" s="18" t="str">
        <f>$A$29&amp;" "&amp;3</f>
        <v>sauce chorizo 3</v>
      </c>
      <c r="C31" s="9" t="str">
        <f>VLOOKUP($B31,sauce!$A$1:$C$501,2,0)</f>
        <v>Tomate confite</v>
      </c>
      <c r="D31" s="9" t="str">
        <f>VLOOKUP($B31,sauce!$A$1:$C$501,3,0)</f>
        <v>ouest frais</v>
      </c>
      <c r="E31" s="9">
        <f>VLOOKUP($B31,sauce!$A$1:$D$501,4,0)</f>
        <v>5.0000000000000001E-3</v>
      </c>
      <c r="F31" s="9"/>
      <c r="G31" s="9">
        <f>D1*E31-F31</f>
        <v>0.5</v>
      </c>
      <c r="H31" s="9" t="str">
        <f>VLOOKUP($B31,sauce!$A$1:$E$501,5,0)</f>
        <v>kg</v>
      </c>
    </row>
    <row r="32" spans="1:8" x14ac:dyDescent="0.3">
      <c r="A32" s="9"/>
      <c r="B32" s="18" t="str">
        <f>$A$29&amp;" "&amp;4</f>
        <v>sauce chorizo 4</v>
      </c>
      <c r="C32" s="9" t="str">
        <f>VLOOKUP($B32,sauce!$A$1:$C$501,2,0)</f>
        <v xml:space="preserve">Crème liquide(44610) </v>
      </c>
      <c r="D32" s="9" t="str">
        <f>VLOOKUP($B32,sauce!$A$1:$C$501,3,0)</f>
        <v>ouest frais</v>
      </c>
      <c r="E32" s="9">
        <f>VLOOKUP($B32,sauce!$A$1:$D$501,4,0)</f>
        <v>0.01</v>
      </c>
      <c r="F32" s="9"/>
      <c r="G32" s="9">
        <f>D1*E32-F32</f>
        <v>1</v>
      </c>
      <c r="H32" s="9" t="str">
        <f>VLOOKUP($B32,sauce!$A$1:$E$501,5,0)</f>
        <v>litre</v>
      </c>
    </row>
    <row r="33" spans="1:8" x14ac:dyDescent="0.3">
      <c r="A33" s="9"/>
      <c r="B33" s="18" t="str">
        <f>$A$29&amp;" "&amp;5</f>
        <v>sauce chorizo 5</v>
      </c>
      <c r="C33" s="9" t="str">
        <f>VLOOKUP($B33,sauce!$A$1:$C$501,2,0)</f>
        <v>Farine</v>
      </c>
      <c r="D33" s="9" t="str">
        <f>VLOOKUP($B33,sauce!$A$1:$C$501,3,0)</f>
        <v>ouest frais</v>
      </c>
      <c r="E33" s="9">
        <f>VLOOKUP($B33,sauce!$A$1:$D$501,4,0)</f>
        <v>1E-3</v>
      </c>
      <c r="F33" s="9"/>
      <c r="G33" s="9">
        <f>D1*E33-F33</f>
        <v>0.1</v>
      </c>
      <c r="H33" s="9" t="str">
        <f>VLOOKUP($B33,sauce!$A$1:$E$501,5,0)</f>
        <v>kg</v>
      </c>
    </row>
    <row r="34" spans="1:8" x14ac:dyDescent="0.3">
      <c r="A34" s="9"/>
      <c r="B34" s="18" t="str">
        <f>$A$29&amp;" "&amp;6</f>
        <v>sauce chorizo 6</v>
      </c>
      <c r="C34" s="9">
        <f>VLOOKUP($B34,sauce!$A$1:$C$501,2,0)</f>
        <v>0</v>
      </c>
      <c r="D34" s="9">
        <f>VLOOKUP($B34,sauce!$A$1:$C$501,3,0)</f>
        <v>0</v>
      </c>
      <c r="E34" s="9">
        <f>VLOOKUP($B34,sauce!$A$1:$D$501,4,0)</f>
        <v>0</v>
      </c>
      <c r="F34" s="9"/>
      <c r="G34" s="9">
        <f>D1*E34-F34</f>
        <v>0</v>
      </c>
      <c r="H34" s="9">
        <f>VLOOKUP($B34,sauce!$A$1:$E$501,5,0)</f>
        <v>0</v>
      </c>
    </row>
    <row r="35" spans="1:8" x14ac:dyDescent="0.3">
      <c r="A35" s="9"/>
      <c r="B35" s="18" t="str">
        <f>$A$29&amp;" "&amp;7</f>
        <v>sauce chorizo 7</v>
      </c>
      <c r="C35" s="9">
        <f>VLOOKUP($B35,sauce!$A$1:$C$501,2,0)</f>
        <v>0</v>
      </c>
      <c r="D35" s="9">
        <f>VLOOKUP($B35,sauce!$A$1:$C$501,3,0)</f>
        <v>0</v>
      </c>
      <c r="E35" s="9">
        <f>VLOOKUP($B35,sauce!$A$1:$D$501,4,0)</f>
        <v>0</v>
      </c>
      <c r="F35" s="9"/>
      <c r="G35" s="9">
        <f>D1*E35-F35</f>
        <v>0</v>
      </c>
      <c r="H35" s="9">
        <f>VLOOKUP($B35,sauce!$A$1:$E$501,5,0)</f>
        <v>0</v>
      </c>
    </row>
    <row r="36" spans="1:8" x14ac:dyDescent="0.3">
      <c r="A36" s="9"/>
      <c r="B36" s="18" t="str">
        <f>$A$29&amp;" "&amp;8</f>
        <v>sauce chorizo 8</v>
      </c>
      <c r="C36" s="9" t="e">
        <f>VLOOKUP($B36,sauce!$A$1:$C$501,2,0)</f>
        <v>#N/A</v>
      </c>
      <c r="D36" s="9" t="e">
        <f>VLOOKUP($B36,sauce!$A$1:$C$501,3,0)</f>
        <v>#N/A</v>
      </c>
      <c r="E36" s="9" t="e">
        <f>VLOOKUP($B36,sauce!$A$1:$D$501,4,0)</f>
        <v>#N/A</v>
      </c>
      <c r="F36" s="9"/>
      <c r="G36" s="9" t="e">
        <f>D1*E36-F36</f>
        <v>#N/A</v>
      </c>
      <c r="H36" s="9" t="e">
        <f>VLOOKUP($B36,sauce!$A$1:$E$501,5,0)</f>
        <v>#N/A</v>
      </c>
    </row>
    <row r="37" spans="1:8" x14ac:dyDescent="0.3">
      <c r="A37" s="9"/>
      <c r="B37" s="18" t="str">
        <f>$A$29&amp;" "&amp;9</f>
        <v>sauce chorizo 9</v>
      </c>
      <c r="C37" s="9" t="e">
        <f>VLOOKUP($B37,sauce!$A$1:$C$501,2,0)</f>
        <v>#N/A</v>
      </c>
      <c r="D37" s="9" t="e">
        <f>VLOOKUP($B37,sauce!$A$1:$C$501,3,0)</f>
        <v>#N/A</v>
      </c>
      <c r="E37" s="9" t="e">
        <f>VLOOKUP($B37,sauce!$A$1:$D$501,4,0)</f>
        <v>#N/A</v>
      </c>
      <c r="F37" s="9"/>
      <c r="G37" s="9" t="e">
        <f>D1*E37-F37</f>
        <v>#N/A</v>
      </c>
      <c r="H37" s="9" t="e">
        <f>VLOOKUP($B37,sauce!$A$1:$E$501,5,0)</f>
        <v>#N/A</v>
      </c>
    </row>
    <row r="38" spans="1:8" x14ac:dyDescent="0.3">
      <c r="A38" s="16" t="s">
        <v>1032</v>
      </c>
      <c r="B38" s="21" t="str">
        <f>$A$38&amp;" "&amp;1</f>
        <v>poele leg 1</v>
      </c>
      <c r="C38" s="20" t="str">
        <f>VLOOKUP($B38,accompagnement!$A$1:$C$505,2,0)</f>
        <v>oignon rouge</v>
      </c>
      <c r="D38" s="20" t="str">
        <f>VLOOKUP($B38,accompagnement!$A$1:$C$505,3,0)</f>
        <v>pons</v>
      </c>
      <c r="E38" s="20">
        <f>VLOOKUP($B38,accompagnement!$A$1:$D$505,4,0)</f>
        <v>0.01</v>
      </c>
      <c r="F38" s="20"/>
      <c r="G38" s="20">
        <f>D1*E38-F38</f>
        <v>1</v>
      </c>
      <c r="H38" s="20" t="str">
        <f>VLOOKUP($B38,accompagnement!$A$1:$E$505,5,0)</f>
        <v>KG</v>
      </c>
    </row>
    <row r="39" spans="1:8" x14ac:dyDescent="0.3">
      <c r="A39" s="20"/>
      <c r="B39" s="21" t="str">
        <f>$A$38&amp;" "&amp;2</f>
        <v>poele leg 2</v>
      </c>
      <c r="C39" s="20" t="str">
        <f>VLOOKUP($B39,accompagnement!$A$1:$C$505,2,0)</f>
        <v>Petit pois</v>
      </c>
      <c r="D39" s="20" t="str">
        <f>VLOOKUP($B39,accompagnement!$A$1:$C$505,3,0)</f>
        <v>sirf</v>
      </c>
      <c r="E39" s="20">
        <f>VLOOKUP($B39,accompagnement!$A$1:$D$505,4,0)</f>
        <v>0.03</v>
      </c>
      <c r="F39" s="20"/>
      <c r="G39" s="20">
        <f>D1*E39-F39</f>
        <v>3</v>
      </c>
      <c r="H39" s="20" t="str">
        <f>VLOOKUP($B39,accompagnement!$A$1:$E$505,5,0)</f>
        <v>KG</v>
      </c>
    </row>
    <row r="40" spans="1:8" x14ac:dyDescent="0.3">
      <c r="A40" s="20"/>
      <c r="B40" s="21" t="str">
        <f>$A$38&amp;" "&amp;3</f>
        <v>poele leg 3</v>
      </c>
      <c r="C40" s="20" t="str">
        <f>VLOOKUP($B40,accompagnement!$A$1:$C$505,2,0)</f>
        <v>grenaille</v>
      </c>
      <c r="D40" s="20" t="str">
        <f>VLOOKUP($B40,accompagnement!$A$1:$C$505,3,0)</f>
        <v>pons</v>
      </c>
      <c r="E40" s="20">
        <f>VLOOKUP($B40,accompagnement!$A$1:$D$505,4,0)</f>
        <v>0.15</v>
      </c>
      <c r="F40" s="20">
        <v>0</v>
      </c>
      <c r="G40" s="20">
        <f>D1*E40-F40</f>
        <v>15</v>
      </c>
      <c r="H40" s="20" t="str">
        <f>VLOOKUP($B40,accompagnement!$A$1:$E$505,5,0)</f>
        <v>KG</v>
      </c>
    </row>
    <row r="41" spans="1:8" x14ac:dyDescent="0.3">
      <c r="A41" s="20"/>
      <c r="B41" s="21" t="str">
        <f>$A$38&amp;" "&amp;4</f>
        <v>poele leg 4</v>
      </c>
      <c r="C41" s="20" t="str">
        <f>VLOOKUP($B41,accompagnement!$A$1:$C$505,2,0)</f>
        <v>pois croquants(7636)</v>
      </c>
      <c r="D41" s="20" t="str">
        <f>VLOOKUP($B41,accompagnement!$A$1:$C$505,3,0)</f>
        <v>sirf</v>
      </c>
      <c r="E41" s="20">
        <f>VLOOKUP($B41,accompagnement!$A$1:$D$505,4,0)</f>
        <v>0.02</v>
      </c>
      <c r="F41" s="20"/>
      <c r="G41" s="20">
        <f>D1*E41-F41</f>
        <v>2</v>
      </c>
      <c r="H41" s="20" t="str">
        <f>VLOOKUP($B41,accompagnement!$A$1:$E$505,5,0)</f>
        <v>KG</v>
      </c>
    </row>
    <row r="42" spans="1:8" x14ac:dyDescent="0.3">
      <c r="A42" s="20"/>
      <c r="B42" s="21" t="str">
        <f>$A$38&amp;" "&amp;5</f>
        <v>poele leg 5</v>
      </c>
      <c r="C42" s="20" t="str">
        <f>VLOOKUP($B42,accompagnement!$A$1:$C$505,2,0)</f>
        <v>persil</v>
      </c>
      <c r="D42" s="20" t="str">
        <f>VLOOKUP($B42,accompagnement!$A$1:$C$505,3,0)</f>
        <v>sirf</v>
      </c>
      <c r="E42" s="20">
        <f>VLOOKUP($B42,accompagnement!$A$1:$D$505,4,0)</f>
        <v>5.0000000000000001E-3</v>
      </c>
      <c r="F42" s="20"/>
      <c r="G42" s="20">
        <f>D1*E42-F42</f>
        <v>0.5</v>
      </c>
      <c r="H42" s="20" t="str">
        <f>VLOOKUP($B42,accompagnement!$A$1:$E$505,5,0)</f>
        <v>KG</v>
      </c>
    </row>
    <row r="43" spans="1:8" x14ac:dyDescent="0.3">
      <c r="A43" s="20"/>
      <c r="B43" s="21" t="str">
        <f>$A$38&amp;" "&amp;6</f>
        <v>poele leg 6</v>
      </c>
      <c r="C43" s="20" t="str">
        <f>VLOOKUP($B43,accompagnement!$A$1:$C$505,2,0)</f>
        <v>beurre</v>
      </c>
      <c r="D43" s="20" t="str">
        <f>VLOOKUP($B43,accompagnement!$A$1:$C$505,3,0)</f>
        <v>ouest frais</v>
      </c>
      <c r="E43" s="20">
        <f>VLOOKUP($B43,accompagnement!$A$1:$D$505,4,0)</f>
        <v>5.0000000000000001E-3</v>
      </c>
      <c r="F43" s="20"/>
      <c r="G43" s="20">
        <f>D1*E43-F43</f>
        <v>0.5</v>
      </c>
      <c r="H43" s="20" t="str">
        <f>VLOOKUP($B43,accompagnement!$A$1:$E$505,5,0)</f>
        <v>KG</v>
      </c>
    </row>
    <row r="44" spans="1:8" x14ac:dyDescent="0.3">
      <c r="A44" s="20"/>
      <c r="B44" s="21" t="str">
        <f>$A$38&amp;" "&amp;7</f>
        <v>poele leg 7</v>
      </c>
      <c r="C44" s="20" t="str">
        <f>VLOOKUP($B44,accompagnement!$A$1:$C$505,2,0)</f>
        <v>brocoli</v>
      </c>
      <c r="D44" s="20" t="str">
        <f>VLOOKUP($B44,accompagnement!$A$1:$C$505,3,0)</f>
        <v>pons</v>
      </c>
      <c r="E44" s="20">
        <f>VLOOKUP($B44,accompagnement!$A$1:$D$505,4,0)</f>
        <v>0.02</v>
      </c>
      <c r="F44" s="20"/>
      <c r="G44" s="20">
        <f>D1*E44-F44</f>
        <v>2</v>
      </c>
      <c r="H44" s="20" t="str">
        <f>VLOOKUP($B44,accompagnement!$A$1:$E$505,5,0)</f>
        <v>KG</v>
      </c>
    </row>
    <row r="45" spans="1:8" x14ac:dyDescent="0.3">
      <c r="A45" s="20"/>
      <c r="B45" s="21" t="str">
        <f>$A$38&amp;" "&amp;8</f>
        <v>poele leg 8</v>
      </c>
      <c r="C45" s="20" t="str">
        <f>VLOOKUP($B45,accompagnement!$A$1:$C$505,2,0)</f>
        <v>carotte</v>
      </c>
      <c r="D45" s="20" t="str">
        <f>VLOOKUP($B45,accompagnement!$A$1:$C$505,3,0)</f>
        <v>pons</v>
      </c>
      <c r="E45" s="20">
        <f>VLOOKUP($B45,accompagnement!$A$1:$D$505,4,0)</f>
        <v>1.4999999999999999E-2</v>
      </c>
      <c r="F45" s="20"/>
      <c r="G45" s="20">
        <f>D1*E45-F45</f>
        <v>1.5</v>
      </c>
      <c r="H45" s="20" t="str">
        <f>VLOOKUP($B45,accompagnement!$A$1:$E$505,5,0)</f>
        <v>KG</v>
      </c>
    </row>
    <row r="46" spans="1:8" x14ac:dyDescent="0.3">
      <c r="A46" s="20"/>
      <c r="B46" s="21" t="str">
        <f>$A$38&amp;" "&amp;9</f>
        <v>poele leg 9</v>
      </c>
      <c r="C46" s="20" t="e">
        <f>VLOOKUP($B46,accompagnement!$A$1:$C$505,2,0)</f>
        <v>#N/A</v>
      </c>
      <c r="D46" s="20" t="e">
        <f>VLOOKUP($B46,accompagnement!$A$1:$C$505,3,0)</f>
        <v>#N/A</v>
      </c>
      <c r="E46" s="20" t="e">
        <f>VLOOKUP($B46,accompagnement!$A$1:$D$505,4,0)</f>
        <v>#N/A</v>
      </c>
      <c r="F46" s="20"/>
      <c r="G46" s="20" t="e">
        <f>D1*E46-F46</f>
        <v>#N/A</v>
      </c>
      <c r="H46" s="20" t="e">
        <f>VLOOKUP($B46,accompagnement!$A$1:$E$505,5,0)</f>
        <v>#N/A</v>
      </c>
    </row>
    <row r="47" spans="1:8" x14ac:dyDescent="0.3">
      <c r="A47" s="16" t="s">
        <v>1437</v>
      </c>
      <c r="B47" s="18" t="str">
        <f>$A$47&amp;" "&amp;1</f>
        <v>pdt tournées rissolées 1</v>
      </c>
      <c r="C47" s="9" t="str">
        <f>VLOOKUP($B47,accompagnement!$A$1:$C$505,2,0)</f>
        <v xml:space="preserve">pomme de terre </v>
      </c>
      <c r="D47" s="9" t="str">
        <f>VLOOKUP($B47,accompagnement!$A$1:$C$505,3,0)</f>
        <v>pons</v>
      </c>
      <c r="E47" s="9">
        <f>VLOOKUP($B47,accompagnement!$A$1:$D$505,4,0)</f>
        <v>0.2</v>
      </c>
      <c r="F47" s="9"/>
      <c r="G47" s="9">
        <f>D1*E47-F47</f>
        <v>20</v>
      </c>
      <c r="H47" s="9" t="str">
        <f>VLOOKUP($B47,accompagnement!$A$1:$E$505,5,0)</f>
        <v>kg</v>
      </c>
    </row>
    <row r="48" spans="1:8" x14ac:dyDescent="0.3">
      <c r="A48" s="12"/>
      <c r="B48" s="18" t="str">
        <f>$A$47&amp;" "&amp;2</f>
        <v>pdt tournées rissolées 2</v>
      </c>
      <c r="C48" s="9" t="str">
        <f>VLOOKUP($B48,accompagnement!$A$1:$C$505,2,0)</f>
        <v>huile</v>
      </c>
      <c r="D48" s="9" t="str">
        <f>VLOOKUP($B48,accompagnement!$A$1:$C$505,3,0)</f>
        <v>ouest frais</v>
      </c>
      <c r="E48" s="9">
        <f>VLOOKUP($B48,accompagnement!$A$1:$D$505,4,0)</f>
        <v>0.01</v>
      </c>
      <c r="F48" s="9"/>
      <c r="G48" s="9">
        <f>D1*E48-F48</f>
        <v>1</v>
      </c>
      <c r="H48" s="9" t="str">
        <f>VLOOKUP($B48,accompagnement!$A$1:$E$505,5,0)</f>
        <v>litre</v>
      </c>
    </row>
    <row r="49" spans="1:8" x14ac:dyDescent="0.3">
      <c r="A49" s="9"/>
      <c r="B49" s="18" t="str">
        <f>$A$47&amp;" "&amp;3</f>
        <v>pdt tournées rissolées 3</v>
      </c>
      <c r="C49" s="9" t="str">
        <f>VLOOKUP($B49,accompagnement!$A$1:$C$505,2,0)</f>
        <v>beurre</v>
      </c>
      <c r="D49" s="9" t="str">
        <f>VLOOKUP($B49,accompagnement!$A$1:$C$505,3,0)</f>
        <v>ouest frais</v>
      </c>
      <c r="E49" s="9">
        <f>VLOOKUP($B49,accompagnement!$A$1:$D$505,4,0)</f>
        <v>5.0000000000000001E-3</v>
      </c>
      <c r="F49" s="9"/>
      <c r="G49" s="9">
        <f>D1*E49-F49</f>
        <v>0.5</v>
      </c>
      <c r="H49" s="9" t="str">
        <f>VLOOKUP($B49,accompagnement!$A$1:$E$505,5,0)</f>
        <v>kg</v>
      </c>
    </row>
    <row r="50" spans="1:8" x14ac:dyDescent="0.3">
      <c r="A50" s="9"/>
      <c r="B50" s="18" t="str">
        <f>$A$47&amp;" "&amp;4</f>
        <v>pdt tournées rissolées 4</v>
      </c>
      <c r="C50" s="9" t="e">
        <f>VLOOKUP($B50,accompagnement!$A$1:$C$505,2,0)</f>
        <v>#N/A</v>
      </c>
      <c r="D50" s="9" t="e">
        <f>VLOOKUP($B50,accompagnement!$A$1:$C$505,3,0)</f>
        <v>#N/A</v>
      </c>
      <c r="E50" s="9" t="e">
        <f>VLOOKUP($B50,accompagnement!$A$1:$D$505,4,0)</f>
        <v>#N/A</v>
      </c>
      <c r="F50" s="9">
        <v>0</v>
      </c>
      <c r="G50" s="9" t="e">
        <f>D1*E50-F50</f>
        <v>#N/A</v>
      </c>
      <c r="H50" s="9" t="e">
        <f>VLOOKUP($B50,accompagnement!$A$1:$E$505,5,0)</f>
        <v>#N/A</v>
      </c>
    </row>
    <row r="51" spans="1:8" x14ac:dyDescent="0.3">
      <c r="A51" s="9"/>
      <c r="B51" s="18" t="str">
        <f>$A$47&amp;" "&amp;5</f>
        <v>pdt tournées rissolées 5</v>
      </c>
      <c r="C51" s="9" t="e">
        <f>VLOOKUP($B51,accompagnement!$A$1:$C$505,2,0)</f>
        <v>#N/A</v>
      </c>
      <c r="D51" s="9" t="e">
        <f>VLOOKUP($B51,accompagnement!$A$1:$C$505,3,0)</f>
        <v>#N/A</v>
      </c>
      <c r="E51" s="9" t="e">
        <f>VLOOKUP($B51,accompagnement!$A$1:$D$505,4,0)</f>
        <v>#N/A</v>
      </c>
      <c r="F51" s="9"/>
      <c r="G51" s="9" t="e">
        <f>D1*E51-F51</f>
        <v>#N/A</v>
      </c>
      <c r="H51" s="9" t="e">
        <f>VLOOKUP($B51,accompagnement!$A$1:$E$505,5,0)</f>
        <v>#N/A</v>
      </c>
    </row>
    <row r="52" spans="1:8" x14ac:dyDescent="0.3">
      <c r="A52" s="9"/>
      <c r="B52" s="18" t="str">
        <f>$A$47&amp;" "&amp;6</f>
        <v>pdt tournées rissolées 6</v>
      </c>
      <c r="C52" s="9" t="e">
        <f>VLOOKUP($B52,accompagnement!$A$1:$C$505,2,0)</f>
        <v>#N/A</v>
      </c>
      <c r="D52" s="9" t="e">
        <f>VLOOKUP($B52,accompagnement!$A$1:$C$505,3,0)</f>
        <v>#N/A</v>
      </c>
      <c r="E52" s="9" t="e">
        <f>VLOOKUP($B52,accompagnement!$A$1:$D$505,4,0)</f>
        <v>#N/A</v>
      </c>
      <c r="F52" s="9"/>
      <c r="G52" s="9" t="e">
        <f>D1*E52-F52</f>
        <v>#N/A</v>
      </c>
      <c r="H52" s="9" t="e">
        <f>VLOOKUP($B52,accompagnement!$A$1:$E$505,5,0)</f>
        <v>#N/A</v>
      </c>
    </row>
    <row r="53" spans="1:8" x14ac:dyDescent="0.3">
      <c r="A53" s="9"/>
      <c r="B53" s="18" t="str">
        <f>$A$467&amp;" "&amp;7</f>
        <v xml:space="preserve"> 7</v>
      </c>
      <c r="C53" s="9" t="e">
        <f>VLOOKUP($B53,accompagnement!$A$1:$C$505,2,0)</f>
        <v>#N/A</v>
      </c>
      <c r="D53" s="9" t="e">
        <f>VLOOKUP($B53,accompagnement!$A$1:$C$505,3,0)</f>
        <v>#N/A</v>
      </c>
      <c r="E53" s="9" t="e">
        <f>VLOOKUP($B53,accompagnement!$A$1:$D$505,4,0)</f>
        <v>#N/A</v>
      </c>
      <c r="F53" s="9"/>
      <c r="G53" s="9" t="e">
        <f>D1*E53-F53</f>
        <v>#N/A</v>
      </c>
      <c r="H53" s="9" t="e">
        <f>VLOOKUP($B53,accompagnement!$A$1:$E$505,5,0)</f>
        <v>#N/A</v>
      </c>
    </row>
    <row r="54" spans="1:8" x14ac:dyDescent="0.3">
      <c r="A54" s="9"/>
      <c r="B54" s="18" t="str">
        <f>$A$467&amp;" "&amp;8</f>
        <v xml:space="preserve"> 8</v>
      </c>
      <c r="C54" s="9" t="e">
        <f>VLOOKUP($B54,accompagnement!$A$1:$C$505,2,0)</f>
        <v>#N/A</v>
      </c>
      <c r="D54" s="9" t="e">
        <f>VLOOKUP($B54,accompagnement!$A$1:$C$505,3,0)</f>
        <v>#N/A</v>
      </c>
      <c r="E54" s="9" t="e">
        <f>VLOOKUP($B54,accompagnement!$A$1:$D$505,4,0)</f>
        <v>#N/A</v>
      </c>
      <c r="F54" s="9"/>
      <c r="G54" s="9" t="e">
        <f>D1*E54-F54</f>
        <v>#N/A</v>
      </c>
      <c r="H54" s="9" t="e">
        <f>VLOOKUP($B54,accompagnement!$A$1:$E$505,5,0)</f>
        <v>#N/A</v>
      </c>
    </row>
    <row r="55" spans="1:8" x14ac:dyDescent="0.3">
      <c r="A55" s="16" t="s">
        <v>586</v>
      </c>
      <c r="B55" s="21" t="str">
        <f>$A$55&amp;" "&amp;1</f>
        <v>nougat glacé 1</v>
      </c>
      <c r="C55" s="20" t="str">
        <f>VLOOKUP($B55,dessert!$A$1:$C$493,2,0)</f>
        <v>nougat glacé (9698)1€30(ct16)</v>
      </c>
      <c r="D55" s="20" t="str">
        <f>VLOOKUP($B55,dessert!$A$1:$C$493,3,0)</f>
        <v>gel cote</v>
      </c>
      <c r="E55" s="20">
        <f>VLOOKUP($B55,dessert!$A$1:$D$493,4,0)</f>
        <v>1</v>
      </c>
      <c r="F55" s="20"/>
      <c r="G55" s="20">
        <f>D1*E55-F55</f>
        <v>100</v>
      </c>
      <c r="H55" s="20" t="str">
        <f>VLOOKUP($B55,dessert!$A$1:$E$493,5,0)</f>
        <v>piece</v>
      </c>
    </row>
    <row r="56" spans="1:8" x14ac:dyDescent="0.3">
      <c r="A56" s="20"/>
      <c r="B56" s="21" t="str">
        <f>$A$55&amp;" "&amp;2</f>
        <v>nougat glacé 2</v>
      </c>
      <c r="C56" s="20" t="str">
        <f>VLOOKUP($B56,dessert!$A$1:$C$493,2,0)</f>
        <v>coulis fruit rouge</v>
      </c>
      <c r="D56" s="20" t="str">
        <f>VLOOKUP($B56,dessert!$A$1:$C$493,3,0)</f>
        <v>ouest frais</v>
      </c>
      <c r="E56" s="20">
        <f>VLOOKUP($B56,dessert!$A$1:$D$493,4,0)</f>
        <v>0.01</v>
      </c>
      <c r="F56" s="20"/>
      <c r="G56" s="20">
        <f>D1*E56-F56</f>
        <v>1</v>
      </c>
      <c r="H56" s="20" t="str">
        <f>VLOOKUP($B56,dessert!$A$1:$E$493,5,0)</f>
        <v>litre</v>
      </c>
    </row>
    <row r="57" spans="1:8" x14ac:dyDescent="0.3">
      <c r="A57" s="20"/>
      <c r="B57" s="21" t="str">
        <f>$A$55&amp;" "&amp;3</f>
        <v>nougat glacé 3</v>
      </c>
      <c r="C57" s="20" t="e">
        <f>VLOOKUP($B57,dessert!$A$1:$C$493,2,0)</f>
        <v>#N/A</v>
      </c>
      <c r="D57" s="20" t="e">
        <f>VLOOKUP($B57,dessert!$A$1:$C$493,3,0)</f>
        <v>#N/A</v>
      </c>
      <c r="E57" s="20" t="e">
        <f>VLOOKUP($B57,dessert!$A$1:$D$493,4,0)</f>
        <v>#N/A</v>
      </c>
      <c r="F57" s="20">
        <v>0</v>
      </c>
      <c r="G57" s="20" t="e">
        <f>D1*E57-F57</f>
        <v>#N/A</v>
      </c>
      <c r="H57" s="20" t="e">
        <f>VLOOKUP($B57,dessert!$A$1:$E$493,5,0)</f>
        <v>#N/A</v>
      </c>
    </row>
    <row r="58" spans="1:8" x14ac:dyDescent="0.3">
      <c r="A58" s="20"/>
      <c r="B58" s="21" t="str">
        <f>$A$55&amp;" "&amp;4</f>
        <v>nougat glacé 4</v>
      </c>
      <c r="C58" s="20" t="e">
        <f>VLOOKUP($B58,dessert!$A$1:$C$493,2,0)</f>
        <v>#N/A</v>
      </c>
      <c r="D58" s="20" t="e">
        <f>VLOOKUP($B58,dessert!$A$1:$C$493,3,0)</f>
        <v>#N/A</v>
      </c>
      <c r="E58" s="20" t="e">
        <f>VLOOKUP($B58,dessert!$A$1:$D$493,4,0)</f>
        <v>#N/A</v>
      </c>
      <c r="F58" s="20"/>
      <c r="G58" s="20" t="e">
        <f>D1*E58-F58</f>
        <v>#N/A</v>
      </c>
      <c r="H58" s="20" t="e">
        <f>VLOOKUP($B58,dessert!$A$1:$E$493,5,0)</f>
        <v>#N/A</v>
      </c>
    </row>
    <row r="59" spans="1:8" x14ac:dyDescent="0.3">
      <c r="A59" s="20"/>
      <c r="B59" s="21" t="str">
        <f>$A$55&amp;" "&amp;5</f>
        <v>nougat glacé 5</v>
      </c>
      <c r="C59" s="20" t="e">
        <f>VLOOKUP($B59,dessert!$A$1:$C$493,2,0)</f>
        <v>#N/A</v>
      </c>
      <c r="D59" s="20" t="e">
        <f>VLOOKUP($B59,dessert!$A$1:$C$493,3,0)</f>
        <v>#N/A</v>
      </c>
      <c r="E59" s="20" t="e">
        <f>VLOOKUP($B59,dessert!$A$1:$D$493,4,0)</f>
        <v>#N/A</v>
      </c>
      <c r="F59" s="20"/>
      <c r="G59" s="20" t="e">
        <f>D1*E59-F59</f>
        <v>#N/A</v>
      </c>
      <c r="H59" s="20" t="s">
        <v>130</v>
      </c>
    </row>
  </sheetData>
  <pageMargins left="0.15" right="0.12" top="0.17" bottom="0.12" header="0.16" footer="0.14000000000000001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0000000}">
          <x14:formula1>
            <xm:f>entrée!$F$2:$F$45</xm:f>
          </x14:formula1>
          <xm:sqref>A10</xm:sqref>
        </x14:dataValidation>
        <x14:dataValidation type="list" allowBlank="1" showInputMessage="1" showErrorMessage="1" xr:uid="{00000000-0002-0000-0000-000001000000}">
          <x14:formula1>
            <xm:f>proteine!$F$3:$F$30</xm:f>
          </x14:formula1>
          <xm:sqref>A22</xm:sqref>
        </x14:dataValidation>
        <x14:dataValidation type="list" allowBlank="1" showInputMessage="1" showErrorMessage="1" xr:uid="{00000000-0002-0000-0000-000002000000}">
          <x14:formula1>
            <xm:f>sauce!$F$2:$F$30</xm:f>
          </x14:formula1>
          <xm:sqref>A29</xm:sqref>
        </x14:dataValidation>
        <x14:dataValidation type="list" allowBlank="1" showInputMessage="1" showErrorMessage="1" xr:uid="{00000000-0002-0000-0000-000003000000}">
          <x14:formula1>
            <xm:f>accompagnement!$F$2:$F$45</xm:f>
          </x14:formula1>
          <xm:sqref>A47</xm:sqref>
        </x14:dataValidation>
        <x14:dataValidation type="list" allowBlank="1" showInputMessage="1" showErrorMessage="1" xr:uid="{00000000-0002-0000-0000-000004000000}">
          <x14:formula1>
            <xm:f>dessert!$F$2:$F$39</xm:f>
          </x14:formula1>
          <xm:sqref>A55</xm:sqref>
        </x14:dataValidation>
        <x14:dataValidation type="list" allowBlank="1" showInputMessage="1" showErrorMessage="1" xr:uid="{00000000-0002-0000-0000-000005000000}">
          <x14:formula1>
            <xm:f>entrée!$J$2:$J$30</xm:f>
          </x14:formula1>
          <xm:sqref>D4:D5</xm:sqref>
        </x14:dataValidation>
        <x14:dataValidation type="list" allowBlank="1" showInputMessage="1" showErrorMessage="1" xr:uid="{00000000-0002-0000-0000-000006000000}">
          <x14:formula1>
            <xm:f>entrée!$N$2:$N$15</xm:f>
          </x14:formula1>
          <xm:sqref>E2</xm:sqref>
        </x14:dataValidation>
        <x14:dataValidation type="list" allowBlank="1" showInputMessage="1" showErrorMessage="1" xr:uid="{00000000-0002-0000-0000-000007000000}">
          <x14:formula1>
            <xm:f>entrée!$O$2:$O$14</xm:f>
          </x14:formula1>
          <xm:sqref>G2</xm:sqref>
        </x14:dataValidation>
        <x14:dataValidation type="list" allowBlank="1" showInputMessage="1" showErrorMessage="1" xr:uid="{00000000-0002-0000-0000-000008000000}">
          <x14:formula1>
            <xm:f>dessert!$I$2:$I$3</xm:f>
          </x14:formula1>
          <xm:sqref>C7</xm:sqref>
        </x14:dataValidation>
        <x14:dataValidation type="list" allowBlank="1" showInputMessage="1" showErrorMessage="1" xr:uid="{00000000-0002-0000-0000-000009000000}">
          <x14:formula1>
            <xm:f>entrée!$P$2:$P$12</xm:f>
          </x14:formula1>
          <xm:sqref>H2</xm:sqref>
        </x14:dataValidation>
        <x14:dataValidation type="list" allowBlank="1" showInputMessage="1" showErrorMessage="1" xr:uid="{00000000-0002-0000-0000-00000A000000}">
          <x14:formula1>
            <xm:f>accompagnement!$F$2:$F$40</xm:f>
          </x14:formula1>
          <xm:sqref>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E0D3A-DDF5-4B51-9660-EFE8A991EB5B}">
  <dimension ref="A1:H59"/>
  <sheetViews>
    <sheetView topLeftCell="A16" workbookViewId="0">
      <selection activeCell="A22" sqref="A22"/>
    </sheetView>
  </sheetViews>
  <sheetFormatPr baseColWidth="10" defaultRowHeight="13.8" x14ac:dyDescent="0.3"/>
  <cols>
    <col min="1" max="1" width="16.44140625" style="6" customWidth="1"/>
    <col min="2" max="2" width="2.44140625" style="18" customWidth="1"/>
    <col min="3" max="3" width="32.77734375" style="9" customWidth="1"/>
    <col min="4" max="4" width="15.88671875" style="6" customWidth="1"/>
    <col min="5" max="5" width="10.33203125" style="6" customWidth="1"/>
    <col min="6" max="6" width="7.88671875" style="6" customWidth="1"/>
    <col min="7" max="7" width="6.77734375" style="6" customWidth="1"/>
    <col min="8" max="8" width="10.88671875" style="6" customWidth="1"/>
    <col min="9" max="9" width="5.21875" style="6" customWidth="1"/>
    <col min="10" max="16384" width="11.5546875" style="6"/>
  </cols>
  <sheetData>
    <row r="1" spans="1:8" x14ac:dyDescent="0.3">
      <c r="A1" s="8" t="s">
        <v>9</v>
      </c>
      <c r="B1" s="17"/>
      <c r="C1" s="8" t="s">
        <v>0</v>
      </c>
      <c r="D1" s="10">
        <v>100</v>
      </c>
      <c r="E1" s="8" t="s">
        <v>1</v>
      </c>
      <c r="F1" s="13"/>
      <c r="G1" s="8"/>
      <c r="H1" s="8" t="s">
        <v>152</v>
      </c>
    </row>
    <row r="2" spans="1:8" x14ac:dyDescent="0.3">
      <c r="A2" s="15" t="s">
        <v>6</v>
      </c>
      <c r="C2" s="10" t="str">
        <f>A10</f>
        <v>tomate mozza</v>
      </c>
      <c r="D2" s="9"/>
      <c r="E2" s="14" t="s">
        <v>389</v>
      </c>
      <c r="F2" s="10">
        <v>12</v>
      </c>
      <c r="G2" s="10" t="s">
        <v>277</v>
      </c>
      <c r="H2" s="10" t="s">
        <v>286</v>
      </c>
    </row>
    <row r="3" spans="1:8" x14ac:dyDescent="0.3">
      <c r="A3" s="15" t="s">
        <v>5</v>
      </c>
      <c r="C3" s="10" t="str">
        <f>A22</f>
        <v>roti de veau</v>
      </c>
      <c r="D3" s="15" t="s">
        <v>148</v>
      </c>
      <c r="E3" s="15"/>
      <c r="F3" s="15" t="s">
        <v>146</v>
      </c>
      <c r="G3" s="15"/>
      <c r="H3" s="15" t="s">
        <v>147</v>
      </c>
    </row>
    <row r="4" spans="1:8" x14ac:dyDescent="0.3">
      <c r="A4" s="15" t="s">
        <v>37</v>
      </c>
      <c r="C4" s="10" t="str">
        <f>A29</f>
        <v>sauce chorizo</v>
      </c>
      <c r="D4" s="9" t="s">
        <v>135</v>
      </c>
      <c r="E4" s="9"/>
      <c r="F4" s="29">
        <f>D1/8</f>
        <v>12.5</v>
      </c>
      <c r="G4" s="29"/>
      <c r="H4" s="29">
        <f>F4/6</f>
        <v>2.0833333333333335</v>
      </c>
    </row>
    <row r="5" spans="1:8" x14ac:dyDescent="0.3">
      <c r="A5" s="15" t="s">
        <v>540</v>
      </c>
      <c r="C5" s="10" t="str">
        <f>A38</f>
        <v>poele leg</v>
      </c>
      <c r="D5" s="9" t="s">
        <v>138</v>
      </c>
      <c r="E5" s="9"/>
      <c r="F5" s="29">
        <f>D1/8</f>
        <v>12.5</v>
      </c>
      <c r="G5" s="29"/>
      <c r="H5" s="29">
        <f>F5/6</f>
        <v>2.0833333333333335</v>
      </c>
    </row>
    <row r="6" spans="1:8" x14ac:dyDescent="0.3">
      <c r="A6" s="15" t="s">
        <v>541</v>
      </c>
      <c r="C6" s="10" t="str">
        <f>A47</f>
        <v>pdt tournées rissolées</v>
      </c>
      <c r="D6" s="15" t="s">
        <v>542</v>
      </c>
      <c r="E6" s="15"/>
      <c r="F6" s="15"/>
      <c r="G6" s="15" t="s">
        <v>128</v>
      </c>
      <c r="H6" s="15" t="s">
        <v>147</v>
      </c>
    </row>
    <row r="7" spans="1:8" x14ac:dyDescent="0.3">
      <c r="A7" s="15" t="s">
        <v>7</v>
      </c>
      <c r="C7" s="10" t="s">
        <v>543</v>
      </c>
      <c r="D7" s="9" t="s">
        <v>150</v>
      </c>
      <c r="E7" s="9"/>
      <c r="F7" s="29"/>
      <c r="G7" s="29">
        <f>D1/3.5</f>
        <v>28.571428571428573</v>
      </c>
      <c r="H7" s="29">
        <f>G7/25</f>
        <v>1.142857142857143</v>
      </c>
    </row>
    <row r="8" spans="1:8" x14ac:dyDescent="0.3">
      <c r="A8" s="15" t="s">
        <v>8</v>
      </c>
      <c r="C8" s="10" t="str">
        <f>A55</f>
        <v>nougat glacé</v>
      </c>
      <c r="D8" s="9" t="s">
        <v>151</v>
      </c>
      <c r="E8" s="9"/>
      <c r="F8" s="29"/>
      <c r="G8" s="29">
        <f>D1/4</f>
        <v>25</v>
      </c>
      <c r="H8" s="29"/>
    </row>
    <row r="9" spans="1:8" x14ac:dyDescent="0.3">
      <c r="A9" s="8" t="s">
        <v>122</v>
      </c>
      <c r="B9" s="19"/>
      <c r="C9" s="8" t="s">
        <v>123</v>
      </c>
      <c r="D9" s="8" t="s">
        <v>124</v>
      </c>
      <c r="E9" s="8" t="s">
        <v>127</v>
      </c>
      <c r="F9" s="8" t="s">
        <v>125</v>
      </c>
      <c r="G9" s="8" t="s">
        <v>126</v>
      </c>
      <c r="H9" s="8"/>
    </row>
    <row r="10" spans="1:8" x14ac:dyDescent="0.3">
      <c r="A10" s="16" t="s">
        <v>1376</v>
      </c>
      <c r="B10" s="18" t="str">
        <f>$A$10&amp;" "&amp;1</f>
        <v>tomate mozza 1</v>
      </c>
      <c r="C10" s="9" t="str">
        <f>VLOOKUP($B10,entrée!$A$1:$C$498,2,0)</f>
        <v>tomate</v>
      </c>
      <c r="D10" s="9" t="str">
        <f>VLOOKUP($B10,entrée!$A$1:$C$498,3,0)</f>
        <v>PONS</v>
      </c>
      <c r="E10" s="9">
        <f>VLOOKUP($B10,entrée!$A$1:$D$498,4,0)</f>
        <v>0.13</v>
      </c>
      <c r="F10" s="9"/>
      <c r="G10" s="9">
        <f>D1*E10-F10</f>
        <v>13</v>
      </c>
      <c r="H10" s="9" t="str">
        <f>VLOOKUP($B10,entrée!$A$1:$E$498,5,0)</f>
        <v>KG</v>
      </c>
    </row>
    <row r="11" spans="1:8" x14ac:dyDescent="0.3">
      <c r="A11" s="9"/>
      <c r="B11" s="18" t="str">
        <f>$A$10&amp;" "&amp;2</f>
        <v>tomate mozza 2</v>
      </c>
      <c r="C11" s="9" t="str">
        <f>VLOOKUP($B11,entrée!$A$1:$C$498,2,0)</f>
        <v>roquette</v>
      </c>
      <c r="D11" s="9" t="str">
        <f>VLOOKUP($B11,entrée!$A$1:$C$498,3,0)</f>
        <v>PONS</v>
      </c>
      <c r="E11" s="9">
        <f>VLOOKUP($B11,entrée!$A$1:$D$498,4,0)</f>
        <v>0.01</v>
      </c>
      <c r="F11" s="9"/>
      <c r="G11" s="9">
        <f>D1*E11-F11</f>
        <v>1</v>
      </c>
      <c r="H11" s="9" t="str">
        <f>VLOOKUP($B11,entrée!$A$1:$E$498,5,0)</f>
        <v>KG</v>
      </c>
    </row>
    <row r="12" spans="1:8" x14ac:dyDescent="0.3">
      <c r="A12" s="9"/>
      <c r="B12" s="18" t="str">
        <f>$A$10&amp;" "&amp;3</f>
        <v>tomate mozza 3</v>
      </c>
      <c r="C12" s="9" t="str">
        <f>VLOOKUP($B12,entrée!$A$1:$C$498,2,0)</f>
        <v>basilic</v>
      </c>
      <c r="D12" s="9" t="str">
        <f>VLOOKUP($B12,entrée!$A$1:$C$498,3,0)</f>
        <v>sirf</v>
      </c>
      <c r="E12" s="9">
        <f>VLOOKUP($B12,entrée!$A$1:$D$498,4,0)</f>
        <v>5.0000000000000001E-3</v>
      </c>
      <c r="F12" s="9"/>
      <c r="G12" s="9">
        <f>D1*E12-F12</f>
        <v>0.5</v>
      </c>
      <c r="H12" s="9" t="str">
        <f>VLOOKUP($B12,entrée!$A$1:$E$498,5,0)</f>
        <v>KG</v>
      </c>
    </row>
    <row r="13" spans="1:8" x14ac:dyDescent="0.3">
      <c r="A13" s="9"/>
      <c r="B13" s="18" t="str">
        <f>$A$10&amp;" "&amp;4</f>
        <v>tomate mozza 4</v>
      </c>
      <c r="C13" s="9" t="str">
        <f>VLOOKUP($B13,entrée!$A$1:$C$498,2,0)</f>
        <v>mozzarella</v>
      </c>
      <c r="D13" s="9" t="str">
        <f>VLOOKUP($B13,entrée!$A$1:$C$498,3,0)</f>
        <v>OUEST FRAIS</v>
      </c>
      <c r="E13" s="9">
        <f>VLOOKUP($B13,entrée!$A$1:$D$498,4,0)</f>
        <v>0.05</v>
      </c>
      <c r="F13" s="9"/>
      <c r="G13" s="9">
        <f>D1*E13-F13</f>
        <v>5</v>
      </c>
      <c r="H13" s="9" t="str">
        <f>VLOOKUP($B13,entrée!$A$1:$E$498,5,0)</f>
        <v>KG</v>
      </c>
    </row>
    <row r="14" spans="1:8" x14ac:dyDescent="0.3">
      <c r="A14" s="9"/>
      <c r="B14" s="18" t="str">
        <f>$A$10&amp;" "&amp;5</f>
        <v>tomate mozza 5</v>
      </c>
      <c r="C14" s="9" t="str">
        <f>VLOOKUP($B14,entrée!$A$1:$C$498,2,0)</f>
        <v>huile olive</v>
      </c>
      <c r="D14" s="9" t="str">
        <f>VLOOKUP($B14,entrée!$A$1:$C$498,3,0)</f>
        <v>OUEST FRAIS</v>
      </c>
      <c r="E14" s="9">
        <f>VLOOKUP($B14,entrée!$A$1:$D$498,4,0)</f>
        <v>0.01</v>
      </c>
      <c r="F14" s="9"/>
      <c r="G14" s="9">
        <f>D1*E14-F14</f>
        <v>1</v>
      </c>
      <c r="H14" s="9" t="str">
        <f>VLOOKUP($B14,entrée!$A$1:$E$498,5,0)</f>
        <v>litre</v>
      </c>
    </row>
    <row r="15" spans="1:8" x14ac:dyDescent="0.3">
      <c r="A15" s="9"/>
      <c r="B15" s="18" t="str">
        <f>$A$10&amp;" "&amp;6</f>
        <v>tomate mozza 6</v>
      </c>
      <c r="C15" s="9" t="e">
        <f>VLOOKUP($B15,entrée!$A$1:$C$498,2,0)</f>
        <v>#N/A</v>
      </c>
      <c r="D15" s="9" t="e">
        <f>VLOOKUP($B15,entrée!$A$1:$C$498,3,0)</f>
        <v>#N/A</v>
      </c>
      <c r="E15" s="9" t="e">
        <f>VLOOKUP($B15,entrée!$A$1:$D$498,4,0)</f>
        <v>#N/A</v>
      </c>
      <c r="F15" s="9"/>
      <c r="G15" s="9" t="e">
        <f>D1*E15-F15</f>
        <v>#N/A</v>
      </c>
      <c r="H15" s="9" t="e">
        <f>VLOOKUP($B15,entrée!$A$1:$E$498,5,0)</f>
        <v>#N/A</v>
      </c>
    </row>
    <row r="16" spans="1:8" x14ac:dyDescent="0.3">
      <c r="A16" s="9"/>
      <c r="B16" s="18" t="str">
        <f>$A$10&amp;" "&amp;7</f>
        <v>tomate mozza 7</v>
      </c>
      <c r="C16" s="9" t="e">
        <f>VLOOKUP($B16,entrée!$A$1:$C$498,2,0)</f>
        <v>#N/A</v>
      </c>
      <c r="D16" s="9" t="e">
        <f>VLOOKUP($B16,entrée!$A$1:$C$498,3,0)</f>
        <v>#N/A</v>
      </c>
      <c r="E16" s="9" t="e">
        <f>VLOOKUP($B16,entrée!$A$1:$D$498,4,0)</f>
        <v>#N/A</v>
      </c>
      <c r="F16" s="9"/>
      <c r="G16" s="9" t="e">
        <f>D1*E16-F16</f>
        <v>#N/A</v>
      </c>
      <c r="H16" s="9" t="e">
        <f>VLOOKUP($B16,entrée!$A$1:$E$498,5,0)</f>
        <v>#N/A</v>
      </c>
    </row>
    <row r="17" spans="1:8" x14ac:dyDescent="0.3">
      <c r="A17" s="9"/>
      <c r="B17" s="18" t="str">
        <f>$A$10&amp;" "&amp;8</f>
        <v>tomate mozza 8</v>
      </c>
      <c r="C17" s="9" t="e">
        <f>VLOOKUP($B17,entrée!$A$1:$C$498,2,0)</f>
        <v>#N/A</v>
      </c>
      <c r="D17" s="9" t="e">
        <f>VLOOKUP($B17,entrée!$A$1:$C$498,3,0)</f>
        <v>#N/A</v>
      </c>
      <c r="E17" s="9" t="e">
        <f>VLOOKUP($B17,entrée!$A$1:$D$498,4,0)</f>
        <v>#N/A</v>
      </c>
      <c r="F17" s="9"/>
      <c r="G17" s="9" t="e">
        <f>D1*E17-F17</f>
        <v>#N/A</v>
      </c>
      <c r="H17" s="9" t="e">
        <f>VLOOKUP($B17,entrée!$A$1:$E$498,5,0)</f>
        <v>#N/A</v>
      </c>
    </row>
    <row r="18" spans="1:8" x14ac:dyDescent="0.3">
      <c r="A18" s="9"/>
      <c r="B18" s="18" t="str">
        <f>$A$10&amp;" "&amp;9</f>
        <v>tomate mozza 9</v>
      </c>
      <c r="C18" s="9" t="e">
        <f>VLOOKUP($B18,entrée!$A$1:$C$498,2,0)</f>
        <v>#N/A</v>
      </c>
      <c r="D18" s="9" t="e">
        <f>VLOOKUP($B18,entrée!$A$1:$C$498,3,0)</f>
        <v>#N/A</v>
      </c>
      <c r="E18" s="9" t="e">
        <f>VLOOKUP($B18,entrée!$A$1:$D$498,4,0)</f>
        <v>#N/A</v>
      </c>
      <c r="F18" s="9"/>
      <c r="G18" s="9" t="e">
        <f>D1*E18-F18</f>
        <v>#N/A</v>
      </c>
      <c r="H18" s="9" t="e">
        <f>VLOOKUP($B18,entrée!$A$1:$E$498,5,0)</f>
        <v>#N/A</v>
      </c>
    </row>
    <row r="19" spans="1:8" x14ac:dyDescent="0.3">
      <c r="A19" s="9"/>
      <c r="B19" s="18" t="str">
        <f>$A$10&amp;" "&amp;10</f>
        <v>tomate mozza 10</v>
      </c>
      <c r="C19" s="9" t="e">
        <f>VLOOKUP($B19,entrée!$A$1:$C$498,2,0)</f>
        <v>#N/A</v>
      </c>
      <c r="D19" s="9" t="e">
        <f>VLOOKUP($B19,entrée!$A$1:$C$498,3,0)</f>
        <v>#N/A</v>
      </c>
      <c r="E19" s="9" t="e">
        <f>VLOOKUP($B19,entrée!$A$1:$D$498,4,0)</f>
        <v>#N/A</v>
      </c>
      <c r="F19" s="9"/>
      <c r="G19" s="9" t="e">
        <f>D1*E19-F19</f>
        <v>#N/A</v>
      </c>
      <c r="H19" s="9" t="e">
        <f>VLOOKUP($B19,entrée!$A$1:$E$498,5,0)</f>
        <v>#N/A</v>
      </c>
    </row>
    <row r="20" spans="1:8" x14ac:dyDescent="0.3">
      <c r="A20" s="12"/>
      <c r="B20" s="18" t="str">
        <f>$A$10&amp;" "&amp;11</f>
        <v>tomate mozza 11</v>
      </c>
      <c r="C20" s="9" t="e">
        <f>VLOOKUP($B20,entrée!$A$1:$C$498,2,0)</f>
        <v>#N/A</v>
      </c>
      <c r="D20" s="9" t="e">
        <f>VLOOKUP($B20,entrée!$A$1:$C$498,3,0)</f>
        <v>#N/A</v>
      </c>
      <c r="E20" s="9" t="e">
        <f>VLOOKUP($B20,entrée!$A$1:$D$498,4,0)</f>
        <v>#N/A</v>
      </c>
      <c r="F20" s="9"/>
      <c r="G20" s="9" t="e">
        <f>D1*E20-F20</f>
        <v>#N/A</v>
      </c>
      <c r="H20" s="9" t="e">
        <f>VLOOKUP($B20,entrée!$A$1:$E$498,5,0)</f>
        <v>#N/A</v>
      </c>
    </row>
    <row r="21" spans="1:8" x14ac:dyDescent="0.3">
      <c r="A21" s="9"/>
      <c r="B21" s="18" t="str">
        <f>$A$10&amp;" "&amp;12</f>
        <v>tomate mozza 12</v>
      </c>
      <c r="C21" s="9" t="e">
        <f>VLOOKUP($B21,entrée!$A$1:$C$498,2,0)</f>
        <v>#N/A</v>
      </c>
      <c r="D21" s="9" t="e">
        <f>VLOOKUP($B21,entrée!$A$1:$C$498,3,0)</f>
        <v>#N/A</v>
      </c>
      <c r="E21" s="9" t="e">
        <f>VLOOKUP($B21,entrée!$A$1:$D$498,4,0)</f>
        <v>#N/A</v>
      </c>
      <c r="F21" s="9"/>
      <c r="G21" s="9" t="e">
        <f>D1*E21-F21</f>
        <v>#N/A</v>
      </c>
      <c r="H21" s="9" t="e">
        <f>VLOOKUP($B21,entrée!$A$1:$E$498,5,0)</f>
        <v>#N/A</v>
      </c>
    </row>
    <row r="22" spans="1:8" x14ac:dyDescent="0.3">
      <c r="A22" s="16" t="s">
        <v>765</v>
      </c>
      <c r="B22" s="21" t="str">
        <f>$A$22&amp;" "&amp;1</f>
        <v>roti de veau 1</v>
      </c>
      <c r="C22" s="20" t="str">
        <f>VLOOKUP($B22,proteine!$A$1:$C$513,2,0)</f>
        <v>roti de veau (171189) 12€91</v>
      </c>
      <c r="D22" s="20" t="str">
        <f>VLOOKUP($B22,proteine!$A$1:$C$513,3,0)</f>
        <v>passion froid</v>
      </c>
      <c r="E22" s="20">
        <f>VLOOKUP($B22,proteine!$A$1:$D$513,4,0)</f>
        <v>0.16</v>
      </c>
      <c r="F22" s="20"/>
      <c r="G22" s="20">
        <f>D1*E22-F22</f>
        <v>16</v>
      </c>
      <c r="H22" s="20" t="str">
        <f>VLOOKUP($B22,proteine!$A$1:$E$513,5,0)</f>
        <v>KG</v>
      </c>
    </row>
    <row r="23" spans="1:8" x14ac:dyDescent="0.3">
      <c r="A23" s="12"/>
      <c r="B23" s="21" t="str">
        <f>$A$22&amp;" "&amp;2</f>
        <v>roti de veau 2</v>
      </c>
      <c r="C23" s="20" t="str">
        <f>VLOOKUP($B23,proteine!$A$1:$C$513,2,0)</f>
        <v xml:space="preserve">Ail </v>
      </c>
      <c r="D23" s="20" t="str">
        <f>VLOOKUP($B23,proteine!$A$1:$C$513,3,0)</f>
        <v>gel cote</v>
      </c>
      <c r="E23" s="20">
        <f>VLOOKUP($B23,proteine!$A$1:$D$513,4,0)</f>
        <v>2E-3</v>
      </c>
      <c r="F23" s="20"/>
      <c r="G23" s="20">
        <f>D1*E23-F23</f>
        <v>0.2</v>
      </c>
      <c r="H23" s="20" t="str">
        <f>VLOOKUP($B23,proteine!$A$1:$E$513,5,0)</f>
        <v>KG</v>
      </c>
    </row>
    <row r="24" spans="1:8" x14ac:dyDescent="0.3">
      <c r="A24" s="20"/>
      <c r="B24" s="21" t="str">
        <f>$A$22&amp;" "&amp;3</f>
        <v>roti de veau 3</v>
      </c>
      <c r="C24" s="20" t="str">
        <f>VLOOKUP($B24,proteine!$A$1:$C$513,2,0)</f>
        <v>Oignon émincé</v>
      </c>
      <c r="D24" s="20" t="str">
        <f>VLOOKUP($B24,proteine!$A$1:$C$513,3,0)</f>
        <v>passion froid</v>
      </c>
      <c r="E24" s="20">
        <f>VLOOKUP($B24,proteine!$A$1:$D$513,4,0)</f>
        <v>1.4999999999999999E-2</v>
      </c>
      <c r="F24" s="20"/>
      <c r="G24" s="20">
        <f>D1*E24-F24</f>
        <v>1.5</v>
      </c>
      <c r="H24" s="20" t="str">
        <f>VLOOKUP($B24,proteine!$A$1:$E$513,5,0)</f>
        <v>KG</v>
      </c>
    </row>
    <row r="25" spans="1:8" x14ac:dyDescent="0.3">
      <c r="A25" s="20"/>
      <c r="B25" s="21" t="str">
        <f>$A$22&amp;" "&amp;4</f>
        <v>roti de veau 4</v>
      </c>
      <c r="C25" s="20" t="str">
        <f>VLOOKUP($B25,proteine!$A$1:$C$513,2,0)</f>
        <v>Fond veau miel</v>
      </c>
      <c r="D25" s="20" t="str">
        <f>VLOOKUP($B25,proteine!$A$1:$C$513,3,0)</f>
        <v>ouest frais</v>
      </c>
      <c r="E25" s="20">
        <f>VLOOKUP($B25,proteine!$A$1:$D$513,4,0)</f>
        <v>1E-3</v>
      </c>
      <c r="F25" s="20"/>
      <c r="G25" s="20">
        <f>D1*E25-F25</f>
        <v>0.1</v>
      </c>
      <c r="H25" s="20" t="str">
        <f>VLOOKUP($B25,proteine!$A$1:$E$513,5,0)</f>
        <v>KG</v>
      </c>
    </row>
    <row r="26" spans="1:8" x14ac:dyDescent="0.3">
      <c r="A26" s="20"/>
      <c r="B26" s="21" t="str">
        <f>$A$22&amp;" "&amp;5</f>
        <v>roti de veau 5</v>
      </c>
      <c r="C26" s="20" t="str">
        <f>VLOOKUP($B26,proteine!$A$1:$C$513,2,0)</f>
        <v>Vin blanc</v>
      </c>
      <c r="D26" s="20" t="str">
        <f>VLOOKUP($B26,proteine!$A$1:$C$513,3,0)</f>
        <v>cave coop</v>
      </c>
      <c r="E26" s="20">
        <f>VLOOKUP($B26,proteine!$A$1:$D$513,4,0)</f>
        <v>8.0000000000000002E-3</v>
      </c>
      <c r="F26" s="20"/>
      <c r="G26" s="20">
        <f>D1*E26-F26</f>
        <v>0.8</v>
      </c>
      <c r="H26" s="20" t="str">
        <f>VLOOKUP($B26,proteine!$A$1:$E$513,5,0)</f>
        <v>LITRE</v>
      </c>
    </row>
    <row r="27" spans="1:8" x14ac:dyDescent="0.3">
      <c r="A27" s="20"/>
      <c r="B27" s="21" t="str">
        <f>$A$22&amp;" "&amp;6</f>
        <v>roti de veau 6</v>
      </c>
      <c r="C27" s="20" t="str">
        <f>VLOOKUP($B27,proteine!$A$1:$C$513,2,0)</f>
        <v>champignon</v>
      </c>
      <c r="D27" s="20" t="str">
        <f>VLOOKUP($B27,proteine!$A$1:$C$513,3,0)</f>
        <v>pons</v>
      </c>
      <c r="E27" s="20">
        <f>VLOOKUP($B27,proteine!$A$1:$D$513,4,0)</f>
        <v>0.02</v>
      </c>
      <c r="F27" s="20"/>
      <c r="G27" s="20">
        <f>D1*E27-F27</f>
        <v>2</v>
      </c>
      <c r="H27" s="20" t="str">
        <f>VLOOKUP($B27,proteine!$A$1:$E$513,5,0)</f>
        <v>kg</v>
      </c>
    </row>
    <row r="28" spans="1:8" x14ac:dyDescent="0.3">
      <c r="A28" s="20"/>
      <c r="B28" s="21" t="str">
        <f>$A$22&amp;" "&amp;7</f>
        <v>roti de veau 7</v>
      </c>
      <c r="C28" s="20" t="str">
        <f>VLOOKUP($B28,proteine!$A$1:$C$513,2,0)</f>
        <v>carotte</v>
      </c>
      <c r="D28" s="20" t="str">
        <f>VLOOKUP($B28,proteine!$A$1:$C$513,3,0)</f>
        <v>pons</v>
      </c>
      <c r="E28" s="20">
        <f>VLOOKUP($B28,proteine!$A$1:$D$513,4,0)</f>
        <v>0.02</v>
      </c>
      <c r="F28" s="9"/>
      <c r="G28" s="20">
        <f>D1*E28-F28</f>
        <v>2</v>
      </c>
      <c r="H28" s="20" t="str">
        <f>VLOOKUP($B28,proteine!$A$1:$E$513,5,0)</f>
        <v>kg</v>
      </c>
    </row>
    <row r="29" spans="1:8" x14ac:dyDescent="0.3">
      <c r="A29" s="16" t="s">
        <v>38</v>
      </c>
      <c r="B29" s="18" t="str">
        <f>$A$29&amp;" "&amp;1</f>
        <v>sauce chorizo 1</v>
      </c>
      <c r="C29" s="9" t="str">
        <f>VLOOKUP($B29,sauce!$A$1:$C$501,2,0)</f>
        <v>Chorizo</v>
      </c>
      <c r="D29" s="9" t="str">
        <f>VLOOKUP($B29,sauce!$A$1:$C$501,3,0)</f>
        <v>sirf</v>
      </c>
      <c r="E29" s="9">
        <f>VLOOKUP($B29,sauce!$A$1:$D$501,4,0)</f>
        <v>5.0000000000000001E-3</v>
      </c>
      <c r="F29" s="9"/>
      <c r="G29" s="9">
        <f>D1*E29-F29</f>
        <v>0.5</v>
      </c>
      <c r="H29" s="9" t="str">
        <f>VLOOKUP($B29,sauce!$A$1:$E$501,5,0)</f>
        <v>kg</v>
      </c>
    </row>
    <row r="30" spans="1:8" x14ac:dyDescent="0.3">
      <c r="A30" s="9"/>
      <c r="B30" s="18" t="str">
        <f>$A$29&amp;" "&amp;2</f>
        <v>sauce chorizo 2</v>
      </c>
      <c r="C30" s="9" t="str">
        <f>VLOOKUP($B30,sauce!$A$1:$C$501,2,0)</f>
        <v>échalote</v>
      </c>
      <c r="D30" s="9" t="str">
        <f>VLOOKUP($B30,sauce!$A$1:$C$501,3,0)</f>
        <v>passion froid</v>
      </c>
      <c r="E30" s="9">
        <f>VLOOKUP($B30,sauce!$A$1:$D$501,4,0)</f>
        <v>3.0000000000000001E-3</v>
      </c>
      <c r="F30" s="9"/>
      <c r="G30" s="9">
        <f>D1*E30-F30</f>
        <v>0.3</v>
      </c>
      <c r="H30" s="9" t="str">
        <f>VLOOKUP($B30,sauce!$A$1:$E$501,5,0)</f>
        <v>kg</v>
      </c>
    </row>
    <row r="31" spans="1:8" x14ac:dyDescent="0.3">
      <c r="A31" s="9"/>
      <c r="B31" s="18" t="str">
        <f>$A$29&amp;" "&amp;3</f>
        <v>sauce chorizo 3</v>
      </c>
      <c r="C31" s="9" t="str">
        <f>VLOOKUP($B31,sauce!$A$1:$C$501,2,0)</f>
        <v>Tomate confite</v>
      </c>
      <c r="D31" s="9" t="str">
        <f>VLOOKUP($B31,sauce!$A$1:$C$501,3,0)</f>
        <v>ouest frais</v>
      </c>
      <c r="E31" s="9">
        <f>VLOOKUP($B31,sauce!$A$1:$D$501,4,0)</f>
        <v>5.0000000000000001E-3</v>
      </c>
      <c r="F31" s="9"/>
      <c r="G31" s="9">
        <f>D1*E31-F31</f>
        <v>0.5</v>
      </c>
      <c r="H31" s="9" t="str">
        <f>VLOOKUP($B31,sauce!$A$1:$E$501,5,0)</f>
        <v>kg</v>
      </c>
    </row>
    <row r="32" spans="1:8" x14ac:dyDescent="0.3">
      <c r="A32" s="9"/>
      <c r="B32" s="18" t="str">
        <f>$A$29&amp;" "&amp;4</f>
        <v>sauce chorizo 4</v>
      </c>
      <c r="C32" s="9" t="str">
        <f>VLOOKUP($B32,sauce!$A$1:$C$501,2,0)</f>
        <v xml:space="preserve">Crème liquide(44610) </v>
      </c>
      <c r="D32" s="9" t="str">
        <f>VLOOKUP($B32,sauce!$A$1:$C$501,3,0)</f>
        <v>ouest frais</v>
      </c>
      <c r="E32" s="9">
        <f>VLOOKUP($B32,sauce!$A$1:$D$501,4,0)</f>
        <v>0.01</v>
      </c>
      <c r="F32" s="9"/>
      <c r="G32" s="9">
        <f>D1*E32-F32</f>
        <v>1</v>
      </c>
      <c r="H32" s="9" t="str">
        <f>VLOOKUP($B32,sauce!$A$1:$E$501,5,0)</f>
        <v>litre</v>
      </c>
    </row>
    <row r="33" spans="1:8" x14ac:dyDescent="0.3">
      <c r="A33" s="9"/>
      <c r="B33" s="18" t="str">
        <f>$A$29&amp;" "&amp;5</f>
        <v>sauce chorizo 5</v>
      </c>
      <c r="C33" s="9" t="str">
        <f>VLOOKUP($B33,sauce!$A$1:$C$501,2,0)</f>
        <v>Farine</v>
      </c>
      <c r="D33" s="9" t="str">
        <f>VLOOKUP($B33,sauce!$A$1:$C$501,3,0)</f>
        <v>ouest frais</v>
      </c>
      <c r="E33" s="9">
        <f>VLOOKUP($B33,sauce!$A$1:$D$501,4,0)</f>
        <v>1E-3</v>
      </c>
      <c r="F33" s="9"/>
      <c r="G33" s="9">
        <f>D1*E33-F33</f>
        <v>0.1</v>
      </c>
      <c r="H33" s="9" t="str">
        <f>VLOOKUP($B33,sauce!$A$1:$E$501,5,0)</f>
        <v>kg</v>
      </c>
    </row>
    <row r="34" spans="1:8" x14ac:dyDescent="0.3">
      <c r="A34" s="9"/>
      <c r="B34" s="18" t="str">
        <f>$A$29&amp;" "&amp;6</f>
        <v>sauce chorizo 6</v>
      </c>
      <c r="C34" s="9">
        <f>VLOOKUP($B34,sauce!$A$1:$C$501,2,0)</f>
        <v>0</v>
      </c>
      <c r="D34" s="9">
        <f>VLOOKUP($B34,sauce!$A$1:$C$501,3,0)</f>
        <v>0</v>
      </c>
      <c r="E34" s="9">
        <f>VLOOKUP($B34,sauce!$A$1:$D$501,4,0)</f>
        <v>0</v>
      </c>
      <c r="F34" s="9"/>
      <c r="G34" s="9">
        <f>D1*E34-F34</f>
        <v>0</v>
      </c>
      <c r="H34" s="9">
        <f>VLOOKUP($B34,sauce!$A$1:$E$501,5,0)</f>
        <v>0</v>
      </c>
    </row>
    <row r="35" spans="1:8" x14ac:dyDescent="0.3">
      <c r="A35" s="9"/>
      <c r="B35" s="18" t="str">
        <f>$A$29&amp;" "&amp;7</f>
        <v>sauce chorizo 7</v>
      </c>
      <c r="C35" s="9">
        <f>VLOOKUP($B35,sauce!$A$1:$C$501,2,0)</f>
        <v>0</v>
      </c>
      <c r="D35" s="9">
        <f>VLOOKUP($B35,sauce!$A$1:$C$501,3,0)</f>
        <v>0</v>
      </c>
      <c r="E35" s="9">
        <f>VLOOKUP($B35,sauce!$A$1:$D$501,4,0)</f>
        <v>0</v>
      </c>
      <c r="F35" s="9"/>
      <c r="G35" s="9">
        <f>D1*E35-F35</f>
        <v>0</v>
      </c>
      <c r="H35" s="9">
        <f>VLOOKUP($B35,sauce!$A$1:$E$501,5,0)</f>
        <v>0</v>
      </c>
    </row>
    <row r="36" spans="1:8" x14ac:dyDescent="0.3">
      <c r="A36" s="9"/>
      <c r="B36" s="18" t="str">
        <f>$A$29&amp;" "&amp;8</f>
        <v>sauce chorizo 8</v>
      </c>
      <c r="C36" s="9" t="e">
        <f>VLOOKUP($B36,sauce!$A$1:$C$501,2,0)</f>
        <v>#N/A</v>
      </c>
      <c r="D36" s="9" t="e">
        <f>VLOOKUP($B36,sauce!$A$1:$C$501,3,0)</f>
        <v>#N/A</v>
      </c>
      <c r="E36" s="9" t="e">
        <f>VLOOKUP($B36,sauce!$A$1:$D$501,4,0)</f>
        <v>#N/A</v>
      </c>
      <c r="F36" s="9"/>
      <c r="G36" s="9" t="e">
        <f>D1*E36-F36</f>
        <v>#N/A</v>
      </c>
      <c r="H36" s="9" t="e">
        <f>VLOOKUP($B36,sauce!$A$1:$E$501,5,0)</f>
        <v>#N/A</v>
      </c>
    </row>
    <row r="37" spans="1:8" x14ac:dyDescent="0.3">
      <c r="A37" s="9"/>
      <c r="B37" s="18" t="str">
        <f>$A$29&amp;" "&amp;9</f>
        <v>sauce chorizo 9</v>
      </c>
      <c r="C37" s="9" t="e">
        <f>VLOOKUP($B37,sauce!$A$1:$C$501,2,0)</f>
        <v>#N/A</v>
      </c>
      <c r="D37" s="9" t="e">
        <f>VLOOKUP($B37,sauce!$A$1:$C$501,3,0)</f>
        <v>#N/A</v>
      </c>
      <c r="E37" s="9" t="e">
        <f>VLOOKUP($B37,sauce!$A$1:$D$501,4,0)</f>
        <v>#N/A</v>
      </c>
      <c r="F37" s="9"/>
      <c r="G37" s="9" t="e">
        <f>D1*E37-F37</f>
        <v>#N/A</v>
      </c>
      <c r="H37" s="9" t="e">
        <f>VLOOKUP($B37,sauce!$A$1:$E$501,5,0)</f>
        <v>#N/A</v>
      </c>
    </row>
    <row r="38" spans="1:8" x14ac:dyDescent="0.3">
      <c r="A38" s="16" t="s">
        <v>1032</v>
      </c>
      <c r="B38" s="21" t="str">
        <f>$A$38&amp;" "&amp;1</f>
        <v>poele leg 1</v>
      </c>
      <c r="C38" s="20" t="str">
        <f>VLOOKUP($B38,accompagnement!$A$1:$C$505,2,0)</f>
        <v>oignon rouge</v>
      </c>
      <c r="D38" s="20" t="str">
        <f>VLOOKUP($B38,accompagnement!$A$1:$C$505,3,0)</f>
        <v>pons</v>
      </c>
      <c r="E38" s="20">
        <f>VLOOKUP($B38,accompagnement!$A$1:$D$505,4,0)</f>
        <v>0.01</v>
      </c>
      <c r="F38" s="20"/>
      <c r="G38" s="20">
        <f>D1*E38-F38</f>
        <v>1</v>
      </c>
      <c r="H38" s="20" t="str">
        <f>VLOOKUP($B38,accompagnement!$A$1:$E$505,5,0)</f>
        <v>KG</v>
      </c>
    </row>
    <row r="39" spans="1:8" x14ac:dyDescent="0.3">
      <c r="A39" s="20"/>
      <c r="B39" s="21" t="str">
        <f>$A$38&amp;" "&amp;2</f>
        <v>poele leg 2</v>
      </c>
      <c r="C39" s="20" t="str">
        <f>VLOOKUP($B39,accompagnement!$A$1:$C$505,2,0)</f>
        <v>Petit pois</v>
      </c>
      <c r="D39" s="20" t="str">
        <f>VLOOKUP($B39,accompagnement!$A$1:$C$505,3,0)</f>
        <v>sirf</v>
      </c>
      <c r="E39" s="20">
        <f>VLOOKUP($B39,accompagnement!$A$1:$D$505,4,0)</f>
        <v>0.03</v>
      </c>
      <c r="F39" s="20"/>
      <c r="G39" s="20">
        <f>D1*E39-F39</f>
        <v>3</v>
      </c>
      <c r="H39" s="20" t="str">
        <f>VLOOKUP($B39,accompagnement!$A$1:$E$505,5,0)</f>
        <v>KG</v>
      </c>
    </row>
    <row r="40" spans="1:8" x14ac:dyDescent="0.3">
      <c r="A40" s="20"/>
      <c r="B40" s="21" t="str">
        <f>$A$38&amp;" "&amp;3</f>
        <v>poele leg 3</v>
      </c>
      <c r="C40" s="20" t="str">
        <f>VLOOKUP($B40,accompagnement!$A$1:$C$505,2,0)</f>
        <v>grenaille</v>
      </c>
      <c r="D40" s="20" t="str">
        <f>VLOOKUP($B40,accompagnement!$A$1:$C$505,3,0)</f>
        <v>pons</v>
      </c>
      <c r="E40" s="20">
        <f>VLOOKUP($B40,accompagnement!$A$1:$D$505,4,0)</f>
        <v>0.15</v>
      </c>
      <c r="F40" s="20">
        <v>0</v>
      </c>
      <c r="G40" s="20">
        <f>D1*E40-F40</f>
        <v>15</v>
      </c>
      <c r="H40" s="20" t="str">
        <f>VLOOKUP($B40,accompagnement!$A$1:$E$505,5,0)</f>
        <v>KG</v>
      </c>
    </row>
    <row r="41" spans="1:8" x14ac:dyDescent="0.3">
      <c r="A41" s="20"/>
      <c r="B41" s="21" t="str">
        <f>$A$38&amp;" "&amp;4</f>
        <v>poele leg 4</v>
      </c>
      <c r="C41" s="20" t="str">
        <f>VLOOKUP($B41,accompagnement!$A$1:$C$505,2,0)</f>
        <v>pois croquants(7636)</v>
      </c>
      <c r="D41" s="20" t="str">
        <f>VLOOKUP($B41,accompagnement!$A$1:$C$505,3,0)</f>
        <v>sirf</v>
      </c>
      <c r="E41" s="20">
        <f>VLOOKUP($B41,accompagnement!$A$1:$D$505,4,0)</f>
        <v>0.02</v>
      </c>
      <c r="F41" s="20"/>
      <c r="G41" s="20">
        <f>D1*E41-F41</f>
        <v>2</v>
      </c>
      <c r="H41" s="20" t="str">
        <f>VLOOKUP($B41,accompagnement!$A$1:$E$505,5,0)</f>
        <v>KG</v>
      </c>
    </row>
    <row r="42" spans="1:8" x14ac:dyDescent="0.3">
      <c r="A42" s="20"/>
      <c r="B42" s="21" t="str">
        <f>$A$38&amp;" "&amp;5</f>
        <v>poele leg 5</v>
      </c>
      <c r="C42" s="20" t="str">
        <f>VLOOKUP($B42,accompagnement!$A$1:$C$505,2,0)</f>
        <v>persil</v>
      </c>
      <c r="D42" s="20" t="str">
        <f>VLOOKUP($B42,accompagnement!$A$1:$C$505,3,0)</f>
        <v>sirf</v>
      </c>
      <c r="E42" s="20">
        <f>VLOOKUP($B42,accompagnement!$A$1:$D$505,4,0)</f>
        <v>5.0000000000000001E-3</v>
      </c>
      <c r="F42" s="20"/>
      <c r="G42" s="20">
        <f>D1*E42-F42</f>
        <v>0.5</v>
      </c>
      <c r="H42" s="20" t="str">
        <f>VLOOKUP($B42,accompagnement!$A$1:$E$505,5,0)</f>
        <v>KG</v>
      </c>
    </row>
    <row r="43" spans="1:8" x14ac:dyDescent="0.3">
      <c r="A43" s="20"/>
      <c r="B43" s="21" t="str">
        <f>$A$38&amp;" "&amp;6</f>
        <v>poele leg 6</v>
      </c>
      <c r="C43" s="20" t="str">
        <f>VLOOKUP($B43,accompagnement!$A$1:$C$505,2,0)</f>
        <v>beurre</v>
      </c>
      <c r="D43" s="20" t="str">
        <f>VLOOKUP($B43,accompagnement!$A$1:$C$505,3,0)</f>
        <v>ouest frais</v>
      </c>
      <c r="E43" s="20">
        <f>VLOOKUP($B43,accompagnement!$A$1:$D$505,4,0)</f>
        <v>5.0000000000000001E-3</v>
      </c>
      <c r="F43" s="20"/>
      <c r="G43" s="20">
        <f>D1*E43-F43</f>
        <v>0.5</v>
      </c>
      <c r="H43" s="20" t="str">
        <f>VLOOKUP($B43,accompagnement!$A$1:$E$505,5,0)</f>
        <v>KG</v>
      </c>
    </row>
    <row r="44" spans="1:8" x14ac:dyDescent="0.3">
      <c r="A44" s="20"/>
      <c r="B44" s="21" t="str">
        <f>$A$38&amp;" "&amp;7</f>
        <v>poele leg 7</v>
      </c>
      <c r="C44" s="20" t="str">
        <f>VLOOKUP($B44,accompagnement!$A$1:$C$505,2,0)</f>
        <v>brocoli</v>
      </c>
      <c r="D44" s="20" t="str">
        <f>VLOOKUP($B44,accompagnement!$A$1:$C$505,3,0)</f>
        <v>pons</v>
      </c>
      <c r="E44" s="20">
        <f>VLOOKUP($B44,accompagnement!$A$1:$D$505,4,0)</f>
        <v>0.02</v>
      </c>
      <c r="F44" s="20"/>
      <c r="G44" s="20">
        <f>D1*E44-F44</f>
        <v>2</v>
      </c>
      <c r="H44" s="20" t="str">
        <f>VLOOKUP($B44,accompagnement!$A$1:$E$505,5,0)</f>
        <v>KG</v>
      </c>
    </row>
    <row r="45" spans="1:8" x14ac:dyDescent="0.3">
      <c r="A45" s="20"/>
      <c r="B45" s="21" t="str">
        <f>$A$38&amp;" "&amp;8</f>
        <v>poele leg 8</v>
      </c>
      <c r="C45" s="20" t="str">
        <f>VLOOKUP($B45,accompagnement!$A$1:$C$505,2,0)</f>
        <v>carotte</v>
      </c>
      <c r="D45" s="20" t="str">
        <f>VLOOKUP($B45,accompagnement!$A$1:$C$505,3,0)</f>
        <v>pons</v>
      </c>
      <c r="E45" s="20">
        <f>VLOOKUP($B45,accompagnement!$A$1:$D$505,4,0)</f>
        <v>1.4999999999999999E-2</v>
      </c>
      <c r="F45" s="20"/>
      <c r="G45" s="20">
        <f>D1*E45-F45</f>
        <v>1.5</v>
      </c>
      <c r="H45" s="20" t="str">
        <f>VLOOKUP($B45,accompagnement!$A$1:$E$505,5,0)</f>
        <v>KG</v>
      </c>
    </row>
    <row r="46" spans="1:8" x14ac:dyDescent="0.3">
      <c r="A46" s="20"/>
      <c r="B46" s="21" t="str">
        <f>$A$38&amp;" "&amp;9</f>
        <v>poele leg 9</v>
      </c>
      <c r="C46" s="20" t="e">
        <f>VLOOKUP($B46,accompagnement!$A$1:$C$505,2,0)</f>
        <v>#N/A</v>
      </c>
      <c r="D46" s="20" t="e">
        <f>VLOOKUP($B46,accompagnement!$A$1:$C$505,3,0)</f>
        <v>#N/A</v>
      </c>
      <c r="E46" s="20" t="e">
        <f>VLOOKUP($B46,accompagnement!$A$1:$D$505,4,0)</f>
        <v>#N/A</v>
      </c>
      <c r="F46" s="20"/>
      <c r="G46" s="20" t="e">
        <f>D1*E46-F46</f>
        <v>#N/A</v>
      </c>
      <c r="H46" s="20" t="e">
        <f>VLOOKUP($B46,accompagnement!$A$1:$E$505,5,0)</f>
        <v>#N/A</v>
      </c>
    </row>
    <row r="47" spans="1:8" x14ac:dyDescent="0.3">
      <c r="A47" s="16" t="s">
        <v>1437</v>
      </c>
      <c r="B47" s="18" t="str">
        <f>$A$47&amp;" "&amp;1</f>
        <v>pdt tournées rissolées 1</v>
      </c>
      <c r="C47" s="9" t="str">
        <f>VLOOKUP($B47,accompagnement!$A$1:$C$505,2,0)</f>
        <v xml:space="preserve">pomme de terre </v>
      </c>
      <c r="D47" s="9" t="str">
        <f>VLOOKUP($B47,accompagnement!$A$1:$C$505,3,0)</f>
        <v>pons</v>
      </c>
      <c r="E47" s="9">
        <f>VLOOKUP($B47,accompagnement!$A$1:$D$505,4,0)</f>
        <v>0.2</v>
      </c>
      <c r="F47" s="9"/>
      <c r="G47" s="9">
        <f>D1*E47-F47</f>
        <v>20</v>
      </c>
      <c r="H47" s="9" t="str">
        <f>VLOOKUP($B47,accompagnement!$A$1:$E$505,5,0)</f>
        <v>kg</v>
      </c>
    </row>
    <row r="48" spans="1:8" x14ac:dyDescent="0.3">
      <c r="A48" s="12"/>
      <c r="B48" s="18" t="str">
        <f>$A$47&amp;" "&amp;2</f>
        <v>pdt tournées rissolées 2</v>
      </c>
      <c r="C48" s="9" t="str">
        <f>VLOOKUP($B48,accompagnement!$A$1:$C$505,2,0)</f>
        <v>huile</v>
      </c>
      <c r="D48" s="9" t="str">
        <f>VLOOKUP($B48,accompagnement!$A$1:$C$505,3,0)</f>
        <v>ouest frais</v>
      </c>
      <c r="E48" s="9">
        <f>VLOOKUP($B48,accompagnement!$A$1:$D$505,4,0)</f>
        <v>0.01</v>
      </c>
      <c r="F48" s="9"/>
      <c r="G48" s="9">
        <f>D1*E48-F48</f>
        <v>1</v>
      </c>
      <c r="H48" s="9" t="str">
        <f>VLOOKUP($B48,accompagnement!$A$1:$E$505,5,0)</f>
        <v>litre</v>
      </c>
    </row>
    <row r="49" spans="1:8" x14ac:dyDescent="0.3">
      <c r="A49" s="9"/>
      <c r="B49" s="18" t="str">
        <f>$A$47&amp;" "&amp;3</f>
        <v>pdt tournées rissolées 3</v>
      </c>
      <c r="C49" s="9" t="str">
        <f>VLOOKUP($B49,accompagnement!$A$1:$C$505,2,0)</f>
        <v>beurre</v>
      </c>
      <c r="D49" s="9" t="str">
        <f>VLOOKUP($B49,accompagnement!$A$1:$C$505,3,0)</f>
        <v>ouest frais</v>
      </c>
      <c r="E49" s="9">
        <f>VLOOKUP($B49,accompagnement!$A$1:$D$505,4,0)</f>
        <v>5.0000000000000001E-3</v>
      </c>
      <c r="F49" s="9"/>
      <c r="G49" s="9">
        <f>D1*E49-F49</f>
        <v>0.5</v>
      </c>
      <c r="H49" s="9" t="str">
        <f>VLOOKUP($B49,accompagnement!$A$1:$E$505,5,0)</f>
        <v>kg</v>
      </c>
    </row>
    <row r="50" spans="1:8" x14ac:dyDescent="0.3">
      <c r="A50" s="9"/>
      <c r="B50" s="18" t="str">
        <f>$A$47&amp;" "&amp;4</f>
        <v>pdt tournées rissolées 4</v>
      </c>
      <c r="C50" s="9" t="e">
        <f>VLOOKUP($B50,accompagnement!$A$1:$C$505,2,0)</f>
        <v>#N/A</v>
      </c>
      <c r="D50" s="9" t="e">
        <f>VLOOKUP($B50,accompagnement!$A$1:$C$505,3,0)</f>
        <v>#N/A</v>
      </c>
      <c r="E50" s="9" t="e">
        <f>VLOOKUP($B50,accompagnement!$A$1:$D$505,4,0)</f>
        <v>#N/A</v>
      </c>
      <c r="F50" s="9">
        <v>0</v>
      </c>
      <c r="G50" s="9" t="e">
        <f>D1*E50-F50</f>
        <v>#N/A</v>
      </c>
      <c r="H50" s="9" t="e">
        <f>VLOOKUP($B50,accompagnement!$A$1:$E$505,5,0)</f>
        <v>#N/A</v>
      </c>
    </row>
    <row r="51" spans="1:8" x14ac:dyDescent="0.3">
      <c r="A51" s="9"/>
      <c r="B51" s="18" t="str">
        <f>$A$47&amp;" "&amp;5</f>
        <v>pdt tournées rissolées 5</v>
      </c>
      <c r="C51" s="9" t="e">
        <f>VLOOKUP($B51,accompagnement!$A$1:$C$505,2,0)</f>
        <v>#N/A</v>
      </c>
      <c r="D51" s="9" t="e">
        <f>VLOOKUP($B51,accompagnement!$A$1:$C$505,3,0)</f>
        <v>#N/A</v>
      </c>
      <c r="E51" s="9" t="e">
        <f>VLOOKUP($B51,accompagnement!$A$1:$D$505,4,0)</f>
        <v>#N/A</v>
      </c>
      <c r="F51" s="9"/>
      <c r="G51" s="9" t="e">
        <f>D1*E51-F51</f>
        <v>#N/A</v>
      </c>
      <c r="H51" s="9" t="e">
        <f>VLOOKUP($B51,accompagnement!$A$1:$E$505,5,0)</f>
        <v>#N/A</v>
      </c>
    </row>
    <row r="52" spans="1:8" x14ac:dyDescent="0.3">
      <c r="A52" s="9"/>
      <c r="B52" s="18" t="str">
        <f>$A$47&amp;" "&amp;6</f>
        <v>pdt tournées rissolées 6</v>
      </c>
      <c r="C52" s="9" t="e">
        <f>VLOOKUP($B52,accompagnement!$A$1:$C$505,2,0)</f>
        <v>#N/A</v>
      </c>
      <c r="D52" s="9" t="e">
        <f>VLOOKUP($B52,accompagnement!$A$1:$C$505,3,0)</f>
        <v>#N/A</v>
      </c>
      <c r="E52" s="9" t="e">
        <f>VLOOKUP($B52,accompagnement!$A$1:$D$505,4,0)</f>
        <v>#N/A</v>
      </c>
      <c r="F52" s="9"/>
      <c r="G52" s="9" t="e">
        <f>D1*E52-F52</f>
        <v>#N/A</v>
      </c>
      <c r="H52" s="9" t="e">
        <f>VLOOKUP($B52,accompagnement!$A$1:$E$505,5,0)</f>
        <v>#N/A</v>
      </c>
    </row>
    <row r="53" spans="1:8" x14ac:dyDescent="0.3">
      <c r="A53" s="9"/>
      <c r="B53" s="18" t="str">
        <f>$A$467&amp;" "&amp;7</f>
        <v xml:space="preserve"> 7</v>
      </c>
      <c r="C53" s="9" t="e">
        <f>VLOOKUP($B53,accompagnement!$A$1:$C$505,2,0)</f>
        <v>#N/A</v>
      </c>
      <c r="D53" s="9" t="e">
        <f>VLOOKUP($B53,accompagnement!$A$1:$C$505,3,0)</f>
        <v>#N/A</v>
      </c>
      <c r="E53" s="9" t="e">
        <f>VLOOKUP($B53,accompagnement!$A$1:$D$505,4,0)</f>
        <v>#N/A</v>
      </c>
      <c r="F53" s="9"/>
      <c r="G53" s="9" t="e">
        <f>D1*E53-F53</f>
        <v>#N/A</v>
      </c>
      <c r="H53" s="9" t="e">
        <f>VLOOKUP($B53,accompagnement!$A$1:$E$505,5,0)</f>
        <v>#N/A</v>
      </c>
    </row>
    <row r="54" spans="1:8" x14ac:dyDescent="0.3">
      <c r="A54" s="9"/>
      <c r="B54" s="18" t="str">
        <f>$A$467&amp;" "&amp;8</f>
        <v xml:space="preserve"> 8</v>
      </c>
      <c r="C54" s="9" t="e">
        <f>VLOOKUP($B54,accompagnement!$A$1:$C$505,2,0)</f>
        <v>#N/A</v>
      </c>
      <c r="D54" s="9" t="e">
        <f>VLOOKUP($B54,accompagnement!$A$1:$C$505,3,0)</f>
        <v>#N/A</v>
      </c>
      <c r="E54" s="9" t="e">
        <f>VLOOKUP($B54,accompagnement!$A$1:$D$505,4,0)</f>
        <v>#N/A</v>
      </c>
      <c r="F54" s="9"/>
      <c r="G54" s="9" t="e">
        <f>D1*E54-F54</f>
        <v>#N/A</v>
      </c>
      <c r="H54" s="9" t="e">
        <f>VLOOKUP($B54,accompagnement!$A$1:$E$505,5,0)</f>
        <v>#N/A</v>
      </c>
    </row>
    <row r="55" spans="1:8" x14ac:dyDescent="0.3">
      <c r="A55" s="16" t="s">
        <v>586</v>
      </c>
      <c r="B55" s="21" t="str">
        <f>$A$55&amp;" "&amp;1</f>
        <v>nougat glacé 1</v>
      </c>
      <c r="C55" s="20" t="str">
        <f>VLOOKUP($B55,dessert!$A$1:$C$493,2,0)</f>
        <v>nougat glacé (9698)1€30(ct16)</v>
      </c>
      <c r="D55" s="20" t="str">
        <f>VLOOKUP($B55,dessert!$A$1:$C$493,3,0)</f>
        <v>gel cote</v>
      </c>
      <c r="E55" s="20">
        <f>VLOOKUP($B55,dessert!$A$1:$D$493,4,0)</f>
        <v>1</v>
      </c>
      <c r="F55" s="20"/>
      <c r="G55" s="20">
        <f>D1*E55-F55</f>
        <v>100</v>
      </c>
      <c r="H55" s="20" t="str">
        <f>VLOOKUP($B55,dessert!$A$1:$E$493,5,0)</f>
        <v>piece</v>
      </c>
    </row>
    <row r="56" spans="1:8" x14ac:dyDescent="0.3">
      <c r="A56" s="20"/>
      <c r="B56" s="21" t="str">
        <f>$A$55&amp;" "&amp;2</f>
        <v>nougat glacé 2</v>
      </c>
      <c r="C56" s="20" t="str">
        <f>VLOOKUP($B56,dessert!$A$1:$C$493,2,0)</f>
        <v>coulis fruit rouge</v>
      </c>
      <c r="D56" s="20" t="str">
        <f>VLOOKUP($B56,dessert!$A$1:$C$493,3,0)</f>
        <v>ouest frais</v>
      </c>
      <c r="E56" s="20">
        <f>VLOOKUP($B56,dessert!$A$1:$D$493,4,0)</f>
        <v>0.01</v>
      </c>
      <c r="F56" s="20"/>
      <c r="G56" s="20">
        <f>D1*E56-F56</f>
        <v>1</v>
      </c>
      <c r="H56" s="20" t="str">
        <f>VLOOKUP($B56,dessert!$A$1:$E$493,5,0)</f>
        <v>litre</v>
      </c>
    </row>
    <row r="57" spans="1:8" x14ac:dyDescent="0.3">
      <c r="A57" s="20"/>
      <c r="B57" s="21" t="str">
        <f>$A$55&amp;" "&amp;3</f>
        <v>nougat glacé 3</v>
      </c>
      <c r="C57" s="20" t="e">
        <f>VLOOKUP($B57,dessert!$A$1:$C$493,2,0)</f>
        <v>#N/A</v>
      </c>
      <c r="D57" s="20" t="e">
        <f>VLOOKUP($B57,dessert!$A$1:$C$493,3,0)</f>
        <v>#N/A</v>
      </c>
      <c r="E57" s="20" t="e">
        <f>VLOOKUP($B57,dessert!$A$1:$D$493,4,0)</f>
        <v>#N/A</v>
      </c>
      <c r="F57" s="20">
        <v>0</v>
      </c>
      <c r="G57" s="20" t="e">
        <f>D1*E57-F57</f>
        <v>#N/A</v>
      </c>
      <c r="H57" s="20" t="e">
        <f>VLOOKUP($B57,dessert!$A$1:$E$493,5,0)</f>
        <v>#N/A</v>
      </c>
    </row>
    <row r="58" spans="1:8" x14ac:dyDescent="0.3">
      <c r="A58" s="20"/>
      <c r="B58" s="21" t="str">
        <f>$A$55&amp;" "&amp;4</f>
        <v>nougat glacé 4</v>
      </c>
      <c r="C58" s="20" t="e">
        <f>VLOOKUP($B58,dessert!$A$1:$C$493,2,0)</f>
        <v>#N/A</v>
      </c>
      <c r="D58" s="20" t="e">
        <f>VLOOKUP($B58,dessert!$A$1:$C$493,3,0)</f>
        <v>#N/A</v>
      </c>
      <c r="E58" s="20" t="e">
        <f>VLOOKUP($B58,dessert!$A$1:$D$493,4,0)</f>
        <v>#N/A</v>
      </c>
      <c r="F58" s="20"/>
      <c r="G58" s="20" t="e">
        <f>D1*E58-F58</f>
        <v>#N/A</v>
      </c>
      <c r="H58" s="20" t="e">
        <f>VLOOKUP($B58,dessert!$A$1:$E$493,5,0)</f>
        <v>#N/A</v>
      </c>
    </row>
    <row r="59" spans="1:8" x14ac:dyDescent="0.3">
      <c r="A59" s="20"/>
      <c r="B59" s="21" t="str">
        <f>$A$55&amp;" "&amp;5</f>
        <v>nougat glacé 5</v>
      </c>
      <c r="C59" s="20" t="e">
        <f>VLOOKUP($B59,dessert!$A$1:$C$493,2,0)</f>
        <v>#N/A</v>
      </c>
      <c r="D59" s="20" t="e">
        <f>VLOOKUP($B59,dessert!$A$1:$C$493,3,0)</f>
        <v>#N/A</v>
      </c>
      <c r="E59" s="20" t="e">
        <f>VLOOKUP($B59,dessert!$A$1:$D$493,4,0)</f>
        <v>#N/A</v>
      </c>
      <c r="F59" s="20"/>
      <c r="G59" s="20" t="e">
        <f>D1*E59-F59</f>
        <v>#N/A</v>
      </c>
      <c r="H59" s="20" t="s">
        <v>130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A56A37BB-5885-4745-8E06-139AFB2AEC7F}">
          <x14:formula1>
            <xm:f>accompagnement!$F$2:$F$40</xm:f>
          </x14:formula1>
          <xm:sqref>A38</xm:sqref>
        </x14:dataValidation>
        <x14:dataValidation type="list" allowBlank="1" showInputMessage="1" showErrorMessage="1" xr:uid="{6816C911-3117-43C1-8959-6E9B9AE20E22}">
          <x14:formula1>
            <xm:f>entrée!$P$2:$P$12</xm:f>
          </x14:formula1>
          <xm:sqref>H2</xm:sqref>
        </x14:dataValidation>
        <x14:dataValidation type="list" allowBlank="1" showInputMessage="1" showErrorMessage="1" xr:uid="{D5B86930-3352-4C32-AA7A-19BE003B5619}">
          <x14:formula1>
            <xm:f>dessert!$I$2:$I$3</xm:f>
          </x14:formula1>
          <xm:sqref>C7</xm:sqref>
        </x14:dataValidation>
        <x14:dataValidation type="list" allowBlank="1" showInputMessage="1" showErrorMessage="1" xr:uid="{ADBF1E22-6004-416B-BE5D-16A8E297A4A4}">
          <x14:formula1>
            <xm:f>entrée!$O$2:$O$14</xm:f>
          </x14:formula1>
          <xm:sqref>G2</xm:sqref>
        </x14:dataValidation>
        <x14:dataValidation type="list" allowBlank="1" showInputMessage="1" showErrorMessage="1" xr:uid="{D0A945B9-EA74-4F4E-9522-9D76DC3EE24A}">
          <x14:formula1>
            <xm:f>entrée!$N$2:$N$15</xm:f>
          </x14:formula1>
          <xm:sqref>E2</xm:sqref>
        </x14:dataValidation>
        <x14:dataValidation type="list" allowBlank="1" showInputMessage="1" showErrorMessage="1" xr:uid="{BA8C0273-F671-41B9-861F-0E9DDB2DDCFB}">
          <x14:formula1>
            <xm:f>entrée!$J$2:$J$30</xm:f>
          </x14:formula1>
          <xm:sqref>D4:D5</xm:sqref>
        </x14:dataValidation>
        <x14:dataValidation type="list" allowBlank="1" showInputMessage="1" showErrorMessage="1" xr:uid="{B5AE2D67-0F89-4F93-B4BE-D1C5726F906D}">
          <x14:formula1>
            <xm:f>dessert!$F$2:$F$39</xm:f>
          </x14:formula1>
          <xm:sqref>A55</xm:sqref>
        </x14:dataValidation>
        <x14:dataValidation type="list" allowBlank="1" showInputMessage="1" showErrorMessage="1" xr:uid="{FF09A398-2096-4297-ADA0-EF2DBD1A8770}">
          <x14:formula1>
            <xm:f>accompagnement!$F$2:$F$45</xm:f>
          </x14:formula1>
          <xm:sqref>A47</xm:sqref>
        </x14:dataValidation>
        <x14:dataValidation type="list" allowBlank="1" showInputMessage="1" showErrorMessage="1" xr:uid="{B42B1AB9-3F1D-430B-BC3C-5C010C59F33F}">
          <x14:formula1>
            <xm:f>sauce!$F$2:$F$30</xm:f>
          </x14:formula1>
          <xm:sqref>A29</xm:sqref>
        </x14:dataValidation>
        <x14:dataValidation type="list" allowBlank="1" showInputMessage="1" showErrorMessage="1" xr:uid="{F9C9DC5F-3428-4E86-B675-3E4A856F5DF9}">
          <x14:formula1>
            <xm:f>proteine!$F$3:$F$30</xm:f>
          </x14:formula1>
          <xm:sqref>A22</xm:sqref>
        </x14:dataValidation>
        <x14:dataValidation type="list" allowBlank="1" showInputMessage="1" showErrorMessage="1" xr:uid="{6560771C-62B9-455B-A927-407C28369D3C}">
          <x14:formula1>
            <xm:f>entrée!$F$2:$F$45</xm:f>
          </x14:formula1>
          <xm:sqref>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8F3CD-F793-4F4E-A499-D765C95145D3}">
  <dimension ref="A1:H59"/>
  <sheetViews>
    <sheetView workbookViewId="0">
      <selection activeCell="A55" sqref="A55"/>
    </sheetView>
  </sheetViews>
  <sheetFormatPr baseColWidth="10" defaultRowHeight="13.8" x14ac:dyDescent="0.3"/>
  <cols>
    <col min="1" max="1" width="16.44140625" style="6" customWidth="1"/>
    <col min="2" max="2" width="2.44140625" style="18" customWidth="1"/>
    <col min="3" max="3" width="32.77734375" style="9" customWidth="1"/>
    <col min="4" max="4" width="15.88671875" style="6" customWidth="1"/>
    <col min="5" max="5" width="10.33203125" style="6" customWidth="1"/>
    <col min="6" max="6" width="7.88671875" style="6" customWidth="1"/>
    <col min="7" max="7" width="6.77734375" style="6" customWidth="1"/>
    <col min="8" max="8" width="10.88671875" style="6" customWidth="1"/>
    <col min="9" max="9" width="5.21875" style="6" customWidth="1"/>
    <col min="10" max="16384" width="11.5546875" style="6"/>
  </cols>
  <sheetData>
    <row r="1" spans="1:8" x14ac:dyDescent="0.3">
      <c r="A1" s="8" t="s">
        <v>9</v>
      </c>
      <c r="B1" s="17"/>
      <c r="C1" s="8" t="s">
        <v>0</v>
      </c>
      <c r="D1" s="10">
        <v>100</v>
      </c>
      <c r="E1" s="8" t="s">
        <v>1</v>
      </c>
      <c r="F1" s="13"/>
      <c r="G1" s="8"/>
      <c r="H1" s="8" t="s">
        <v>152</v>
      </c>
    </row>
    <row r="2" spans="1:8" x14ac:dyDescent="0.3">
      <c r="A2" s="15" t="s">
        <v>6</v>
      </c>
      <c r="C2" s="10" t="str">
        <f>A10</f>
        <v>SALADE ESPANA</v>
      </c>
      <c r="D2" s="9"/>
      <c r="E2" s="14" t="s">
        <v>389</v>
      </c>
      <c r="F2" s="10">
        <v>12</v>
      </c>
      <c r="G2" s="10" t="s">
        <v>277</v>
      </c>
      <c r="H2" s="10" t="s">
        <v>286</v>
      </c>
    </row>
    <row r="3" spans="1:8" x14ac:dyDescent="0.3">
      <c r="A3" s="15" t="s">
        <v>5</v>
      </c>
      <c r="C3" s="10" t="str">
        <f>A22</f>
        <v>Poisson blanc</v>
      </c>
      <c r="D3" s="15" t="s">
        <v>148</v>
      </c>
      <c r="E3" s="15"/>
      <c r="F3" s="15" t="s">
        <v>146</v>
      </c>
      <c r="G3" s="15"/>
      <c r="H3" s="15" t="s">
        <v>147</v>
      </c>
    </row>
    <row r="4" spans="1:8" x14ac:dyDescent="0.3">
      <c r="A4" s="15" t="s">
        <v>37</v>
      </c>
      <c r="C4" s="10" t="str">
        <f>A29</f>
        <v>sauce poivron vert</v>
      </c>
      <c r="D4" s="9" t="s">
        <v>135</v>
      </c>
      <c r="E4" s="9"/>
      <c r="F4" s="29">
        <f>D1/8</f>
        <v>12.5</v>
      </c>
      <c r="G4" s="29"/>
      <c r="H4" s="29">
        <f>F4/6</f>
        <v>2.0833333333333335</v>
      </c>
    </row>
    <row r="5" spans="1:8" x14ac:dyDescent="0.3">
      <c r="A5" s="15" t="s">
        <v>540</v>
      </c>
      <c r="C5" s="10" t="str">
        <f>A38</f>
        <v>dipping fries</v>
      </c>
      <c r="D5" s="9" t="s">
        <v>138</v>
      </c>
      <c r="E5" s="9"/>
      <c r="F5" s="29">
        <f>D1/8</f>
        <v>12.5</v>
      </c>
      <c r="G5" s="29"/>
      <c r="H5" s="29">
        <f>F5/6</f>
        <v>2.0833333333333335</v>
      </c>
    </row>
    <row r="6" spans="1:8" x14ac:dyDescent="0.3">
      <c r="A6" s="15" t="s">
        <v>541</v>
      </c>
      <c r="C6" s="10" t="str">
        <f>A47</f>
        <v>pdt tournées rissolées</v>
      </c>
      <c r="D6" s="15" t="s">
        <v>542</v>
      </c>
      <c r="E6" s="15"/>
      <c r="F6" s="15"/>
      <c r="G6" s="15" t="s">
        <v>128</v>
      </c>
      <c r="H6" s="15" t="s">
        <v>147</v>
      </c>
    </row>
    <row r="7" spans="1:8" x14ac:dyDescent="0.3">
      <c r="A7" s="15" t="s">
        <v>7</v>
      </c>
      <c r="C7" s="10" t="s">
        <v>543</v>
      </c>
      <c r="D7" s="9" t="s">
        <v>150</v>
      </c>
      <c r="E7" s="9"/>
      <c r="F7" s="29"/>
      <c r="G7" s="29">
        <f>D1/3.5</f>
        <v>28.571428571428573</v>
      </c>
      <c r="H7" s="29">
        <f>G7/25</f>
        <v>1.142857142857143</v>
      </c>
    </row>
    <row r="8" spans="1:8" x14ac:dyDescent="0.3">
      <c r="A8" s="15" t="s">
        <v>8</v>
      </c>
      <c r="C8" s="10" t="str">
        <f>A55</f>
        <v>tartare ananas mangue maison</v>
      </c>
      <c r="D8" s="9" t="s">
        <v>151</v>
      </c>
      <c r="E8" s="9"/>
      <c r="F8" s="29"/>
      <c r="G8" s="29">
        <f>D1/4</f>
        <v>25</v>
      </c>
      <c r="H8" s="29"/>
    </row>
    <row r="9" spans="1:8" x14ac:dyDescent="0.3">
      <c r="A9" s="8" t="s">
        <v>122</v>
      </c>
      <c r="B9" s="19"/>
      <c r="C9" s="8" t="s">
        <v>123</v>
      </c>
      <c r="D9" s="8" t="s">
        <v>124</v>
      </c>
      <c r="E9" s="8" t="s">
        <v>127</v>
      </c>
      <c r="F9" s="8" t="s">
        <v>125</v>
      </c>
      <c r="G9" s="8" t="s">
        <v>126</v>
      </c>
      <c r="H9" s="8"/>
    </row>
    <row r="10" spans="1:8" x14ac:dyDescent="0.3">
      <c r="A10" s="16" t="s">
        <v>1473</v>
      </c>
      <c r="B10" s="18" t="str">
        <f>$A$10&amp;" "&amp;1</f>
        <v>SALADE ESPANA 1</v>
      </c>
      <c r="C10" s="9" t="str">
        <f>VLOOKUP($B10,entrée!$A$1:$C$498,2,0)</f>
        <v>laitue</v>
      </c>
      <c r="D10" s="9" t="str">
        <f>VLOOKUP($B10,entrée!$A$1:$C$498,3,0)</f>
        <v>pons</v>
      </c>
      <c r="E10" s="9">
        <f>VLOOKUP($B10,entrée!$A$1:$D$498,4,0)</f>
        <v>0.03</v>
      </c>
      <c r="F10" s="9"/>
      <c r="G10" s="9">
        <f>D1*E10-F10</f>
        <v>3</v>
      </c>
      <c r="H10" s="9" t="str">
        <f>VLOOKUP($B10,entrée!$A$1:$E$498,5,0)</f>
        <v>KG</v>
      </c>
    </row>
    <row r="11" spans="1:8" x14ac:dyDescent="0.3">
      <c r="A11" s="9"/>
      <c r="B11" s="18" t="str">
        <f>$A$10&amp;" "&amp;2</f>
        <v>SALADE ESPANA 2</v>
      </c>
      <c r="C11" s="9" t="str">
        <f>VLOOKUP($B11,entrée!$A$1:$C$498,2,0)</f>
        <v>mache</v>
      </c>
      <c r="D11" s="9" t="str">
        <f>VLOOKUP($B11,entrée!$A$1:$C$498,3,0)</f>
        <v>pons</v>
      </c>
      <c r="E11" s="9">
        <f>VLOOKUP($B11,entrée!$A$1:$D$498,4,0)</f>
        <v>1.4999999999999999E-2</v>
      </c>
      <c r="F11" s="9"/>
      <c r="G11" s="9">
        <f>D1*E11-F11</f>
        <v>1.5</v>
      </c>
      <c r="H11" s="9" t="str">
        <f>VLOOKUP($B11,entrée!$A$1:$E$498,5,0)</f>
        <v>KG</v>
      </c>
    </row>
    <row r="12" spans="1:8" x14ac:dyDescent="0.3">
      <c r="A12" s="9"/>
      <c r="B12" s="18" t="str">
        <f>$A$10&amp;" "&amp;3</f>
        <v>SALADE ESPANA 3</v>
      </c>
      <c r="C12" s="9" t="str">
        <f>VLOOKUP($B12,entrée!$A$1:$C$498,2,0)</f>
        <v>tomate</v>
      </c>
      <c r="D12" s="9" t="str">
        <f>VLOOKUP($B12,entrée!$A$1:$C$498,3,0)</f>
        <v>pons</v>
      </c>
      <c r="E12" s="9">
        <f>VLOOKUP($B12,entrée!$A$1:$D$498,4,0)</f>
        <v>0.03</v>
      </c>
      <c r="F12" s="9"/>
      <c r="G12" s="9">
        <f>D1*E12-F12</f>
        <v>3</v>
      </c>
      <c r="H12" s="9" t="str">
        <f>VLOOKUP($B12,entrée!$A$1:$E$498,5,0)</f>
        <v>KG</v>
      </c>
    </row>
    <row r="13" spans="1:8" x14ac:dyDescent="0.3">
      <c r="A13" s="9"/>
      <c r="B13" s="18" t="str">
        <f>$A$10&amp;" "&amp;4</f>
        <v>SALADE ESPANA 4</v>
      </c>
      <c r="C13" s="9" t="str">
        <f>VLOOKUP($B13,entrée!$A$1:$C$498,2,0)</f>
        <v>OIGNON</v>
      </c>
      <c r="D13" s="9" t="str">
        <f>VLOOKUP($B13,entrée!$A$1:$C$498,3,0)</f>
        <v>pons</v>
      </c>
      <c r="E13" s="9">
        <f>VLOOKUP($B13,entrée!$A$1:$D$498,4,0)</f>
        <v>8.0000000000000002E-3</v>
      </c>
      <c r="F13" s="9"/>
      <c r="G13" s="9">
        <f>D1*E13-F13</f>
        <v>0.8</v>
      </c>
      <c r="H13" s="9" t="str">
        <f>VLOOKUP($B13,entrée!$A$1:$E$498,5,0)</f>
        <v>KG</v>
      </c>
    </row>
    <row r="14" spans="1:8" x14ac:dyDescent="0.3">
      <c r="A14" s="9"/>
      <c r="B14" s="18" t="str">
        <f>$A$10&amp;" "&amp;5</f>
        <v>SALADE ESPANA 5</v>
      </c>
      <c r="C14" s="9" t="str">
        <f>VLOOKUP($B14,entrée!$A$1:$C$498,2,0)</f>
        <v>OLIVE VERTE</v>
      </c>
      <c r="D14" s="9" t="str">
        <f>VLOOKUP($B14,entrée!$A$1:$C$498,3,0)</f>
        <v>ouest frais</v>
      </c>
      <c r="E14" s="9">
        <f>VLOOKUP($B14,entrée!$A$1:$D$498,4,0)</f>
        <v>1.4999999999999999E-2</v>
      </c>
      <c r="F14" s="9"/>
      <c r="G14" s="9">
        <f>D1*E14-F14</f>
        <v>1.5</v>
      </c>
      <c r="H14" s="9" t="str">
        <f>VLOOKUP($B14,entrée!$A$1:$E$498,5,0)</f>
        <v>KG</v>
      </c>
    </row>
    <row r="15" spans="1:8" x14ac:dyDescent="0.3">
      <c r="A15" s="9"/>
      <c r="B15" s="18" t="str">
        <f>$A$10&amp;" "&amp;6</f>
        <v>SALADE ESPANA 6</v>
      </c>
      <c r="C15" s="9" t="str">
        <f>VLOOKUP($B15,entrée!$A$1:$C$498,2,0)</f>
        <v>MANCHEGO OU EMMENTAL(PRIX)</v>
      </c>
      <c r="D15" s="9" t="str">
        <f>VLOOKUP($B15,entrée!$A$1:$C$498,3,0)</f>
        <v>ouest frais</v>
      </c>
      <c r="E15" s="9">
        <f>VLOOKUP($B15,entrée!$A$1:$D$498,4,0)</f>
        <v>1.4999999999999999E-2</v>
      </c>
      <c r="F15" s="9"/>
      <c r="G15" s="9">
        <f>D1*E15-F15</f>
        <v>1.5</v>
      </c>
      <c r="H15" s="9" t="str">
        <f>VLOOKUP($B15,entrée!$A$1:$E$498,5,0)</f>
        <v>KG</v>
      </c>
    </row>
    <row r="16" spans="1:8" x14ac:dyDescent="0.3">
      <c r="A16" s="9"/>
      <c r="B16" s="18" t="str">
        <f>$A$10&amp;" "&amp;7</f>
        <v>SALADE ESPANA 7</v>
      </c>
      <c r="C16" s="9" t="e">
        <f>VLOOKUP($B16,entrée!$A$1:$C$498,2,0)</f>
        <v>#N/A</v>
      </c>
      <c r="D16" s="9" t="e">
        <f>VLOOKUP($B16,entrée!$A$1:$C$498,3,0)</f>
        <v>#N/A</v>
      </c>
      <c r="E16" s="9" t="e">
        <f>VLOOKUP($B16,entrée!$A$1:$D$498,4,0)</f>
        <v>#N/A</v>
      </c>
      <c r="F16" s="9"/>
      <c r="G16" s="9" t="e">
        <f>D1*E16-F16</f>
        <v>#N/A</v>
      </c>
      <c r="H16" s="9" t="e">
        <f>VLOOKUP($B16,entrée!$A$1:$E$498,5,0)</f>
        <v>#N/A</v>
      </c>
    </row>
    <row r="17" spans="1:8" x14ac:dyDescent="0.3">
      <c r="A17" s="9"/>
      <c r="B17" s="18" t="str">
        <f>$A$10&amp;" "&amp;8</f>
        <v>SALADE ESPANA 8</v>
      </c>
      <c r="C17" s="9" t="e">
        <f>VLOOKUP($B17,entrée!$A$1:$C$498,2,0)</f>
        <v>#N/A</v>
      </c>
      <c r="D17" s="9" t="e">
        <f>VLOOKUP($B17,entrée!$A$1:$C$498,3,0)</f>
        <v>#N/A</v>
      </c>
      <c r="E17" s="9" t="e">
        <f>VLOOKUP($B17,entrée!$A$1:$D$498,4,0)</f>
        <v>#N/A</v>
      </c>
      <c r="F17" s="9"/>
      <c r="G17" s="9" t="e">
        <f>D1*E17-F17</f>
        <v>#N/A</v>
      </c>
      <c r="H17" s="9" t="e">
        <f>VLOOKUP($B17,entrée!$A$1:$E$498,5,0)</f>
        <v>#N/A</v>
      </c>
    </row>
    <row r="18" spans="1:8" x14ac:dyDescent="0.3">
      <c r="A18" s="9"/>
      <c r="B18" s="18" t="str">
        <f>$A$10&amp;" "&amp;9</f>
        <v>SALADE ESPANA 9</v>
      </c>
      <c r="C18" s="9" t="e">
        <f>VLOOKUP($B18,entrée!$A$1:$C$498,2,0)</f>
        <v>#N/A</v>
      </c>
      <c r="D18" s="9" t="e">
        <f>VLOOKUP($B18,entrée!$A$1:$C$498,3,0)</f>
        <v>#N/A</v>
      </c>
      <c r="E18" s="9" t="e">
        <f>VLOOKUP($B18,entrée!$A$1:$D$498,4,0)</f>
        <v>#N/A</v>
      </c>
      <c r="F18" s="9"/>
      <c r="G18" s="9" t="e">
        <f>D1*E18-F18</f>
        <v>#N/A</v>
      </c>
      <c r="H18" s="9" t="e">
        <f>VLOOKUP($B18,entrée!$A$1:$E$498,5,0)</f>
        <v>#N/A</v>
      </c>
    </row>
    <row r="19" spans="1:8" x14ac:dyDescent="0.3">
      <c r="A19" s="9"/>
      <c r="B19" s="18" t="str">
        <f>$A$10&amp;" "&amp;10</f>
        <v>SALADE ESPANA 10</v>
      </c>
      <c r="C19" s="9" t="e">
        <f>VLOOKUP($B19,entrée!$A$1:$C$498,2,0)</f>
        <v>#N/A</v>
      </c>
      <c r="D19" s="9" t="e">
        <f>VLOOKUP($B19,entrée!$A$1:$C$498,3,0)</f>
        <v>#N/A</v>
      </c>
      <c r="E19" s="9" t="e">
        <f>VLOOKUP($B19,entrée!$A$1:$D$498,4,0)</f>
        <v>#N/A</v>
      </c>
      <c r="F19" s="9"/>
      <c r="G19" s="9" t="e">
        <f>D1*E19-F19</f>
        <v>#N/A</v>
      </c>
      <c r="H19" s="9" t="e">
        <f>VLOOKUP($B19,entrée!$A$1:$E$498,5,0)</f>
        <v>#N/A</v>
      </c>
    </row>
    <row r="20" spans="1:8" x14ac:dyDescent="0.3">
      <c r="A20" s="12"/>
      <c r="B20" s="18" t="str">
        <f>$A$10&amp;" "&amp;11</f>
        <v>SALADE ESPANA 11</v>
      </c>
      <c r="C20" s="9" t="e">
        <f>VLOOKUP($B20,entrée!$A$1:$C$498,2,0)</f>
        <v>#N/A</v>
      </c>
      <c r="D20" s="9" t="e">
        <f>VLOOKUP($B20,entrée!$A$1:$C$498,3,0)</f>
        <v>#N/A</v>
      </c>
      <c r="E20" s="9" t="e">
        <f>VLOOKUP($B20,entrée!$A$1:$D$498,4,0)</f>
        <v>#N/A</v>
      </c>
      <c r="F20" s="9"/>
      <c r="G20" s="9" t="e">
        <f>D1*E20-F20</f>
        <v>#N/A</v>
      </c>
      <c r="H20" s="9" t="e">
        <f>VLOOKUP($B20,entrée!$A$1:$E$498,5,0)</f>
        <v>#N/A</v>
      </c>
    </row>
    <row r="21" spans="1:8" x14ac:dyDescent="0.3">
      <c r="A21" s="9"/>
      <c r="B21" s="18" t="str">
        <f>$A$10&amp;" "&amp;12</f>
        <v>SALADE ESPANA 12</v>
      </c>
      <c r="C21" s="9" t="e">
        <f>VLOOKUP($B21,entrée!$A$1:$C$498,2,0)</f>
        <v>#N/A</v>
      </c>
      <c r="D21" s="9" t="e">
        <f>VLOOKUP($B21,entrée!$A$1:$C$498,3,0)</f>
        <v>#N/A</v>
      </c>
      <c r="E21" s="9" t="e">
        <f>VLOOKUP($B21,entrée!$A$1:$D$498,4,0)</f>
        <v>#N/A</v>
      </c>
      <c r="F21" s="9"/>
      <c r="G21" s="9" t="e">
        <f>D1*E21-F21</f>
        <v>#N/A</v>
      </c>
      <c r="H21" s="9" t="e">
        <f>VLOOKUP($B21,entrée!$A$1:$E$498,5,0)</f>
        <v>#N/A</v>
      </c>
    </row>
    <row r="22" spans="1:8" x14ac:dyDescent="0.3">
      <c r="A22" s="16" t="s">
        <v>1271</v>
      </c>
      <c r="B22" s="21" t="str">
        <f>$A$22&amp;" "&amp;1</f>
        <v>Poisson blanc 1</v>
      </c>
      <c r="C22" s="20" t="str">
        <f>VLOOKUP($B22,proteine!$A$1:$C$513,2,0)</f>
        <v>Poisson blanc</v>
      </c>
      <c r="D22" s="20" t="str">
        <f>VLOOKUP($B22,proteine!$A$1:$C$513,3,0)</f>
        <v>mericq</v>
      </c>
      <c r="E22" s="20">
        <f>VLOOKUP($B22,proteine!$A$1:$D$513,4,0)</f>
        <v>0.15</v>
      </c>
      <c r="F22" s="20"/>
      <c r="G22" s="20">
        <f>D1*E22-F22</f>
        <v>15</v>
      </c>
      <c r="H22" s="20" t="str">
        <f>VLOOKUP($B22,proteine!$A$1:$E$513,5,0)</f>
        <v>KG</v>
      </c>
    </row>
    <row r="23" spans="1:8" x14ac:dyDescent="0.3">
      <c r="A23" s="12"/>
      <c r="B23" s="21" t="str">
        <f>$A$22&amp;" "&amp;2</f>
        <v>Poisson blanc 2</v>
      </c>
      <c r="C23" s="20" t="str">
        <f>VLOOKUP($B23,proteine!$A$1:$C$513,2,0)</f>
        <v>beurre</v>
      </c>
      <c r="D23" s="20" t="str">
        <f>VLOOKUP($B23,proteine!$A$1:$C$513,3,0)</f>
        <v>ouest frais</v>
      </c>
      <c r="E23" s="20">
        <f>VLOOKUP($B23,proteine!$A$1:$D$513,4,0)</f>
        <v>3.0000000000000001E-3</v>
      </c>
      <c r="F23" s="20"/>
      <c r="G23" s="20">
        <f>D1*E23-F23</f>
        <v>0.3</v>
      </c>
      <c r="H23" s="20" t="str">
        <f>VLOOKUP($B23,proteine!$A$1:$E$513,5,0)</f>
        <v>KG</v>
      </c>
    </row>
    <row r="24" spans="1:8" x14ac:dyDescent="0.3">
      <c r="A24" s="20"/>
      <c r="B24" s="21" t="str">
        <f>$A$22&amp;" "&amp;3</f>
        <v>Poisson blanc 3</v>
      </c>
      <c r="C24" s="20" t="e">
        <f>VLOOKUP($B24,proteine!$A$1:$C$513,2,0)</f>
        <v>#N/A</v>
      </c>
      <c r="D24" s="20" t="e">
        <f>VLOOKUP($B24,proteine!$A$1:$C$513,3,0)</f>
        <v>#N/A</v>
      </c>
      <c r="E24" s="20" t="e">
        <f>VLOOKUP($B24,proteine!$A$1:$D$513,4,0)</f>
        <v>#N/A</v>
      </c>
      <c r="F24" s="20"/>
      <c r="G24" s="20" t="e">
        <f>D1*E24-F24</f>
        <v>#N/A</v>
      </c>
      <c r="H24" s="20" t="e">
        <f>VLOOKUP($B24,proteine!$A$1:$E$513,5,0)</f>
        <v>#N/A</v>
      </c>
    </row>
    <row r="25" spans="1:8" x14ac:dyDescent="0.3">
      <c r="A25" s="20"/>
      <c r="B25" s="21" t="str">
        <f>$A$22&amp;" "&amp;4</f>
        <v>Poisson blanc 4</v>
      </c>
      <c r="C25" s="20" t="e">
        <f>VLOOKUP($B25,proteine!$A$1:$C$513,2,0)</f>
        <v>#N/A</v>
      </c>
      <c r="D25" s="20" t="e">
        <f>VLOOKUP($B25,proteine!$A$1:$C$513,3,0)</f>
        <v>#N/A</v>
      </c>
      <c r="E25" s="20" t="e">
        <f>VLOOKUP($B25,proteine!$A$1:$D$513,4,0)</f>
        <v>#N/A</v>
      </c>
      <c r="F25" s="20"/>
      <c r="G25" s="20" t="e">
        <f>D1*E25-F25</f>
        <v>#N/A</v>
      </c>
      <c r="H25" s="20" t="e">
        <f>VLOOKUP($B25,proteine!$A$1:$E$513,5,0)</f>
        <v>#N/A</v>
      </c>
    </row>
    <row r="26" spans="1:8" x14ac:dyDescent="0.3">
      <c r="A26" s="20"/>
      <c r="B26" s="21" t="str">
        <f>$A$22&amp;" "&amp;5</f>
        <v>Poisson blanc 5</v>
      </c>
      <c r="C26" s="20" t="e">
        <f>VLOOKUP($B26,proteine!$A$1:$C$513,2,0)</f>
        <v>#N/A</v>
      </c>
      <c r="D26" s="20" t="e">
        <f>VLOOKUP($B26,proteine!$A$1:$C$513,3,0)</f>
        <v>#N/A</v>
      </c>
      <c r="E26" s="20" t="e">
        <f>VLOOKUP($B26,proteine!$A$1:$D$513,4,0)</f>
        <v>#N/A</v>
      </c>
      <c r="F26" s="20"/>
      <c r="G26" s="20" t="e">
        <f>D1*E26-F26</f>
        <v>#N/A</v>
      </c>
      <c r="H26" s="20" t="e">
        <f>VLOOKUP($B26,proteine!$A$1:$E$513,5,0)</f>
        <v>#N/A</v>
      </c>
    </row>
    <row r="27" spans="1:8" x14ac:dyDescent="0.3">
      <c r="A27" s="20"/>
      <c r="B27" s="21" t="str">
        <f>$A$22&amp;" "&amp;6</f>
        <v>Poisson blanc 6</v>
      </c>
      <c r="C27" s="20" t="e">
        <f>VLOOKUP($B27,proteine!$A$1:$C$513,2,0)</f>
        <v>#N/A</v>
      </c>
      <c r="D27" s="20" t="e">
        <f>VLOOKUP($B27,proteine!$A$1:$C$513,3,0)</f>
        <v>#N/A</v>
      </c>
      <c r="E27" s="20" t="e">
        <f>VLOOKUP($B27,proteine!$A$1:$D$513,4,0)</f>
        <v>#N/A</v>
      </c>
      <c r="F27" s="20"/>
      <c r="G27" s="20" t="e">
        <f>D1*E27-F27</f>
        <v>#N/A</v>
      </c>
      <c r="H27" s="20" t="e">
        <f>VLOOKUP($B27,proteine!$A$1:$E$513,5,0)</f>
        <v>#N/A</v>
      </c>
    </row>
    <row r="28" spans="1:8" x14ac:dyDescent="0.3">
      <c r="A28" s="20"/>
      <c r="B28" s="21" t="str">
        <f>$A$22&amp;" "&amp;7</f>
        <v>Poisson blanc 7</v>
      </c>
      <c r="C28" s="20" t="e">
        <f>VLOOKUP($B28,proteine!$A$1:$C$513,2,0)</f>
        <v>#N/A</v>
      </c>
      <c r="D28" s="20" t="e">
        <f>VLOOKUP($B28,proteine!$A$1:$C$513,3,0)</f>
        <v>#N/A</v>
      </c>
      <c r="E28" s="20" t="e">
        <f>VLOOKUP($B28,proteine!$A$1:$D$513,4,0)</f>
        <v>#N/A</v>
      </c>
      <c r="F28" s="9"/>
      <c r="G28" s="20" t="e">
        <f>D1*E28-F28</f>
        <v>#N/A</v>
      </c>
      <c r="H28" s="20" t="e">
        <f>VLOOKUP($B28,proteine!$A$1:$E$513,5,0)</f>
        <v>#N/A</v>
      </c>
    </row>
    <row r="29" spans="1:8" x14ac:dyDescent="0.3">
      <c r="A29" s="16" t="s">
        <v>377</v>
      </c>
      <c r="B29" s="18" t="str">
        <f>$A$29&amp;" "&amp;1</f>
        <v>sauce poivron vert 1</v>
      </c>
      <c r="C29" s="9" t="str">
        <f>VLOOKUP($B29,sauce!$A$1:$C$501,2,0)</f>
        <v>poivron vert</v>
      </c>
      <c r="D29" s="9" t="str">
        <f>VLOOKUP($B29,sauce!$A$1:$C$501,3,0)</f>
        <v>pons</v>
      </c>
      <c r="E29" s="9">
        <f>VLOOKUP($B29,sauce!$A$1:$D$501,4,0)</f>
        <v>1.4999999999999999E-2</v>
      </c>
      <c r="F29" s="9"/>
      <c r="G29" s="9">
        <f>D1*E29-F29</f>
        <v>1.5</v>
      </c>
      <c r="H29" s="9" t="str">
        <f>VLOOKUP($B29,sauce!$A$1:$E$501,5,0)</f>
        <v>KG</v>
      </c>
    </row>
    <row r="30" spans="1:8" x14ac:dyDescent="0.3">
      <c r="A30" s="9"/>
      <c r="B30" s="18" t="str">
        <f>$A$29&amp;" "&amp;2</f>
        <v>sauce poivron vert 2</v>
      </c>
      <c r="C30" s="9" t="str">
        <f>VLOOKUP($B30,sauce!$A$1:$C$501,2,0)</f>
        <v xml:space="preserve">Crème liquide(44610) </v>
      </c>
      <c r="D30" s="9" t="str">
        <f>VLOOKUP($B30,sauce!$A$1:$C$501,3,0)</f>
        <v>ouest frais</v>
      </c>
      <c r="E30" s="9">
        <f>VLOOKUP($B30,sauce!$A$1:$D$501,4,0)</f>
        <v>0.01</v>
      </c>
      <c r="F30" s="9"/>
      <c r="G30" s="9">
        <f>D1*E30-F30</f>
        <v>1</v>
      </c>
      <c r="H30" s="9" t="str">
        <f>VLOOKUP($B30,sauce!$A$1:$E$501,5,0)</f>
        <v>litre</v>
      </c>
    </row>
    <row r="31" spans="1:8" x14ac:dyDescent="0.3">
      <c r="A31" s="9"/>
      <c r="B31" s="18" t="str">
        <f>$A$29&amp;" "&amp;3</f>
        <v>sauce poivron vert 3</v>
      </c>
      <c r="C31" s="9" t="str">
        <f>VLOOKUP($B31,sauce!$A$1:$C$501,2,0)</f>
        <v xml:space="preserve">Vin blanc </v>
      </c>
      <c r="D31" s="9" t="str">
        <f>VLOOKUP($B31,sauce!$A$1:$C$501,3,0)</f>
        <v>cave coop</v>
      </c>
      <c r="E31" s="9">
        <f>VLOOKUP($B31,sauce!$A$1:$D$501,4,0)</f>
        <v>5.0000000000000001E-3</v>
      </c>
      <c r="F31" s="9"/>
      <c r="G31" s="9">
        <f>D1*E31-F31</f>
        <v>0.5</v>
      </c>
      <c r="H31" s="9" t="str">
        <f>VLOOKUP($B31,sauce!$A$1:$E$501,5,0)</f>
        <v>LITRE</v>
      </c>
    </row>
    <row r="32" spans="1:8" x14ac:dyDescent="0.3">
      <c r="A32" s="9"/>
      <c r="B32" s="18" t="str">
        <f>$A$29&amp;" "&amp;4</f>
        <v>sauce poivron vert 4</v>
      </c>
      <c r="C32" s="9" t="str">
        <f>VLOOKUP($B32,sauce!$A$1:$C$501,2,0)</f>
        <v>huile olive</v>
      </c>
      <c r="D32" s="9" t="str">
        <f>VLOOKUP($B32,sauce!$A$1:$C$501,3,0)</f>
        <v>ouest frais</v>
      </c>
      <c r="E32" s="9">
        <f>VLOOKUP($B32,sauce!$A$1:$D$501,4,0)</f>
        <v>2E-3</v>
      </c>
      <c r="F32" s="9"/>
      <c r="G32" s="9">
        <f>D1*E32-F32</f>
        <v>0.2</v>
      </c>
      <c r="H32" s="9" t="str">
        <f>VLOOKUP($B32,sauce!$A$1:$E$501,5,0)</f>
        <v>KG</v>
      </c>
    </row>
    <row r="33" spans="1:8" x14ac:dyDescent="0.3">
      <c r="A33" s="9"/>
      <c r="B33" s="18" t="str">
        <f>$A$29&amp;" "&amp;5</f>
        <v>sauce poivron vert 5</v>
      </c>
      <c r="C33" s="9" t="str">
        <f>VLOOKUP($B33,sauce!$A$1:$C$501,2,0)</f>
        <v>Ail</v>
      </c>
      <c r="D33" s="9" t="str">
        <f>VLOOKUP($B33,sauce!$A$1:$C$501,3,0)</f>
        <v>gel cote</v>
      </c>
      <c r="E33" s="9">
        <f>VLOOKUP($B33,sauce!$A$1:$D$501,4,0)</f>
        <v>2E-3</v>
      </c>
      <c r="F33" s="9"/>
      <c r="G33" s="9">
        <f>D1*E33-F33</f>
        <v>0.2</v>
      </c>
      <c r="H33" s="9" t="str">
        <f>VLOOKUP($B33,sauce!$A$1:$E$501,5,0)</f>
        <v>KG</v>
      </c>
    </row>
    <row r="34" spans="1:8" x14ac:dyDescent="0.3">
      <c r="A34" s="9"/>
      <c r="B34" s="18" t="str">
        <f>$A$29&amp;" "&amp;6</f>
        <v>sauce poivron vert 6</v>
      </c>
      <c r="C34" s="9" t="str">
        <f>VLOOKUP($B34,sauce!$A$1:$C$501,2,0)</f>
        <v>Farine</v>
      </c>
      <c r="D34" s="9" t="str">
        <f>VLOOKUP($B34,sauce!$A$1:$C$501,3,0)</f>
        <v>ouest frais</v>
      </c>
      <c r="E34" s="9">
        <f>VLOOKUP($B34,sauce!$A$1:$D$501,4,0)</f>
        <v>3.0000000000000001E-3</v>
      </c>
      <c r="F34" s="9"/>
      <c r="G34" s="9">
        <f>D1*E34-F34</f>
        <v>0.3</v>
      </c>
      <c r="H34" s="9" t="str">
        <f>VLOOKUP($B34,sauce!$A$1:$E$501,5,0)</f>
        <v>KG</v>
      </c>
    </row>
    <row r="35" spans="1:8" x14ac:dyDescent="0.3">
      <c r="A35" s="9"/>
      <c r="B35" s="18" t="str">
        <f>$A$29&amp;" "&amp;7</f>
        <v>sauce poivron vert 7</v>
      </c>
      <c r="C35" s="9" t="str">
        <f>VLOOKUP($B35,sauce!$A$1:$C$501,2,0)</f>
        <v xml:space="preserve">Fond de veau </v>
      </c>
      <c r="D35" s="9" t="str">
        <f>VLOOKUP($B35,sauce!$A$1:$C$501,3,0)</f>
        <v>ouest frais</v>
      </c>
      <c r="E35" s="9">
        <f>VLOOKUP($B35,sauce!$A$1:$D$501,4,0)</f>
        <v>1E-3</v>
      </c>
      <c r="F35" s="9"/>
      <c r="G35" s="9">
        <f>D1*E35-F35</f>
        <v>0.1</v>
      </c>
      <c r="H35" s="9" t="str">
        <f>VLOOKUP($B35,sauce!$A$1:$E$501,5,0)</f>
        <v>KG</v>
      </c>
    </row>
    <row r="36" spans="1:8" x14ac:dyDescent="0.3">
      <c r="A36" s="9"/>
      <c r="B36" s="18" t="str">
        <f>$A$29&amp;" "&amp;8</f>
        <v>sauce poivron vert 8</v>
      </c>
      <c r="C36" s="9" t="e">
        <f>VLOOKUP($B36,sauce!$A$1:$C$501,2,0)</f>
        <v>#N/A</v>
      </c>
      <c r="D36" s="9" t="e">
        <f>VLOOKUP($B36,sauce!$A$1:$C$501,3,0)</f>
        <v>#N/A</v>
      </c>
      <c r="E36" s="9" t="e">
        <f>VLOOKUP($B36,sauce!$A$1:$D$501,4,0)</f>
        <v>#N/A</v>
      </c>
      <c r="F36" s="9"/>
      <c r="G36" s="9" t="e">
        <f>D1*E36-F36</f>
        <v>#N/A</v>
      </c>
      <c r="H36" s="9" t="e">
        <f>VLOOKUP($B36,sauce!$A$1:$E$501,5,0)</f>
        <v>#N/A</v>
      </c>
    </row>
    <row r="37" spans="1:8" x14ac:dyDescent="0.3">
      <c r="A37" s="9"/>
      <c r="B37" s="18" t="str">
        <f>$A$29&amp;" "&amp;9</f>
        <v>sauce poivron vert 9</v>
      </c>
      <c r="C37" s="9" t="e">
        <f>VLOOKUP($B37,sauce!$A$1:$C$501,2,0)</f>
        <v>#N/A</v>
      </c>
      <c r="D37" s="9" t="e">
        <f>VLOOKUP($B37,sauce!$A$1:$C$501,3,0)</f>
        <v>#N/A</v>
      </c>
      <c r="E37" s="9" t="e">
        <f>VLOOKUP($B37,sauce!$A$1:$D$501,4,0)</f>
        <v>#N/A</v>
      </c>
      <c r="F37" s="9"/>
      <c r="G37" s="9" t="e">
        <f>D1*E37-F37</f>
        <v>#N/A</v>
      </c>
      <c r="H37" s="9" t="e">
        <f>VLOOKUP($B37,sauce!$A$1:$E$501,5,0)</f>
        <v>#N/A</v>
      </c>
    </row>
    <row r="38" spans="1:8" x14ac:dyDescent="0.3">
      <c r="A38" s="16" t="s">
        <v>1350</v>
      </c>
      <c r="B38" s="21" t="str">
        <f>$A$38&amp;" "&amp;1</f>
        <v>dipping fries 1</v>
      </c>
      <c r="C38" s="20" t="str">
        <f>VLOOKUP($B38,accompagnement!$A$1:$C$505,2,0)</f>
        <v>dipping fries</v>
      </c>
      <c r="D38" s="20" t="str">
        <f>VLOOKUP($B38,accompagnement!$A$1:$C$505,3,0)</f>
        <v>sirf</v>
      </c>
      <c r="E38" s="20">
        <f>VLOOKUP($B38,accompagnement!$A$1:$D$505,4,0)</f>
        <v>0.2</v>
      </c>
      <c r="F38" s="20"/>
      <c r="G38" s="20">
        <f>D1*E38-F38</f>
        <v>20</v>
      </c>
      <c r="H38" s="20" t="str">
        <f>VLOOKUP($B38,accompagnement!$A$1:$E$505,5,0)</f>
        <v>kg</v>
      </c>
    </row>
    <row r="39" spans="1:8" x14ac:dyDescent="0.3">
      <c r="A39" s="20"/>
      <c r="B39" s="21" t="str">
        <f>$A$38&amp;" "&amp;2</f>
        <v>dipping fries 2</v>
      </c>
      <c r="C39" s="20" t="str">
        <f>VLOOKUP($B39,accompagnement!$A$1:$C$505,2,0)</f>
        <v>MESCLUN</v>
      </c>
      <c r="D39" s="20" t="str">
        <f>VLOOKUP($B39,accompagnement!$A$1:$C$505,3,0)</f>
        <v>PONS</v>
      </c>
      <c r="E39" s="20">
        <f>VLOOKUP($B39,accompagnement!$A$1:$D$505,4,0)</f>
        <v>0.02</v>
      </c>
      <c r="F39" s="20"/>
      <c r="G39" s="20">
        <f>D1*E39-F39</f>
        <v>2</v>
      </c>
      <c r="H39" s="20" t="str">
        <f>VLOOKUP($B39,accompagnement!$A$1:$E$505,5,0)</f>
        <v>KG</v>
      </c>
    </row>
    <row r="40" spans="1:8" x14ac:dyDescent="0.3">
      <c r="A40" s="20"/>
      <c r="B40" s="21" t="str">
        <f>$A$38&amp;" "&amp;3</f>
        <v>dipping fries 3</v>
      </c>
      <c r="C40" s="20" t="str">
        <f>VLOOKUP($B40,accompagnement!$A$1:$C$505,2,0)</f>
        <v>VINAIGRETTE</v>
      </c>
      <c r="D40" s="20">
        <f>VLOOKUP($B40,accompagnement!$A$1:$C$505,3,0)</f>
        <v>0</v>
      </c>
      <c r="E40" s="20">
        <f>VLOOKUP($B40,accompagnement!$A$1:$D$505,4,0)</f>
        <v>5.0000000000000001E-3</v>
      </c>
      <c r="F40" s="20">
        <v>0</v>
      </c>
      <c r="G40" s="20">
        <f>D1*E40-F40</f>
        <v>0.5</v>
      </c>
      <c r="H40" s="20" t="str">
        <f>VLOOKUP($B40,accompagnement!$A$1:$E$505,5,0)</f>
        <v>LITRE</v>
      </c>
    </row>
    <row r="41" spans="1:8" x14ac:dyDescent="0.3">
      <c r="A41" s="20"/>
      <c r="B41" s="21" t="str">
        <f>$A$38&amp;" "&amp;4</f>
        <v>dipping fries 4</v>
      </c>
      <c r="C41" s="20" t="e">
        <f>VLOOKUP($B41,accompagnement!$A$1:$C$505,2,0)</f>
        <v>#N/A</v>
      </c>
      <c r="D41" s="20" t="e">
        <f>VLOOKUP($B41,accompagnement!$A$1:$C$505,3,0)</f>
        <v>#N/A</v>
      </c>
      <c r="E41" s="20" t="e">
        <f>VLOOKUP($B41,accompagnement!$A$1:$D$505,4,0)</f>
        <v>#N/A</v>
      </c>
      <c r="F41" s="20"/>
      <c r="G41" s="20" t="e">
        <f>D1*E41-F41</f>
        <v>#N/A</v>
      </c>
      <c r="H41" s="20" t="e">
        <f>VLOOKUP($B41,accompagnement!$A$1:$E$505,5,0)</f>
        <v>#N/A</v>
      </c>
    </row>
    <row r="42" spans="1:8" x14ac:dyDescent="0.3">
      <c r="A42" s="20"/>
      <c r="B42" s="21" t="str">
        <f>$A$38&amp;" "&amp;5</f>
        <v>dipping fries 5</v>
      </c>
      <c r="C42" s="20" t="e">
        <f>VLOOKUP($B42,accompagnement!$A$1:$C$505,2,0)</f>
        <v>#N/A</v>
      </c>
      <c r="D42" s="20" t="e">
        <f>VLOOKUP($B42,accompagnement!$A$1:$C$505,3,0)</f>
        <v>#N/A</v>
      </c>
      <c r="E42" s="20" t="e">
        <f>VLOOKUP($B42,accompagnement!$A$1:$D$505,4,0)</f>
        <v>#N/A</v>
      </c>
      <c r="F42" s="20"/>
      <c r="G42" s="20" t="e">
        <f>D1*E42-F42</f>
        <v>#N/A</v>
      </c>
      <c r="H42" s="20" t="e">
        <f>VLOOKUP($B42,accompagnement!$A$1:$E$505,5,0)</f>
        <v>#N/A</v>
      </c>
    </row>
    <row r="43" spans="1:8" x14ac:dyDescent="0.3">
      <c r="A43" s="20"/>
      <c r="B43" s="21" t="str">
        <f>$A$38&amp;" "&amp;6</f>
        <v>dipping fries 6</v>
      </c>
      <c r="C43" s="20" t="e">
        <f>VLOOKUP($B43,accompagnement!$A$1:$C$505,2,0)</f>
        <v>#N/A</v>
      </c>
      <c r="D43" s="20" t="e">
        <f>VLOOKUP($B43,accompagnement!$A$1:$C$505,3,0)</f>
        <v>#N/A</v>
      </c>
      <c r="E43" s="20" t="e">
        <f>VLOOKUP($B43,accompagnement!$A$1:$D$505,4,0)</f>
        <v>#N/A</v>
      </c>
      <c r="F43" s="20"/>
      <c r="G43" s="20" t="e">
        <f>D1*E43-F43</f>
        <v>#N/A</v>
      </c>
      <c r="H43" s="20" t="e">
        <f>VLOOKUP($B43,accompagnement!$A$1:$E$505,5,0)</f>
        <v>#N/A</v>
      </c>
    </row>
    <row r="44" spans="1:8" x14ac:dyDescent="0.3">
      <c r="A44" s="20"/>
      <c r="B44" s="21" t="str">
        <f>$A$38&amp;" "&amp;7</f>
        <v>dipping fries 7</v>
      </c>
      <c r="C44" s="20" t="e">
        <f>VLOOKUP($B44,accompagnement!$A$1:$C$505,2,0)</f>
        <v>#N/A</v>
      </c>
      <c r="D44" s="20" t="e">
        <f>VLOOKUP($B44,accompagnement!$A$1:$C$505,3,0)</f>
        <v>#N/A</v>
      </c>
      <c r="E44" s="20" t="e">
        <f>VLOOKUP($B44,accompagnement!$A$1:$D$505,4,0)</f>
        <v>#N/A</v>
      </c>
      <c r="F44" s="20"/>
      <c r="G44" s="20" t="e">
        <f>D1*E44-F44</f>
        <v>#N/A</v>
      </c>
      <c r="H44" s="20" t="e">
        <f>VLOOKUP($B44,accompagnement!$A$1:$E$505,5,0)</f>
        <v>#N/A</v>
      </c>
    </row>
    <row r="45" spans="1:8" x14ac:dyDescent="0.3">
      <c r="A45" s="20"/>
      <c r="B45" s="21" t="str">
        <f>$A$38&amp;" "&amp;8</f>
        <v>dipping fries 8</v>
      </c>
      <c r="C45" s="20" t="e">
        <f>VLOOKUP($B45,accompagnement!$A$1:$C$505,2,0)</f>
        <v>#N/A</v>
      </c>
      <c r="D45" s="20" t="e">
        <f>VLOOKUP($B45,accompagnement!$A$1:$C$505,3,0)</f>
        <v>#N/A</v>
      </c>
      <c r="E45" s="20" t="e">
        <f>VLOOKUP($B45,accompagnement!$A$1:$D$505,4,0)</f>
        <v>#N/A</v>
      </c>
      <c r="F45" s="20"/>
      <c r="G45" s="20" t="e">
        <f>D1*E45-F45</f>
        <v>#N/A</v>
      </c>
      <c r="H45" s="20" t="e">
        <f>VLOOKUP($B45,accompagnement!$A$1:$E$505,5,0)</f>
        <v>#N/A</v>
      </c>
    </row>
    <row r="46" spans="1:8" x14ac:dyDescent="0.3">
      <c r="A46" s="20"/>
      <c r="B46" s="21" t="str">
        <f>$A$38&amp;" "&amp;9</f>
        <v>dipping fries 9</v>
      </c>
      <c r="C46" s="20" t="e">
        <f>VLOOKUP($B46,accompagnement!$A$1:$C$505,2,0)</f>
        <v>#N/A</v>
      </c>
      <c r="D46" s="20" t="e">
        <f>VLOOKUP($B46,accompagnement!$A$1:$C$505,3,0)</f>
        <v>#N/A</v>
      </c>
      <c r="E46" s="20" t="e">
        <f>VLOOKUP($B46,accompagnement!$A$1:$D$505,4,0)</f>
        <v>#N/A</v>
      </c>
      <c r="F46" s="20"/>
      <c r="G46" s="20" t="e">
        <f>D1*E46-F46</f>
        <v>#N/A</v>
      </c>
      <c r="H46" s="20" t="e">
        <f>VLOOKUP($B46,accompagnement!$A$1:$E$505,5,0)</f>
        <v>#N/A</v>
      </c>
    </row>
    <row r="47" spans="1:8" x14ac:dyDescent="0.3">
      <c r="A47" s="16" t="s">
        <v>1437</v>
      </c>
      <c r="B47" s="18" t="str">
        <f>$A$47&amp;" "&amp;1</f>
        <v>pdt tournées rissolées 1</v>
      </c>
      <c r="C47" s="9" t="str">
        <f>VLOOKUP($B47,accompagnement!$A$1:$C$505,2,0)</f>
        <v xml:space="preserve">pomme de terre </v>
      </c>
      <c r="D47" s="9" t="str">
        <f>VLOOKUP($B47,accompagnement!$A$1:$C$505,3,0)</f>
        <v>pons</v>
      </c>
      <c r="E47" s="9">
        <f>VLOOKUP($B47,accompagnement!$A$1:$D$505,4,0)</f>
        <v>0.2</v>
      </c>
      <c r="F47" s="9"/>
      <c r="G47" s="9">
        <f>D1*E47-F47</f>
        <v>20</v>
      </c>
      <c r="H47" s="9" t="str">
        <f>VLOOKUP($B47,accompagnement!$A$1:$E$505,5,0)</f>
        <v>kg</v>
      </c>
    </row>
    <row r="48" spans="1:8" x14ac:dyDescent="0.3">
      <c r="A48" s="12"/>
      <c r="B48" s="18" t="str">
        <f>$A$47&amp;" "&amp;2</f>
        <v>pdt tournées rissolées 2</v>
      </c>
      <c r="C48" s="9" t="str">
        <f>VLOOKUP($B48,accompagnement!$A$1:$C$505,2,0)</f>
        <v>huile</v>
      </c>
      <c r="D48" s="9" t="str">
        <f>VLOOKUP($B48,accompagnement!$A$1:$C$505,3,0)</f>
        <v>ouest frais</v>
      </c>
      <c r="E48" s="9">
        <f>VLOOKUP($B48,accompagnement!$A$1:$D$505,4,0)</f>
        <v>0.01</v>
      </c>
      <c r="F48" s="9"/>
      <c r="G48" s="9">
        <f>D1*E48-F48</f>
        <v>1</v>
      </c>
      <c r="H48" s="9" t="str">
        <f>VLOOKUP($B48,accompagnement!$A$1:$E$505,5,0)</f>
        <v>litre</v>
      </c>
    </row>
    <row r="49" spans="1:8" x14ac:dyDescent="0.3">
      <c r="A49" s="9"/>
      <c r="B49" s="18" t="str">
        <f>$A$47&amp;" "&amp;3</f>
        <v>pdt tournées rissolées 3</v>
      </c>
      <c r="C49" s="9" t="str">
        <f>VLOOKUP($B49,accompagnement!$A$1:$C$505,2,0)</f>
        <v>beurre</v>
      </c>
      <c r="D49" s="9" t="str">
        <f>VLOOKUP($B49,accompagnement!$A$1:$C$505,3,0)</f>
        <v>ouest frais</v>
      </c>
      <c r="E49" s="9">
        <f>VLOOKUP($B49,accompagnement!$A$1:$D$505,4,0)</f>
        <v>5.0000000000000001E-3</v>
      </c>
      <c r="F49" s="9"/>
      <c r="G49" s="9">
        <f>D1*E49-F49</f>
        <v>0.5</v>
      </c>
      <c r="H49" s="9" t="str">
        <f>VLOOKUP($B49,accompagnement!$A$1:$E$505,5,0)</f>
        <v>kg</v>
      </c>
    </row>
    <row r="50" spans="1:8" x14ac:dyDescent="0.3">
      <c r="A50" s="9"/>
      <c r="B50" s="18" t="str">
        <f>$A$47&amp;" "&amp;4</f>
        <v>pdt tournées rissolées 4</v>
      </c>
      <c r="C50" s="9" t="e">
        <f>VLOOKUP($B50,accompagnement!$A$1:$C$505,2,0)</f>
        <v>#N/A</v>
      </c>
      <c r="D50" s="9" t="e">
        <f>VLOOKUP($B50,accompagnement!$A$1:$C$505,3,0)</f>
        <v>#N/A</v>
      </c>
      <c r="E50" s="9" t="e">
        <f>VLOOKUP($B50,accompagnement!$A$1:$D$505,4,0)</f>
        <v>#N/A</v>
      </c>
      <c r="F50" s="9">
        <v>0</v>
      </c>
      <c r="G50" s="9" t="e">
        <f>D1*E50-F50</f>
        <v>#N/A</v>
      </c>
      <c r="H50" s="9" t="e">
        <f>VLOOKUP($B50,accompagnement!$A$1:$E$505,5,0)</f>
        <v>#N/A</v>
      </c>
    </row>
    <row r="51" spans="1:8" x14ac:dyDescent="0.3">
      <c r="A51" s="9"/>
      <c r="B51" s="18" t="str">
        <f>$A$47&amp;" "&amp;5</f>
        <v>pdt tournées rissolées 5</v>
      </c>
      <c r="C51" s="9" t="e">
        <f>VLOOKUP($B51,accompagnement!$A$1:$C$505,2,0)</f>
        <v>#N/A</v>
      </c>
      <c r="D51" s="9" t="e">
        <f>VLOOKUP($B51,accompagnement!$A$1:$C$505,3,0)</f>
        <v>#N/A</v>
      </c>
      <c r="E51" s="9" t="e">
        <f>VLOOKUP($B51,accompagnement!$A$1:$D$505,4,0)</f>
        <v>#N/A</v>
      </c>
      <c r="F51" s="9"/>
      <c r="G51" s="9" t="e">
        <f>D1*E51-F51</f>
        <v>#N/A</v>
      </c>
      <c r="H51" s="9" t="e">
        <f>VLOOKUP($B51,accompagnement!$A$1:$E$505,5,0)</f>
        <v>#N/A</v>
      </c>
    </row>
    <row r="52" spans="1:8" x14ac:dyDescent="0.3">
      <c r="A52" s="9"/>
      <c r="B52" s="18" t="str">
        <f>$A$47&amp;" "&amp;6</f>
        <v>pdt tournées rissolées 6</v>
      </c>
      <c r="C52" s="9" t="e">
        <f>VLOOKUP($B52,accompagnement!$A$1:$C$505,2,0)</f>
        <v>#N/A</v>
      </c>
      <c r="D52" s="9" t="e">
        <f>VLOOKUP($B52,accompagnement!$A$1:$C$505,3,0)</f>
        <v>#N/A</v>
      </c>
      <c r="E52" s="9" t="e">
        <f>VLOOKUP($B52,accompagnement!$A$1:$D$505,4,0)</f>
        <v>#N/A</v>
      </c>
      <c r="F52" s="9"/>
      <c r="G52" s="9" t="e">
        <f>D1*E52-F52</f>
        <v>#N/A</v>
      </c>
      <c r="H52" s="9" t="e">
        <f>VLOOKUP($B52,accompagnement!$A$1:$E$505,5,0)</f>
        <v>#N/A</v>
      </c>
    </row>
    <row r="53" spans="1:8" x14ac:dyDescent="0.3">
      <c r="A53" s="9"/>
      <c r="B53" s="18" t="str">
        <f>$A$467&amp;" "&amp;7</f>
        <v xml:space="preserve"> 7</v>
      </c>
      <c r="C53" s="9" t="e">
        <f>VLOOKUP($B53,accompagnement!$A$1:$C$505,2,0)</f>
        <v>#N/A</v>
      </c>
      <c r="D53" s="9" t="e">
        <f>VLOOKUP($B53,accompagnement!$A$1:$C$505,3,0)</f>
        <v>#N/A</v>
      </c>
      <c r="E53" s="9" t="e">
        <f>VLOOKUP($B53,accompagnement!$A$1:$D$505,4,0)</f>
        <v>#N/A</v>
      </c>
      <c r="F53" s="9"/>
      <c r="G53" s="9" t="e">
        <f>D1*E53-F53</f>
        <v>#N/A</v>
      </c>
      <c r="H53" s="9" t="e">
        <f>VLOOKUP($B53,accompagnement!$A$1:$E$505,5,0)</f>
        <v>#N/A</v>
      </c>
    </row>
    <row r="54" spans="1:8" x14ac:dyDescent="0.3">
      <c r="A54" s="9"/>
      <c r="B54" s="18" t="str">
        <f>$A$467&amp;" "&amp;8</f>
        <v xml:space="preserve"> 8</v>
      </c>
      <c r="C54" s="9" t="e">
        <f>VLOOKUP($B54,accompagnement!$A$1:$C$505,2,0)</f>
        <v>#N/A</v>
      </c>
      <c r="D54" s="9" t="e">
        <f>VLOOKUP($B54,accompagnement!$A$1:$C$505,3,0)</f>
        <v>#N/A</v>
      </c>
      <c r="E54" s="9" t="e">
        <f>VLOOKUP($B54,accompagnement!$A$1:$D$505,4,0)</f>
        <v>#N/A</v>
      </c>
      <c r="F54" s="9"/>
      <c r="G54" s="9" t="e">
        <f>D1*E54-F54</f>
        <v>#N/A</v>
      </c>
      <c r="H54" s="9" t="e">
        <f>VLOOKUP($B54,accompagnement!$A$1:$E$505,5,0)</f>
        <v>#N/A</v>
      </c>
    </row>
    <row r="55" spans="1:8" x14ac:dyDescent="0.3">
      <c r="A55" s="16" t="s">
        <v>1341</v>
      </c>
      <c r="B55" s="21" t="str">
        <f>$A$55&amp;" "&amp;1</f>
        <v>tartare ananas mangue maison 1</v>
      </c>
      <c r="C55" s="20" t="str">
        <f>VLOOKUP($B55,dessert!$A$1:$C$493,2,0)</f>
        <v>ananas</v>
      </c>
      <c r="D55" s="20" t="str">
        <f>VLOOKUP($B55,dessert!$A$1:$C$493,3,0)</f>
        <v>pons</v>
      </c>
      <c r="E55" s="20">
        <f>VLOOKUP($B55,dessert!$A$1:$D$493,4,0)</f>
        <v>0.1</v>
      </c>
      <c r="F55" s="20"/>
      <c r="G55" s="20">
        <f>D1*E55-F55</f>
        <v>10</v>
      </c>
      <c r="H55" s="20" t="str">
        <f>VLOOKUP($B55,dessert!$A$1:$E$493,5,0)</f>
        <v>kg</v>
      </c>
    </row>
    <row r="56" spans="1:8" x14ac:dyDescent="0.3">
      <c r="A56" s="20"/>
      <c r="B56" s="21" t="str">
        <f>$A$55&amp;" "&amp;2</f>
        <v>tartare ananas mangue maison 2</v>
      </c>
      <c r="C56" s="20" t="str">
        <f>VLOOKUP($B56,dessert!$A$1:$C$493,2,0)</f>
        <v>vanille</v>
      </c>
      <c r="D56" s="20" t="str">
        <f>VLOOKUP($B56,dessert!$A$1:$C$493,3,0)</f>
        <v>ouest frais</v>
      </c>
      <c r="E56" s="20">
        <f>VLOOKUP($B56,dessert!$A$1:$D$493,4,0)</f>
        <v>1E-3</v>
      </c>
      <c r="F56" s="20"/>
      <c r="G56" s="20">
        <f>D1*E56-F56</f>
        <v>0.1</v>
      </c>
      <c r="H56" s="20" t="str">
        <f>VLOOKUP($B56,dessert!$A$1:$E$493,5,0)</f>
        <v>kg</v>
      </c>
    </row>
    <row r="57" spans="1:8" x14ac:dyDescent="0.3">
      <c r="A57" s="20"/>
      <c r="B57" s="21" t="str">
        <f>$A$55&amp;" "&amp;3</f>
        <v>tartare ananas mangue maison 3</v>
      </c>
      <c r="C57" s="20" t="str">
        <f>VLOOKUP($B57,dessert!$A$1:$C$493,2,0)</f>
        <v>menthe</v>
      </c>
      <c r="D57" s="20" t="str">
        <f>VLOOKUP($B57,dessert!$A$1:$C$493,3,0)</f>
        <v>pons</v>
      </c>
      <c r="E57" s="20">
        <f>VLOOKUP($B57,dessert!$A$1:$D$493,4,0)</f>
        <v>5.0000000000000001E-3</v>
      </c>
      <c r="F57" s="20">
        <v>0</v>
      </c>
      <c r="G57" s="20">
        <f>D1*E57-F57</f>
        <v>0.5</v>
      </c>
      <c r="H57" s="20" t="str">
        <f>VLOOKUP($B57,dessert!$A$1:$E$493,5,0)</f>
        <v>kg</v>
      </c>
    </row>
    <row r="58" spans="1:8" x14ac:dyDescent="0.3">
      <c r="A58" s="20"/>
      <c r="B58" s="21" t="str">
        <f>$A$55&amp;" "&amp;4</f>
        <v>tartare ananas mangue maison 4</v>
      </c>
      <c r="C58" s="20" t="str">
        <f>VLOOKUP($B58,dessert!$A$1:$C$493,2,0)</f>
        <v>mangue</v>
      </c>
      <c r="D58" s="20" t="str">
        <f>VLOOKUP($B58,dessert!$A$1:$C$493,3,0)</f>
        <v>sirf</v>
      </c>
      <c r="E58" s="20">
        <f>VLOOKUP($B58,dessert!$A$1:$D$493,4,0)</f>
        <v>0.02</v>
      </c>
      <c r="F58" s="20"/>
      <c r="G58" s="20">
        <f>D1*E58-F58</f>
        <v>2</v>
      </c>
      <c r="H58" s="20" t="str">
        <f>VLOOKUP($B58,dessert!$A$1:$E$493,5,0)</f>
        <v>kg</v>
      </c>
    </row>
    <row r="59" spans="1:8" x14ac:dyDescent="0.3">
      <c r="A59" s="20"/>
      <c r="B59" s="21" t="str">
        <f>$A$55&amp;" "&amp;5</f>
        <v>tartare ananas mangue maison 5</v>
      </c>
      <c r="C59" s="20" t="e">
        <f>VLOOKUP($B59,dessert!$A$1:$C$493,2,0)</f>
        <v>#N/A</v>
      </c>
      <c r="D59" s="20" t="e">
        <f>VLOOKUP($B59,dessert!$A$1:$C$493,3,0)</f>
        <v>#N/A</v>
      </c>
      <c r="E59" s="20" t="e">
        <f>VLOOKUP($B59,dessert!$A$1:$D$493,4,0)</f>
        <v>#N/A</v>
      </c>
      <c r="F59" s="20"/>
      <c r="G59" s="20" t="e">
        <f>D1*E59-F59</f>
        <v>#N/A</v>
      </c>
      <c r="H59" s="20" t="s">
        <v>130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22B428D1-65DA-46AF-80BD-1F90A2555181}">
          <x14:formula1>
            <xm:f>entrée!$F$2:$F$45</xm:f>
          </x14:formula1>
          <xm:sqref>A10</xm:sqref>
        </x14:dataValidation>
        <x14:dataValidation type="list" allowBlank="1" showInputMessage="1" showErrorMessage="1" xr:uid="{A84A2DB4-9360-4325-9DB6-7DBB9482ACC3}">
          <x14:formula1>
            <xm:f>proteine!$F$3:$F$30</xm:f>
          </x14:formula1>
          <xm:sqref>A22</xm:sqref>
        </x14:dataValidation>
        <x14:dataValidation type="list" allowBlank="1" showInputMessage="1" showErrorMessage="1" xr:uid="{E3ABC5D8-BA83-41D9-A19D-330E05319FD6}">
          <x14:formula1>
            <xm:f>sauce!$F$2:$F$30</xm:f>
          </x14:formula1>
          <xm:sqref>A29</xm:sqref>
        </x14:dataValidation>
        <x14:dataValidation type="list" allowBlank="1" showInputMessage="1" showErrorMessage="1" xr:uid="{2A393C30-4B28-4E3E-B2B3-2ED1B29982BF}">
          <x14:formula1>
            <xm:f>accompagnement!$F$2:$F$45</xm:f>
          </x14:formula1>
          <xm:sqref>A47</xm:sqref>
        </x14:dataValidation>
        <x14:dataValidation type="list" allowBlank="1" showInputMessage="1" showErrorMessage="1" xr:uid="{F83B2AA3-7D06-4D34-BDFE-9F73F2BF9962}">
          <x14:formula1>
            <xm:f>dessert!$F$2:$F$39</xm:f>
          </x14:formula1>
          <xm:sqref>A55</xm:sqref>
        </x14:dataValidation>
        <x14:dataValidation type="list" allowBlank="1" showInputMessage="1" showErrorMessage="1" xr:uid="{39F21352-3EE4-4CF6-8641-34623258BE9F}">
          <x14:formula1>
            <xm:f>entrée!$J$2:$J$30</xm:f>
          </x14:formula1>
          <xm:sqref>D4:D5</xm:sqref>
        </x14:dataValidation>
        <x14:dataValidation type="list" allowBlank="1" showInputMessage="1" showErrorMessage="1" xr:uid="{7FA1CE69-DEE4-4B23-908E-5EED21CA3637}">
          <x14:formula1>
            <xm:f>entrée!$N$2:$N$15</xm:f>
          </x14:formula1>
          <xm:sqref>E2</xm:sqref>
        </x14:dataValidation>
        <x14:dataValidation type="list" allowBlank="1" showInputMessage="1" showErrorMessage="1" xr:uid="{B4DB3EB0-F5EF-4867-ACAC-1D7963B5A499}">
          <x14:formula1>
            <xm:f>entrée!$O$2:$O$14</xm:f>
          </x14:formula1>
          <xm:sqref>G2</xm:sqref>
        </x14:dataValidation>
        <x14:dataValidation type="list" allowBlank="1" showInputMessage="1" showErrorMessage="1" xr:uid="{B29147E6-0EC0-4987-A1F5-B5E58CE813D3}">
          <x14:formula1>
            <xm:f>dessert!$I$2:$I$3</xm:f>
          </x14:formula1>
          <xm:sqref>C7</xm:sqref>
        </x14:dataValidation>
        <x14:dataValidation type="list" allowBlank="1" showInputMessage="1" showErrorMessage="1" xr:uid="{C804FE40-8BC8-4ADE-B0CE-A5E96798399E}">
          <x14:formula1>
            <xm:f>entrée!$P$2:$P$12</xm:f>
          </x14:formula1>
          <xm:sqref>H2</xm:sqref>
        </x14:dataValidation>
        <x14:dataValidation type="list" allowBlank="1" showInputMessage="1" showErrorMessage="1" xr:uid="{0AFFD57A-0606-467E-A435-D3AEAB78361C}">
          <x14:formula1>
            <xm:f>accompagnement!$F$2:$F$40</xm:f>
          </x14:formula1>
          <xm:sqref>A38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6C3D-09E6-4B40-9F36-8DA0B02B0676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10"/>
  <sheetViews>
    <sheetView workbookViewId="0">
      <selection activeCell="G58" sqref="G58"/>
    </sheetView>
  </sheetViews>
  <sheetFormatPr baseColWidth="10" defaultRowHeight="12" x14ac:dyDescent="0.25"/>
  <cols>
    <col min="1" max="1" width="23.33203125" style="30" customWidth="1"/>
    <col min="2" max="2" width="30.109375" style="30" customWidth="1"/>
    <col min="3" max="4" width="11.5546875" style="30"/>
    <col min="5" max="5" width="22.109375" style="30" customWidth="1"/>
    <col min="6" max="6" width="17.33203125" style="30" customWidth="1"/>
    <col min="7" max="7" width="11.5546875" style="30"/>
    <col min="8" max="8" width="7.44140625" style="30" customWidth="1"/>
    <col min="9" max="16384" width="11.5546875" style="30"/>
  </cols>
  <sheetData>
    <row r="1" spans="1:16" x14ac:dyDescent="0.25">
      <c r="A1" s="30" t="s">
        <v>2</v>
      </c>
      <c r="F1" s="31" t="s">
        <v>4</v>
      </c>
      <c r="G1" s="31"/>
      <c r="H1" s="31"/>
      <c r="I1" s="31"/>
      <c r="J1" s="31" t="s">
        <v>133</v>
      </c>
      <c r="K1" s="31"/>
      <c r="L1" s="31" t="s">
        <v>149</v>
      </c>
      <c r="M1" s="31"/>
      <c r="N1" s="31" t="s">
        <v>274</v>
      </c>
      <c r="O1" s="31" t="s">
        <v>275</v>
      </c>
      <c r="P1" s="31" t="s">
        <v>152</v>
      </c>
    </row>
    <row r="2" spans="1:16" x14ac:dyDescent="0.25">
      <c r="A2" s="30" t="s">
        <v>3</v>
      </c>
      <c r="F2" s="30" t="s">
        <v>29</v>
      </c>
      <c r="J2" s="30" t="s">
        <v>134</v>
      </c>
      <c r="L2" s="30" t="s">
        <v>150</v>
      </c>
      <c r="N2" s="30" t="s">
        <v>386</v>
      </c>
      <c r="O2" s="30" t="s">
        <v>276</v>
      </c>
      <c r="P2" s="30" t="s">
        <v>546</v>
      </c>
    </row>
    <row r="3" spans="1:16" x14ac:dyDescent="0.25">
      <c r="A3" s="30" t="s">
        <v>10</v>
      </c>
      <c r="B3" s="30" t="s">
        <v>18</v>
      </c>
      <c r="C3" s="30" t="s">
        <v>798</v>
      </c>
      <c r="D3" s="30">
        <v>1</v>
      </c>
      <c r="E3" s="30" t="s">
        <v>128</v>
      </c>
      <c r="F3" s="30" t="s">
        <v>28</v>
      </c>
      <c r="J3" s="30" t="s">
        <v>135</v>
      </c>
      <c r="L3" s="30" t="s">
        <v>151</v>
      </c>
      <c r="N3" s="30" t="s">
        <v>387</v>
      </c>
      <c r="O3" s="30" t="s">
        <v>277</v>
      </c>
      <c r="P3" s="30" t="s">
        <v>286</v>
      </c>
    </row>
    <row r="4" spans="1:16" x14ac:dyDescent="0.25">
      <c r="A4" s="30" t="s">
        <v>11</v>
      </c>
      <c r="B4" s="30" t="s">
        <v>13</v>
      </c>
      <c r="C4" s="30" t="s">
        <v>16</v>
      </c>
      <c r="D4" s="30">
        <v>0.01</v>
      </c>
      <c r="E4" s="30" t="s">
        <v>129</v>
      </c>
      <c r="F4" s="30" t="s">
        <v>189</v>
      </c>
      <c r="J4" s="30" t="s">
        <v>136</v>
      </c>
      <c r="N4" s="30" t="s">
        <v>388</v>
      </c>
      <c r="O4" s="30" t="s">
        <v>278</v>
      </c>
      <c r="P4" s="30" t="s">
        <v>547</v>
      </c>
    </row>
    <row r="5" spans="1:16" x14ac:dyDescent="0.25">
      <c r="A5" s="30" t="s">
        <v>12</v>
      </c>
      <c r="B5" s="30" t="s">
        <v>401</v>
      </c>
      <c r="C5" s="30" t="s">
        <v>16</v>
      </c>
      <c r="D5" s="30">
        <v>5.0000000000000001E-3</v>
      </c>
      <c r="E5" s="30" t="s">
        <v>129</v>
      </c>
      <c r="F5" s="30" t="s">
        <v>230</v>
      </c>
      <c r="J5" s="30" t="s">
        <v>138</v>
      </c>
      <c r="N5" s="30" t="s">
        <v>389</v>
      </c>
      <c r="O5" s="30" t="s">
        <v>279</v>
      </c>
      <c r="P5" s="30" t="s">
        <v>548</v>
      </c>
    </row>
    <row r="6" spans="1:16" x14ac:dyDescent="0.25">
      <c r="A6" s="30" t="s">
        <v>400</v>
      </c>
      <c r="B6" s="30" t="s">
        <v>402</v>
      </c>
      <c r="C6" s="30" t="s">
        <v>17</v>
      </c>
      <c r="D6" s="30">
        <v>3.0000000000000001E-3</v>
      </c>
      <c r="E6" s="30" t="s">
        <v>129</v>
      </c>
      <c r="F6" s="30" t="s">
        <v>200</v>
      </c>
      <c r="J6" s="30" t="s">
        <v>137</v>
      </c>
      <c r="N6" s="30" t="s">
        <v>390</v>
      </c>
      <c r="O6" s="30" t="s">
        <v>280</v>
      </c>
      <c r="P6" s="30" t="s">
        <v>549</v>
      </c>
    </row>
    <row r="7" spans="1:16" x14ac:dyDescent="0.25">
      <c r="A7" s="30" t="s">
        <v>400</v>
      </c>
      <c r="B7" s="30" t="s">
        <v>14</v>
      </c>
      <c r="D7" s="30">
        <v>5.0000000000000001E-3</v>
      </c>
      <c r="E7" s="30" t="s">
        <v>130</v>
      </c>
      <c r="F7" s="32" t="s">
        <v>607</v>
      </c>
      <c r="J7" s="30" t="s">
        <v>139</v>
      </c>
      <c r="N7" s="30" t="s">
        <v>391</v>
      </c>
      <c r="O7" s="30" t="s">
        <v>281</v>
      </c>
      <c r="P7" s="30" t="s">
        <v>550</v>
      </c>
    </row>
    <row r="8" spans="1:16" x14ac:dyDescent="0.25">
      <c r="F8" s="30" t="s">
        <v>332</v>
      </c>
      <c r="J8" s="30" t="s">
        <v>141</v>
      </c>
      <c r="N8" s="30" t="s">
        <v>392</v>
      </c>
      <c r="O8" s="30" t="s">
        <v>282</v>
      </c>
      <c r="P8" s="30" t="s">
        <v>551</v>
      </c>
    </row>
    <row r="9" spans="1:16" x14ac:dyDescent="0.25">
      <c r="A9" s="30" t="s">
        <v>29</v>
      </c>
      <c r="F9" s="32" t="s">
        <v>403</v>
      </c>
      <c r="J9" s="30" t="s">
        <v>140</v>
      </c>
      <c r="N9" s="30" t="s">
        <v>393</v>
      </c>
      <c r="O9" s="30" t="s">
        <v>283</v>
      </c>
      <c r="P9" s="30" t="s">
        <v>552</v>
      </c>
    </row>
    <row r="10" spans="1:16" x14ac:dyDescent="0.25">
      <c r="A10" s="30" t="s">
        <v>20</v>
      </c>
      <c r="B10" s="30" t="s">
        <v>19</v>
      </c>
      <c r="C10" s="30" t="s">
        <v>17</v>
      </c>
      <c r="D10" s="30">
        <v>1</v>
      </c>
      <c r="E10" s="30" t="s">
        <v>128</v>
      </c>
      <c r="F10" s="32" t="s">
        <v>410</v>
      </c>
      <c r="J10" s="30" t="s">
        <v>142</v>
      </c>
      <c r="N10" s="30" t="s">
        <v>394</v>
      </c>
      <c r="O10" s="30" t="s">
        <v>284</v>
      </c>
      <c r="P10" s="30" t="s">
        <v>553</v>
      </c>
    </row>
    <row r="11" spans="1:16" x14ac:dyDescent="0.25">
      <c r="A11" s="30" t="s">
        <v>21</v>
      </c>
      <c r="B11" s="30" t="s">
        <v>23</v>
      </c>
      <c r="C11" s="30" t="s">
        <v>16</v>
      </c>
      <c r="D11" s="30">
        <v>0.01</v>
      </c>
      <c r="E11" s="30" t="s">
        <v>129</v>
      </c>
      <c r="F11" s="30" t="s">
        <v>411</v>
      </c>
      <c r="J11" s="30" t="s">
        <v>143</v>
      </c>
      <c r="N11" s="30" t="s">
        <v>395</v>
      </c>
      <c r="O11" s="30" t="s">
        <v>285</v>
      </c>
      <c r="P11" s="30" t="s">
        <v>554</v>
      </c>
    </row>
    <row r="12" spans="1:16" x14ac:dyDescent="0.25">
      <c r="A12" s="30" t="s">
        <v>22</v>
      </c>
      <c r="B12" s="30" t="s">
        <v>166</v>
      </c>
      <c r="C12" s="30" t="s">
        <v>16</v>
      </c>
      <c r="D12" s="30">
        <v>5.0000000000000001E-3</v>
      </c>
      <c r="E12" s="30" t="s">
        <v>130</v>
      </c>
      <c r="F12" s="32" t="s">
        <v>993</v>
      </c>
      <c r="J12" s="30" t="s">
        <v>145</v>
      </c>
      <c r="N12" s="30" t="s">
        <v>396</v>
      </c>
    </row>
    <row r="13" spans="1:16" x14ac:dyDescent="0.25">
      <c r="A13" s="30" t="s">
        <v>22</v>
      </c>
      <c r="B13" s="30" t="s">
        <v>14</v>
      </c>
      <c r="D13" s="30">
        <v>3.0000000000000001E-3</v>
      </c>
      <c r="E13" s="30" t="s">
        <v>130</v>
      </c>
      <c r="F13" s="32" t="s">
        <v>462</v>
      </c>
      <c r="J13" s="30" t="s">
        <v>144</v>
      </c>
      <c r="N13" s="30" t="s">
        <v>397</v>
      </c>
    </row>
    <row r="14" spans="1:16" x14ac:dyDescent="0.25">
      <c r="F14" s="30" t="s">
        <v>500</v>
      </c>
      <c r="N14" s="30" t="s">
        <v>398</v>
      </c>
    </row>
    <row r="15" spans="1:16" x14ac:dyDescent="0.25">
      <c r="A15" s="30" t="s">
        <v>189</v>
      </c>
      <c r="B15" s="33"/>
      <c r="F15" s="30" t="s">
        <v>506</v>
      </c>
      <c r="N15" s="30" t="s">
        <v>399</v>
      </c>
    </row>
    <row r="16" spans="1:16" x14ac:dyDescent="0.25">
      <c r="A16" s="30" t="s">
        <v>190</v>
      </c>
      <c r="B16" s="32" t="s">
        <v>833</v>
      </c>
      <c r="C16" s="30" t="s">
        <v>798</v>
      </c>
      <c r="D16" s="30">
        <v>1</v>
      </c>
      <c r="E16" s="30" t="s">
        <v>128</v>
      </c>
      <c r="F16" s="30" t="s">
        <v>600</v>
      </c>
    </row>
    <row r="17" spans="1:8" x14ac:dyDescent="0.25">
      <c r="A17" s="30" t="s">
        <v>191</v>
      </c>
      <c r="B17" s="30" t="s">
        <v>195</v>
      </c>
      <c r="C17" s="30" t="s">
        <v>16</v>
      </c>
      <c r="D17" s="30">
        <v>0.01</v>
      </c>
      <c r="E17" s="30" t="s">
        <v>129</v>
      </c>
      <c r="F17" s="30" t="s">
        <v>785</v>
      </c>
    </row>
    <row r="18" spans="1:8" x14ac:dyDescent="0.25">
      <c r="A18" s="30" t="s">
        <v>192</v>
      </c>
      <c r="B18" s="30" t="s">
        <v>196</v>
      </c>
      <c r="C18" s="30" t="s">
        <v>17</v>
      </c>
      <c r="D18" s="30">
        <v>5.0000000000000001E-3</v>
      </c>
      <c r="E18" s="30" t="s">
        <v>129</v>
      </c>
      <c r="F18" s="30" t="s">
        <v>860</v>
      </c>
    </row>
    <row r="19" spans="1:8" x14ac:dyDescent="0.25">
      <c r="A19" s="30" t="s">
        <v>193</v>
      </c>
      <c r="B19" s="30" t="s">
        <v>197</v>
      </c>
      <c r="C19" s="30" t="s">
        <v>17</v>
      </c>
      <c r="D19" s="30">
        <v>1.4999999999999999E-2</v>
      </c>
      <c r="E19" s="30" t="s">
        <v>129</v>
      </c>
      <c r="F19" s="30" t="s">
        <v>878</v>
      </c>
    </row>
    <row r="20" spans="1:8" x14ac:dyDescent="0.25">
      <c r="A20" s="30" t="s">
        <v>194</v>
      </c>
      <c r="B20" s="32" t="s">
        <v>958</v>
      </c>
      <c r="C20" s="32" t="s">
        <v>17</v>
      </c>
      <c r="D20" s="30">
        <v>5.0000000000000001E-3</v>
      </c>
      <c r="E20" s="30" t="s">
        <v>129</v>
      </c>
      <c r="F20" s="30" t="s">
        <v>929</v>
      </c>
    </row>
    <row r="21" spans="1:8" x14ac:dyDescent="0.25">
      <c r="A21" s="30" t="s">
        <v>216</v>
      </c>
      <c r="B21" s="32" t="s">
        <v>959</v>
      </c>
      <c r="C21" s="32" t="s">
        <v>17</v>
      </c>
      <c r="D21" s="30">
        <v>5.0000000000000001E-3</v>
      </c>
      <c r="E21" s="30" t="s">
        <v>130</v>
      </c>
      <c r="F21" s="32" t="s">
        <v>288</v>
      </c>
    </row>
    <row r="22" spans="1:8" x14ac:dyDescent="0.25">
      <c r="A22" s="30" t="s">
        <v>960</v>
      </c>
      <c r="B22" s="30" t="s">
        <v>199</v>
      </c>
      <c r="C22" s="30" t="s">
        <v>17</v>
      </c>
      <c r="D22" s="30">
        <v>5.0000000000000001E-3</v>
      </c>
      <c r="E22" s="30" t="s">
        <v>129</v>
      </c>
      <c r="F22" s="30" t="s">
        <v>1007</v>
      </c>
    </row>
    <row r="23" spans="1:8" x14ac:dyDescent="0.25">
      <c r="A23" s="30" t="s">
        <v>961</v>
      </c>
      <c r="B23" s="30" t="s">
        <v>14</v>
      </c>
      <c r="D23" s="30">
        <v>3.0000000000000001E-3</v>
      </c>
      <c r="E23" s="30" t="s">
        <v>130</v>
      </c>
      <c r="F23" s="30" t="s">
        <v>1033</v>
      </c>
      <c r="G23" s="33"/>
    </row>
    <row r="24" spans="1:8" x14ac:dyDescent="0.25">
      <c r="B24" s="34"/>
      <c r="F24" s="30" t="s">
        <v>1104</v>
      </c>
      <c r="G24" s="32"/>
    </row>
    <row r="25" spans="1:8" x14ac:dyDescent="0.25">
      <c r="A25" s="30" t="s">
        <v>200</v>
      </c>
      <c r="F25" s="30" t="s">
        <v>1119</v>
      </c>
    </row>
    <row r="26" spans="1:8" x14ac:dyDescent="0.25">
      <c r="A26" s="30" t="s">
        <v>201</v>
      </c>
      <c r="B26" s="34" t="s">
        <v>857</v>
      </c>
      <c r="C26" s="30" t="s">
        <v>198</v>
      </c>
      <c r="D26" s="30">
        <v>1</v>
      </c>
      <c r="E26" s="30" t="s">
        <v>128</v>
      </c>
      <c r="F26" s="30" t="s">
        <v>1136</v>
      </c>
    </row>
    <row r="27" spans="1:8" x14ac:dyDescent="0.25">
      <c r="A27" s="30" t="s">
        <v>202</v>
      </c>
      <c r="B27" s="32" t="s">
        <v>213</v>
      </c>
      <c r="C27" s="30" t="s">
        <v>16</v>
      </c>
      <c r="D27" s="30">
        <v>3.5000000000000003E-2</v>
      </c>
      <c r="E27" s="30" t="s">
        <v>128</v>
      </c>
      <c r="F27" s="30" t="s">
        <v>1164</v>
      </c>
    </row>
    <row r="28" spans="1:8" x14ac:dyDescent="0.25">
      <c r="A28" s="30" t="s">
        <v>203</v>
      </c>
      <c r="B28" s="32" t="s">
        <v>208</v>
      </c>
      <c r="C28" s="30" t="s">
        <v>31</v>
      </c>
      <c r="D28" s="30">
        <v>3.0000000000000001E-3</v>
      </c>
      <c r="E28" s="30" t="s">
        <v>157</v>
      </c>
      <c r="F28" s="30" t="s">
        <v>1177</v>
      </c>
      <c r="G28" s="32"/>
      <c r="H28" s="32"/>
    </row>
    <row r="29" spans="1:8" x14ac:dyDescent="0.25">
      <c r="A29" s="30" t="s">
        <v>204</v>
      </c>
      <c r="B29" s="32" t="s">
        <v>214</v>
      </c>
      <c r="C29" s="30" t="s">
        <v>31</v>
      </c>
      <c r="D29" s="30">
        <v>2E-3</v>
      </c>
      <c r="E29" s="30" t="s">
        <v>156</v>
      </c>
      <c r="F29" s="30" t="s">
        <v>1085</v>
      </c>
      <c r="G29" s="32"/>
      <c r="H29" s="32"/>
    </row>
    <row r="30" spans="1:8" x14ac:dyDescent="0.25">
      <c r="A30" s="30" t="s">
        <v>205</v>
      </c>
      <c r="B30" s="32" t="s">
        <v>209</v>
      </c>
      <c r="C30" s="30" t="s">
        <v>31</v>
      </c>
      <c r="D30" s="30">
        <v>3.0000000000000001E-3</v>
      </c>
      <c r="E30" s="30" t="s">
        <v>157</v>
      </c>
      <c r="F30" s="30" t="s">
        <v>1220</v>
      </c>
    </row>
    <row r="31" spans="1:8" x14ac:dyDescent="0.25">
      <c r="A31" s="30" t="s">
        <v>206</v>
      </c>
      <c r="B31" s="32" t="s">
        <v>210</v>
      </c>
      <c r="C31" s="30" t="s">
        <v>31</v>
      </c>
      <c r="D31" s="30">
        <v>1E-3</v>
      </c>
      <c r="E31" s="30" t="s">
        <v>157</v>
      </c>
      <c r="F31" s="30" t="s">
        <v>1234</v>
      </c>
    </row>
    <row r="32" spans="1:8" x14ac:dyDescent="0.25">
      <c r="A32" s="30" t="s">
        <v>207</v>
      </c>
      <c r="B32" s="32" t="s">
        <v>211</v>
      </c>
      <c r="C32" s="30" t="s">
        <v>31</v>
      </c>
      <c r="D32" s="30">
        <v>2E-3</v>
      </c>
      <c r="E32" s="30" t="s">
        <v>157</v>
      </c>
      <c r="F32" s="30" t="s">
        <v>1192</v>
      </c>
    </row>
    <row r="33" spans="1:6" ht="13.8" x14ac:dyDescent="0.3">
      <c r="A33" s="30" t="s">
        <v>215</v>
      </c>
      <c r="B33" s="32" t="s">
        <v>212</v>
      </c>
      <c r="C33" s="30" t="s">
        <v>31</v>
      </c>
      <c r="D33" s="30">
        <v>5.0000000000000001E-4</v>
      </c>
      <c r="E33" s="30" t="s">
        <v>156</v>
      </c>
      <c r="F33" s="1" t="s">
        <v>1257</v>
      </c>
    </row>
    <row r="34" spans="1:6" x14ac:dyDescent="0.25">
      <c r="B34" s="32"/>
      <c r="F34" s="30" t="s">
        <v>1308</v>
      </c>
    </row>
    <row r="35" spans="1:6" x14ac:dyDescent="0.25">
      <c r="A35" s="30" t="s">
        <v>230</v>
      </c>
      <c r="F35" s="30" t="s">
        <v>1325</v>
      </c>
    </row>
    <row r="36" spans="1:6" x14ac:dyDescent="0.25">
      <c r="A36" s="30" t="s">
        <v>232</v>
      </c>
      <c r="B36" s="30" t="s">
        <v>231</v>
      </c>
      <c r="C36" s="30" t="s">
        <v>27</v>
      </c>
      <c r="D36" s="30">
        <v>1</v>
      </c>
      <c r="E36" s="30" t="s">
        <v>235</v>
      </c>
      <c r="F36" s="30" t="s">
        <v>1362</v>
      </c>
    </row>
    <row r="37" spans="1:6" x14ac:dyDescent="0.25">
      <c r="A37" s="30" t="s">
        <v>233</v>
      </c>
      <c r="B37" s="32" t="s">
        <v>236</v>
      </c>
      <c r="C37" s="30" t="s">
        <v>16</v>
      </c>
      <c r="D37" s="30">
        <v>0.01</v>
      </c>
      <c r="E37" s="30" t="s">
        <v>156</v>
      </c>
      <c r="F37" s="30" t="s">
        <v>1376</v>
      </c>
    </row>
    <row r="38" spans="1:6" x14ac:dyDescent="0.25">
      <c r="A38" s="30" t="s">
        <v>234</v>
      </c>
      <c r="B38" s="32" t="s">
        <v>237</v>
      </c>
      <c r="C38" s="30" t="s">
        <v>16</v>
      </c>
      <c r="D38" s="30">
        <v>1.4999999999999999E-2</v>
      </c>
      <c r="E38" s="30" t="s">
        <v>156</v>
      </c>
      <c r="F38" s="30" t="s">
        <v>1383</v>
      </c>
    </row>
    <row r="39" spans="1:6" x14ac:dyDescent="0.25">
      <c r="A39" s="30" t="s">
        <v>287</v>
      </c>
      <c r="B39" s="32" t="s">
        <v>419</v>
      </c>
      <c r="C39" s="32" t="s">
        <v>31</v>
      </c>
      <c r="D39" s="30">
        <v>7.0000000000000001E-3</v>
      </c>
      <c r="E39" s="30" t="s">
        <v>130</v>
      </c>
      <c r="F39" s="30" t="s">
        <v>1398</v>
      </c>
    </row>
    <row r="40" spans="1:6" x14ac:dyDescent="0.25">
      <c r="A40" s="30" t="s">
        <v>511</v>
      </c>
      <c r="B40" s="30" t="s">
        <v>436</v>
      </c>
      <c r="C40" s="32" t="s">
        <v>31</v>
      </c>
      <c r="D40" s="30">
        <v>3.0000000000000001E-3</v>
      </c>
      <c r="E40" s="30" t="s">
        <v>130</v>
      </c>
      <c r="F40" s="30" t="s">
        <v>1458</v>
      </c>
    </row>
    <row r="41" spans="1:6" x14ac:dyDescent="0.25">
      <c r="C41" s="32"/>
      <c r="F41" s="30" t="s">
        <v>1473</v>
      </c>
    </row>
    <row r="42" spans="1:6" ht="13.8" x14ac:dyDescent="0.3">
      <c r="A42" s="32" t="s">
        <v>288</v>
      </c>
      <c r="B42" s="32"/>
      <c r="C42" s="32"/>
      <c r="D42" s="32"/>
      <c r="E42" s="32"/>
      <c r="F42" s="1" t="s">
        <v>1483</v>
      </c>
    </row>
    <row r="43" spans="1:6" x14ac:dyDescent="0.25">
      <c r="A43" s="32" t="s">
        <v>290</v>
      </c>
      <c r="B43" s="32" t="s">
        <v>294</v>
      </c>
      <c r="C43" s="32" t="s">
        <v>171</v>
      </c>
      <c r="D43" s="32">
        <v>1</v>
      </c>
      <c r="E43" s="32" t="s">
        <v>235</v>
      </c>
    </row>
    <row r="44" spans="1:6" x14ac:dyDescent="0.25">
      <c r="A44" s="32" t="s">
        <v>291</v>
      </c>
      <c r="B44" s="32" t="s">
        <v>23</v>
      </c>
      <c r="C44" s="32" t="s">
        <v>16</v>
      </c>
      <c r="D44" s="32">
        <v>0.01</v>
      </c>
      <c r="E44" s="32" t="s">
        <v>156</v>
      </c>
    </row>
    <row r="45" spans="1:6" x14ac:dyDescent="0.25">
      <c r="A45" s="32" t="s">
        <v>292</v>
      </c>
      <c r="B45" s="32" t="s">
        <v>289</v>
      </c>
      <c r="C45" s="32" t="s">
        <v>31</v>
      </c>
      <c r="D45" s="32">
        <v>1E-3</v>
      </c>
      <c r="E45" s="32" t="s">
        <v>156</v>
      </c>
    </row>
    <row r="46" spans="1:6" x14ac:dyDescent="0.25">
      <c r="A46" s="32" t="s">
        <v>293</v>
      </c>
      <c r="B46" s="32" t="s">
        <v>14</v>
      </c>
      <c r="C46" s="32"/>
      <c r="D46" s="32">
        <v>3.0000000000000001E-3</v>
      </c>
      <c r="E46" s="32" t="s">
        <v>157</v>
      </c>
    </row>
    <row r="47" spans="1:6" x14ac:dyDescent="0.25">
      <c r="A47" s="32"/>
      <c r="B47" s="32"/>
      <c r="C47" s="32"/>
      <c r="D47" s="32"/>
      <c r="E47" s="32"/>
    </row>
    <row r="48" spans="1:6" x14ac:dyDescent="0.25">
      <c r="A48" s="32" t="s">
        <v>332</v>
      </c>
      <c r="B48" s="32"/>
      <c r="C48" s="32"/>
      <c r="D48" s="32"/>
      <c r="E48" s="32"/>
    </row>
    <row r="49" spans="1:5" x14ac:dyDescent="0.25">
      <c r="A49" s="32" t="s">
        <v>333</v>
      </c>
      <c r="B49" s="32" t="s">
        <v>334</v>
      </c>
      <c r="C49" s="32" t="s">
        <v>27</v>
      </c>
      <c r="D49" s="32">
        <v>0.05</v>
      </c>
      <c r="E49" s="32" t="s">
        <v>156</v>
      </c>
    </row>
    <row r="50" spans="1:5" x14ac:dyDescent="0.25">
      <c r="A50" s="32" t="s">
        <v>343</v>
      </c>
      <c r="B50" s="32" t="s">
        <v>335</v>
      </c>
      <c r="C50" s="32" t="s">
        <v>31</v>
      </c>
      <c r="D50" s="32">
        <v>1</v>
      </c>
      <c r="E50" s="32" t="s">
        <v>235</v>
      </c>
    </row>
    <row r="51" spans="1:5" x14ac:dyDescent="0.25">
      <c r="A51" s="32" t="s">
        <v>344</v>
      </c>
      <c r="B51" s="32" t="s">
        <v>336</v>
      </c>
      <c r="C51" s="32" t="s">
        <v>31</v>
      </c>
      <c r="D51" s="32">
        <v>2E-3</v>
      </c>
      <c r="E51" s="32" t="s">
        <v>156</v>
      </c>
    </row>
    <row r="52" spans="1:5" x14ac:dyDescent="0.25">
      <c r="A52" s="32" t="s">
        <v>345</v>
      </c>
      <c r="B52" s="32" t="s">
        <v>337</v>
      </c>
      <c r="C52" s="32" t="s">
        <v>31</v>
      </c>
      <c r="D52" s="32">
        <v>0.01</v>
      </c>
      <c r="E52" s="32" t="s">
        <v>156</v>
      </c>
    </row>
    <row r="53" spans="1:5" x14ac:dyDescent="0.25">
      <c r="A53" s="32" t="s">
        <v>346</v>
      </c>
      <c r="B53" s="32" t="s">
        <v>338</v>
      </c>
      <c r="C53" s="32" t="s">
        <v>31</v>
      </c>
      <c r="D53" s="32">
        <v>5.0000000000000001E-3</v>
      </c>
      <c r="E53" s="32" t="s">
        <v>156</v>
      </c>
    </row>
    <row r="54" spans="1:5" x14ac:dyDescent="0.25">
      <c r="A54" s="32" t="s">
        <v>347</v>
      </c>
      <c r="B54" s="32" t="s">
        <v>339</v>
      </c>
      <c r="C54" s="32" t="s">
        <v>31</v>
      </c>
      <c r="D54" s="32">
        <v>1E-3</v>
      </c>
      <c r="E54" s="32" t="s">
        <v>156</v>
      </c>
    </row>
    <row r="55" spans="1:5" x14ac:dyDescent="0.25">
      <c r="A55" s="32" t="s">
        <v>348</v>
      </c>
      <c r="B55" s="32" t="s">
        <v>90</v>
      </c>
      <c r="C55" s="32" t="s">
        <v>31</v>
      </c>
      <c r="D55" s="32">
        <v>5.0000000000000001E-3</v>
      </c>
      <c r="E55" s="32" t="s">
        <v>156</v>
      </c>
    </row>
    <row r="56" spans="1:5" x14ac:dyDescent="0.25">
      <c r="A56" s="32" t="s">
        <v>349</v>
      </c>
      <c r="B56" s="32" t="s">
        <v>52</v>
      </c>
      <c r="C56" s="32" t="s">
        <v>31</v>
      </c>
      <c r="D56" s="32">
        <v>1.5E-3</v>
      </c>
      <c r="E56" s="32" t="s">
        <v>156</v>
      </c>
    </row>
    <row r="57" spans="1:5" x14ac:dyDescent="0.25">
      <c r="A57" s="32" t="s">
        <v>350</v>
      </c>
      <c r="B57" s="32" t="s">
        <v>340</v>
      </c>
      <c r="C57" s="32" t="s">
        <v>16</v>
      </c>
      <c r="D57" s="32">
        <v>1E-3</v>
      </c>
      <c r="E57" s="32" t="s">
        <v>156</v>
      </c>
    </row>
    <row r="58" spans="1:5" x14ac:dyDescent="0.25">
      <c r="A58" s="32" t="s">
        <v>351</v>
      </c>
      <c r="B58" s="32" t="s">
        <v>341</v>
      </c>
      <c r="C58" s="32" t="s">
        <v>17</v>
      </c>
      <c r="D58" s="32">
        <v>0.05</v>
      </c>
      <c r="E58" s="32" t="s">
        <v>156</v>
      </c>
    </row>
    <row r="59" spans="1:5" x14ac:dyDescent="0.25">
      <c r="A59" s="32" t="s">
        <v>352</v>
      </c>
      <c r="B59" s="32" t="s">
        <v>364</v>
      </c>
      <c r="C59" s="32" t="s">
        <v>17</v>
      </c>
      <c r="D59" s="32">
        <v>7.0000000000000001E-3</v>
      </c>
      <c r="E59" s="32" t="s">
        <v>156</v>
      </c>
    </row>
    <row r="60" spans="1:5" x14ac:dyDescent="0.25">
      <c r="A60" s="32" t="s">
        <v>353</v>
      </c>
      <c r="B60" s="32" t="s">
        <v>342</v>
      </c>
      <c r="C60" s="32" t="s">
        <v>17</v>
      </c>
      <c r="D60" s="32">
        <v>1.2999999999999999E-2</v>
      </c>
      <c r="E60" s="32" t="s">
        <v>156</v>
      </c>
    </row>
    <row r="63" spans="1:5" x14ac:dyDescent="0.25">
      <c r="A63" s="32" t="s">
        <v>607</v>
      </c>
    </row>
    <row r="64" spans="1:5" x14ac:dyDescent="0.25">
      <c r="A64" s="32" t="s">
        <v>608</v>
      </c>
      <c r="B64" s="32" t="s">
        <v>359</v>
      </c>
      <c r="C64" s="32" t="s">
        <v>27</v>
      </c>
      <c r="D64" s="30">
        <v>3.5999999999999997E-2</v>
      </c>
      <c r="E64" s="32" t="s">
        <v>156</v>
      </c>
    </row>
    <row r="65" spans="1:7" x14ac:dyDescent="0.25">
      <c r="A65" s="32" t="s">
        <v>609</v>
      </c>
      <c r="B65" s="32" t="s">
        <v>360</v>
      </c>
      <c r="C65" s="32" t="s">
        <v>27</v>
      </c>
      <c r="D65" s="30">
        <v>3.3000000000000002E-2</v>
      </c>
      <c r="E65" s="32" t="s">
        <v>156</v>
      </c>
      <c r="G65" s="32"/>
    </row>
    <row r="66" spans="1:7" x14ac:dyDescent="0.25">
      <c r="A66" s="32" t="s">
        <v>610</v>
      </c>
      <c r="B66" s="32" t="s">
        <v>361</v>
      </c>
      <c r="C66" s="32" t="s">
        <v>27</v>
      </c>
      <c r="D66" s="30">
        <v>1E-3</v>
      </c>
      <c r="E66" s="32" t="s">
        <v>156</v>
      </c>
    </row>
    <row r="67" spans="1:7" x14ac:dyDescent="0.25">
      <c r="A67" s="32" t="s">
        <v>611</v>
      </c>
      <c r="B67" s="32" t="s">
        <v>362</v>
      </c>
      <c r="C67" s="30" t="s">
        <v>171</v>
      </c>
      <c r="D67" s="30" t="s">
        <v>363</v>
      </c>
    </row>
    <row r="68" spans="1:7" x14ac:dyDescent="0.25">
      <c r="A68" s="32" t="s">
        <v>612</v>
      </c>
      <c r="B68" s="32" t="s">
        <v>270</v>
      </c>
      <c r="C68" s="30" t="s">
        <v>171</v>
      </c>
      <c r="D68" s="30">
        <v>4.0000000000000001E-3</v>
      </c>
      <c r="E68" s="32" t="s">
        <v>156</v>
      </c>
    </row>
    <row r="69" spans="1:7" x14ac:dyDescent="0.25">
      <c r="A69" s="32" t="s">
        <v>613</v>
      </c>
      <c r="B69" s="32" t="s">
        <v>52</v>
      </c>
      <c r="C69" s="32" t="s">
        <v>31</v>
      </c>
      <c r="D69" s="30">
        <v>5.0000000000000001E-3</v>
      </c>
      <c r="E69" s="32" t="s">
        <v>156</v>
      </c>
    </row>
    <row r="70" spans="1:7" x14ac:dyDescent="0.25">
      <c r="A70" s="32" t="s">
        <v>614</v>
      </c>
      <c r="B70" s="32" t="s">
        <v>365</v>
      </c>
      <c r="C70" s="32" t="s">
        <v>17</v>
      </c>
      <c r="D70" s="32">
        <v>7.0000000000000001E-3</v>
      </c>
      <c r="E70" s="32" t="s">
        <v>156</v>
      </c>
    </row>
    <row r="71" spans="1:7" x14ac:dyDescent="0.25">
      <c r="A71" s="32" t="s">
        <v>615</v>
      </c>
      <c r="B71" s="32" t="s">
        <v>342</v>
      </c>
      <c r="C71" s="32" t="s">
        <v>17</v>
      </c>
      <c r="D71" s="32">
        <v>1.2999999999999999E-2</v>
      </c>
      <c r="E71" s="32" t="s">
        <v>156</v>
      </c>
    </row>
    <row r="72" spans="1:7" x14ac:dyDescent="0.25">
      <c r="A72" s="32" t="s">
        <v>616</v>
      </c>
      <c r="B72" s="32" t="s">
        <v>366</v>
      </c>
      <c r="C72" s="32" t="s">
        <v>16</v>
      </c>
      <c r="D72" s="30">
        <v>7.0000000000000001E-3</v>
      </c>
      <c r="E72" s="32" t="s">
        <v>156</v>
      </c>
    </row>
    <row r="73" spans="1:7" x14ac:dyDescent="0.25">
      <c r="A73" s="32" t="s">
        <v>617</v>
      </c>
      <c r="B73" s="32" t="s">
        <v>367</v>
      </c>
      <c r="C73" s="32" t="s">
        <v>16</v>
      </c>
      <c r="D73" s="30">
        <v>7.0000000000000001E-3</v>
      </c>
      <c r="E73" s="32" t="s">
        <v>156</v>
      </c>
    </row>
    <row r="74" spans="1:7" x14ac:dyDescent="0.25">
      <c r="A74" s="32" t="s">
        <v>618</v>
      </c>
      <c r="B74" s="30" t="s">
        <v>14</v>
      </c>
      <c r="D74" s="30">
        <v>3.0000000000000001E-3</v>
      </c>
      <c r="E74" s="30" t="s">
        <v>130</v>
      </c>
    </row>
    <row r="76" spans="1:7" x14ac:dyDescent="0.25">
      <c r="A76" s="32" t="s">
        <v>403</v>
      </c>
    </row>
    <row r="77" spans="1:7" x14ac:dyDescent="0.25">
      <c r="A77" s="32" t="s">
        <v>404</v>
      </c>
      <c r="B77" s="32" t="s">
        <v>858</v>
      </c>
      <c r="C77" s="30" t="s">
        <v>798</v>
      </c>
      <c r="D77" s="30">
        <v>1</v>
      </c>
      <c r="E77" s="30" t="s">
        <v>128</v>
      </c>
    </row>
    <row r="78" spans="1:7" x14ac:dyDescent="0.25">
      <c r="A78" s="32" t="s">
        <v>405</v>
      </c>
      <c r="B78" s="30" t="s">
        <v>13</v>
      </c>
      <c r="C78" s="30" t="s">
        <v>16</v>
      </c>
      <c r="D78" s="30">
        <v>7.0000000000000001E-3</v>
      </c>
      <c r="E78" s="30" t="s">
        <v>129</v>
      </c>
    </row>
    <row r="79" spans="1:7" x14ac:dyDescent="0.25">
      <c r="A79" s="32" t="s">
        <v>406</v>
      </c>
      <c r="B79" s="30" t="s">
        <v>409</v>
      </c>
      <c r="C79" s="32" t="s">
        <v>16</v>
      </c>
      <c r="D79" s="30">
        <v>7.0000000000000001E-3</v>
      </c>
      <c r="E79" s="32" t="s">
        <v>156</v>
      </c>
    </row>
    <row r="80" spans="1:7" x14ac:dyDescent="0.25">
      <c r="A80" s="32" t="s">
        <v>407</v>
      </c>
      <c r="B80" s="30" t="s">
        <v>14</v>
      </c>
      <c r="D80" s="30">
        <v>3.0000000000000001E-3</v>
      </c>
      <c r="E80" s="30" t="s">
        <v>130</v>
      </c>
    </row>
    <row r="81" spans="1:5" x14ac:dyDescent="0.25">
      <c r="A81" s="32" t="s">
        <v>408</v>
      </c>
    </row>
    <row r="83" spans="1:5" x14ac:dyDescent="0.25">
      <c r="A83" s="32" t="s">
        <v>410</v>
      </c>
    </row>
    <row r="84" spans="1:5" x14ac:dyDescent="0.25">
      <c r="A84" s="32" t="s">
        <v>413</v>
      </c>
      <c r="B84" s="32" t="s">
        <v>412</v>
      </c>
      <c r="C84" s="32" t="s">
        <v>27</v>
      </c>
      <c r="D84" s="30">
        <v>0.05</v>
      </c>
      <c r="E84" s="30" t="s">
        <v>129</v>
      </c>
    </row>
    <row r="85" spans="1:5" x14ac:dyDescent="0.25">
      <c r="A85" s="32" t="s">
        <v>414</v>
      </c>
      <c r="B85" s="32" t="s">
        <v>418</v>
      </c>
      <c r="C85" s="32" t="s">
        <v>27</v>
      </c>
      <c r="D85" s="30">
        <v>0.02</v>
      </c>
      <c r="E85" s="30" t="s">
        <v>129</v>
      </c>
    </row>
    <row r="86" spans="1:5" x14ac:dyDescent="0.25">
      <c r="A86" s="32" t="s">
        <v>415</v>
      </c>
      <c r="B86" s="32" t="s">
        <v>419</v>
      </c>
      <c r="C86" s="32" t="s">
        <v>31</v>
      </c>
      <c r="D86" s="30">
        <v>5.0000000000000001E-3</v>
      </c>
      <c r="E86" s="30" t="s">
        <v>130</v>
      </c>
    </row>
    <row r="87" spans="1:5" x14ac:dyDescent="0.25">
      <c r="A87" s="32" t="s">
        <v>416</v>
      </c>
      <c r="B87" s="32" t="s">
        <v>423</v>
      </c>
      <c r="C87" s="32" t="s">
        <v>16</v>
      </c>
      <c r="D87" s="30">
        <v>2E-3</v>
      </c>
      <c r="E87" s="30" t="s">
        <v>130</v>
      </c>
    </row>
    <row r="88" spans="1:5" x14ac:dyDescent="0.25">
      <c r="A88" s="32" t="s">
        <v>417</v>
      </c>
      <c r="B88" s="32" t="s">
        <v>420</v>
      </c>
      <c r="C88" s="32" t="s">
        <v>17</v>
      </c>
      <c r="D88" s="30">
        <v>5.0000000000000001E-3</v>
      </c>
      <c r="E88" s="30" t="s">
        <v>129</v>
      </c>
    </row>
    <row r="89" spans="1:5" x14ac:dyDescent="0.25">
      <c r="A89" s="32" t="s">
        <v>422</v>
      </c>
      <c r="B89" s="32" t="s">
        <v>421</v>
      </c>
      <c r="C89" s="32" t="s">
        <v>16</v>
      </c>
      <c r="D89" s="30">
        <v>2E-3</v>
      </c>
      <c r="E89" s="30" t="s">
        <v>129</v>
      </c>
    </row>
    <row r="91" spans="1:5" x14ac:dyDescent="0.25">
      <c r="A91" s="30" t="s">
        <v>411</v>
      </c>
    </row>
    <row r="92" spans="1:5" x14ac:dyDescent="0.25">
      <c r="A92" s="30" t="s">
        <v>429</v>
      </c>
      <c r="B92" s="30" t="s">
        <v>432</v>
      </c>
      <c r="C92" s="30" t="s">
        <v>798</v>
      </c>
      <c r="D92" s="30">
        <v>1</v>
      </c>
      <c r="E92" s="30" t="s">
        <v>128</v>
      </c>
    </row>
    <row r="93" spans="1:5" x14ac:dyDescent="0.25">
      <c r="A93" s="30" t="s">
        <v>430</v>
      </c>
      <c r="B93" s="30" t="s">
        <v>433</v>
      </c>
      <c r="C93" s="32" t="s">
        <v>16</v>
      </c>
      <c r="D93" s="30">
        <v>1.2500000000000001E-2</v>
      </c>
      <c r="E93" s="30" t="s">
        <v>129</v>
      </c>
    </row>
    <row r="94" spans="1:5" x14ac:dyDescent="0.25">
      <c r="A94" s="30" t="s">
        <v>431</v>
      </c>
      <c r="B94" s="30" t="s">
        <v>437</v>
      </c>
      <c r="C94" s="32" t="s">
        <v>16</v>
      </c>
      <c r="D94" s="30">
        <v>5.0000000000000001E-3</v>
      </c>
      <c r="E94" s="30" t="s">
        <v>438</v>
      </c>
    </row>
    <row r="95" spans="1:5" x14ac:dyDescent="0.25">
      <c r="A95" s="30" t="s">
        <v>434</v>
      </c>
      <c r="B95" s="32" t="s">
        <v>419</v>
      </c>
      <c r="C95" s="32" t="s">
        <v>31</v>
      </c>
      <c r="D95" s="30">
        <v>7.0000000000000001E-3</v>
      </c>
      <c r="E95" s="30" t="s">
        <v>130</v>
      </c>
    </row>
    <row r="96" spans="1:5" x14ac:dyDescent="0.25">
      <c r="A96" s="30" t="s">
        <v>435</v>
      </c>
      <c r="B96" s="30" t="s">
        <v>436</v>
      </c>
      <c r="C96" s="32" t="s">
        <v>31</v>
      </c>
      <c r="D96" s="30">
        <v>3.0000000000000001E-3</v>
      </c>
      <c r="E96" s="30" t="s">
        <v>130</v>
      </c>
    </row>
    <row r="98" spans="1:5" x14ac:dyDescent="0.25">
      <c r="A98" s="32" t="s">
        <v>462</v>
      </c>
    </row>
    <row r="99" spans="1:5" x14ac:dyDescent="0.25">
      <c r="A99" s="32" t="s">
        <v>463</v>
      </c>
      <c r="B99" s="30" t="s">
        <v>468</v>
      </c>
      <c r="C99" s="32" t="s">
        <v>476</v>
      </c>
      <c r="D99" s="30">
        <v>8.3299999999999999E-2</v>
      </c>
      <c r="E99" s="30" t="s">
        <v>128</v>
      </c>
    </row>
    <row r="100" spans="1:5" x14ac:dyDescent="0.25">
      <c r="A100" s="32" t="s">
        <v>464</v>
      </c>
      <c r="B100" s="32" t="s">
        <v>477</v>
      </c>
      <c r="C100" s="32" t="s">
        <v>31</v>
      </c>
      <c r="D100" s="30">
        <v>2.8000000000000001E-2</v>
      </c>
      <c r="E100" s="30" t="s">
        <v>130</v>
      </c>
    </row>
    <row r="101" spans="1:5" x14ac:dyDescent="0.25">
      <c r="A101" s="32" t="s">
        <v>465</v>
      </c>
      <c r="B101" s="32" t="s">
        <v>478</v>
      </c>
      <c r="C101" s="32" t="s">
        <v>31</v>
      </c>
      <c r="D101" s="30">
        <v>1.7000000000000001E-2</v>
      </c>
      <c r="E101" s="30" t="s">
        <v>130</v>
      </c>
    </row>
    <row r="102" spans="1:5" x14ac:dyDescent="0.25">
      <c r="A102" s="32" t="s">
        <v>466</v>
      </c>
      <c r="B102" s="32" t="s">
        <v>479</v>
      </c>
      <c r="C102" s="32" t="s">
        <v>31</v>
      </c>
      <c r="D102" s="30">
        <v>8.0000000000000002E-3</v>
      </c>
      <c r="E102" s="30" t="s">
        <v>130</v>
      </c>
    </row>
    <row r="103" spans="1:5" x14ac:dyDescent="0.25">
      <c r="A103" s="32" t="s">
        <v>467</v>
      </c>
      <c r="B103" s="32" t="s">
        <v>480</v>
      </c>
      <c r="C103" s="32" t="s">
        <v>31</v>
      </c>
      <c r="D103" s="30">
        <v>2.8000000000000001E-2</v>
      </c>
      <c r="E103" s="30" t="s">
        <v>130</v>
      </c>
    </row>
    <row r="104" spans="1:5" x14ac:dyDescent="0.25">
      <c r="A104" s="32" t="s">
        <v>469</v>
      </c>
      <c r="B104" s="32" t="s">
        <v>481</v>
      </c>
      <c r="C104" s="32" t="s">
        <v>31</v>
      </c>
      <c r="D104" s="30">
        <v>8.0000000000000002E-3</v>
      </c>
      <c r="E104" s="30" t="s">
        <v>129</v>
      </c>
    </row>
    <row r="105" spans="1:5" x14ac:dyDescent="0.25">
      <c r="A105" s="32" t="s">
        <v>470</v>
      </c>
      <c r="B105" s="32" t="s">
        <v>482</v>
      </c>
      <c r="C105" s="32" t="s">
        <v>31</v>
      </c>
      <c r="D105" s="30">
        <v>3.5000000000000003E-2</v>
      </c>
      <c r="E105" s="30" t="s">
        <v>129</v>
      </c>
    </row>
    <row r="106" spans="1:5" x14ac:dyDescent="0.25">
      <c r="A106" s="32" t="s">
        <v>471</v>
      </c>
      <c r="B106" s="32" t="s">
        <v>483</v>
      </c>
      <c r="C106" s="32" t="s">
        <v>31</v>
      </c>
      <c r="D106" s="30">
        <v>5.0000000000000001E-3</v>
      </c>
      <c r="E106" s="30" t="s">
        <v>129</v>
      </c>
    </row>
    <row r="107" spans="1:5" x14ac:dyDescent="0.25">
      <c r="A107" s="32" t="s">
        <v>472</v>
      </c>
      <c r="B107" s="32" t="s">
        <v>484</v>
      </c>
      <c r="C107" s="32" t="s">
        <v>31</v>
      </c>
      <c r="D107" s="30">
        <v>8.0000000000000002E-3</v>
      </c>
      <c r="E107" s="30" t="s">
        <v>129</v>
      </c>
    </row>
    <row r="108" spans="1:5" x14ac:dyDescent="0.25">
      <c r="A108" s="32" t="s">
        <v>473</v>
      </c>
      <c r="B108" s="32" t="s">
        <v>485</v>
      </c>
      <c r="C108" s="32" t="s">
        <v>16</v>
      </c>
      <c r="D108" s="30">
        <v>3.5000000000000003E-2</v>
      </c>
      <c r="E108" s="30" t="s">
        <v>129</v>
      </c>
    </row>
    <row r="109" spans="1:5" x14ac:dyDescent="0.25">
      <c r="A109" s="32" t="s">
        <v>474</v>
      </c>
      <c r="B109" s="32" t="s">
        <v>256</v>
      </c>
      <c r="C109" s="30" t="s">
        <v>27</v>
      </c>
      <c r="D109" s="30">
        <v>5.0000000000000001E-3</v>
      </c>
      <c r="E109" s="30" t="s">
        <v>156</v>
      </c>
    </row>
    <row r="110" spans="1:5" x14ac:dyDescent="0.25">
      <c r="A110" s="32" t="s">
        <v>475</v>
      </c>
      <c r="B110" s="32" t="s">
        <v>13</v>
      </c>
      <c r="C110" s="32" t="s">
        <v>486</v>
      </c>
      <c r="D110" s="30">
        <v>0.01</v>
      </c>
      <c r="E110" s="30" t="s">
        <v>129</v>
      </c>
    </row>
    <row r="111" spans="1:5" x14ac:dyDescent="0.25">
      <c r="B111" s="35"/>
    </row>
    <row r="112" spans="1:5" x14ac:dyDescent="0.25">
      <c r="A112" s="30" t="s">
        <v>500</v>
      </c>
    </row>
    <row r="113" spans="1:5" x14ac:dyDescent="0.25">
      <c r="A113" s="30" t="s">
        <v>501</v>
      </c>
      <c r="B113" s="30" t="s">
        <v>855</v>
      </c>
      <c r="C113" s="32" t="s">
        <v>15</v>
      </c>
      <c r="D113" s="30">
        <v>1</v>
      </c>
      <c r="E113" s="30" t="s">
        <v>131</v>
      </c>
    </row>
    <row r="114" spans="1:5" x14ac:dyDescent="0.25">
      <c r="A114" s="30" t="s">
        <v>502</v>
      </c>
      <c r="B114" s="30" t="s">
        <v>13</v>
      </c>
      <c r="C114" s="30" t="s">
        <v>16</v>
      </c>
      <c r="D114" s="30">
        <v>0.01</v>
      </c>
      <c r="E114" s="30" t="s">
        <v>129</v>
      </c>
    </row>
    <row r="115" spans="1:5" x14ac:dyDescent="0.25">
      <c r="A115" s="30" t="s">
        <v>503</v>
      </c>
      <c r="B115" s="30" t="s">
        <v>401</v>
      </c>
      <c r="C115" s="30" t="s">
        <v>16</v>
      </c>
      <c r="D115" s="30">
        <v>5.0000000000000001E-3</v>
      </c>
      <c r="E115" s="30" t="s">
        <v>129</v>
      </c>
    </row>
    <row r="116" spans="1:5" x14ac:dyDescent="0.25">
      <c r="A116" s="30" t="s">
        <v>504</v>
      </c>
      <c r="B116" s="30" t="s">
        <v>402</v>
      </c>
      <c r="C116" s="30" t="s">
        <v>17</v>
      </c>
      <c r="D116" s="30">
        <v>3.0000000000000001E-3</v>
      </c>
      <c r="E116" s="30" t="s">
        <v>129</v>
      </c>
    </row>
    <row r="117" spans="1:5" x14ac:dyDescent="0.25">
      <c r="A117" s="30" t="s">
        <v>505</v>
      </c>
      <c r="B117" s="30" t="s">
        <v>14</v>
      </c>
      <c r="D117" s="30">
        <v>5.0000000000000001E-3</v>
      </c>
      <c r="E117" s="30" t="s">
        <v>130</v>
      </c>
    </row>
    <row r="119" spans="1:5" x14ac:dyDescent="0.25">
      <c r="A119" s="30" t="s">
        <v>506</v>
      </c>
    </row>
    <row r="120" spans="1:5" x14ac:dyDescent="0.25">
      <c r="A120" s="30" t="s">
        <v>507</v>
      </c>
      <c r="B120" s="30" t="s">
        <v>856</v>
      </c>
    </row>
    <row r="121" spans="1:5" x14ac:dyDescent="0.25">
      <c r="A121" s="30" t="s">
        <v>508</v>
      </c>
      <c r="B121" s="32" t="s">
        <v>236</v>
      </c>
      <c r="C121" s="30" t="s">
        <v>16</v>
      </c>
      <c r="D121" s="30">
        <v>0.01</v>
      </c>
      <c r="E121" s="30" t="s">
        <v>156</v>
      </c>
    </row>
    <row r="122" spans="1:5" x14ac:dyDescent="0.25">
      <c r="A122" s="30" t="s">
        <v>509</v>
      </c>
      <c r="B122" s="32" t="s">
        <v>237</v>
      </c>
      <c r="C122" s="30" t="s">
        <v>16</v>
      </c>
      <c r="D122" s="30">
        <v>0.12</v>
      </c>
      <c r="E122" s="30" t="s">
        <v>156</v>
      </c>
    </row>
    <row r="123" spans="1:5" x14ac:dyDescent="0.25">
      <c r="A123" s="30" t="s">
        <v>510</v>
      </c>
      <c r="B123" s="32" t="s">
        <v>419</v>
      </c>
      <c r="C123" s="32" t="s">
        <v>31</v>
      </c>
      <c r="D123" s="30">
        <v>7.0000000000000001E-3</v>
      </c>
      <c r="E123" s="30" t="s">
        <v>130</v>
      </c>
    </row>
    <row r="124" spans="1:5" x14ac:dyDescent="0.25">
      <c r="A124" s="30" t="s">
        <v>512</v>
      </c>
      <c r="B124" s="30" t="s">
        <v>436</v>
      </c>
      <c r="C124" s="32" t="s">
        <v>31</v>
      </c>
      <c r="D124" s="30">
        <v>3.0000000000000001E-3</v>
      </c>
      <c r="E124" s="30" t="s">
        <v>130</v>
      </c>
    </row>
    <row r="126" spans="1:5" x14ac:dyDescent="0.25">
      <c r="A126" s="30" t="s">
        <v>600</v>
      </c>
    </row>
    <row r="127" spans="1:5" x14ac:dyDescent="0.25">
      <c r="A127" s="30" t="s">
        <v>601</v>
      </c>
      <c r="B127" s="30" t="s">
        <v>606</v>
      </c>
    </row>
    <row r="128" spans="1:5" x14ac:dyDescent="0.25">
      <c r="A128" s="30" t="s">
        <v>602</v>
      </c>
      <c r="B128" s="32" t="s">
        <v>236</v>
      </c>
      <c r="C128" s="30" t="s">
        <v>16</v>
      </c>
      <c r="D128" s="30">
        <v>0.01</v>
      </c>
      <c r="E128" s="30" t="s">
        <v>156</v>
      </c>
    </row>
    <row r="129" spans="1:5" x14ac:dyDescent="0.25">
      <c r="A129" s="30" t="s">
        <v>603</v>
      </c>
      <c r="B129" s="32" t="s">
        <v>237</v>
      </c>
      <c r="C129" s="30" t="s">
        <v>16</v>
      </c>
      <c r="D129" s="30">
        <v>0.12</v>
      </c>
      <c r="E129" s="30" t="s">
        <v>156</v>
      </c>
    </row>
    <row r="130" spans="1:5" x14ac:dyDescent="0.25">
      <c r="A130" s="30" t="s">
        <v>604</v>
      </c>
      <c r="B130" s="32" t="s">
        <v>419</v>
      </c>
      <c r="C130" s="32" t="s">
        <v>31</v>
      </c>
      <c r="D130" s="30">
        <v>7.0000000000000001E-3</v>
      </c>
      <c r="E130" s="30" t="s">
        <v>130</v>
      </c>
    </row>
    <row r="131" spans="1:5" x14ac:dyDescent="0.25">
      <c r="A131" s="30" t="s">
        <v>605</v>
      </c>
      <c r="B131" s="30" t="s">
        <v>436</v>
      </c>
      <c r="C131" s="32" t="s">
        <v>31</v>
      </c>
      <c r="D131" s="30">
        <v>3.0000000000000001E-3</v>
      </c>
      <c r="E131" s="30" t="s">
        <v>130</v>
      </c>
    </row>
    <row r="133" spans="1:5" x14ac:dyDescent="0.25">
      <c r="A133" s="30" t="s">
        <v>785</v>
      </c>
    </row>
    <row r="134" spans="1:5" x14ac:dyDescent="0.25">
      <c r="A134" s="30" t="s">
        <v>786</v>
      </c>
      <c r="B134" s="30" t="s">
        <v>984</v>
      </c>
      <c r="C134" s="32" t="s">
        <v>27</v>
      </c>
      <c r="D134" s="30">
        <v>8.5000000000000006E-2</v>
      </c>
      <c r="E134" s="30" t="s">
        <v>156</v>
      </c>
    </row>
    <row r="135" spans="1:5" x14ac:dyDescent="0.25">
      <c r="A135" s="30" t="s">
        <v>787</v>
      </c>
      <c r="B135" s="30" t="s">
        <v>13</v>
      </c>
      <c r="C135" s="30" t="s">
        <v>16</v>
      </c>
      <c r="D135" s="30">
        <v>0.01</v>
      </c>
      <c r="E135" s="30" t="s">
        <v>129</v>
      </c>
    </row>
    <row r="136" spans="1:5" x14ac:dyDescent="0.25">
      <c r="A136" s="30" t="s">
        <v>788</v>
      </c>
      <c r="B136" s="30" t="s">
        <v>790</v>
      </c>
      <c r="C136" s="32" t="s">
        <v>17</v>
      </c>
      <c r="D136" s="32">
        <v>1.4999999999999999E-2</v>
      </c>
      <c r="E136" s="32" t="s">
        <v>156</v>
      </c>
    </row>
    <row r="137" spans="1:5" x14ac:dyDescent="0.25">
      <c r="A137" s="30" t="s">
        <v>789</v>
      </c>
      <c r="B137" s="32" t="s">
        <v>321</v>
      </c>
      <c r="C137" s="32" t="s">
        <v>17</v>
      </c>
      <c r="D137" s="32">
        <v>1.4999999999999999E-2</v>
      </c>
      <c r="E137" s="32" t="s">
        <v>156</v>
      </c>
    </row>
    <row r="138" spans="1:5" x14ac:dyDescent="0.25">
      <c r="A138" s="30" t="s">
        <v>793</v>
      </c>
      <c r="B138" s="30" t="s">
        <v>791</v>
      </c>
      <c r="C138" s="32" t="s">
        <v>31</v>
      </c>
      <c r="D138" s="30">
        <v>5.0000000000000001E-3</v>
      </c>
      <c r="E138" s="32" t="s">
        <v>156</v>
      </c>
    </row>
    <row r="139" spans="1:5" x14ac:dyDescent="0.25">
      <c r="A139" s="30" t="s">
        <v>794</v>
      </c>
      <c r="B139" s="30" t="s">
        <v>792</v>
      </c>
      <c r="C139" s="32" t="s">
        <v>31</v>
      </c>
      <c r="D139" s="30">
        <v>5.0000000000000001E-3</v>
      </c>
      <c r="E139" s="30" t="s">
        <v>130</v>
      </c>
    </row>
    <row r="141" spans="1:5" x14ac:dyDescent="0.25">
      <c r="A141" s="30" t="s">
        <v>860</v>
      </c>
    </row>
    <row r="142" spans="1:5" x14ac:dyDescent="0.25">
      <c r="A142" s="30" t="s">
        <v>861</v>
      </c>
      <c r="B142" s="30" t="s">
        <v>867</v>
      </c>
      <c r="C142" s="30" t="s">
        <v>16</v>
      </c>
      <c r="D142" s="30">
        <v>0.03</v>
      </c>
      <c r="E142" s="30" t="s">
        <v>156</v>
      </c>
    </row>
    <row r="143" spans="1:5" x14ac:dyDescent="0.25">
      <c r="A143" s="30" t="s">
        <v>862</v>
      </c>
      <c r="B143" s="30" t="s">
        <v>23</v>
      </c>
      <c r="C143" s="30" t="s">
        <v>16</v>
      </c>
      <c r="D143" s="30">
        <v>1.4999999999999999E-2</v>
      </c>
      <c r="E143" s="30" t="s">
        <v>156</v>
      </c>
    </row>
    <row r="144" spans="1:5" x14ac:dyDescent="0.25">
      <c r="A144" s="30" t="s">
        <v>863</v>
      </c>
      <c r="B144" s="30" t="s">
        <v>871</v>
      </c>
      <c r="C144" s="30" t="s">
        <v>16</v>
      </c>
      <c r="D144" s="30">
        <v>0.05</v>
      </c>
      <c r="E144" s="30" t="s">
        <v>156</v>
      </c>
    </row>
    <row r="145" spans="1:5" x14ac:dyDescent="0.25">
      <c r="A145" s="30" t="s">
        <v>864</v>
      </c>
      <c r="B145" s="30" t="s">
        <v>868</v>
      </c>
      <c r="C145" s="32" t="s">
        <v>31</v>
      </c>
      <c r="D145" s="30">
        <v>0.01</v>
      </c>
      <c r="E145" s="30" t="s">
        <v>156</v>
      </c>
    </row>
    <row r="146" spans="1:5" x14ac:dyDescent="0.25">
      <c r="A146" s="30" t="s">
        <v>865</v>
      </c>
      <c r="B146" s="30" t="s">
        <v>869</v>
      </c>
      <c r="C146" s="32" t="s">
        <v>17</v>
      </c>
      <c r="D146" s="30">
        <v>1.4999999999999999E-2</v>
      </c>
      <c r="E146" s="30" t="s">
        <v>156</v>
      </c>
    </row>
    <row r="147" spans="1:5" x14ac:dyDescent="0.25">
      <c r="A147" s="30" t="s">
        <v>866</v>
      </c>
      <c r="B147" s="30" t="s">
        <v>870</v>
      </c>
      <c r="C147" s="32" t="s">
        <v>31</v>
      </c>
      <c r="D147" s="30">
        <v>1.4999999999999999E-2</v>
      </c>
      <c r="E147" s="30" t="s">
        <v>156</v>
      </c>
    </row>
    <row r="149" spans="1:5" x14ac:dyDescent="0.25">
      <c r="A149" s="30" t="s">
        <v>878</v>
      </c>
    </row>
    <row r="150" spans="1:5" x14ac:dyDescent="0.25">
      <c r="A150" s="30" t="s">
        <v>879</v>
      </c>
      <c r="B150" s="30" t="s">
        <v>867</v>
      </c>
      <c r="C150" s="30" t="s">
        <v>16</v>
      </c>
      <c r="D150" s="30">
        <v>0.03</v>
      </c>
      <c r="E150" s="30" t="s">
        <v>156</v>
      </c>
    </row>
    <row r="151" spans="1:5" x14ac:dyDescent="0.25">
      <c r="A151" s="30" t="s">
        <v>880</v>
      </c>
      <c r="B151" s="30" t="s">
        <v>885</v>
      </c>
      <c r="C151" s="30" t="s">
        <v>16</v>
      </c>
      <c r="D151" s="30">
        <v>1.4999999999999999E-2</v>
      </c>
      <c r="E151" s="30" t="s">
        <v>156</v>
      </c>
    </row>
    <row r="152" spans="1:5" x14ac:dyDescent="0.25">
      <c r="A152" s="30" t="s">
        <v>881</v>
      </c>
      <c r="B152" s="30" t="s">
        <v>871</v>
      </c>
      <c r="C152" s="30" t="s">
        <v>16</v>
      </c>
      <c r="D152" s="30">
        <v>0.05</v>
      </c>
      <c r="E152" s="30" t="s">
        <v>156</v>
      </c>
    </row>
    <row r="153" spans="1:5" x14ac:dyDescent="0.25">
      <c r="A153" s="30" t="s">
        <v>882</v>
      </c>
      <c r="B153" s="30" t="s">
        <v>886</v>
      </c>
      <c r="C153" s="32" t="s">
        <v>31</v>
      </c>
      <c r="D153" s="30">
        <v>0.01</v>
      </c>
      <c r="E153" s="30" t="s">
        <v>156</v>
      </c>
    </row>
    <row r="154" spans="1:5" x14ac:dyDescent="0.25">
      <c r="A154" s="30" t="s">
        <v>883</v>
      </c>
      <c r="B154" s="30" t="s">
        <v>887</v>
      </c>
      <c r="C154" s="32" t="s">
        <v>17</v>
      </c>
      <c r="D154" s="30">
        <v>1.4999999999999999E-2</v>
      </c>
      <c r="E154" s="30" t="s">
        <v>156</v>
      </c>
    </row>
    <row r="155" spans="1:5" x14ac:dyDescent="0.25">
      <c r="A155" s="30" t="s">
        <v>884</v>
      </c>
      <c r="C155" s="32"/>
    </row>
    <row r="157" spans="1:5" x14ac:dyDescent="0.25">
      <c r="A157" s="30" t="s">
        <v>929</v>
      </c>
    </row>
    <row r="158" spans="1:5" x14ac:dyDescent="0.25">
      <c r="A158" s="30" t="s">
        <v>930</v>
      </c>
      <c r="B158" s="30" t="s">
        <v>1324</v>
      </c>
      <c r="C158" s="30" t="s">
        <v>171</v>
      </c>
      <c r="D158" s="30">
        <v>1</v>
      </c>
      <c r="E158" s="30" t="s">
        <v>128</v>
      </c>
    </row>
    <row r="159" spans="1:5" x14ac:dyDescent="0.25">
      <c r="A159" s="30" t="s">
        <v>931</v>
      </c>
      <c r="B159" s="30" t="s">
        <v>933</v>
      </c>
      <c r="C159" s="30" t="s">
        <v>16</v>
      </c>
      <c r="D159" s="30">
        <v>0.01</v>
      </c>
      <c r="E159" s="30" t="s">
        <v>129</v>
      </c>
    </row>
    <row r="160" spans="1:5" x14ac:dyDescent="0.25">
      <c r="A160" s="30" t="s">
        <v>932</v>
      </c>
      <c r="B160" s="30" t="s">
        <v>13</v>
      </c>
      <c r="C160" s="30" t="s">
        <v>16</v>
      </c>
      <c r="D160" s="30">
        <v>0.01</v>
      </c>
      <c r="E160" s="30" t="s">
        <v>129</v>
      </c>
    </row>
    <row r="161" spans="1:5" x14ac:dyDescent="0.25">
      <c r="A161" s="30" t="s">
        <v>934</v>
      </c>
      <c r="B161" s="30" t="s">
        <v>14</v>
      </c>
      <c r="D161" s="30">
        <v>5.0000000000000001E-3</v>
      </c>
      <c r="E161" s="30" t="s">
        <v>130</v>
      </c>
    </row>
    <row r="163" spans="1:5" x14ac:dyDescent="0.25">
      <c r="A163" s="32" t="s">
        <v>993</v>
      </c>
    </row>
    <row r="164" spans="1:5" x14ac:dyDescent="0.25">
      <c r="A164" s="32" t="s">
        <v>994</v>
      </c>
      <c r="B164" s="30" t="s">
        <v>468</v>
      </c>
      <c r="C164" s="32" t="s">
        <v>476</v>
      </c>
      <c r="D164" s="30">
        <v>8.3299999999999999E-2</v>
      </c>
      <c r="E164" s="30" t="s">
        <v>128</v>
      </c>
    </row>
    <row r="165" spans="1:5" x14ac:dyDescent="0.25">
      <c r="A165" s="32" t="s">
        <v>995</v>
      </c>
      <c r="B165" s="32" t="s">
        <v>477</v>
      </c>
      <c r="C165" s="32" t="s">
        <v>31</v>
      </c>
      <c r="D165" s="30">
        <v>2.8000000000000001E-2</v>
      </c>
      <c r="E165" s="30" t="s">
        <v>130</v>
      </c>
    </row>
    <row r="166" spans="1:5" x14ac:dyDescent="0.25">
      <c r="A166" s="32" t="s">
        <v>996</v>
      </c>
      <c r="B166" s="32" t="s">
        <v>478</v>
      </c>
      <c r="C166" s="32" t="s">
        <v>31</v>
      </c>
      <c r="D166" s="30">
        <v>1.7000000000000001E-2</v>
      </c>
      <c r="E166" s="30" t="s">
        <v>130</v>
      </c>
    </row>
    <row r="167" spans="1:5" x14ac:dyDescent="0.25">
      <c r="A167" s="32" t="s">
        <v>997</v>
      </c>
      <c r="B167" s="32" t="s">
        <v>479</v>
      </c>
      <c r="C167" s="32" t="s">
        <v>31</v>
      </c>
      <c r="D167" s="30">
        <v>8.0000000000000002E-3</v>
      </c>
      <c r="E167" s="30" t="s">
        <v>130</v>
      </c>
    </row>
    <row r="168" spans="1:5" x14ac:dyDescent="0.25">
      <c r="A168" s="32" t="s">
        <v>998</v>
      </c>
      <c r="B168" s="32" t="s">
        <v>480</v>
      </c>
      <c r="C168" s="32" t="s">
        <v>31</v>
      </c>
      <c r="D168" s="30">
        <v>2.8000000000000001E-2</v>
      </c>
      <c r="E168" s="30" t="s">
        <v>130</v>
      </c>
    </row>
    <row r="169" spans="1:5" x14ac:dyDescent="0.25">
      <c r="A169" s="32" t="s">
        <v>999</v>
      </c>
      <c r="B169" s="32" t="s">
        <v>481</v>
      </c>
      <c r="C169" s="32" t="s">
        <v>31</v>
      </c>
      <c r="D169" s="30">
        <v>8.0000000000000002E-3</v>
      </c>
      <c r="E169" s="30" t="s">
        <v>129</v>
      </c>
    </row>
    <row r="170" spans="1:5" x14ac:dyDescent="0.25">
      <c r="A170" s="32" t="s">
        <v>1000</v>
      </c>
      <c r="B170" s="32" t="s">
        <v>1006</v>
      </c>
      <c r="C170" s="32" t="s">
        <v>31</v>
      </c>
      <c r="D170" s="30">
        <v>0.03</v>
      </c>
      <c r="E170" s="30" t="s">
        <v>129</v>
      </c>
    </row>
    <row r="171" spans="1:5" x14ac:dyDescent="0.25">
      <c r="A171" s="32" t="s">
        <v>1001</v>
      </c>
      <c r="B171" s="32" t="s">
        <v>483</v>
      </c>
      <c r="C171" s="32" t="s">
        <v>31</v>
      </c>
      <c r="D171" s="30">
        <v>5.0000000000000001E-3</v>
      </c>
      <c r="E171" s="30" t="s">
        <v>129</v>
      </c>
    </row>
    <row r="172" spans="1:5" x14ac:dyDescent="0.25">
      <c r="A172" s="32" t="s">
        <v>1002</v>
      </c>
      <c r="B172" s="32" t="s">
        <v>484</v>
      </c>
      <c r="C172" s="32" t="s">
        <v>31</v>
      </c>
      <c r="D172" s="30">
        <v>8.0000000000000002E-3</v>
      </c>
      <c r="E172" s="30" t="s">
        <v>129</v>
      </c>
    </row>
    <row r="173" spans="1:5" x14ac:dyDescent="0.25">
      <c r="A173" s="32" t="s">
        <v>1003</v>
      </c>
      <c r="B173" s="32" t="s">
        <v>485</v>
      </c>
      <c r="C173" s="32" t="s">
        <v>16</v>
      </c>
      <c r="D173" s="30">
        <v>3.5000000000000003E-2</v>
      </c>
      <c r="E173" s="30" t="s">
        <v>129</v>
      </c>
    </row>
    <row r="174" spans="1:5" x14ac:dyDescent="0.25">
      <c r="A174" s="32" t="s">
        <v>1004</v>
      </c>
      <c r="B174" s="32" t="s">
        <v>256</v>
      </c>
      <c r="C174" s="30" t="s">
        <v>27</v>
      </c>
      <c r="D174" s="30">
        <v>5.0000000000000001E-3</v>
      </c>
      <c r="E174" s="30" t="s">
        <v>156</v>
      </c>
    </row>
    <row r="175" spans="1:5" x14ac:dyDescent="0.25">
      <c r="A175" s="32" t="s">
        <v>1005</v>
      </c>
      <c r="B175" s="32" t="s">
        <v>13</v>
      </c>
      <c r="C175" s="32" t="s">
        <v>486</v>
      </c>
      <c r="D175" s="30">
        <v>0.01</v>
      </c>
      <c r="E175" s="30" t="s">
        <v>129</v>
      </c>
    </row>
    <row r="177" spans="1:5" x14ac:dyDescent="0.25">
      <c r="A177" s="30" t="s">
        <v>1007</v>
      </c>
    </row>
    <row r="178" spans="1:5" x14ac:dyDescent="0.25">
      <c r="A178" s="30" t="s">
        <v>1008</v>
      </c>
      <c r="B178" s="30" t="s">
        <v>1007</v>
      </c>
      <c r="C178" s="30" t="s">
        <v>171</v>
      </c>
      <c r="D178" s="30">
        <v>1</v>
      </c>
      <c r="E178" s="30" t="s">
        <v>131</v>
      </c>
    </row>
    <row r="179" spans="1:5" x14ac:dyDescent="0.25">
      <c r="A179" s="30" t="s">
        <v>1009</v>
      </c>
      <c r="B179" s="30" t="s">
        <v>1014</v>
      </c>
      <c r="C179" s="32" t="s">
        <v>17</v>
      </c>
      <c r="D179" s="30">
        <v>0.01</v>
      </c>
      <c r="E179" s="30" t="s">
        <v>129</v>
      </c>
    </row>
    <row r="180" spans="1:5" x14ac:dyDescent="0.25">
      <c r="A180" s="30" t="s">
        <v>1010</v>
      </c>
      <c r="B180" s="30" t="s">
        <v>1015</v>
      </c>
      <c r="C180" s="30" t="s">
        <v>31</v>
      </c>
      <c r="D180" s="30">
        <v>0.01</v>
      </c>
      <c r="E180" s="30" t="s">
        <v>130</v>
      </c>
    </row>
    <row r="181" spans="1:5" x14ac:dyDescent="0.25">
      <c r="A181" s="30" t="s">
        <v>1011</v>
      </c>
      <c r="B181" s="30" t="s">
        <v>1016</v>
      </c>
      <c r="C181" s="30" t="s">
        <v>171</v>
      </c>
      <c r="D181" s="30">
        <v>0.03</v>
      </c>
      <c r="E181" s="30" t="s">
        <v>129</v>
      </c>
    </row>
    <row r="182" spans="1:5" x14ac:dyDescent="0.25">
      <c r="A182" s="30" t="s">
        <v>1012</v>
      </c>
      <c r="B182" s="30" t="s">
        <v>1017</v>
      </c>
      <c r="C182" s="30" t="s">
        <v>27</v>
      </c>
      <c r="D182" s="30">
        <v>0.01</v>
      </c>
      <c r="E182" s="30" t="s">
        <v>129</v>
      </c>
    </row>
    <row r="183" spans="1:5" x14ac:dyDescent="0.25">
      <c r="A183" s="30" t="s">
        <v>1013</v>
      </c>
      <c r="B183" s="30" t="s">
        <v>1018</v>
      </c>
      <c r="C183" s="30" t="s">
        <v>27</v>
      </c>
      <c r="D183" s="30">
        <v>0.01</v>
      </c>
      <c r="E183" s="30" t="s">
        <v>129</v>
      </c>
    </row>
    <row r="184" spans="1:5" x14ac:dyDescent="0.25">
      <c r="A184" s="30" t="s">
        <v>1019</v>
      </c>
      <c r="B184" s="30" t="s">
        <v>1021</v>
      </c>
      <c r="C184" s="30" t="s">
        <v>78</v>
      </c>
      <c r="D184" s="30">
        <v>1E-3</v>
      </c>
      <c r="E184" s="30" t="s">
        <v>130</v>
      </c>
    </row>
    <row r="185" spans="1:5" x14ac:dyDescent="0.25">
      <c r="A185" s="30" t="s">
        <v>1020</v>
      </c>
      <c r="B185" s="30" t="s">
        <v>256</v>
      </c>
      <c r="C185" s="30" t="s">
        <v>27</v>
      </c>
      <c r="D185" s="30">
        <v>2E-3</v>
      </c>
      <c r="E185" s="30" t="s">
        <v>129</v>
      </c>
    </row>
    <row r="187" spans="1:5" x14ac:dyDescent="0.25">
      <c r="A187" s="30" t="s">
        <v>1033</v>
      </c>
    </row>
    <row r="188" spans="1:5" x14ac:dyDescent="0.25">
      <c r="A188" s="30" t="s">
        <v>1036</v>
      </c>
      <c r="B188" s="30" t="s">
        <v>867</v>
      </c>
      <c r="C188" s="30" t="s">
        <v>16</v>
      </c>
      <c r="D188" s="30">
        <v>0.03</v>
      </c>
      <c r="E188" s="30" t="s">
        <v>156</v>
      </c>
    </row>
    <row r="189" spans="1:5" x14ac:dyDescent="0.25">
      <c r="A189" s="30" t="s">
        <v>1037</v>
      </c>
      <c r="B189" s="30" t="s">
        <v>885</v>
      </c>
      <c r="C189" s="30" t="s">
        <v>16</v>
      </c>
      <c r="D189" s="30">
        <v>1.4999999999999999E-2</v>
      </c>
      <c r="E189" s="30" t="s">
        <v>156</v>
      </c>
    </row>
    <row r="190" spans="1:5" x14ac:dyDescent="0.25">
      <c r="A190" s="30" t="s">
        <v>1038</v>
      </c>
      <c r="B190" s="30" t="s">
        <v>871</v>
      </c>
      <c r="C190" s="30" t="s">
        <v>16</v>
      </c>
      <c r="D190" s="30">
        <v>0.05</v>
      </c>
      <c r="E190" s="30" t="s">
        <v>156</v>
      </c>
    </row>
    <row r="191" spans="1:5" x14ac:dyDescent="0.25">
      <c r="A191" s="30" t="s">
        <v>1039</v>
      </c>
      <c r="B191" s="30" t="s">
        <v>1034</v>
      </c>
      <c r="C191" s="32" t="s">
        <v>31</v>
      </c>
      <c r="D191" s="30">
        <v>0.09</v>
      </c>
      <c r="E191" s="30" t="s">
        <v>156</v>
      </c>
    </row>
    <row r="192" spans="1:5" x14ac:dyDescent="0.25">
      <c r="A192" s="30" t="s">
        <v>1040</v>
      </c>
      <c r="B192" s="30" t="s">
        <v>590</v>
      </c>
      <c r="C192" s="32" t="s">
        <v>17</v>
      </c>
      <c r="D192" s="30">
        <v>1.4999999999999999E-2</v>
      </c>
      <c r="E192" s="30" t="s">
        <v>156</v>
      </c>
    </row>
    <row r="193" spans="1:5" x14ac:dyDescent="0.25">
      <c r="A193" s="30" t="s">
        <v>1041</v>
      </c>
      <c r="B193" s="30" t="s">
        <v>1035</v>
      </c>
      <c r="C193" s="30" t="s">
        <v>31</v>
      </c>
      <c r="D193" s="30">
        <v>1</v>
      </c>
      <c r="E193" s="30" t="s">
        <v>131</v>
      </c>
    </row>
    <row r="194" spans="1:5" x14ac:dyDescent="0.25">
      <c r="A194" s="30" t="s">
        <v>1042</v>
      </c>
      <c r="B194" s="30" t="s">
        <v>1043</v>
      </c>
      <c r="C194" s="30" t="s">
        <v>31</v>
      </c>
      <c r="D194" s="30">
        <v>1.4999999999999999E-2</v>
      </c>
      <c r="E194" s="30" t="s">
        <v>129</v>
      </c>
    </row>
    <row r="196" spans="1:5" x14ac:dyDescent="0.25">
      <c r="A196" s="30" t="s">
        <v>1104</v>
      </c>
    </row>
    <row r="197" spans="1:5" x14ac:dyDescent="0.25">
      <c r="A197" s="30" t="s">
        <v>1105</v>
      </c>
      <c r="B197" s="30" t="s">
        <v>867</v>
      </c>
      <c r="C197" s="30" t="s">
        <v>16</v>
      </c>
      <c r="D197" s="30">
        <v>0.03</v>
      </c>
      <c r="E197" s="30" t="s">
        <v>156</v>
      </c>
    </row>
    <row r="198" spans="1:5" x14ac:dyDescent="0.25">
      <c r="A198" s="30" t="s">
        <v>1106</v>
      </c>
      <c r="B198" s="30" t="s">
        <v>871</v>
      </c>
      <c r="C198" s="30" t="s">
        <v>16</v>
      </c>
      <c r="D198" s="30">
        <v>0.03</v>
      </c>
      <c r="E198" s="30" t="s">
        <v>156</v>
      </c>
    </row>
    <row r="199" spans="1:5" x14ac:dyDescent="0.25">
      <c r="A199" s="30" t="s">
        <v>1112</v>
      </c>
      <c r="B199" s="30" t="s">
        <v>1107</v>
      </c>
      <c r="C199" s="30" t="s">
        <v>16</v>
      </c>
      <c r="D199" s="30">
        <v>0.02</v>
      </c>
      <c r="E199" s="30" t="s">
        <v>156</v>
      </c>
    </row>
    <row r="200" spans="1:5" x14ac:dyDescent="0.25">
      <c r="A200" s="30" t="s">
        <v>1113</v>
      </c>
      <c r="B200" s="30" t="s">
        <v>1108</v>
      </c>
      <c r="C200" s="30" t="s">
        <v>16</v>
      </c>
      <c r="D200" s="30">
        <v>0.01</v>
      </c>
      <c r="E200" s="30" t="s">
        <v>156</v>
      </c>
    </row>
    <row r="201" spans="1:5" x14ac:dyDescent="0.25">
      <c r="A201" s="30" t="s">
        <v>1114</v>
      </c>
      <c r="B201" s="30" t="s">
        <v>1109</v>
      </c>
      <c r="C201" s="30" t="s">
        <v>31</v>
      </c>
      <c r="D201" s="30">
        <v>5.0000000000000001E-3</v>
      </c>
      <c r="E201" s="30" t="s">
        <v>156</v>
      </c>
    </row>
    <row r="202" spans="1:5" x14ac:dyDescent="0.25">
      <c r="A202" s="30" t="s">
        <v>1115</v>
      </c>
      <c r="B202" s="30" t="s">
        <v>1110</v>
      </c>
      <c r="C202" s="30" t="s">
        <v>27</v>
      </c>
      <c r="D202" s="30">
        <v>0.02</v>
      </c>
      <c r="E202" s="30" t="s">
        <v>156</v>
      </c>
    </row>
    <row r="203" spans="1:5" x14ac:dyDescent="0.25">
      <c r="A203" s="30" t="s">
        <v>1116</v>
      </c>
      <c r="B203" s="30" t="s">
        <v>1111</v>
      </c>
      <c r="C203" s="30" t="s">
        <v>31</v>
      </c>
      <c r="D203" s="30">
        <v>2.5000000000000001E-2</v>
      </c>
      <c r="E203" s="30" t="s">
        <v>156</v>
      </c>
    </row>
    <row r="204" spans="1:5" x14ac:dyDescent="0.25">
      <c r="A204" s="30" t="s">
        <v>1117</v>
      </c>
      <c r="B204" s="30" t="s">
        <v>1091</v>
      </c>
      <c r="C204" s="30" t="s">
        <v>31</v>
      </c>
      <c r="D204" s="30">
        <v>1.4999999999999999E-2</v>
      </c>
      <c r="E204" s="30" t="s">
        <v>156</v>
      </c>
    </row>
    <row r="205" spans="1:5" x14ac:dyDescent="0.25">
      <c r="A205" s="30" t="s">
        <v>1118</v>
      </c>
      <c r="B205" s="30" t="s">
        <v>1133</v>
      </c>
      <c r="C205" s="30" t="s">
        <v>31</v>
      </c>
      <c r="D205" s="30">
        <v>8.0000000000000002E-3</v>
      </c>
      <c r="E205" s="30" t="s">
        <v>156</v>
      </c>
    </row>
    <row r="206" spans="1:5" x14ac:dyDescent="0.25">
      <c r="D206" s="30">
        <f>SUM(D197:D205)</f>
        <v>0.16300000000000003</v>
      </c>
    </row>
    <row r="208" spans="1:5" x14ac:dyDescent="0.25">
      <c r="A208" s="30" t="s">
        <v>1119</v>
      </c>
    </row>
    <row r="209" spans="1:5" x14ac:dyDescent="0.25">
      <c r="A209" s="30" t="s">
        <v>1120</v>
      </c>
      <c r="B209" s="30" t="s">
        <v>867</v>
      </c>
      <c r="C209" s="30" t="s">
        <v>16</v>
      </c>
      <c r="D209" s="30">
        <v>0.03</v>
      </c>
      <c r="E209" s="30" t="s">
        <v>156</v>
      </c>
    </row>
    <row r="210" spans="1:5" x14ac:dyDescent="0.25">
      <c r="A210" s="30" t="s">
        <v>1121</v>
      </c>
      <c r="B210" s="30" t="s">
        <v>871</v>
      </c>
      <c r="C210" s="30" t="s">
        <v>16</v>
      </c>
      <c r="D210" s="30">
        <v>0.03</v>
      </c>
      <c r="E210" s="30" t="s">
        <v>156</v>
      </c>
    </row>
    <row r="211" spans="1:5" x14ac:dyDescent="0.25">
      <c r="A211" s="30" t="s">
        <v>1122</v>
      </c>
      <c r="B211" s="30" t="s">
        <v>773</v>
      </c>
      <c r="C211" s="30" t="s">
        <v>16</v>
      </c>
      <c r="D211" s="30">
        <v>0.02</v>
      </c>
      <c r="E211" s="30" t="s">
        <v>156</v>
      </c>
    </row>
    <row r="212" spans="1:5" x14ac:dyDescent="0.25">
      <c r="A212" s="30" t="s">
        <v>1123</v>
      </c>
      <c r="B212" s="30" t="s">
        <v>1130</v>
      </c>
      <c r="C212" s="30" t="s">
        <v>16</v>
      </c>
      <c r="D212" s="30">
        <v>0.01</v>
      </c>
      <c r="E212" s="30" t="s">
        <v>156</v>
      </c>
    </row>
    <row r="213" spans="1:5" x14ac:dyDescent="0.25">
      <c r="A213" s="30" t="s">
        <v>1124</v>
      </c>
      <c r="B213" s="30" t="s">
        <v>1131</v>
      </c>
      <c r="C213" s="30" t="s">
        <v>16</v>
      </c>
      <c r="D213" s="30">
        <v>1.4999999999999999E-2</v>
      </c>
      <c r="E213" s="30" t="s">
        <v>156</v>
      </c>
    </row>
    <row r="214" spans="1:5" x14ac:dyDescent="0.25">
      <c r="A214" s="30" t="s">
        <v>1125</v>
      </c>
      <c r="B214" s="30" t="s">
        <v>1132</v>
      </c>
      <c r="C214" s="30" t="s">
        <v>31</v>
      </c>
      <c r="D214" s="30">
        <v>0.02</v>
      </c>
      <c r="E214" s="30" t="s">
        <v>156</v>
      </c>
    </row>
    <row r="215" spans="1:5" x14ac:dyDescent="0.25">
      <c r="A215" s="30" t="s">
        <v>1126</v>
      </c>
      <c r="B215" s="30" t="s">
        <v>1129</v>
      </c>
      <c r="C215" s="30" t="s">
        <v>31</v>
      </c>
      <c r="D215" s="30">
        <v>1.4999999999999999E-2</v>
      </c>
      <c r="E215" s="30" t="s">
        <v>156</v>
      </c>
    </row>
    <row r="216" spans="1:5" x14ac:dyDescent="0.25">
      <c r="A216" s="30" t="s">
        <v>1127</v>
      </c>
      <c r="B216" s="30" t="s">
        <v>1134</v>
      </c>
      <c r="C216" s="30" t="s">
        <v>31</v>
      </c>
      <c r="D216" s="30">
        <v>8.0000000000000002E-3</v>
      </c>
      <c r="E216" s="30" t="s">
        <v>156</v>
      </c>
    </row>
    <row r="217" spans="1:5" x14ac:dyDescent="0.25">
      <c r="A217" s="30" t="s">
        <v>1128</v>
      </c>
      <c r="B217" s="30" t="s">
        <v>1135</v>
      </c>
      <c r="C217" s="30" t="s">
        <v>31</v>
      </c>
      <c r="D217" s="30">
        <v>8.0000000000000002E-3</v>
      </c>
      <c r="E217" s="30" t="s">
        <v>156</v>
      </c>
    </row>
    <row r="218" spans="1:5" x14ac:dyDescent="0.25">
      <c r="D218" s="30">
        <f>SUM(D209:D217)</f>
        <v>0.15600000000000003</v>
      </c>
    </row>
    <row r="220" spans="1:5" x14ac:dyDescent="0.25">
      <c r="A220" s="30" t="s">
        <v>1136</v>
      </c>
    </row>
    <row r="221" spans="1:5" x14ac:dyDescent="0.25">
      <c r="A221" s="30" t="s">
        <v>1137</v>
      </c>
      <c r="B221" s="30" t="s">
        <v>867</v>
      </c>
      <c r="C221" s="30" t="s">
        <v>16</v>
      </c>
      <c r="D221" s="30">
        <v>0.03</v>
      </c>
      <c r="E221" s="30" t="s">
        <v>156</v>
      </c>
    </row>
    <row r="222" spans="1:5" x14ac:dyDescent="0.25">
      <c r="A222" s="30" t="s">
        <v>1138</v>
      </c>
      <c r="B222" s="30" t="s">
        <v>871</v>
      </c>
      <c r="C222" s="30" t="s">
        <v>16</v>
      </c>
      <c r="D222" s="30">
        <v>0.03</v>
      </c>
      <c r="E222" s="30" t="s">
        <v>156</v>
      </c>
    </row>
    <row r="223" spans="1:5" x14ac:dyDescent="0.25">
      <c r="A223" s="30" t="s">
        <v>1139</v>
      </c>
      <c r="B223" s="30" t="s">
        <v>590</v>
      </c>
      <c r="C223" s="30" t="s">
        <v>16</v>
      </c>
      <c r="D223" s="30">
        <v>0.02</v>
      </c>
      <c r="E223" s="30" t="s">
        <v>156</v>
      </c>
    </row>
    <row r="224" spans="1:5" x14ac:dyDescent="0.25">
      <c r="A224" s="30" t="s">
        <v>1140</v>
      </c>
      <c r="B224" s="30" t="s">
        <v>1130</v>
      </c>
      <c r="C224" s="30" t="s">
        <v>16</v>
      </c>
      <c r="D224" s="30">
        <v>0.01</v>
      </c>
      <c r="E224" s="30" t="s">
        <v>156</v>
      </c>
    </row>
    <row r="225" spans="1:5" x14ac:dyDescent="0.25">
      <c r="A225" s="30" t="s">
        <v>1141</v>
      </c>
      <c r="B225" s="30" t="s">
        <v>1146</v>
      </c>
      <c r="C225" s="30" t="s">
        <v>16</v>
      </c>
      <c r="D225" s="30">
        <v>1.4999999999999999E-2</v>
      </c>
      <c r="E225" s="30" t="s">
        <v>156</v>
      </c>
    </row>
    <row r="226" spans="1:5" x14ac:dyDescent="0.25">
      <c r="A226" s="30" t="s">
        <v>1142</v>
      </c>
      <c r="B226" s="30" t="s">
        <v>1148</v>
      </c>
      <c r="C226" s="30" t="s">
        <v>31</v>
      </c>
      <c r="D226" s="30">
        <v>0.02</v>
      </c>
      <c r="E226" s="30" t="s">
        <v>156</v>
      </c>
    </row>
    <row r="227" spans="1:5" x14ac:dyDescent="0.25">
      <c r="A227" s="30" t="s">
        <v>1143</v>
      </c>
      <c r="B227" s="30" t="s">
        <v>1147</v>
      </c>
      <c r="C227" s="30" t="s">
        <v>31</v>
      </c>
      <c r="D227" s="30">
        <v>1.4999999999999999E-2</v>
      </c>
      <c r="E227" s="30" t="s">
        <v>156</v>
      </c>
    </row>
    <row r="228" spans="1:5" x14ac:dyDescent="0.25">
      <c r="A228" s="30" t="s">
        <v>1144</v>
      </c>
      <c r="B228" s="30" t="s">
        <v>1091</v>
      </c>
      <c r="C228" s="30" t="s">
        <v>31</v>
      </c>
      <c r="D228" s="30">
        <v>8.0000000000000002E-3</v>
      </c>
      <c r="E228" s="30" t="s">
        <v>156</v>
      </c>
    </row>
    <row r="229" spans="1:5" x14ac:dyDescent="0.25">
      <c r="A229" s="30" t="s">
        <v>1145</v>
      </c>
      <c r="B229" s="30" t="s">
        <v>1135</v>
      </c>
      <c r="C229" s="30" t="s">
        <v>31</v>
      </c>
      <c r="D229" s="30">
        <v>8.0000000000000002E-3</v>
      </c>
      <c r="E229" s="30" t="s">
        <v>156</v>
      </c>
    </row>
    <row r="230" spans="1:5" x14ac:dyDescent="0.25">
      <c r="D230" s="30">
        <f>SUM(D221:D229)</f>
        <v>0.15600000000000003</v>
      </c>
    </row>
    <row r="231" spans="1:5" x14ac:dyDescent="0.25">
      <c r="A231" s="31" t="s">
        <v>1164</v>
      </c>
    </row>
    <row r="232" spans="1:5" x14ac:dyDescent="0.25">
      <c r="A232" s="30" t="s">
        <v>1165</v>
      </c>
      <c r="B232" s="30" t="s">
        <v>867</v>
      </c>
      <c r="C232" s="30" t="s">
        <v>16</v>
      </c>
      <c r="D232" s="30">
        <v>0.03</v>
      </c>
      <c r="E232" s="30" t="s">
        <v>156</v>
      </c>
    </row>
    <row r="233" spans="1:5" x14ac:dyDescent="0.25">
      <c r="A233" s="30" t="s">
        <v>1166</v>
      </c>
      <c r="B233" s="30" t="s">
        <v>1190</v>
      </c>
      <c r="C233" s="30" t="s">
        <v>16</v>
      </c>
      <c r="D233" s="30">
        <v>0.02</v>
      </c>
      <c r="E233" s="30" t="s">
        <v>156</v>
      </c>
    </row>
    <row r="234" spans="1:5" x14ac:dyDescent="0.25">
      <c r="A234" s="30" t="s">
        <v>1167</v>
      </c>
      <c r="B234" s="30" t="s">
        <v>1110</v>
      </c>
      <c r="C234" s="30" t="s">
        <v>27</v>
      </c>
      <c r="D234" s="30">
        <v>0.02</v>
      </c>
      <c r="E234" s="30" t="s">
        <v>156</v>
      </c>
    </row>
    <row r="235" spans="1:5" x14ac:dyDescent="0.25">
      <c r="A235" s="30" t="s">
        <v>1168</v>
      </c>
      <c r="B235" s="30" t="s">
        <v>1091</v>
      </c>
      <c r="C235" s="30" t="s">
        <v>31</v>
      </c>
      <c r="D235" s="30">
        <v>8.0000000000000002E-3</v>
      </c>
      <c r="E235" s="30" t="s">
        <v>156</v>
      </c>
    </row>
    <row r="236" spans="1:5" x14ac:dyDescent="0.25">
      <c r="A236" s="30" t="s">
        <v>1169</v>
      </c>
      <c r="B236" s="32" t="s">
        <v>1154</v>
      </c>
      <c r="C236" s="30" t="s">
        <v>1070</v>
      </c>
      <c r="D236" s="30">
        <v>0.04</v>
      </c>
      <c r="E236" s="30" t="s">
        <v>156</v>
      </c>
    </row>
    <row r="237" spans="1:5" x14ac:dyDescent="0.25">
      <c r="A237" s="30" t="s">
        <v>1170</v>
      </c>
      <c r="B237" s="32" t="s">
        <v>1150</v>
      </c>
      <c r="C237" s="30" t="s">
        <v>486</v>
      </c>
      <c r="D237" s="30">
        <v>0.01</v>
      </c>
      <c r="E237" s="30" t="s">
        <v>156</v>
      </c>
    </row>
    <row r="238" spans="1:5" x14ac:dyDescent="0.25">
      <c r="A238" s="30" t="s">
        <v>1171</v>
      </c>
      <c r="B238" s="32" t="s">
        <v>1151</v>
      </c>
      <c r="C238" s="30" t="s">
        <v>1069</v>
      </c>
      <c r="D238" s="30">
        <v>0.01</v>
      </c>
      <c r="E238" s="30" t="s">
        <v>156</v>
      </c>
    </row>
    <row r="239" spans="1:5" x14ac:dyDescent="0.25">
      <c r="A239" s="30" t="s">
        <v>1172</v>
      </c>
      <c r="B239" s="32" t="s">
        <v>1152</v>
      </c>
      <c r="C239" s="30" t="s">
        <v>1069</v>
      </c>
      <c r="D239" s="30">
        <v>1.4999999999999999E-2</v>
      </c>
      <c r="E239" s="30" t="s">
        <v>156</v>
      </c>
    </row>
    <row r="240" spans="1:5" x14ac:dyDescent="0.25">
      <c r="A240" s="30" t="s">
        <v>1173</v>
      </c>
      <c r="B240" s="32" t="s">
        <v>229</v>
      </c>
      <c r="C240" s="30" t="s">
        <v>1153</v>
      </c>
      <c r="D240" s="30">
        <v>6.0000000000000001E-3</v>
      </c>
      <c r="E240" s="30" t="s">
        <v>156</v>
      </c>
    </row>
    <row r="241" spans="1:5" x14ac:dyDescent="0.25">
      <c r="A241" s="30" t="s">
        <v>1174</v>
      </c>
      <c r="B241" s="32" t="s">
        <v>1156</v>
      </c>
      <c r="C241" s="30" t="s">
        <v>1070</v>
      </c>
      <c r="D241" s="30">
        <v>0.01</v>
      </c>
      <c r="E241" s="30" t="s">
        <v>156</v>
      </c>
    </row>
    <row r="242" spans="1:5" x14ac:dyDescent="0.25">
      <c r="A242" s="30" t="s">
        <v>1175</v>
      </c>
      <c r="B242" s="32" t="s">
        <v>1155</v>
      </c>
      <c r="C242" s="30" t="s">
        <v>1070</v>
      </c>
      <c r="D242" s="30">
        <v>7.0000000000000001E-3</v>
      </c>
      <c r="E242" s="30" t="s">
        <v>156</v>
      </c>
    </row>
    <row r="243" spans="1:5" x14ac:dyDescent="0.25">
      <c r="A243" s="30" t="s">
        <v>1176</v>
      </c>
      <c r="B243" s="32" t="s">
        <v>1149</v>
      </c>
      <c r="C243" s="30" t="s">
        <v>1069</v>
      </c>
      <c r="D243" s="30">
        <v>1E-3</v>
      </c>
      <c r="E243" s="30" t="s">
        <v>156</v>
      </c>
    </row>
    <row r="244" spans="1:5" x14ac:dyDescent="0.25">
      <c r="D244" s="30">
        <f>SUM(D232:D243)</f>
        <v>0.17700000000000005</v>
      </c>
    </row>
    <row r="246" spans="1:5" x14ac:dyDescent="0.25">
      <c r="A246" s="31" t="s">
        <v>1177</v>
      </c>
      <c r="B246" s="31"/>
    </row>
    <row r="247" spans="1:5" x14ac:dyDescent="0.25">
      <c r="A247" s="30" t="s">
        <v>1178</v>
      </c>
      <c r="B247" s="30" t="s">
        <v>867</v>
      </c>
      <c r="C247" s="30" t="s">
        <v>16</v>
      </c>
      <c r="D247" s="30">
        <v>0.03</v>
      </c>
      <c r="E247" s="30" t="s">
        <v>156</v>
      </c>
    </row>
    <row r="248" spans="1:5" x14ac:dyDescent="0.25">
      <c r="A248" s="30" t="s">
        <v>1179</v>
      </c>
      <c r="B248" s="30" t="s">
        <v>1107</v>
      </c>
      <c r="C248" s="30" t="s">
        <v>16</v>
      </c>
      <c r="D248" s="30">
        <v>0.02</v>
      </c>
      <c r="E248" s="30" t="s">
        <v>156</v>
      </c>
    </row>
    <row r="249" spans="1:5" x14ac:dyDescent="0.25">
      <c r="A249" s="30" t="s">
        <v>1180</v>
      </c>
      <c r="B249" s="30" t="s">
        <v>1189</v>
      </c>
      <c r="C249" s="30" t="s">
        <v>27</v>
      </c>
      <c r="D249" s="30">
        <v>0.03</v>
      </c>
      <c r="E249" s="30" t="s">
        <v>156</v>
      </c>
    </row>
    <row r="250" spans="1:5" x14ac:dyDescent="0.25">
      <c r="A250" s="30" t="s">
        <v>1181</v>
      </c>
      <c r="B250" s="30" t="s">
        <v>1133</v>
      </c>
      <c r="C250" s="30" t="s">
        <v>31</v>
      </c>
      <c r="D250" s="30">
        <v>8.0000000000000002E-3</v>
      </c>
      <c r="E250" s="30" t="s">
        <v>156</v>
      </c>
    </row>
    <row r="251" spans="1:5" x14ac:dyDescent="0.25">
      <c r="A251" s="30" t="s">
        <v>1182</v>
      </c>
    </row>
    <row r="252" spans="1:5" x14ac:dyDescent="0.25">
      <c r="A252" s="30" t="s">
        <v>1183</v>
      </c>
      <c r="B252" s="30" t="s">
        <v>1157</v>
      </c>
      <c r="C252" s="30" t="s">
        <v>486</v>
      </c>
      <c r="D252" s="30">
        <v>0.04</v>
      </c>
      <c r="E252" s="30" t="s">
        <v>156</v>
      </c>
    </row>
    <row r="253" spans="1:5" x14ac:dyDescent="0.25">
      <c r="A253" s="30" t="s">
        <v>1184</v>
      </c>
      <c r="B253" s="30" t="s">
        <v>272</v>
      </c>
      <c r="C253" s="30" t="s">
        <v>1070</v>
      </c>
      <c r="D253" s="30">
        <v>8.0000000000000002E-3</v>
      </c>
      <c r="E253" s="30" t="s">
        <v>156</v>
      </c>
    </row>
    <row r="254" spans="1:5" x14ac:dyDescent="0.25">
      <c r="A254" s="30" t="s">
        <v>1185</v>
      </c>
      <c r="B254" s="30" t="s">
        <v>485</v>
      </c>
      <c r="C254" s="30" t="s">
        <v>486</v>
      </c>
      <c r="D254" s="30">
        <v>1.2E-2</v>
      </c>
      <c r="E254" s="30" t="s">
        <v>156</v>
      </c>
    </row>
    <row r="255" spans="1:5" x14ac:dyDescent="0.25">
      <c r="A255" s="30" t="s">
        <v>1186</v>
      </c>
      <c r="B255" s="30" t="s">
        <v>1158</v>
      </c>
      <c r="C255" s="30" t="s">
        <v>1070</v>
      </c>
      <c r="D255" s="36">
        <v>1.4999999999999999E-2</v>
      </c>
      <c r="E255" s="30" t="s">
        <v>156</v>
      </c>
    </row>
    <row r="256" spans="1:5" x14ac:dyDescent="0.25">
      <c r="A256" s="30" t="s">
        <v>1187</v>
      </c>
      <c r="B256" s="30" t="s">
        <v>1159</v>
      </c>
      <c r="C256" s="30" t="s">
        <v>1069</v>
      </c>
      <c r="D256" s="30">
        <v>4.0000000000000001E-3</v>
      </c>
      <c r="E256" s="30" t="s">
        <v>156</v>
      </c>
    </row>
    <row r="257" spans="1:5" x14ac:dyDescent="0.25">
      <c r="A257" s="30" t="s">
        <v>1188</v>
      </c>
      <c r="B257" s="30" t="s">
        <v>1160</v>
      </c>
      <c r="C257" s="30" t="s">
        <v>1070</v>
      </c>
      <c r="D257" s="30">
        <v>0.01</v>
      </c>
      <c r="E257" s="30" t="s">
        <v>156</v>
      </c>
    </row>
    <row r="258" spans="1:5" x14ac:dyDescent="0.25">
      <c r="A258" s="30" t="s">
        <v>1191</v>
      </c>
      <c r="B258" s="30" t="s">
        <v>254</v>
      </c>
      <c r="C258" s="30" t="s">
        <v>486</v>
      </c>
      <c r="D258" s="30">
        <v>8.0000000000000002E-3</v>
      </c>
      <c r="E258" s="30" t="s">
        <v>156</v>
      </c>
    </row>
    <row r="259" spans="1:5" x14ac:dyDescent="0.25">
      <c r="D259" s="30">
        <f>SUM(D247:D258)</f>
        <v>0.18500000000000005</v>
      </c>
    </row>
    <row r="261" spans="1:5" x14ac:dyDescent="0.25">
      <c r="A261" s="31" t="s">
        <v>1192</v>
      </c>
    </row>
    <row r="262" spans="1:5" x14ac:dyDescent="0.25">
      <c r="A262" s="30" t="s">
        <v>1193</v>
      </c>
      <c r="B262" s="30" t="s">
        <v>867</v>
      </c>
      <c r="C262" s="30" t="s">
        <v>16</v>
      </c>
      <c r="D262" s="30">
        <v>0.03</v>
      </c>
      <c r="E262" s="30" t="s">
        <v>156</v>
      </c>
    </row>
    <row r="263" spans="1:5" x14ac:dyDescent="0.25">
      <c r="A263" s="30" t="s">
        <v>1194</v>
      </c>
      <c r="B263" s="30" t="s">
        <v>1190</v>
      </c>
      <c r="C263" s="30" t="s">
        <v>16</v>
      </c>
      <c r="D263" s="30">
        <v>0.02</v>
      </c>
      <c r="E263" s="30" t="s">
        <v>156</v>
      </c>
    </row>
    <row r="264" spans="1:5" x14ac:dyDescent="0.25">
      <c r="A264" s="30" t="s">
        <v>1195</v>
      </c>
      <c r="B264" s="30" t="s">
        <v>1161</v>
      </c>
      <c r="C264" s="30" t="s">
        <v>1070</v>
      </c>
      <c r="D264" s="30">
        <v>2.5000000000000001E-2</v>
      </c>
      <c r="E264" s="30" t="s">
        <v>156</v>
      </c>
    </row>
    <row r="265" spans="1:5" x14ac:dyDescent="0.25">
      <c r="A265" s="30" t="s">
        <v>1196</v>
      </c>
      <c r="B265" s="30" t="s">
        <v>1135</v>
      </c>
      <c r="C265" s="30" t="s">
        <v>31</v>
      </c>
      <c r="D265" s="30">
        <v>8.0000000000000002E-3</v>
      </c>
      <c r="E265" s="30" t="s">
        <v>156</v>
      </c>
    </row>
    <row r="266" spans="1:5" x14ac:dyDescent="0.25">
      <c r="A266" s="30" t="s">
        <v>1197</v>
      </c>
      <c r="B266" s="30" t="s">
        <v>595</v>
      </c>
      <c r="C266" s="30" t="s">
        <v>1070</v>
      </c>
      <c r="D266" s="30">
        <v>2.5000000000000001E-2</v>
      </c>
      <c r="E266" s="30" t="s">
        <v>156</v>
      </c>
    </row>
    <row r="267" spans="1:5" x14ac:dyDescent="0.25">
      <c r="A267" s="30" t="s">
        <v>1198</v>
      </c>
      <c r="B267" s="30" t="s">
        <v>871</v>
      </c>
      <c r="C267" s="30" t="s">
        <v>486</v>
      </c>
      <c r="D267" s="30">
        <v>3.0000000000000001E-3</v>
      </c>
      <c r="E267" s="30" t="s">
        <v>156</v>
      </c>
    </row>
    <row r="268" spans="1:5" x14ac:dyDescent="0.25">
      <c r="A268" s="30" t="s">
        <v>1199</v>
      </c>
      <c r="B268" s="30" t="s">
        <v>1162</v>
      </c>
      <c r="C268" s="30" t="s">
        <v>486</v>
      </c>
      <c r="D268" s="30">
        <v>0.01</v>
      </c>
      <c r="E268" s="30" t="s">
        <v>156</v>
      </c>
    </row>
    <row r="269" spans="1:5" x14ac:dyDescent="0.25">
      <c r="A269" s="30" t="s">
        <v>1200</v>
      </c>
      <c r="B269" s="30" t="s">
        <v>1163</v>
      </c>
      <c r="C269" s="30" t="s">
        <v>1070</v>
      </c>
      <c r="D269" s="30">
        <v>0.01</v>
      </c>
      <c r="E269" s="30" t="s">
        <v>156</v>
      </c>
    </row>
    <row r="270" spans="1:5" x14ac:dyDescent="0.25">
      <c r="A270" s="30" t="s">
        <v>1201</v>
      </c>
      <c r="B270" s="30" t="s">
        <v>1158</v>
      </c>
      <c r="C270" s="30" t="s">
        <v>1070</v>
      </c>
      <c r="D270" s="36">
        <v>0.02</v>
      </c>
      <c r="E270" s="30" t="s">
        <v>156</v>
      </c>
    </row>
    <row r="271" spans="1:5" x14ac:dyDescent="0.25">
      <c r="A271" s="30" t="s">
        <v>1202</v>
      </c>
      <c r="B271" s="30" t="s">
        <v>1160</v>
      </c>
      <c r="C271" s="30" t="s">
        <v>1070</v>
      </c>
      <c r="D271" s="30">
        <v>0.01</v>
      </c>
      <c r="E271" s="30" t="s">
        <v>156</v>
      </c>
    </row>
    <row r="272" spans="1:5" x14ac:dyDescent="0.25">
      <c r="A272" s="30" t="s">
        <v>1203</v>
      </c>
      <c r="B272" s="30" t="s">
        <v>256</v>
      </c>
      <c r="C272" s="30" t="s">
        <v>1069</v>
      </c>
      <c r="D272" s="30">
        <v>3.0000000000000001E-3</v>
      </c>
      <c r="E272" s="30" t="s">
        <v>156</v>
      </c>
    </row>
    <row r="273" spans="1:5" x14ac:dyDescent="0.25">
      <c r="D273" s="30">
        <f>SUM(D262:D272)</f>
        <v>0.16400000000000001</v>
      </c>
    </row>
    <row r="275" spans="1:5" x14ac:dyDescent="0.25">
      <c r="A275" s="30" t="s">
        <v>1085</v>
      </c>
    </row>
    <row r="276" spans="1:5" x14ac:dyDescent="0.25">
      <c r="A276" s="30" t="s">
        <v>1086</v>
      </c>
      <c r="B276" s="30" t="s">
        <v>1087</v>
      </c>
      <c r="C276" s="30" t="s">
        <v>27</v>
      </c>
      <c r="D276" s="30">
        <v>0.04</v>
      </c>
      <c r="E276" s="30" t="s">
        <v>156</v>
      </c>
    </row>
    <row r="277" spans="1:5" x14ac:dyDescent="0.25">
      <c r="A277" s="30" t="s">
        <v>1088</v>
      </c>
      <c r="B277" s="30" t="s">
        <v>1089</v>
      </c>
      <c r="C277" s="30" t="s">
        <v>27</v>
      </c>
      <c r="D277" s="30">
        <v>0.04</v>
      </c>
      <c r="E277" s="30" t="s">
        <v>156</v>
      </c>
    </row>
    <row r="278" spans="1:5" x14ac:dyDescent="0.25">
      <c r="A278" s="30" t="s">
        <v>1090</v>
      </c>
      <c r="B278" s="30" t="s">
        <v>1091</v>
      </c>
      <c r="C278" s="32" t="s">
        <v>31</v>
      </c>
      <c r="D278" s="30">
        <v>0.01</v>
      </c>
      <c r="E278" s="30" t="s">
        <v>156</v>
      </c>
    </row>
    <row r="279" spans="1:5" x14ac:dyDescent="0.25">
      <c r="A279" s="30" t="s">
        <v>1092</v>
      </c>
      <c r="B279" s="30" t="s">
        <v>1093</v>
      </c>
      <c r="C279" s="30" t="s">
        <v>16</v>
      </c>
      <c r="D279" s="30">
        <v>0.08</v>
      </c>
      <c r="E279" s="30" t="s">
        <v>156</v>
      </c>
    </row>
    <row r="280" spans="1:5" x14ac:dyDescent="0.25">
      <c r="A280" s="30" t="s">
        <v>1094</v>
      </c>
      <c r="B280" s="30" t="s">
        <v>166</v>
      </c>
      <c r="C280" s="30" t="s">
        <v>16</v>
      </c>
      <c r="D280" s="30">
        <v>0.1</v>
      </c>
      <c r="E280" s="30" t="s">
        <v>156</v>
      </c>
    </row>
    <row r="282" spans="1:5" x14ac:dyDescent="0.25">
      <c r="A282" s="31" t="s">
        <v>1220</v>
      </c>
    </row>
    <row r="283" spans="1:5" x14ac:dyDescent="0.25">
      <c r="A283" s="30" t="s">
        <v>1221</v>
      </c>
      <c r="B283" s="30" t="s">
        <v>1216</v>
      </c>
      <c r="C283" s="30" t="s">
        <v>1070</v>
      </c>
      <c r="D283" s="30">
        <v>0.02</v>
      </c>
      <c r="E283" s="30" t="s">
        <v>156</v>
      </c>
    </row>
    <row r="284" spans="1:5" x14ac:dyDescent="0.25">
      <c r="A284" s="30" t="s">
        <v>1222</v>
      </c>
      <c r="B284" s="30" t="s">
        <v>1217</v>
      </c>
      <c r="C284" s="30" t="s">
        <v>1070</v>
      </c>
      <c r="D284" s="30">
        <v>2.5000000000000001E-2</v>
      </c>
      <c r="E284" s="30" t="s">
        <v>156</v>
      </c>
    </row>
    <row r="285" spans="1:5" x14ac:dyDescent="0.25">
      <c r="A285" s="30" t="s">
        <v>1223</v>
      </c>
      <c r="B285" s="30" t="s">
        <v>367</v>
      </c>
      <c r="C285" s="30" t="s">
        <v>486</v>
      </c>
      <c r="D285" s="30">
        <v>5.0000000000000001E-3</v>
      </c>
      <c r="E285" s="30" t="s">
        <v>156</v>
      </c>
    </row>
    <row r="286" spans="1:5" x14ac:dyDescent="0.25">
      <c r="A286" s="30" t="s">
        <v>1224</v>
      </c>
      <c r="B286" s="30" t="s">
        <v>485</v>
      </c>
      <c r="C286" s="30" t="s">
        <v>486</v>
      </c>
      <c r="D286" s="30">
        <v>1.4999999999999999E-2</v>
      </c>
      <c r="E286" s="30" t="s">
        <v>156</v>
      </c>
    </row>
    <row r="287" spans="1:5" x14ac:dyDescent="0.25">
      <c r="A287" s="30" t="s">
        <v>1225</v>
      </c>
      <c r="B287" s="30" t="s">
        <v>1320</v>
      </c>
      <c r="C287" s="30" t="s">
        <v>1070</v>
      </c>
      <c r="D287" s="30">
        <v>1.4999999999999999E-2</v>
      </c>
      <c r="E287" s="30" t="s">
        <v>156</v>
      </c>
    </row>
    <row r="288" spans="1:5" x14ac:dyDescent="0.25">
      <c r="A288" s="30" t="s">
        <v>1226</v>
      </c>
      <c r="B288" s="30" t="s">
        <v>1218</v>
      </c>
      <c r="C288" s="30" t="s">
        <v>486</v>
      </c>
      <c r="D288" s="30">
        <v>1.4999999999999999E-2</v>
      </c>
      <c r="E288" s="30" t="s">
        <v>156</v>
      </c>
    </row>
    <row r="289" spans="1:5" x14ac:dyDescent="0.25">
      <c r="A289" s="30" t="s">
        <v>1227</v>
      </c>
      <c r="B289" s="30" t="s">
        <v>1150</v>
      </c>
      <c r="C289" s="30" t="s">
        <v>486</v>
      </c>
      <c r="D289" s="30">
        <v>1.4999999999999999E-2</v>
      </c>
      <c r="E289" s="30" t="s">
        <v>156</v>
      </c>
    </row>
    <row r="290" spans="1:5" x14ac:dyDescent="0.25">
      <c r="A290" s="30" t="s">
        <v>1228</v>
      </c>
      <c r="B290" s="30" t="s">
        <v>1219</v>
      </c>
      <c r="C290" s="30" t="s">
        <v>486</v>
      </c>
      <c r="D290" s="30">
        <v>3.0000000000000001E-3</v>
      </c>
      <c r="E290" s="30" t="s">
        <v>156</v>
      </c>
    </row>
    <row r="291" spans="1:5" x14ac:dyDescent="0.25">
      <c r="A291" s="30" t="s">
        <v>1229</v>
      </c>
      <c r="B291" s="30" t="s">
        <v>867</v>
      </c>
      <c r="C291" s="30" t="s">
        <v>16</v>
      </c>
      <c r="D291" s="30">
        <v>0.03</v>
      </c>
      <c r="E291" s="30" t="s">
        <v>156</v>
      </c>
    </row>
    <row r="292" spans="1:5" x14ac:dyDescent="0.25">
      <c r="A292" s="30" t="s">
        <v>1230</v>
      </c>
      <c r="B292" s="30" t="s">
        <v>1131</v>
      </c>
      <c r="C292" s="30" t="s">
        <v>16</v>
      </c>
      <c r="D292" s="30">
        <v>0.02</v>
      </c>
      <c r="E292" s="30" t="s">
        <v>156</v>
      </c>
    </row>
    <row r="293" spans="1:5" x14ac:dyDescent="0.25">
      <c r="A293" s="30" t="s">
        <v>1231</v>
      </c>
      <c r="B293" s="30" t="s">
        <v>1233</v>
      </c>
      <c r="C293" s="30" t="s">
        <v>27</v>
      </c>
      <c r="D293" s="30">
        <v>0.04</v>
      </c>
      <c r="E293" s="30" t="s">
        <v>156</v>
      </c>
    </row>
    <row r="294" spans="1:5" x14ac:dyDescent="0.25">
      <c r="A294" s="30" t="s">
        <v>1232</v>
      </c>
      <c r="B294" s="30" t="s">
        <v>1133</v>
      </c>
      <c r="C294" s="30" t="s">
        <v>31</v>
      </c>
      <c r="D294" s="30">
        <v>8.0000000000000002E-3</v>
      </c>
      <c r="E294" s="30" t="s">
        <v>156</v>
      </c>
    </row>
    <row r="296" spans="1:5" x14ac:dyDescent="0.25">
      <c r="A296" s="31" t="s">
        <v>1234</v>
      </c>
    </row>
    <row r="297" spans="1:5" x14ac:dyDescent="0.25">
      <c r="A297" s="30" t="s">
        <v>1238</v>
      </c>
      <c r="B297" s="30" t="s">
        <v>1235</v>
      </c>
      <c r="C297" s="30" t="s">
        <v>31</v>
      </c>
      <c r="D297" s="30">
        <v>0.06</v>
      </c>
      <c r="E297" s="30" t="s">
        <v>156</v>
      </c>
    </row>
    <row r="298" spans="1:5" x14ac:dyDescent="0.25">
      <c r="A298" s="30" t="s">
        <v>1239</v>
      </c>
      <c r="B298" s="30" t="s">
        <v>1236</v>
      </c>
      <c r="C298" s="30" t="s">
        <v>27</v>
      </c>
      <c r="D298" s="30">
        <v>1.4999999999999999E-2</v>
      </c>
      <c r="E298" s="30" t="s">
        <v>156</v>
      </c>
    </row>
    <row r="299" spans="1:5" x14ac:dyDescent="0.25">
      <c r="A299" s="30" t="s">
        <v>1240</v>
      </c>
      <c r="B299" s="30" t="s">
        <v>1237</v>
      </c>
      <c r="C299" s="30" t="s">
        <v>27</v>
      </c>
      <c r="D299" s="30">
        <v>1.4999999999999999E-2</v>
      </c>
      <c r="E299" s="30" t="s">
        <v>156</v>
      </c>
    </row>
    <row r="300" spans="1:5" x14ac:dyDescent="0.25">
      <c r="A300" s="30" t="s">
        <v>1241</v>
      </c>
      <c r="B300" s="30" t="s">
        <v>1250</v>
      </c>
      <c r="C300" s="30" t="s">
        <v>31</v>
      </c>
      <c r="D300" s="30">
        <v>1.4999999999999999E-2</v>
      </c>
      <c r="E300" s="30" t="s">
        <v>156</v>
      </c>
    </row>
    <row r="301" spans="1:5" x14ac:dyDescent="0.25">
      <c r="A301" s="30" t="s">
        <v>1242</v>
      </c>
      <c r="B301" s="30" t="s">
        <v>1251</v>
      </c>
      <c r="C301" s="30" t="s">
        <v>31</v>
      </c>
      <c r="D301" s="30">
        <v>0.02</v>
      </c>
      <c r="E301" s="30" t="s">
        <v>156</v>
      </c>
    </row>
    <row r="302" spans="1:5" x14ac:dyDescent="0.25">
      <c r="A302" s="30" t="s">
        <v>1243</v>
      </c>
      <c r="B302" s="30" t="s">
        <v>1252</v>
      </c>
      <c r="C302" s="30" t="s">
        <v>486</v>
      </c>
      <c r="D302" s="30">
        <v>0.01</v>
      </c>
      <c r="E302" s="30" t="s">
        <v>156</v>
      </c>
    </row>
    <row r="303" spans="1:5" x14ac:dyDescent="0.25">
      <c r="A303" s="30" t="s">
        <v>1244</v>
      </c>
      <c r="B303" s="30" t="s">
        <v>166</v>
      </c>
      <c r="C303" s="30" t="s">
        <v>486</v>
      </c>
      <c r="D303" s="30">
        <v>0.02</v>
      </c>
      <c r="E303" s="30" t="s">
        <v>156</v>
      </c>
    </row>
    <row r="304" spans="1:5" x14ac:dyDescent="0.25">
      <c r="A304" s="30" t="s">
        <v>1245</v>
      </c>
      <c r="B304" s="30" t="s">
        <v>436</v>
      </c>
      <c r="C304" s="30" t="s">
        <v>31</v>
      </c>
      <c r="D304" s="30">
        <v>0</v>
      </c>
      <c r="E304" s="30" t="s">
        <v>130</v>
      </c>
    </row>
    <row r="305" spans="1:5" x14ac:dyDescent="0.25">
      <c r="A305" s="30" t="s">
        <v>1246</v>
      </c>
      <c r="B305" s="30" t="s">
        <v>867</v>
      </c>
      <c r="C305" s="30" t="s">
        <v>16</v>
      </c>
      <c r="D305" s="30">
        <v>0.03</v>
      </c>
      <c r="E305" s="30" t="s">
        <v>156</v>
      </c>
    </row>
    <row r="306" spans="1:5" x14ac:dyDescent="0.25">
      <c r="A306" s="30" t="s">
        <v>1247</v>
      </c>
      <c r="B306" s="30" t="s">
        <v>1190</v>
      </c>
      <c r="C306" s="30" t="s">
        <v>16</v>
      </c>
      <c r="D306" s="30">
        <v>0.02</v>
      </c>
      <c r="E306" s="30" t="s">
        <v>156</v>
      </c>
    </row>
    <row r="307" spans="1:5" x14ac:dyDescent="0.25">
      <c r="A307" s="30" t="s">
        <v>1248</v>
      </c>
      <c r="B307" s="30" t="s">
        <v>1110</v>
      </c>
      <c r="C307" s="30" t="s">
        <v>27</v>
      </c>
      <c r="D307" s="30">
        <v>0.02</v>
      </c>
      <c r="E307" s="30" t="s">
        <v>156</v>
      </c>
    </row>
    <row r="308" spans="1:5" x14ac:dyDescent="0.25">
      <c r="A308" s="30" t="s">
        <v>1249</v>
      </c>
      <c r="B308" s="30" t="s">
        <v>1091</v>
      </c>
      <c r="C308" s="30" t="s">
        <v>31</v>
      </c>
      <c r="D308" s="30">
        <v>8.0000000000000002E-3</v>
      </c>
      <c r="E308" s="30" t="s">
        <v>156</v>
      </c>
    </row>
    <row r="311" spans="1:5" ht="13.8" x14ac:dyDescent="0.3">
      <c r="A311" s="37" t="s">
        <v>1257</v>
      </c>
      <c r="B311" s="1"/>
      <c r="C311" s="1"/>
      <c r="D311" s="1"/>
      <c r="E311" s="1"/>
    </row>
    <row r="312" spans="1:5" ht="13.8" x14ac:dyDescent="0.3">
      <c r="A312" s="1" t="s">
        <v>1258</v>
      </c>
      <c r="B312" s="1" t="s">
        <v>236</v>
      </c>
      <c r="C312" s="1" t="s">
        <v>486</v>
      </c>
      <c r="D312" s="1">
        <v>0.01</v>
      </c>
      <c r="E312" s="30" t="s">
        <v>156</v>
      </c>
    </row>
    <row r="313" spans="1:5" ht="13.8" x14ac:dyDescent="0.3">
      <c r="A313" s="1" t="s">
        <v>1259</v>
      </c>
      <c r="B313" s="1" t="s">
        <v>1253</v>
      </c>
      <c r="C313" s="1" t="s">
        <v>1070</v>
      </c>
      <c r="D313" s="1">
        <v>0.01</v>
      </c>
      <c r="E313" s="30" t="s">
        <v>156</v>
      </c>
    </row>
    <row r="314" spans="1:5" ht="13.8" x14ac:dyDescent="0.3">
      <c r="A314" s="1" t="s">
        <v>1260</v>
      </c>
      <c r="B314" s="1" t="s">
        <v>1254</v>
      </c>
      <c r="C314" s="1" t="s">
        <v>1070</v>
      </c>
      <c r="D314" s="1">
        <v>5.0000000000000001E-3</v>
      </c>
      <c r="E314" s="30" t="s">
        <v>156</v>
      </c>
    </row>
    <row r="315" spans="1:5" ht="13.8" x14ac:dyDescent="0.3">
      <c r="A315" s="1" t="s">
        <v>1261</v>
      </c>
      <c r="B315" s="1" t="s">
        <v>52</v>
      </c>
      <c r="C315" s="1" t="s">
        <v>1070</v>
      </c>
      <c r="D315" s="1">
        <v>1E-3</v>
      </c>
      <c r="E315" s="30" t="s">
        <v>156</v>
      </c>
    </row>
    <row r="316" spans="1:5" ht="13.8" x14ac:dyDescent="0.3">
      <c r="A316" s="1" t="s">
        <v>1262</v>
      </c>
      <c r="B316" s="1" t="s">
        <v>270</v>
      </c>
      <c r="C316" s="1" t="s">
        <v>1069</v>
      </c>
      <c r="D316" s="1">
        <v>1E-3</v>
      </c>
      <c r="E316" s="30" t="s">
        <v>156</v>
      </c>
    </row>
    <row r="317" spans="1:5" ht="13.8" x14ac:dyDescent="0.3">
      <c r="A317" s="1" t="s">
        <v>1263</v>
      </c>
      <c r="B317" s="1" t="s">
        <v>1255</v>
      </c>
      <c r="C317" s="1" t="s">
        <v>1153</v>
      </c>
      <c r="D317" s="1">
        <v>1E-3</v>
      </c>
      <c r="E317" s="30" t="s">
        <v>156</v>
      </c>
    </row>
    <row r="318" spans="1:5" ht="13.8" x14ac:dyDescent="0.3">
      <c r="A318" s="1" t="s">
        <v>1264</v>
      </c>
      <c r="B318" s="1" t="s">
        <v>1256</v>
      </c>
      <c r="C318" s="1" t="s">
        <v>1070</v>
      </c>
      <c r="D318" s="1">
        <v>7.0000000000000001E-3</v>
      </c>
      <c r="E318" s="30" t="s">
        <v>156</v>
      </c>
    </row>
    <row r="319" spans="1:5" ht="13.8" x14ac:dyDescent="0.3">
      <c r="A319" s="1" t="s">
        <v>1265</v>
      </c>
      <c r="B319" s="1" t="s">
        <v>485</v>
      </c>
      <c r="C319" s="1" t="s">
        <v>486</v>
      </c>
      <c r="D319" s="1">
        <v>0.01</v>
      </c>
      <c r="E319" s="30" t="s">
        <v>156</v>
      </c>
    </row>
    <row r="320" spans="1:5" ht="13.8" x14ac:dyDescent="0.3">
      <c r="A320" s="1" t="s">
        <v>1266</v>
      </c>
      <c r="B320" s="1" t="s">
        <v>196</v>
      </c>
      <c r="C320" s="1" t="s">
        <v>1070</v>
      </c>
      <c r="D320" s="1">
        <v>3.0000000000000001E-3</v>
      </c>
      <c r="E320" s="30" t="s">
        <v>156</v>
      </c>
    </row>
    <row r="321" spans="1:5" ht="13.8" x14ac:dyDescent="0.3">
      <c r="A321" s="1" t="s">
        <v>1267</v>
      </c>
      <c r="B321" s="30" t="s">
        <v>867</v>
      </c>
      <c r="C321" s="30" t="s">
        <v>16</v>
      </c>
      <c r="D321" s="30">
        <v>0.03</v>
      </c>
      <c r="E321" s="30" t="s">
        <v>156</v>
      </c>
    </row>
    <row r="322" spans="1:5" ht="13.8" x14ac:dyDescent="0.3">
      <c r="A322" s="1" t="s">
        <v>1268</v>
      </c>
      <c r="B322" s="30" t="s">
        <v>1147</v>
      </c>
      <c r="C322" s="30" t="s">
        <v>16</v>
      </c>
      <c r="D322" s="30">
        <v>0.02</v>
      </c>
      <c r="E322" s="30" t="s">
        <v>156</v>
      </c>
    </row>
    <row r="323" spans="1:5" ht="13.8" x14ac:dyDescent="0.3">
      <c r="A323" s="1" t="s">
        <v>1269</v>
      </c>
      <c r="B323" s="30" t="s">
        <v>1233</v>
      </c>
      <c r="C323" s="30" t="s">
        <v>27</v>
      </c>
      <c r="D323" s="30">
        <v>0.04</v>
      </c>
      <c r="E323" s="30" t="s">
        <v>156</v>
      </c>
    </row>
    <row r="325" spans="1:5" x14ac:dyDescent="0.25">
      <c r="A325" s="30" t="s">
        <v>1308</v>
      </c>
    </row>
    <row r="326" spans="1:5" ht="13.8" x14ac:dyDescent="0.3">
      <c r="A326" s="30" t="s">
        <v>1309</v>
      </c>
      <c r="B326" s="30" t="s">
        <v>911</v>
      </c>
      <c r="C326" s="1" t="s">
        <v>1070</v>
      </c>
      <c r="D326" s="30">
        <v>7.0000000000000007E-2</v>
      </c>
      <c r="E326" s="30" t="s">
        <v>156</v>
      </c>
    </row>
    <row r="327" spans="1:5" ht="13.8" x14ac:dyDescent="0.3">
      <c r="A327" s="30" t="s">
        <v>1310</v>
      </c>
      <c r="B327" s="30" t="s">
        <v>1301</v>
      </c>
      <c r="C327" s="1" t="s">
        <v>1070</v>
      </c>
      <c r="D327" s="30">
        <v>3.0000000000000001E-3</v>
      </c>
      <c r="E327" s="30" t="s">
        <v>156</v>
      </c>
    </row>
    <row r="328" spans="1:5" ht="13.8" x14ac:dyDescent="0.3">
      <c r="A328" s="30" t="s">
        <v>1311</v>
      </c>
      <c r="B328" s="30" t="s">
        <v>1302</v>
      </c>
      <c r="C328" s="1" t="s">
        <v>1070</v>
      </c>
      <c r="D328" s="30">
        <v>0.03</v>
      </c>
      <c r="E328" s="30" t="s">
        <v>156</v>
      </c>
    </row>
    <row r="329" spans="1:5" ht="13.8" x14ac:dyDescent="0.3">
      <c r="A329" s="30" t="s">
        <v>1312</v>
      </c>
      <c r="B329" s="30" t="s">
        <v>1303</v>
      </c>
      <c r="C329" s="1" t="s">
        <v>1070</v>
      </c>
      <c r="D329" s="30">
        <v>1.4999999999999999E-2</v>
      </c>
      <c r="E329" s="30" t="s">
        <v>156</v>
      </c>
    </row>
    <row r="330" spans="1:5" ht="13.8" x14ac:dyDescent="0.3">
      <c r="A330" s="30" t="s">
        <v>1313</v>
      </c>
      <c r="B330" s="30" t="s">
        <v>1304</v>
      </c>
      <c r="C330" s="1" t="s">
        <v>1070</v>
      </c>
      <c r="D330" s="30">
        <v>5.0000000000000001E-3</v>
      </c>
      <c r="E330" s="30" t="s">
        <v>156</v>
      </c>
    </row>
    <row r="331" spans="1:5" ht="13.8" x14ac:dyDescent="0.3">
      <c r="A331" s="30" t="s">
        <v>1314</v>
      </c>
      <c r="B331" s="30" t="s">
        <v>1305</v>
      </c>
      <c r="C331" s="1" t="s">
        <v>1070</v>
      </c>
      <c r="D331" s="30">
        <v>0.01</v>
      </c>
      <c r="E331" s="30" t="s">
        <v>156</v>
      </c>
    </row>
    <row r="332" spans="1:5" ht="13.8" x14ac:dyDescent="0.3">
      <c r="A332" s="30" t="s">
        <v>1315</v>
      </c>
      <c r="B332" s="30" t="s">
        <v>1306</v>
      </c>
      <c r="C332" s="1" t="s">
        <v>1070</v>
      </c>
      <c r="D332" s="30">
        <v>0.01</v>
      </c>
      <c r="E332" s="30" t="s">
        <v>156</v>
      </c>
    </row>
    <row r="333" spans="1:5" ht="13.8" x14ac:dyDescent="0.3">
      <c r="A333" s="30" t="s">
        <v>1316</v>
      </c>
      <c r="B333" s="30" t="s">
        <v>1307</v>
      </c>
      <c r="C333" s="1" t="s">
        <v>1070</v>
      </c>
      <c r="D333" s="30">
        <v>2E-3</v>
      </c>
      <c r="E333" s="30" t="s">
        <v>156</v>
      </c>
    </row>
    <row r="334" spans="1:5" ht="13.8" x14ac:dyDescent="0.3">
      <c r="A334" s="30" t="s">
        <v>1317</v>
      </c>
      <c r="B334" s="30" t="s">
        <v>950</v>
      </c>
      <c r="C334" s="1" t="s">
        <v>1070</v>
      </c>
      <c r="D334" s="30">
        <v>2E-3</v>
      </c>
      <c r="E334" s="30" t="s">
        <v>156</v>
      </c>
    </row>
    <row r="335" spans="1:5" x14ac:dyDescent="0.25">
      <c r="A335" s="30" t="s">
        <v>1319</v>
      </c>
      <c r="B335" s="30" t="s">
        <v>1318</v>
      </c>
      <c r="C335" s="30" t="s">
        <v>486</v>
      </c>
      <c r="D335" s="30">
        <v>0.02</v>
      </c>
      <c r="E335" s="30" t="s">
        <v>156</v>
      </c>
    </row>
    <row r="336" spans="1:5" x14ac:dyDescent="0.25">
      <c r="D336" s="30">
        <f>SUM(D327:D335)</f>
        <v>9.7000000000000003E-2</v>
      </c>
    </row>
    <row r="338" spans="1:5" x14ac:dyDescent="0.25">
      <c r="A338" s="30" t="s">
        <v>1325</v>
      </c>
    </row>
    <row r="339" spans="1:5" x14ac:dyDescent="0.25">
      <c r="A339" s="30" t="s">
        <v>1326</v>
      </c>
      <c r="B339" s="30" t="s">
        <v>871</v>
      </c>
      <c r="C339" s="30" t="s">
        <v>486</v>
      </c>
      <c r="D339" s="30">
        <v>0.02</v>
      </c>
      <c r="E339" s="30" t="s">
        <v>156</v>
      </c>
    </row>
    <row r="340" spans="1:5" x14ac:dyDescent="0.25">
      <c r="A340" s="30" t="s">
        <v>1327</v>
      </c>
      <c r="B340" s="32" t="s">
        <v>362</v>
      </c>
      <c r="C340" s="30" t="s">
        <v>171</v>
      </c>
      <c r="D340" s="30" t="s">
        <v>363</v>
      </c>
      <c r="E340" s="30" t="s">
        <v>156</v>
      </c>
    </row>
    <row r="341" spans="1:5" ht="13.8" x14ac:dyDescent="0.3">
      <c r="A341" s="30" t="s">
        <v>1328</v>
      </c>
      <c r="B341" s="30" t="s">
        <v>199</v>
      </c>
      <c r="C341" s="1" t="s">
        <v>1070</v>
      </c>
      <c r="D341" s="30">
        <v>1.4999999999999999E-2</v>
      </c>
      <c r="E341" s="30" t="s">
        <v>156</v>
      </c>
    </row>
    <row r="342" spans="1:5" ht="13.8" x14ac:dyDescent="0.3">
      <c r="A342" s="30" t="s">
        <v>1329</v>
      </c>
      <c r="B342" s="30" t="s">
        <v>36</v>
      </c>
      <c r="C342" s="1" t="s">
        <v>1070</v>
      </c>
      <c r="D342" s="30">
        <v>5.0000000000000001E-3</v>
      </c>
      <c r="E342" s="30" t="s">
        <v>130</v>
      </c>
    </row>
    <row r="343" spans="1:5" ht="13.8" x14ac:dyDescent="0.3">
      <c r="A343" s="30" t="s">
        <v>1330</v>
      </c>
      <c r="B343" s="30" t="s">
        <v>170</v>
      </c>
      <c r="C343" s="1" t="s">
        <v>1070</v>
      </c>
      <c r="D343" s="30">
        <v>5.0000000000000001E-3</v>
      </c>
      <c r="E343" s="30" t="s">
        <v>156</v>
      </c>
    </row>
    <row r="344" spans="1:5" ht="13.8" x14ac:dyDescent="0.3">
      <c r="A344" s="30" t="s">
        <v>1349</v>
      </c>
      <c r="B344" s="30" t="s">
        <v>750</v>
      </c>
      <c r="C344" s="1" t="s">
        <v>1070</v>
      </c>
      <c r="D344" s="30">
        <v>5.0000000000000001E-3</v>
      </c>
      <c r="E344" s="30" t="s">
        <v>156</v>
      </c>
    </row>
    <row r="346" spans="1:5" x14ac:dyDescent="0.25">
      <c r="A346" s="30" t="s">
        <v>1354</v>
      </c>
    </row>
    <row r="347" spans="1:5" x14ac:dyDescent="0.25">
      <c r="A347" s="30" t="s">
        <v>1356</v>
      </c>
      <c r="B347" s="30" t="s">
        <v>23</v>
      </c>
      <c r="C347" s="30" t="s">
        <v>486</v>
      </c>
      <c r="D347" s="30">
        <v>0.01</v>
      </c>
      <c r="E347" s="30" t="s">
        <v>156</v>
      </c>
    </row>
    <row r="348" spans="1:5" x14ac:dyDescent="0.25">
      <c r="A348" s="30" t="s">
        <v>1357</v>
      </c>
      <c r="B348" s="30" t="s">
        <v>773</v>
      </c>
      <c r="C348" s="30" t="s">
        <v>486</v>
      </c>
      <c r="D348" s="30">
        <v>0.02</v>
      </c>
      <c r="E348" s="30" t="s">
        <v>156</v>
      </c>
    </row>
    <row r="349" spans="1:5" x14ac:dyDescent="0.25">
      <c r="A349" s="30" t="s">
        <v>1358</v>
      </c>
      <c r="B349" s="30" t="s">
        <v>1107</v>
      </c>
      <c r="C349" s="30" t="s">
        <v>486</v>
      </c>
      <c r="D349" s="30">
        <v>0.02</v>
      </c>
      <c r="E349" s="30" t="s">
        <v>156</v>
      </c>
    </row>
    <row r="350" spans="1:5" x14ac:dyDescent="0.25">
      <c r="A350" s="30" t="s">
        <v>1359</v>
      </c>
      <c r="B350" s="30" t="s">
        <v>1355</v>
      </c>
      <c r="C350" s="30" t="s">
        <v>486</v>
      </c>
      <c r="D350" s="30">
        <v>0.02</v>
      </c>
      <c r="E350" s="30" t="s">
        <v>156</v>
      </c>
    </row>
    <row r="351" spans="1:5" x14ac:dyDescent="0.25">
      <c r="A351" s="30" t="s">
        <v>1360</v>
      </c>
      <c r="B351" s="30" t="s">
        <v>303</v>
      </c>
      <c r="C351" s="30" t="s">
        <v>486</v>
      </c>
      <c r="D351" s="30">
        <v>0.02</v>
      </c>
      <c r="E351" s="30" t="s">
        <v>156</v>
      </c>
    </row>
    <row r="352" spans="1:5" x14ac:dyDescent="0.25">
      <c r="A352" s="30" t="s">
        <v>1361</v>
      </c>
      <c r="B352" s="30" t="s">
        <v>256</v>
      </c>
      <c r="C352" s="30" t="s">
        <v>27</v>
      </c>
      <c r="D352" s="30">
        <v>2E-3</v>
      </c>
      <c r="E352" s="30" t="s">
        <v>156</v>
      </c>
    </row>
    <row r="354" spans="1:6" x14ac:dyDescent="0.25">
      <c r="A354" s="30" t="s">
        <v>1362</v>
      </c>
    </row>
    <row r="355" spans="1:6" ht="14.4" x14ac:dyDescent="0.3">
      <c r="A355" s="30" t="s">
        <v>1363</v>
      </c>
      <c r="B355" s="30" t="s">
        <v>867</v>
      </c>
      <c r="C355" s="30" t="s">
        <v>486</v>
      </c>
      <c r="D355" s="30">
        <v>0.01</v>
      </c>
      <c r="E355" s="30" t="s">
        <v>156</v>
      </c>
      <c r="F355" s="39"/>
    </row>
    <row r="356" spans="1:6" x14ac:dyDescent="0.25">
      <c r="A356" s="30" t="s">
        <v>1364</v>
      </c>
      <c r="B356" s="30" t="s">
        <v>871</v>
      </c>
      <c r="C356" s="30" t="s">
        <v>486</v>
      </c>
      <c r="D356" s="30">
        <v>0.02</v>
      </c>
      <c r="E356" s="30" t="s">
        <v>156</v>
      </c>
    </row>
    <row r="357" spans="1:6" x14ac:dyDescent="0.25">
      <c r="A357" s="30" t="s">
        <v>1365</v>
      </c>
      <c r="B357" s="30" t="s">
        <v>1107</v>
      </c>
      <c r="C357" s="30" t="s">
        <v>486</v>
      </c>
      <c r="D357" s="30">
        <v>0.02</v>
      </c>
      <c r="E357" s="30" t="s">
        <v>156</v>
      </c>
    </row>
    <row r="358" spans="1:6" x14ac:dyDescent="0.25">
      <c r="A358" s="30" t="s">
        <v>1366</v>
      </c>
      <c r="B358" s="30" t="s">
        <v>1369</v>
      </c>
      <c r="C358" s="30" t="s">
        <v>486</v>
      </c>
      <c r="D358" s="30">
        <v>0.01</v>
      </c>
      <c r="E358" s="30" t="s">
        <v>156</v>
      </c>
    </row>
    <row r="359" spans="1:6" x14ac:dyDescent="0.25">
      <c r="A359" s="30" t="s">
        <v>1367</v>
      </c>
      <c r="B359" s="30" t="s">
        <v>744</v>
      </c>
      <c r="C359" s="30" t="s">
        <v>486</v>
      </c>
      <c r="D359" s="30">
        <v>0.01</v>
      </c>
      <c r="E359" s="30" t="s">
        <v>156</v>
      </c>
    </row>
    <row r="360" spans="1:6" x14ac:dyDescent="0.25">
      <c r="A360" s="30" t="s">
        <v>1368</v>
      </c>
      <c r="B360" s="30" t="s">
        <v>378</v>
      </c>
      <c r="C360" s="30" t="s">
        <v>486</v>
      </c>
      <c r="D360" s="30">
        <v>0.01</v>
      </c>
      <c r="E360" s="30" t="s">
        <v>156</v>
      </c>
    </row>
    <row r="361" spans="1:6" ht="13.8" x14ac:dyDescent="0.3">
      <c r="A361" s="30" t="s">
        <v>1373</v>
      </c>
      <c r="B361" s="30" t="s">
        <v>1370</v>
      </c>
      <c r="C361" s="1" t="s">
        <v>1070</v>
      </c>
      <c r="D361" s="30">
        <v>1.4999999999999999E-2</v>
      </c>
      <c r="E361" s="30" t="s">
        <v>156</v>
      </c>
    </row>
    <row r="362" spans="1:6" ht="13.8" x14ac:dyDescent="0.3">
      <c r="A362" s="30" t="s">
        <v>1374</v>
      </c>
      <c r="B362" s="30" t="s">
        <v>1371</v>
      </c>
      <c r="C362" s="1" t="s">
        <v>1070</v>
      </c>
      <c r="D362" s="30">
        <v>5.0000000000000001E-3</v>
      </c>
      <c r="E362" s="30" t="s">
        <v>156</v>
      </c>
    </row>
    <row r="363" spans="1:6" ht="13.8" x14ac:dyDescent="0.3">
      <c r="A363" s="30" t="s">
        <v>1375</v>
      </c>
      <c r="B363" s="30" t="s">
        <v>1372</v>
      </c>
      <c r="C363" s="1" t="s">
        <v>1070</v>
      </c>
      <c r="D363" s="30">
        <v>1E-3</v>
      </c>
      <c r="E363" s="30" t="s">
        <v>156</v>
      </c>
    </row>
    <row r="364" spans="1:6" ht="13.8" x14ac:dyDescent="0.3">
      <c r="A364" s="30" t="s">
        <v>1375</v>
      </c>
      <c r="B364" s="30" t="s">
        <v>36</v>
      </c>
      <c r="C364" s="1" t="s">
        <v>1070</v>
      </c>
      <c r="D364" s="30">
        <v>8.0000000000000002E-3</v>
      </c>
      <c r="E364" s="30" t="s">
        <v>156</v>
      </c>
    </row>
    <row r="365" spans="1:6" ht="13.8" x14ac:dyDescent="0.3">
      <c r="C365" s="1"/>
      <c r="D365" s="30">
        <f>SUM(D355:D364)</f>
        <v>0.10900000000000001</v>
      </c>
    </row>
    <row r="367" spans="1:6" x14ac:dyDescent="0.25">
      <c r="A367" s="30" t="s">
        <v>1376</v>
      </c>
    </row>
    <row r="368" spans="1:6" x14ac:dyDescent="0.25">
      <c r="A368" s="30" t="s">
        <v>1377</v>
      </c>
      <c r="B368" s="30" t="s">
        <v>871</v>
      </c>
      <c r="C368" s="30" t="s">
        <v>486</v>
      </c>
      <c r="D368" s="30">
        <v>0.13</v>
      </c>
      <c r="E368" s="30" t="s">
        <v>156</v>
      </c>
    </row>
    <row r="369" spans="1:5" x14ac:dyDescent="0.25">
      <c r="A369" s="30" t="s">
        <v>1378</v>
      </c>
      <c r="B369" s="30" t="s">
        <v>23</v>
      </c>
      <c r="C369" s="30" t="s">
        <v>486</v>
      </c>
      <c r="D369" s="30">
        <v>0.01</v>
      </c>
      <c r="E369" s="30" t="s">
        <v>156</v>
      </c>
    </row>
    <row r="370" spans="1:5" x14ac:dyDescent="0.25">
      <c r="A370" s="30" t="s">
        <v>1379</v>
      </c>
      <c r="B370" s="30" t="s">
        <v>199</v>
      </c>
      <c r="C370" s="30" t="s">
        <v>27</v>
      </c>
      <c r="D370" s="30">
        <v>5.0000000000000001E-3</v>
      </c>
      <c r="E370" s="30" t="s">
        <v>156</v>
      </c>
    </row>
    <row r="371" spans="1:5" ht="13.8" x14ac:dyDescent="0.3">
      <c r="A371" s="30" t="s">
        <v>1380</v>
      </c>
      <c r="B371" s="30" t="s">
        <v>1382</v>
      </c>
      <c r="C371" s="1" t="s">
        <v>1070</v>
      </c>
      <c r="D371" s="30">
        <v>0.05</v>
      </c>
      <c r="E371" s="30" t="s">
        <v>156</v>
      </c>
    </row>
    <row r="372" spans="1:5" ht="13.8" x14ac:dyDescent="0.3">
      <c r="A372" s="30" t="s">
        <v>1381</v>
      </c>
      <c r="B372" s="30" t="s">
        <v>36</v>
      </c>
      <c r="C372" s="1" t="s">
        <v>1070</v>
      </c>
      <c r="D372" s="30">
        <v>0.01</v>
      </c>
      <c r="E372" s="30" t="s">
        <v>130</v>
      </c>
    </row>
    <row r="374" spans="1:5" x14ac:dyDescent="0.25">
      <c r="A374" s="30" t="s">
        <v>1383</v>
      </c>
    </row>
    <row r="375" spans="1:5" x14ac:dyDescent="0.25">
      <c r="A375" s="30" t="s">
        <v>1384</v>
      </c>
      <c r="B375" s="30" t="s">
        <v>23</v>
      </c>
      <c r="C375" s="30" t="s">
        <v>486</v>
      </c>
      <c r="D375" s="30">
        <v>0.01</v>
      </c>
      <c r="E375" s="30" t="s">
        <v>156</v>
      </c>
    </row>
    <row r="376" spans="1:5" x14ac:dyDescent="0.25">
      <c r="A376" s="30" t="s">
        <v>1385</v>
      </c>
      <c r="B376" s="30" t="s">
        <v>1390</v>
      </c>
      <c r="C376" s="30" t="s">
        <v>486</v>
      </c>
      <c r="D376" s="30">
        <v>0.02</v>
      </c>
      <c r="E376" s="30" t="s">
        <v>156</v>
      </c>
    </row>
    <row r="377" spans="1:5" x14ac:dyDescent="0.25">
      <c r="A377" s="30" t="s">
        <v>1386</v>
      </c>
      <c r="B377" s="30" t="s">
        <v>1107</v>
      </c>
      <c r="C377" s="30" t="s">
        <v>486</v>
      </c>
      <c r="D377" s="30">
        <v>0.02</v>
      </c>
      <c r="E377" s="30" t="s">
        <v>156</v>
      </c>
    </row>
    <row r="378" spans="1:5" x14ac:dyDescent="0.25">
      <c r="A378" s="30" t="s">
        <v>1387</v>
      </c>
      <c r="B378" s="30" t="s">
        <v>1131</v>
      </c>
      <c r="C378" s="30" t="s">
        <v>486</v>
      </c>
      <c r="D378" s="30">
        <v>0.02</v>
      </c>
      <c r="E378" s="30" t="s">
        <v>156</v>
      </c>
    </row>
    <row r="379" spans="1:5" x14ac:dyDescent="0.25">
      <c r="A379" s="30" t="s">
        <v>1388</v>
      </c>
      <c r="B379" s="30" t="s">
        <v>303</v>
      </c>
      <c r="C379" s="30" t="s">
        <v>486</v>
      </c>
      <c r="D379" s="30">
        <v>0.02</v>
      </c>
      <c r="E379" s="30" t="s">
        <v>156</v>
      </c>
    </row>
    <row r="380" spans="1:5" x14ac:dyDescent="0.25">
      <c r="A380" s="30" t="s">
        <v>1389</v>
      </c>
      <c r="B380" s="30" t="s">
        <v>256</v>
      </c>
      <c r="C380" s="30" t="s">
        <v>27</v>
      </c>
      <c r="D380" s="30">
        <v>2E-3</v>
      </c>
      <c r="E380" s="30" t="s">
        <v>156</v>
      </c>
    </row>
    <row r="381" spans="1:5" ht="13.8" x14ac:dyDescent="0.3">
      <c r="A381" s="30" t="s">
        <v>1392</v>
      </c>
      <c r="B381" s="30" t="s">
        <v>1391</v>
      </c>
      <c r="C381" s="1" t="s">
        <v>1070</v>
      </c>
      <c r="D381" s="30">
        <v>5.0000000000000001E-3</v>
      </c>
      <c r="E381" s="30" t="s">
        <v>157</v>
      </c>
    </row>
    <row r="382" spans="1:5" ht="13.8" x14ac:dyDescent="0.3">
      <c r="A382" s="30" t="s">
        <v>1393</v>
      </c>
      <c r="B382" s="30" t="s">
        <v>211</v>
      </c>
      <c r="C382" s="1" t="s">
        <v>1070</v>
      </c>
      <c r="D382" s="30">
        <v>5.0000000000000001E-3</v>
      </c>
      <c r="E382" s="30" t="s">
        <v>157</v>
      </c>
    </row>
    <row r="384" spans="1:5" x14ac:dyDescent="0.25">
      <c r="A384" s="30" t="s">
        <v>1398</v>
      </c>
    </row>
    <row r="385" spans="1:5" x14ac:dyDescent="0.25">
      <c r="A385" s="30" t="s">
        <v>1399</v>
      </c>
      <c r="B385" s="30" t="s">
        <v>867</v>
      </c>
      <c r="C385" s="30" t="s">
        <v>16</v>
      </c>
      <c r="D385" s="30">
        <v>0.03</v>
      </c>
      <c r="E385" s="30" t="s">
        <v>156</v>
      </c>
    </row>
    <row r="386" spans="1:5" x14ac:dyDescent="0.25">
      <c r="A386" s="30" t="s">
        <v>1400</v>
      </c>
      <c r="B386" s="30" t="s">
        <v>885</v>
      </c>
      <c r="C386" s="30" t="s">
        <v>16</v>
      </c>
      <c r="D386" s="30">
        <v>1.4999999999999999E-2</v>
      </c>
      <c r="E386" s="30" t="s">
        <v>156</v>
      </c>
    </row>
    <row r="387" spans="1:5" x14ac:dyDescent="0.25">
      <c r="A387" s="30" t="s">
        <v>1401</v>
      </c>
      <c r="B387" s="30" t="s">
        <v>871</v>
      </c>
      <c r="C387" s="30" t="s">
        <v>16</v>
      </c>
      <c r="D387" s="30">
        <v>0.05</v>
      </c>
      <c r="E387" s="30" t="s">
        <v>156</v>
      </c>
    </row>
    <row r="388" spans="1:5" x14ac:dyDescent="0.25">
      <c r="A388" s="30" t="s">
        <v>1402</v>
      </c>
      <c r="B388" s="30" t="s">
        <v>1403</v>
      </c>
      <c r="C388" s="32" t="s">
        <v>31</v>
      </c>
      <c r="D388" s="30">
        <v>0.01</v>
      </c>
      <c r="E388" s="30" t="s">
        <v>156</v>
      </c>
    </row>
    <row r="389" spans="1:5" x14ac:dyDescent="0.25">
      <c r="A389" s="30" t="s">
        <v>1404</v>
      </c>
      <c r="B389" s="30" t="s">
        <v>887</v>
      </c>
      <c r="C389" s="32" t="s">
        <v>31</v>
      </c>
      <c r="D389" s="30">
        <v>1.4999999999999999E-2</v>
      </c>
      <c r="E389" s="30" t="s">
        <v>156</v>
      </c>
    </row>
    <row r="390" spans="1:5" x14ac:dyDescent="0.25">
      <c r="A390" s="30" t="s">
        <v>1405</v>
      </c>
      <c r="B390" s="30" t="s">
        <v>1406</v>
      </c>
      <c r="C390" s="32" t="s">
        <v>31</v>
      </c>
      <c r="D390" s="30">
        <v>0.02</v>
      </c>
      <c r="E390" s="30" t="s">
        <v>156</v>
      </c>
    </row>
    <row r="392" spans="1:5" x14ac:dyDescent="0.25">
      <c r="A392" s="30" t="s">
        <v>1458</v>
      </c>
    </row>
    <row r="393" spans="1:5" x14ac:dyDescent="0.25">
      <c r="A393" s="30" t="s">
        <v>1459</v>
      </c>
      <c r="B393" s="30" t="s">
        <v>1460</v>
      </c>
      <c r="C393" s="30" t="s">
        <v>16</v>
      </c>
      <c r="D393" s="30">
        <v>0.25</v>
      </c>
      <c r="E393" s="30" t="s">
        <v>131</v>
      </c>
    </row>
    <row r="394" spans="1:5" x14ac:dyDescent="0.25">
      <c r="A394" s="30" t="s">
        <v>1461</v>
      </c>
      <c r="B394" s="30" t="s">
        <v>1462</v>
      </c>
      <c r="C394" s="30" t="s">
        <v>31</v>
      </c>
      <c r="D394" s="30">
        <v>7.0000000000000007E-2</v>
      </c>
      <c r="E394" s="30" t="s">
        <v>129</v>
      </c>
    </row>
    <row r="395" spans="1:5" x14ac:dyDescent="0.25">
      <c r="A395" s="30" t="s">
        <v>1463</v>
      </c>
      <c r="B395" s="30" t="s">
        <v>1464</v>
      </c>
      <c r="C395" s="30" t="s">
        <v>78</v>
      </c>
      <c r="D395" s="30">
        <v>5.0000000000000001E-3</v>
      </c>
      <c r="E395" s="30" t="s">
        <v>130</v>
      </c>
    </row>
    <row r="396" spans="1:5" x14ac:dyDescent="0.25">
      <c r="A396" s="30" t="s">
        <v>1465</v>
      </c>
      <c r="B396" s="30" t="s">
        <v>23</v>
      </c>
      <c r="C396" s="30" t="s">
        <v>16</v>
      </c>
      <c r="D396" s="30">
        <v>0.01</v>
      </c>
      <c r="E396" s="30" t="s">
        <v>129</v>
      </c>
    </row>
    <row r="398" spans="1:5" x14ac:dyDescent="0.25">
      <c r="A398" s="30" t="s">
        <v>1473</v>
      </c>
    </row>
    <row r="399" spans="1:5" x14ac:dyDescent="0.25">
      <c r="A399" s="30" t="s">
        <v>1474</v>
      </c>
      <c r="B399" s="30" t="s">
        <v>867</v>
      </c>
      <c r="C399" s="30" t="s">
        <v>16</v>
      </c>
      <c r="D399" s="30">
        <v>0.03</v>
      </c>
      <c r="E399" s="30" t="s">
        <v>156</v>
      </c>
    </row>
    <row r="400" spans="1:5" x14ac:dyDescent="0.25">
      <c r="A400" s="30" t="s">
        <v>1475</v>
      </c>
      <c r="B400" s="30" t="s">
        <v>885</v>
      </c>
      <c r="C400" s="30" t="s">
        <v>16</v>
      </c>
      <c r="D400" s="30">
        <v>1.4999999999999999E-2</v>
      </c>
      <c r="E400" s="30" t="s">
        <v>156</v>
      </c>
    </row>
    <row r="401" spans="1:5" x14ac:dyDescent="0.25">
      <c r="A401" s="30" t="s">
        <v>1476</v>
      </c>
      <c r="B401" s="30" t="s">
        <v>871</v>
      </c>
      <c r="C401" s="30" t="s">
        <v>16</v>
      </c>
      <c r="D401" s="30">
        <v>0.03</v>
      </c>
      <c r="E401" s="30" t="s">
        <v>156</v>
      </c>
    </row>
    <row r="402" spans="1:5" x14ac:dyDescent="0.25">
      <c r="A402" s="30" t="s">
        <v>1477</v>
      </c>
      <c r="B402" s="30" t="s">
        <v>1478</v>
      </c>
      <c r="C402" s="30" t="s">
        <v>16</v>
      </c>
      <c r="D402" s="30">
        <v>8.0000000000000002E-3</v>
      </c>
      <c r="E402" s="30" t="s">
        <v>156</v>
      </c>
    </row>
    <row r="403" spans="1:5" x14ac:dyDescent="0.25">
      <c r="A403" s="30" t="s">
        <v>1479</v>
      </c>
      <c r="B403" s="30" t="s">
        <v>1480</v>
      </c>
      <c r="C403" s="32" t="s">
        <v>31</v>
      </c>
      <c r="D403" s="30">
        <v>1.4999999999999999E-2</v>
      </c>
      <c r="E403" s="30" t="s">
        <v>156</v>
      </c>
    </row>
    <row r="404" spans="1:5" x14ac:dyDescent="0.25">
      <c r="A404" s="30" t="s">
        <v>1481</v>
      </c>
      <c r="B404" s="30" t="s">
        <v>1482</v>
      </c>
      <c r="C404" s="32" t="s">
        <v>31</v>
      </c>
      <c r="D404" s="30">
        <v>1.4999999999999999E-2</v>
      </c>
      <c r="E404" s="30" t="s">
        <v>156</v>
      </c>
    </row>
    <row r="406" spans="1:5" ht="13.8" x14ac:dyDescent="0.3">
      <c r="A406" s="1" t="s">
        <v>1483</v>
      </c>
    </row>
    <row r="407" spans="1:5" ht="13.8" x14ac:dyDescent="0.3">
      <c r="A407" s="1" t="s">
        <v>1484</v>
      </c>
      <c r="B407" s="1" t="s">
        <v>1488</v>
      </c>
      <c r="C407" s="30" t="s">
        <v>938</v>
      </c>
      <c r="D407" s="30">
        <v>1</v>
      </c>
      <c r="E407" s="30" t="s">
        <v>235</v>
      </c>
    </row>
    <row r="408" spans="1:5" ht="13.8" x14ac:dyDescent="0.3">
      <c r="A408" s="1" t="s">
        <v>1485</v>
      </c>
      <c r="B408" s="30" t="s">
        <v>933</v>
      </c>
      <c r="C408" s="30" t="s">
        <v>16</v>
      </c>
      <c r="D408" s="30">
        <v>0.01</v>
      </c>
      <c r="E408" s="30" t="s">
        <v>129</v>
      </c>
    </row>
    <row r="409" spans="1:5" ht="13.8" x14ac:dyDescent="0.3">
      <c r="A409" s="1" t="s">
        <v>1486</v>
      </c>
      <c r="B409" s="30" t="s">
        <v>13</v>
      </c>
      <c r="C409" s="30" t="s">
        <v>16</v>
      </c>
      <c r="D409" s="30">
        <v>0.01</v>
      </c>
      <c r="E409" s="30" t="s">
        <v>129</v>
      </c>
    </row>
    <row r="410" spans="1:5" ht="13.8" x14ac:dyDescent="0.3">
      <c r="A410" s="1" t="s">
        <v>1487</v>
      </c>
      <c r="B410" s="30" t="s">
        <v>14</v>
      </c>
      <c r="D410" s="30">
        <v>5.0000000000000001E-3</v>
      </c>
      <c r="E410" s="30" t="s">
        <v>130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4"/>
  <sheetViews>
    <sheetView topLeftCell="A251" zoomScaleNormal="100" workbookViewId="0">
      <selection activeCell="B279" sqref="B279"/>
    </sheetView>
  </sheetViews>
  <sheetFormatPr baseColWidth="10" defaultRowHeight="12" x14ac:dyDescent="0.25"/>
  <cols>
    <col min="1" max="1" width="16.88671875" style="4" customWidth="1"/>
    <col min="2" max="2" width="41.33203125" style="4" customWidth="1"/>
    <col min="3" max="3" width="13.109375" style="4" customWidth="1"/>
    <col min="4" max="16384" width="11.5546875" style="4"/>
  </cols>
  <sheetData>
    <row r="1" spans="1:6" x14ac:dyDescent="0.25">
      <c r="A1" s="4" t="s">
        <v>79</v>
      </c>
      <c r="F1" s="4" t="s">
        <v>4</v>
      </c>
    </row>
    <row r="2" spans="1:6" x14ac:dyDescent="0.25">
      <c r="A2" s="4" t="s">
        <v>69</v>
      </c>
      <c r="F2" s="4" t="s">
        <v>69</v>
      </c>
    </row>
    <row r="3" spans="1:6" x14ac:dyDescent="0.25">
      <c r="A3" s="4" t="s">
        <v>70</v>
      </c>
      <c r="B3" s="3" t="s">
        <v>52</v>
      </c>
      <c r="C3" s="4" t="s">
        <v>31</v>
      </c>
      <c r="D3" s="4">
        <v>3.0000000000000001E-3</v>
      </c>
      <c r="E3" s="4" t="s">
        <v>129</v>
      </c>
      <c r="F3" s="4" t="s">
        <v>555</v>
      </c>
    </row>
    <row r="4" spans="1:6" x14ac:dyDescent="0.25">
      <c r="A4" s="4" t="s">
        <v>71</v>
      </c>
      <c r="B4" s="3" t="s">
        <v>98</v>
      </c>
      <c r="C4" s="4" t="s">
        <v>31</v>
      </c>
      <c r="D4" s="4">
        <v>0.05</v>
      </c>
      <c r="E4" s="4" t="s">
        <v>129</v>
      </c>
      <c r="F4" s="4" t="s">
        <v>84</v>
      </c>
    </row>
    <row r="5" spans="1:6" x14ac:dyDescent="0.25">
      <c r="A5" s="4" t="s">
        <v>72</v>
      </c>
      <c r="B5" s="3" t="s">
        <v>97</v>
      </c>
      <c r="C5" s="4" t="s">
        <v>31</v>
      </c>
      <c r="D5" s="4">
        <v>5.0000000000000001E-3</v>
      </c>
      <c r="E5" s="4" t="s">
        <v>129</v>
      </c>
      <c r="F5" s="4" t="s">
        <v>158</v>
      </c>
    </row>
    <row r="6" spans="1:6" x14ac:dyDescent="0.25">
      <c r="A6" s="4" t="s">
        <v>73</v>
      </c>
      <c r="B6" s="3" t="s">
        <v>477</v>
      </c>
      <c r="C6" s="3" t="s">
        <v>31</v>
      </c>
      <c r="D6" s="3">
        <v>1.4999999999999999E-2</v>
      </c>
      <c r="E6" s="3" t="s">
        <v>157</v>
      </c>
      <c r="F6" s="4" t="s">
        <v>241</v>
      </c>
    </row>
    <row r="7" spans="1:6" x14ac:dyDescent="0.25">
      <c r="A7" s="4" t="s">
        <v>74</v>
      </c>
      <c r="B7" s="3" t="s">
        <v>96</v>
      </c>
      <c r="C7" s="4" t="s">
        <v>31</v>
      </c>
      <c r="D7" s="4">
        <v>1E-3</v>
      </c>
      <c r="E7" s="4" t="s">
        <v>129</v>
      </c>
      <c r="F7" s="4" t="s">
        <v>295</v>
      </c>
    </row>
    <row r="8" spans="1:6" x14ac:dyDescent="0.25">
      <c r="A8" s="4" t="s">
        <v>75</v>
      </c>
      <c r="B8" s="3" t="s">
        <v>95</v>
      </c>
      <c r="C8" s="4" t="s">
        <v>78</v>
      </c>
      <c r="D8" s="4">
        <v>5.0000000000000001E-3</v>
      </c>
      <c r="E8" s="4" t="s">
        <v>130</v>
      </c>
      <c r="F8" s="4" t="s">
        <v>452</v>
      </c>
    </row>
    <row r="9" spans="1:6" x14ac:dyDescent="0.25">
      <c r="A9" s="4" t="s">
        <v>76</v>
      </c>
      <c r="B9" s="3" t="s">
        <v>94</v>
      </c>
      <c r="C9" s="4" t="s">
        <v>31</v>
      </c>
      <c r="D9" s="4">
        <v>5.0000000000000001E-3</v>
      </c>
      <c r="E9" s="4" t="s">
        <v>130</v>
      </c>
      <c r="F9" s="4" t="s">
        <v>513</v>
      </c>
    </row>
    <row r="10" spans="1:6" x14ac:dyDescent="0.25">
      <c r="A10" s="4" t="s">
        <v>77</v>
      </c>
      <c r="B10" s="3" t="s">
        <v>93</v>
      </c>
      <c r="C10" s="4" t="s">
        <v>16</v>
      </c>
      <c r="D10" s="4">
        <v>0.03</v>
      </c>
      <c r="E10" s="4" t="s">
        <v>129</v>
      </c>
      <c r="F10" s="4" t="s">
        <v>519</v>
      </c>
    </row>
    <row r="11" spans="1:6" x14ac:dyDescent="0.25">
      <c r="A11" s="4" t="s">
        <v>952</v>
      </c>
      <c r="B11" s="3" t="s">
        <v>92</v>
      </c>
      <c r="C11" s="4" t="s">
        <v>17</v>
      </c>
      <c r="D11" s="4">
        <v>0.01</v>
      </c>
      <c r="E11" s="4" t="s">
        <v>129</v>
      </c>
      <c r="F11" s="4" t="s">
        <v>526</v>
      </c>
    </row>
    <row r="12" spans="1:6" x14ac:dyDescent="0.25">
      <c r="B12" s="3"/>
      <c r="F12" s="4" t="s">
        <v>653</v>
      </c>
    </row>
    <row r="13" spans="1:6" x14ac:dyDescent="0.25">
      <c r="A13" s="4" t="s">
        <v>81</v>
      </c>
      <c r="B13" s="3"/>
      <c r="F13" s="4" t="s">
        <v>596</v>
      </c>
    </row>
    <row r="14" spans="1:6" x14ac:dyDescent="0.25">
      <c r="A14" s="4" t="s">
        <v>82</v>
      </c>
      <c r="B14" s="3" t="s">
        <v>80</v>
      </c>
      <c r="C14" s="4" t="s">
        <v>83</v>
      </c>
      <c r="D14" s="4">
        <v>1</v>
      </c>
      <c r="E14" s="4" t="s">
        <v>128</v>
      </c>
      <c r="F14" s="4" t="s">
        <v>563</v>
      </c>
    </row>
    <row r="15" spans="1:6" x14ac:dyDescent="0.25">
      <c r="B15" s="3"/>
      <c r="F15" s="4" t="s">
        <v>81</v>
      </c>
    </row>
    <row r="16" spans="1:6" x14ac:dyDescent="0.25">
      <c r="A16" s="4" t="s">
        <v>84</v>
      </c>
      <c r="B16" s="3"/>
      <c r="F16" s="4" t="s">
        <v>84</v>
      </c>
    </row>
    <row r="17" spans="1:6" x14ac:dyDescent="0.25">
      <c r="A17" s="4" t="s">
        <v>85</v>
      </c>
      <c r="B17" s="3" t="s">
        <v>88</v>
      </c>
      <c r="C17" s="4" t="s">
        <v>16</v>
      </c>
      <c r="D17" s="4">
        <v>3</v>
      </c>
      <c r="E17" s="4" t="s">
        <v>128</v>
      </c>
      <c r="F17" s="4" t="s">
        <v>646</v>
      </c>
    </row>
    <row r="18" spans="1:6" x14ac:dyDescent="0.25">
      <c r="A18" s="4" t="s">
        <v>86</v>
      </c>
      <c r="B18" s="3" t="s">
        <v>90</v>
      </c>
      <c r="C18" s="4" t="s">
        <v>31</v>
      </c>
      <c r="D18" s="4">
        <v>5.0000000000000001E-3</v>
      </c>
      <c r="E18" s="4" t="s">
        <v>129</v>
      </c>
      <c r="F18" s="4" t="s">
        <v>662</v>
      </c>
    </row>
    <row r="19" spans="1:6" x14ac:dyDescent="0.25">
      <c r="A19" s="4" t="s">
        <v>87</v>
      </c>
      <c r="B19" s="3" t="s">
        <v>52</v>
      </c>
      <c r="C19" s="4" t="s">
        <v>31</v>
      </c>
      <c r="D19" s="4">
        <v>1.5E-3</v>
      </c>
      <c r="E19" s="4" t="s">
        <v>129</v>
      </c>
      <c r="F19" s="4" t="s">
        <v>693</v>
      </c>
    </row>
    <row r="20" spans="1:6" x14ac:dyDescent="0.25">
      <c r="A20" s="4" t="s">
        <v>89</v>
      </c>
      <c r="B20" s="3" t="s">
        <v>91</v>
      </c>
      <c r="C20" s="4" t="s">
        <v>31</v>
      </c>
      <c r="D20" s="4">
        <v>1E-3</v>
      </c>
      <c r="E20" s="4" t="s">
        <v>130</v>
      </c>
      <c r="F20" s="4" t="s">
        <v>775</v>
      </c>
    </row>
    <row r="21" spans="1:6" x14ac:dyDescent="0.25">
      <c r="F21" s="4" t="s">
        <v>824</v>
      </c>
    </row>
    <row r="22" spans="1:6" x14ac:dyDescent="0.25">
      <c r="A22" s="4" t="s">
        <v>158</v>
      </c>
      <c r="F22" s="4" t="s">
        <v>875</v>
      </c>
    </row>
    <row r="23" spans="1:6" x14ac:dyDescent="0.25">
      <c r="A23" s="4" t="s">
        <v>159</v>
      </c>
      <c r="B23" s="3" t="s">
        <v>164</v>
      </c>
      <c r="C23" s="4" t="s">
        <v>17</v>
      </c>
      <c r="D23" s="4">
        <v>0.125</v>
      </c>
      <c r="E23" s="4" t="s">
        <v>156</v>
      </c>
      <c r="F23" s="4" t="s">
        <v>893</v>
      </c>
    </row>
    <row r="24" spans="1:6" x14ac:dyDescent="0.25">
      <c r="A24" s="4" t="s">
        <v>160</v>
      </c>
      <c r="B24" s="3" t="s">
        <v>165</v>
      </c>
      <c r="C24" s="4" t="s">
        <v>17</v>
      </c>
      <c r="D24" s="4">
        <v>5.0000000000000001E-3</v>
      </c>
      <c r="E24" s="4" t="s">
        <v>156</v>
      </c>
      <c r="F24" s="4" t="s">
        <v>917</v>
      </c>
    </row>
    <row r="25" spans="1:6" x14ac:dyDescent="0.25">
      <c r="A25" s="4" t="s">
        <v>161</v>
      </c>
      <c r="B25" s="3" t="s">
        <v>170</v>
      </c>
      <c r="C25" s="4" t="s">
        <v>171</v>
      </c>
      <c r="D25" s="4">
        <v>5.0000000000000001E-3</v>
      </c>
      <c r="E25" s="4" t="s">
        <v>156</v>
      </c>
      <c r="F25" s="4" t="s">
        <v>925</v>
      </c>
    </row>
    <row r="26" spans="1:6" x14ac:dyDescent="0.25">
      <c r="A26" s="4" t="s">
        <v>162</v>
      </c>
      <c r="B26" s="3" t="s">
        <v>166</v>
      </c>
      <c r="C26" s="4" t="s">
        <v>16</v>
      </c>
      <c r="D26" s="4">
        <v>2.5000000000000001E-2</v>
      </c>
      <c r="E26" s="4" t="s">
        <v>156</v>
      </c>
      <c r="F26" s="4" t="s">
        <v>922</v>
      </c>
    </row>
    <row r="27" spans="1:6" x14ac:dyDescent="0.25">
      <c r="A27" s="4" t="s">
        <v>163</v>
      </c>
      <c r="B27" s="3" t="s">
        <v>23</v>
      </c>
      <c r="C27" s="4" t="s">
        <v>16</v>
      </c>
      <c r="D27" s="4">
        <v>5.0000000000000001E-3</v>
      </c>
      <c r="E27" s="4" t="s">
        <v>156</v>
      </c>
      <c r="F27" s="4" t="s">
        <v>942</v>
      </c>
    </row>
    <row r="28" spans="1:6" x14ac:dyDescent="0.25">
      <c r="A28" s="4" t="s">
        <v>168</v>
      </c>
      <c r="B28" s="3" t="s">
        <v>30</v>
      </c>
      <c r="C28" s="4" t="s">
        <v>31</v>
      </c>
      <c r="D28" s="4">
        <v>5.0000000000000001E-3</v>
      </c>
      <c r="E28" s="4" t="s">
        <v>156</v>
      </c>
      <c r="F28" s="4" t="s">
        <v>1032</v>
      </c>
    </row>
    <row r="29" spans="1:6" x14ac:dyDescent="0.25">
      <c r="A29" s="4" t="s">
        <v>169</v>
      </c>
      <c r="B29" s="3" t="s">
        <v>167</v>
      </c>
      <c r="C29" s="4" t="s">
        <v>27</v>
      </c>
      <c r="D29" s="4">
        <v>0.03</v>
      </c>
      <c r="E29" s="4" t="s">
        <v>156</v>
      </c>
      <c r="F29" s="4" t="s">
        <v>1047</v>
      </c>
    </row>
    <row r="30" spans="1:6" ht="13.8" x14ac:dyDescent="0.3">
      <c r="F30" s="1" t="s">
        <v>1071</v>
      </c>
    </row>
    <row r="31" spans="1:6" ht="13.8" x14ac:dyDescent="0.3">
      <c r="A31" s="4" t="s">
        <v>241</v>
      </c>
      <c r="F31" s="1" t="s">
        <v>1079</v>
      </c>
    </row>
    <row r="32" spans="1:6" x14ac:dyDescent="0.25">
      <c r="A32" s="4" t="s">
        <v>242</v>
      </c>
      <c r="B32" s="3" t="s">
        <v>250</v>
      </c>
      <c r="C32" s="4" t="s">
        <v>16</v>
      </c>
      <c r="D32" s="4">
        <v>0.02</v>
      </c>
      <c r="E32" s="4" t="s">
        <v>156</v>
      </c>
      <c r="F32" s="4" t="s">
        <v>1322</v>
      </c>
    </row>
    <row r="33" spans="1:7" x14ac:dyDescent="0.25">
      <c r="A33" s="4" t="s">
        <v>243</v>
      </c>
      <c r="B33" s="3" t="s">
        <v>251</v>
      </c>
      <c r="C33" s="4" t="s">
        <v>16</v>
      </c>
      <c r="D33" s="4">
        <v>0.18</v>
      </c>
      <c r="E33" s="4" t="s">
        <v>156</v>
      </c>
      <c r="F33" s="4" t="s">
        <v>1350</v>
      </c>
    </row>
    <row r="34" spans="1:7" x14ac:dyDescent="0.25">
      <c r="A34" s="4" t="s">
        <v>244</v>
      </c>
      <c r="B34" s="3" t="s">
        <v>238</v>
      </c>
      <c r="C34" s="4" t="s">
        <v>31</v>
      </c>
      <c r="D34" s="4">
        <v>5.0000000000000001E-4</v>
      </c>
      <c r="E34" s="4" t="s">
        <v>156</v>
      </c>
      <c r="F34" s="4" t="s">
        <v>1415</v>
      </c>
    </row>
    <row r="35" spans="1:7" x14ac:dyDescent="0.25">
      <c r="A35" s="4" t="s">
        <v>245</v>
      </c>
      <c r="B35" s="3" t="s">
        <v>239</v>
      </c>
      <c r="C35" s="4" t="s">
        <v>31</v>
      </c>
      <c r="D35" s="4">
        <v>5.0000000000000001E-4</v>
      </c>
      <c r="E35" s="4" t="s">
        <v>156</v>
      </c>
      <c r="F35" s="4" t="s">
        <v>1431</v>
      </c>
    </row>
    <row r="36" spans="1:7" x14ac:dyDescent="0.25">
      <c r="A36" s="4" t="s">
        <v>246</v>
      </c>
      <c r="B36" s="3" t="s">
        <v>240</v>
      </c>
      <c r="C36" s="4" t="s">
        <v>16</v>
      </c>
      <c r="D36" s="4">
        <v>1E-3</v>
      </c>
      <c r="E36" s="4" t="s">
        <v>156</v>
      </c>
      <c r="F36" s="4" t="s">
        <v>1437</v>
      </c>
      <c r="G36" s="3"/>
    </row>
    <row r="37" spans="1:7" x14ac:dyDescent="0.25">
      <c r="A37" s="4" t="s">
        <v>247</v>
      </c>
      <c r="B37" s="3" t="s">
        <v>256</v>
      </c>
      <c r="C37" s="4" t="s">
        <v>27</v>
      </c>
      <c r="D37" s="4">
        <v>5.0000000000000001E-3</v>
      </c>
      <c r="E37" s="4" t="s">
        <v>156</v>
      </c>
      <c r="F37" s="4" t="s">
        <v>1449</v>
      </c>
    </row>
    <row r="38" spans="1:7" x14ac:dyDescent="0.25">
      <c r="A38" s="4" t="s">
        <v>248</v>
      </c>
      <c r="B38" s="3" t="s">
        <v>253</v>
      </c>
      <c r="C38" s="4" t="s">
        <v>171</v>
      </c>
      <c r="D38" s="4">
        <v>5.0000000000000001E-3</v>
      </c>
      <c r="E38" s="4" t="s">
        <v>156</v>
      </c>
    </row>
    <row r="39" spans="1:7" x14ac:dyDescent="0.25">
      <c r="A39" s="4" t="s">
        <v>249</v>
      </c>
      <c r="B39" s="3" t="s">
        <v>254</v>
      </c>
      <c r="C39" s="4" t="s">
        <v>17</v>
      </c>
      <c r="D39" s="4">
        <v>2.5000000000000001E-2</v>
      </c>
      <c r="E39" s="4" t="s">
        <v>156</v>
      </c>
    </row>
    <row r="40" spans="1:7" x14ac:dyDescent="0.25">
      <c r="A40" s="4" t="s">
        <v>255</v>
      </c>
      <c r="B40" s="3" t="s">
        <v>252</v>
      </c>
      <c r="C40" s="4" t="s">
        <v>31</v>
      </c>
      <c r="D40" s="4">
        <v>2E-3</v>
      </c>
      <c r="E40" s="4" t="s">
        <v>157</v>
      </c>
    </row>
    <row r="42" spans="1:7" x14ac:dyDescent="0.25">
      <c r="A42" s="4" t="s">
        <v>295</v>
      </c>
      <c r="B42" s="27"/>
    </row>
    <row r="43" spans="1:7" x14ac:dyDescent="0.25">
      <c r="A43" s="4" t="s">
        <v>296</v>
      </c>
      <c r="B43" s="28" t="s">
        <v>303</v>
      </c>
      <c r="C43" s="4" t="s">
        <v>16</v>
      </c>
      <c r="D43" s="4">
        <v>0.01</v>
      </c>
      <c r="E43" s="4" t="s">
        <v>156</v>
      </c>
    </row>
    <row r="44" spans="1:7" x14ac:dyDescent="0.25">
      <c r="A44" s="4" t="s">
        <v>297</v>
      </c>
      <c r="B44" s="28" t="s">
        <v>304</v>
      </c>
      <c r="C44" s="4" t="s">
        <v>27</v>
      </c>
      <c r="D44" s="4">
        <v>0.06</v>
      </c>
      <c r="E44" s="4" t="s">
        <v>156</v>
      </c>
    </row>
    <row r="45" spans="1:7" x14ac:dyDescent="0.25">
      <c r="A45" s="4" t="s">
        <v>298</v>
      </c>
      <c r="B45" s="28" t="s">
        <v>305</v>
      </c>
      <c r="C45" s="4" t="s">
        <v>27</v>
      </c>
      <c r="D45" s="4">
        <v>0.06</v>
      </c>
      <c r="E45" s="4" t="s">
        <v>156</v>
      </c>
    </row>
    <row r="46" spans="1:7" x14ac:dyDescent="0.25">
      <c r="A46" s="4" t="s">
        <v>299</v>
      </c>
      <c r="B46" s="28" t="s">
        <v>306</v>
      </c>
      <c r="C46" s="4" t="s">
        <v>27</v>
      </c>
      <c r="D46" s="4">
        <v>0.03</v>
      </c>
      <c r="E46" s="4" t="s">
        <v>156</v>
      </c>
    </row>
    <row r="47" spans="1:7" x14ac:dyDescent="0.25">
      <c r="A47" s="4" t="s">
        <v>300</v>
      </c>
      <c r="B47" s="28" t="s">
        <v>256</v>
      </c>
      <c r="C47" s="4" t="s">
        <v>27</v>
      </c>
      <c r="D47" s="4">
        <v>5.0000000000000001E-3</v>
      </c>
      <c r="E47" s="4" t="s">
        <v>156</v>
      </c>
    </row>
    <row r="48" spans="1:7" x14ac:dyDescent="0.25">
      <c r="A48" s="4" t="s">
        <v>301</v>
      </c>
      <c r="B48" s="28" t="s">
        <v>30</v>
      </c>
      <c r="C48" s="4" t="s">
        <v>31</v>
      </c>
      <c r="D48" s="4">
        <v>5.0000000000000001E-3</v>
      </c>
      <c r="E48" s="4" t="s">
        <v>156</v>
      </c>
    </row>
    <row r="49" spans="1:5" x14ac:dyDescent="0.25">
      <c r="A49" s="4" t="s">
        <v>302</v>
      </c>
      <c r="B49" s="28" t="s">
        <v>307</v>
      </c>
      <c r="C49" s="4" t="s">
        <v>31</v>
      </c>
      <c r="D49" s="4">
        <v>0.03</v>
      </c>
      <c r="E49" s="4" t="s">
        <v>156</v>
      </c>
    </row>
    <row r="51" spans="1:5" x14ac:dyDescent="0.25">
      <c r="A51" s="4" t="s">
        <v>452</v>
      </c>
    </row>
    <row r="52" spans="1:5" x14ac:dyDescent="0.25">
      <c r="A52" s="4" t="s">
        <v>453</v>
      </c>
      <c r="B52" s="28" t="s">
        <v>451</v>
      </c>
      <c r="C52" s="4" t="s">
        <v>31</v>
      </c>
      <c r="D52" s="4">
        <v>7.0000000000000007E-2</v>
      </c>
      <c r="E52" s="4" t="s">
        <v>156</v>
      </c>
    </row>
    <row r="53" spans="1:5" x14ac:dyDescent="0.25">
      <c r="A53" s="4" t="s">
        <v>454</v>
      </c>
      <c r="B53" s="4" t="s">
        <v>459</v>
      </c>
      <c r="C53" s="4" t="s">
        <v>31</v>
      </c>
      <c r="D53" s="4">
        <v>0.01</v>
      </c>
      <c r="E53" s="4" t="s">
        <v>157</v>
      </c>
    </row>
    <row r="54" spans="1:5" x14ac:dyDescent="0.25">
      <c r="A54" s="4" t="s">
        <v>455</v>
      </c>
      <c r="B54" s="4" t="s">
        <v>457</v>
      </c>
      <c r="C54" s="4" t="s">
        <v>16</v>
      </c>
      <c r="D54" s="4">
        <v>0.02</v>
      </c>
      <c r="E54" s="4" t="s">
        <v>156</v>
      </c>
    </row>
    <row r="55" spans="1:5" x14ac:dyDescent="0.25">
      <c r="A55" s="4" t="s">
        <v>456</v>
      </c>
      <c r="B55" s="4" t="s">
        <v>458</v>
      </c>
      <c r="C55" s="4" t="s">
        <v>16</v>
      </c>
      <c r="D55" s="4">
        <v>0.02</v>
      </c>
      <c r="E55" s="4" t="s">
        <v>156</v>
      </c>
    </row>
    <row r="56" spans="1:5" x14ac:dyDescent="0.25">
      <c r="A56" s="4" t="s">
        <v>460</v>
      </c>
      <c r="B56" s="4" t="s">
        <v>461</v>
      </c>
      <c r="C56" s="4" t="s">
        <v>17</v>
      </c>
      <c r="D56" s="4">
        <v>5.0000000000000001E-3</v>
      </c>
      <c r="E56" s="4" t="s">
        <v>156</v>
      </c>
    </row>
    <row r="58" spans="1:5" x14ac:dyDescent="0.25">
      <c r="A58" s="4" t="s">
        <v>513</v>
      </c>
    </row>
    <row r="59" spans="1:5" x14ac:dyDescent="0.25">
      <c r="A59" s="4" t="s">
        <v>514</v>
      </c>
      <c r="B59" s="3" t="s">
        <v>525</v>
      </c>
      <c r="C59" s="4" t="s">
        <v>16</v>
      </c>
      <c r="D59" s="4">
        <v>0.2</v>
      </c>
      <c r="E59" s="4" t="s">
        <v>156</v>
      </c>
    </row>
    <row r="60" spans="1:5" x14ac:dyDescent="0.25">
      <c r="A60" s="4" t="s">
        <v>515</v>
      </c>
      <c r="B60" s="3" t="s">
        <v>520</v>
      </c>
      <c r="C60" s="4" t="s">
        <v>31</v>
      </c>
      <c r="D60" s="4">
        <v>0.01</v>
      </c>
      <c r="E60" s="4" t="s">
        <v>156</v>
      </c>
    </row>
    <row r="61" spans="1:5" x14ac:dyDescent="0.25">
      <c r="A61" s="4" t="s">
        <v>516</v>
      </c>
      <c r="B61" s="3" t="s">
        <v>521</v>
      </c>
      <c r="C61" s="4" t="s">
        <v>31</v>
      </c>
      <c r="D61" s="4">
        <v>0.01</v>
      </c>
      <c r="E61" s="4" t="s">
        <v>157</v>
      </c>
    </row>
    <row r="62" spans="1:5" x14ac:dyDescent="0.25">
      <c r="A62" s="4" t="s">
        <v>517</v>
      </c>
      <c r="B62" s="3" t="s">
        <v>253</v>
      </c>
      <c r="C62" s="4" t="s">
        <v>171</v>
      </c>
      <c r="D62" s="4">
        <v>5.0000000000000001E-3</v>
      </c>
      <c r="E62" s="4" t="s">
        <v>156</v>
      </c>
    </row>
    <row r="63" spans="1:5" x14ac:dyDescent="0.25">
      <c r="A63" s="4" t="s">
        <v>518</v>
      </c>
      <c r="B63" s="4" t="s">
        <v>437</v>
      </c>
      <c r="C63" s="4" t="s">
        <v>16</v>
      </c>
      <c r="D63" s="4">
        <v>2E-3</v>
      </c>
      <c r="E63" s="4" t="s">
        <v>539</v>
      </c>
    </row>
    <row r="65" spans="1:5" x14ac:dyDescent="0.25">
      <c r="A65" s="4" t="s">
        <v>519</v>
      </c>
    </row>
    <row r="66" spans="1:5" x14ac:dyDescent="0.25">
      <c r="A66" s="4" t="s">
        <v>522</v>
      </c>
      <c r="B66" s="3" t="s">
        <v>525</v>
      </c>
      <c r="C66" s="4" t="s">
        <v>16</v>
      </c>
      <c r="D66" s="4">
        <v>0.25</v>
      </c>
      <c r="E66" s="4" t="s">
        <v>156</v>
      </c>
    </row>
    <row r="67" spans="1:5" x14ac:dyDescent="0.25">
      <c r="A67" s="4" t="s">
        <v>523</v>
      </c>
      <c r="B67" s="3" t="s">
        <v>520</v>
      </c>
      <c r="C67" s="4" t="s">
        <v>31</v>
      </c>
      <c r="D67" s="4">
        <v>0.01</v>
      </c>
      <c r="E67" s="4" t="s">
        <v>156</v>
      </c>
    </row>
    <row r="68" spans="1:5" x14ac:dyDescent="0.25">
      <c r="A68" s="4" t="s">
        <v>524</v>
      </c>
      <c r="B68" s="3" t="s">
        <v>521</v>
      </c>
      <c r="C68" s="4" t="s">
        <v>31</v>
      </c>
      <c r="D68" s="4">
        <v>0.05</v>
      </c>
      <c r="E68" s="4" t="s">
        <v>157</v>
      </c>
    </row>
    <row r="69" spans="1:5" x14ac:dyDescent="0.25">
      <c r="A69" s="4" t="s">
        <v>644</v>
      </c>
      <c r="B69" s="3" t="s">
        <v>645</v>
      </c>
      <c r="C69" s="4" t="s">
        <v>31</v>
      </c>
      <c r="D69" s="4">
        <v>0.02</v>
      </c>
      <c r="E69" s="4" t="s">
        <v>157</v>
      </c>
    </row>
    <row r="70" spans="1:5" x14ac:dyDescent="0.25">
      <c r="B70" s="3"/>
    </row>
    <row r="71" spans="1:5" x14ac:dyDescent="0.25">
      <c r="A71" s="3" t="s">
        <v>526</v>
      </c>
      <c r="B71" s="3"/>
      <c r="C71" s="3"/>
      <c r="D71" s="3"/>
    </row>
    <row r="72" spans="1:5" x14ac:dyDescent="0.25">
      <c r="A72" s="3" t="s">
        <v>527</v>
      </c>
      <c r="B72" s="3" t="s">
        <v>530</v>
      </c>
      <c r="C72" s="3" t="s">
        <v>31</v>
      </c>
      <c r="D72" s="3">
        <v>7.0000000000000007E-2</v>
      </c>
      <c r="E72" s="4" t="s">
        <v>156</v>
      </c>
    </row>
    <row r="73" spans="1:5" x14ac:dyDescent="0.25">
      <c r="A73" s="3" t="s">
        <v>528</v>
      </c>
      <c r="B73" s="3" t="s">
        <v>531</v>
      </c>
      <c r="C73" s="3" t="s">
        <v>16</v>
      </c>
      <c r="D73" s="3">
        <v>3.0000000000000001E-3</v>
      </c>
      <c r="E73" s="4" t="s">
        <v>539</v>
      </c>
    </row>
    <row r="74" spans="1:5" x14ac:dyDescent="0.25">
      <c r="A74" s="3" t="s">
        <v>529</v>
      </c>
      <c r="B74" s="3" t="s">
        <v>321</v>
      </c>
      <c r="C74" s="3" t="s">
        <v>17</v>
      </c>
      <c r="D74" s="3">
        <v>0.02</v>
      </c>
      <c r="E74" s="4" t="s">
        <v>156</v>
      </c>
    </row>
    <row r="75" spans="1:5" x14ac:dyDescent="0.25">
      <c r="A75" s="3" t="s">
        <v>534</v>
      </c>
      <c r="B75" s="3" t="s">
        <v>253</v>
      </c>
      <c r="C75" s="3" t="s">
        <v>171</v>
      </c>
      <c r="D75" s="3">
        <v>3.0000000000000001E-3</v>
      </c>
      <c r="E75" s="4" t="s">
        <v>156</v>
      </c>
    </row>
    <row r="76" spans="1:5" x14ac:dyDescent="0.25">
      <c r="A76" s="3" t="s">
        <v>535</v>
      </c>
      <c r="B76" s="3" t="s">
        <v>532</v>
      </c>
      <c r="C76" s="3" t="s">
        <v>27</v>
      </c>
      <c r="D76" s="3">
        <v>0.01</v>
      </c>
      <c r="E76" s="4" t="s">
        <v>156</v>
      </c>
    </row>
    <row r="77" spans="1:5" x14ac:dyDescent="0.25">
      <c r="A77" s="3" t="s">
        <v>536</v>
      </c>
      <c r="B77" s="3" t="s">
        <v>533</v>
      </c>
      <c r="C77" s="3" t="s">
        <v>31</v>
      </c>
      <c r="D77" s="3">
        <v>1.4999999999999999E-2</v>
      </c>
      <c r="E77" s="4" t="s">
        <v>156</v>
      </c>
    </row>
    <row r="78" spans="1:5" x14ac:dyDescent="0.25">
      <c r="A78" s="3" t="s">
        <v>537</v>
      </c>
      <c r="B78" s="3" t="s">
        <v>538</v>
      </c>
      <c r="C78" s="3" t="s">
        <v>16</v>
      </c>
      <c r="D78" s="3">
        <v>0.02</v>
      </c>
      <c r="E78" s="4" t="s">
        <v>156</v>
      </c>
    </row>
    <row r="80" spans="1:5" x14ac:dyDescent="0.25">
      <c r="A80" s="4" t="s">
        <v>555</v>
      </c>
    </row>
    <row r="81" spans="1:5" x14ac:dyDescent="0.25">
      <c r="A81" s="4" t="s">
        <v>556</v>
      </c>
      <c r="B81" s="3" t="s">
        <v>560</v>
      </c>
      <c r="C81" s="3" t="s">
        <v>16</v>
      </c>
      <c r="D81" s="4">
        <v>0.13</v>
      </c>
      <c r="E81" s="4" t="s">
        <v>156</v>
      </c>
    </row>
    <row r="82" spans="1:5" x14ac:dyDescent="0.25">
      <c r="A82" s="4" t="s">
        <v>557</v>
      </c>
      <c r="B82" s="3" t="s">
        <v>561</v>
      </c>
      <c r="C82" s="3" t="s">
        <v>16</v>
      </c>
      <c r="D82" s="4">
        <v>0.09</v>
      </c>
      <c r="E82" s="4" t="s">
        <v>156</v>
      </c>
    </row>
    <row r="83" spans="1:5" x14ac:dyDescent="0.25">
      <c r="A83" s="4" t="s">
        <v>558</v>
      </c>
      <c r="B83" s="3" t="s">
        <v>340</v>
      </c>
      <c r="C83" s="3" t="s">
        <v>16</v>
      </c>
      <c r="D83" s="4">
        <v>3.0000000000000001E-3</v>
      </c>
      <c r="E83" s="4" t="s">
        <v>539</v>
      </c>
    </row>
    <row r="84" spans="1:5" x14ac:dyDescent="0.25">
      <c r="A84" s="4" t="s">
        <v>559</v>
      </c>
      <c r="B84" s="3" t="s">
        <v>562</v>
      </c>
      <c r="C84" s="3" t="s">
        <v>31</v>
      </c>
      <c r="D84" s="4">
        <v>5.0000000000000001E-3</v>
      </c>
      <c r="E84" s="4" t="s">
        <v>156</v>
      </c>
    </row>
    <row r="85" spans="1:5" x14ac:dyDescent="0.25">
      <c r="A85" s="4" t="s">
        <v>766</v>
      </c>
      <c r="B85" s="3" t="s">
        <v>323</v>
      </c>
      <c r="C85" s="3" t="s">
        <v>31</v>
      </c>
      <c r="D85" s="4">
        <v>3.0000000000000001E-3</v>
      </c>
      <c r="E85" s="4" t="s">
        <v>156</v>
      </c>
    </row>
    <row r="87" spans="1:5" x14ac:dyDescent="0.25">
      <c r="A87" s="4" t="s">
        <v>563</v>
      </c>
    </row>
    <row r="88" spans="1:5" x14ac:dyDescent="0.25">
      <c r="A88" s="4" t="s">
        <v>593</v>
      </c>
      <c r="B88" s="4" t="s">
        <v>595</v>
      </c>
      <c r="C88" s="3" t="s">
        <v>31</v>
      </c>
      <c r="D88" s="3">
        <v>7.0000000000000007E-2</v>
      </c>
      <c r="E88" s="4" t="s">
        <v>156</v>
      </c>
    </row>
    <row r="89" spans="1:5" x14ac:dyDescent="0.25">
      <c r="A89" s="4" t="s">
        <v>592</v>
      </c>
      <c r="B89" s="3" t="s">
        <v>321</v>
      </c>
      <c r="C89" s="3" t="s">
        <v>17</v>
      </c>
      <c r="D89" s="3">
        <v>0.02</v>
      </c>
      <c r="E89" s="4" t="s">
        <v>156</v>
      </c>
    </row>
    <row r="90" spans="1:5" x14ac:dyDescent="0.25">
      <c r="A90" s="4" t="s">
        <v>594</v>
      </c>
      <c r="B90" s="3" t="s">
        <v>253</v>
      </c>
      <c r="C90" s="3" t="s">
        <v>171</v>
      </c>
      <c r="D90" s="3">
        <v>3.0000000000000001E-3</v>
      </c>
      <c r="E90" s="4" t="s">
        <v>156</v>
      </c>
    </row>
    <row r="91" spans="1:5" x14ac:dyDescent="0.25">
      <c r="A91" s="4" t="s">
        <v>652</v>
      </c>
      <c r="B91" s="28" t="s">
        <v>30</v>
      </c>
      <c r="C91" s="4" t="s">
        <v>31</v>
      </c>
      <c r="D91" s="4">
        <v>5.0000000000000001E-3</v>
      </c>
      <c r="E91" s="4" t="s">
        <v>156</v>
      </c>
    </row>
    <row r="93" spans="1:5" x14ac:dyDescent="0.25">
      <c r="A93" s="4" t="s">
        <v>596</v>
      </c>
    </row>
    <row r="94" spans="1:5" x14ac:dyDescent="0.25">
      <c r="A94" s="4" t="s">
        <v>597</v>
      </c>
      <c r="B94" s="4" t="s">
        <v>596</v>
      </c>
      <c r="C94" s="3" t="s">
        <v>31</v>
      </c>
      <c r="D94" s="3">
        <v>7.0000000000000007E-2</v>
      </c>
      <c r="E94" s="4" t="s">
        <v>156</v>
      </c>
    </row>
    <row r="95" spans="1:5" x14ac:dyDescent="0.25">
      <c r="A95" s="4" t="s">
        <v>598</v>
      </c>
      <c r="B95" s="28" t="s">
        <v>30</v>
      </c>
      <c r="C95" s="4" t="s">
        <v>31</v>
      </c>
      <c r="D95" s="4">
        <v>5.0000000000000001E-3</v>
      </c>
      <c r="E95" s="4" t="s">
        <v>156</v>
      </c>
    </row>
    <row r="96" spans="1:5" x14ac:dyDescent="0.25">
      <c r="A96" s="4" t="s">
        <v>599</v>
      </c>
      <c r="B96" s="3" t="s">
        <v>651</v>
      </c>
      <c r="C96" s="3" t="s">
        <v>171</v>
      </c>
      <c r="D96" s="3">
        <v>1E-3</v>
      </c>
      <c r="E96" s="4" t="s">
        <v>156</v>
      </c>
    </row>
    <row r="97" spans="1:5" x14ac:dyDescent="0.25">
      <c r="B97" s="3"/>
      <c r="C97" s="3"/>
      <c r="D97" s="3"/>
    </row>
    <row r="99" spans="1:5" x14ac:dyDescent="0.25">
      <c r="A99" s="4" t="s">
        <v>646</v>
      </c>
    </row>
    <row r="100" spans="1:5" x14ac:dyDescent="0.25">
      <c r="A100" s="4" t="s">
        <v>647</v>
      </c>
      <c r="B100" s="4" t="s">
        <v>646</v>
      </c>
      <c r="C100" s="3" t="s">
        <v>31</v>
      </c>
      <c r="D100" s="4">
        <v>0.06</v>
      </c>
      <c r="E100" s="4" t="s">
        <v>156</v>
      </c>
    </row>
    <row r="101" spans="1:5" x14ac:dyDescent="0.25">
      <c r="A101" s="4" t="s">
        <v>648</v>
      </c>
      <c r="B101" s="4" t="s">
        <v>650</v>
      </c>
      <c r="C101" s="3" t="s">
        <v>171</v>
      </c>
      <c r="D101" s="3">
        <v>3.0000000000000001E-3</v>
      </c>
      <c r="E101" s="4" t="s">
        <v>156</v>
      </c>
    </row>
    <row r="102" spans="1:5" x14ac:dyDescent="0.25">
      <c r="A102" s="4" t="s">
        <v>649</v>
      </c>
      <c r="B102" s="4" t="s">
        <v>459</v>
      </c>
      <c r="C102" s="4" t="s">
        <v>31</v>
      </c>
      <c r="D102" s="4">
        <v>0.01</v>
      </c>
      <c r="E102" s="4" t="s">
        <v>157</v>
      </c>
    </row>
    <row r="103" spans="1:5" x14ac:dyDescent="0.25">
      <c r="A103" s="4" t="s">
        <v>654</v>
      </c>
      <c r="B103" s="3" t="s">
        <v>651</v>
      </c>
      <c r="C103" s="3" t="s">
        <v>171</v>
      </c>
      <c r="D103" s="3">
        <v>1E-3</v>
      </c>
      <c r="E103" s="4" t="s">
        <v>156</v>
      </c>
    </row>
    <row r="105" spans="1:5" x14ac:dyDescent="0.25">
      <c r="A105" s="4" t="s">
        <v>653</v>
      </c>
    </row>
    <row r="106" spans="1:5" x14ac:dyDescent="0.25">
      <c r="A106" s="4" t="s">
        <v>655</v>
      </c>
      <c r="B106" s="4" t="s">
        <v>937</v>
      </c>
      <c r="C106" s="3" t="s">
        <v>938</v>
      </c>
      <c r="D106" s="4">
        <v>6.5000000000000002E-2</v>
      </c>
      <c r="E106" s="4" t="s">
        <v>156</v>
      </c>
    </row>
    <row r="107" spans="1:5" x14ac:dyDescent="0.25">
      <c r="A107" s="4" t="s">
        <v>656</v>
      </c>
      <c r="B107" s="4" t="s">
        <v>459</v>
      </c>
      <c r="C107" s="4" t="s">
        <v>31</v>
      </c>
      <c r="D107" s="4">
        <v>0.01</v>
      </c>
      <c r="E107" s="4" t="s">
        <v>157</v>
      </c>
    </row>
    <row r="108" spans="1:5" x14ac:dyDescent="0.25">
      <c r="A108" s="4" t="s">
        <v>657</v>
      </c>
      <c r="B108" s="4" t="s">
        <v>642</v>
      </c>
      <c r="C108" s="3" t="s">
        <v>17</v>
      </c>
      <c r="D108" s="4">
        <v>0.01</v>
      </c>
      <c r="E108" s="4" t="s">
        <v>156</v>
      </c>
    </row>
    <row r="109" spans="1:5" x14ac:dyDescent="0.25">
      <c r="A109" s="4" t="s">
        <v>658</v>
      </c>
      <c r="B109" s="28" t="s">
        <v>969</v>
      </c>
      <c r="C109" s="4" t="s">
        <v>27</v>
      </c>
      <c r="D109" s="4">
        <v>0.03</v>
      </c>
      <c r="E109" s="4" t="s">
        <v>156</v>
      </c>
    </row>
    <row r="110" spans="1:5" x14ac:dyDescent="0.25">
      <c r="A110" s="4" t="s">
        <v>659</v>
      </c>
      <c r="B110" s="4" t="s">
        <v>239</v>
      </c>
      <c r="C110" s="4" t="s">
        <v>31</v>
      </c>
      <c r="D110" s="4">
        <v>1E-3</v>
      </c>
      <c r="E110" s="4" t="s">
        <v>156</v>
      </c>
    </row>
    <row r="111" spans="1:5" x14ac:dyDescent="0.25">
      <c r="A111" s="4" t="s">
        <v>660</v>
      </c>
      <c r="B111" s="3" t="s">
        <v>96</v>
      </c>
      <c r="C111" s="4" t="s">
        <v>31</v>
      </c>
      <c r="D111" s="4">
        <v>1E-3</v>
      </c>
      <c r="E111" s="4" t="s">
        <v>129</v>
      </c>
    </row>
    <row r="112" spans="1:5" x14ac:dyDescent="0.25">
      <c r="A112" s="4" t="s">
        <v>661</v>
      </c>
      <c r="B112" s="3" t="s">
        <v>95</v>
      </c>
      <c r="C112" s="4" t="s">
        <v>78</v>
      </c>
      <c r="D112" s="4">
        <v>5.0000000000000001E-3</v>
      </c>
      <c r="E112" s="4" t="s">
        <v>130</v>
      </c>
    </row>
    <row r="113" spans="1:5" x14ac:dyDescent="0.25">
      <c r="B113" s="3"/>
    </row>
    <row r="114" spans="1:5" x14ac:dyDescent="0.25">
      <c r="B114" s="3"/>
    </row>
    <row r="116" spans="1:5" x14ac:dyDescent="0.25">
      <c r="A116" s="4" t="s">
        <v>662</v>
      </c>
      <c r="B116" s="4" t="s">
        <v>663</v>
      </c>
      <c r="C116" s="3" t="s">
        <v>31</v>
      </c>
      <c r="D116" s="4">
        <v>6.5000000000000002E-2</v>
      </c>
      <c r="E116" s="4" t="s">
        <v>156</v>
      </c>
    </row>
    <row r="117" spans="1:5" x14ac:dyDescent="0.25">
      <c r="A117" s="4" t="s">
        <v>664</v>
      </c>
      <c r="B117" s="3" t="s">
        <v>92</v>
      </c>
      <c r="C117" s="4" t="s">
        <v>17</v>
      </c>
      <c r="D117" s="4">
        <v>1.4999999999999999E-2</v>
      </c>
      <c r="E117" s="4" t="s">
        <v>129</v>
      </c>
    </row>
    <row r="118" spans="1:5" x14ac:dyDescent="0.25">
      <c r="A118" s="4" t="s">
        <v>665</v>
      </c>
      <c r="B118" s="3" t="s">
        <v>560</v>
      </c>
      <c r="C118" s="3" t="s">
        <v>16</v>
      </c>
      <c r="D118" s="4">
        <v>0.03</v>
      </c>
      <c r="E118" s="4" t="s">
        <v>156</v>
      </c>
    </row>
    <row r="119" spans="1:5" x14ac:dyDescent="0.25">
      <c r="A119" s="4" t="s">
        <v>666</v>
      </c>
      <c r="B119" s="4" t="s">
        <v>650</v>
      </c>
      <c r="C119" s="3" t="s">
        <v>171</v>
      </c>
      <c r="D119" s="3">
        <v>3.0000000000000001E-3</v>
      </c>
      <c r="E119" s="4" t="s">
        <v>156</v>
      </c>
    </row>
    <row r="120" spans="1:5" x14ac:dyDescent="0.25">
      <c r="A120" s="4" t="s">
        <v>667</v>
      </c>
      <c r="B120" s="3" t="s">
        <v>97</v>
      </c>
      <c r="C120" s="4" t="s">
        <v>31</v>
      </c>
      <c r="D120" s="4">
        <v>5.0000000000000001E-3</v>
      </c>
      <c r="E120" s="4" t="s">
        <v>156</v>
      </c>
    </row>
    <row r="121" spans="1:5" x14ac:dyDescent="0.25">
      <c r="A121" s="4" t="s">
        <v>668</v>
      </c>
      <c r="B121" s="3" t="s">
        <v>651</v>
      </c>
      <c r="C121" s="3" t="s">
        <v>171</v>
      </c>
      <c r="D121" s="3">
        <v>1E-3</v>
      </c>
      <c r="E121" s="4" t="s">
        <v>156</v>
      </c>
    </row>
    <row r="122" spans="1:5" x14ac:dyDescent="0.25">
      <c r="A122" s="4" t="s">
        <v>669</v>
      </c>
      <c r="B122" s="4" t="s">
        <v>459</v>
      </c>
      <c r="C122" s="4" t="s">
        <v>31</v>
      </c>
      <c r="D122" s="4">
        <v>0.01</v>
      </c>
      <c r="E122" s="4" t="s">
        <v>157</v>
      </c>
    </row>
    <row r="123" spans="1:5" x14ac:dyDescent="0.25">
      <c r="A123" s="4" t="s">
        <v>670</v>
      </c>
      <c r="B123" s="4" t="s">
        <v>673</v>
      </c>
      <c r="C123" s="4" t="s">
        <v>31</v>
      </c>
      <c r="D123" s="4">
        <v>0.01</v>
      </c>
      <c r="E123" s="4" t="s">
        <v>156</v>
      </c>
    </row>
    <row r="124" spans="1:5" x14ac:dyDescent="0.25">
      <c r="A124" s="4" t="s">
        <v>671</v>
      </c>
      <c r="B124" s="3" t="s">
        <v>95</v>
      </c>
      <c r="C124" s="4" t="s">
        <v>78</v>
      </c>
      <c r="D124" s="4">
        <v>5.0000000000000001E-3</v>
      </c>
      <c r="E124" s="4" t="s">
        <v>130</v>
      </c>
    </row>
    <row r="125" spans="1:5" x14ac:dyDescent="0.25">
      <c r="A125" s="4" t="s">
        <v>672</v>
      </c>
      <c r="B125" s="4" t="s">
        <v>461</v>
      </c>
      <c r="C125" s="4" t="s">
        <v>17</v>
      </c>
      <c r="D125" s="4">
        <v>5.0000000000000001E-3</v>
      </c>
      <c r="E125" s="4" t="s">
        <v>156</v>
      </c>
    </row>
    <row r="127" spans="1:5" x14ac:dyDescent="0.25">
      <c r="A127" s="4" t="s">
        <v>693</v>
      </c>
    </row>
    <row r="128" spans="1:5" x14ac:dyDescent="0.25">
      <c r="A128" s="4" t="s">
        <v>694</v>
      </c>
      <c r="B128" s="4" t="s">
        <v>698</v>
      </c>
      <c r="C128" s="3" t="s">
        <v>16</v>
      </c>
      <c r="D128" s="4">
        <v>0.25</v>
      </c>
      <c r="E128" s="4" t="s">
        <v>156</v>
      </c>
    </row>
    <row r="129" spans="1:5" x14ac:dyDescent="0.25">
      <c r="A129" s="4" t="s">
        <v>695</v>
      </c>
      <c r="B129" s="4" t="s">
        <v>699</v>
      </c>
      <c r="C129" s="4" t="s">
        <v>31</v>
      </c>
      <c r="D129" s="4">
        <v>1E-3</v>
      </c>
      <c r="E129" s="4" t="s">
        <v>156</v>
      </c>
    </row>
    <row r="130" spans="1:5" x14ac:dyDescent="0.25">
      <c r="A130" s="4" t="s">
        <v>696</v>
      </c>
      <c r="B130" s="4" t="s">
        <v>700</v>
      </c>
      <c r="C130" s="4" t="s">
        <v>31</v>
      </c>
      <c r="D130" s="4">
        <v>1E-3</v>
      </c>
      <c r="E130" s="4" t="s">
        <v>156</v>
      </c>
    </row>
    <row r="131" spans="1:5" x14ac:dyDescent="0.25">
      <c r="A131" s="4" t="s">
        <v>697</v>
      </c>
      <c r="B131" s="4" t="s">
        <v>701</v>
      </c>
      <c r="C131" s="4" t="s">
        <v>31</v>
      </c>
      <c r="D131" s="4">
        <v>1E-3</v>
      </c>
      <c r="E131" s="4" t="s">
        <v>156</v>
      </c>
    </row>
    <row r="132" spans="1:5" x14ac:dyDescent="0.25">
      <c r="A132" s="4" t="s">
        <v>704</v>
      </c>
      <c r="B132" s="4" t="s">
        <v>702</v>
      </c>
      <c r="C132" s="4" t="s">
        <v>31</v>
      </c>
      <c r="D132" s="4">
        <v>1E-3</v>
      </c>
      <c r="E132" s="4" t="s">
        <v>156</v>
      </c>
    </row>
    <row r="133" spans="1:5" x14ac:dyDescent="0.25">
      <c r="A133" s="4" t="s">
        <v>705</v>
      </c>
      <c r="B133" s="4" t="s">
        <v>459</v>
      </c>
      <c r="C133" s="4" t="s">
        <v>31</v>
      </c>
      <c r="D133" s="4">
        <v>0.01</v>
      </c>
      <c r="E133" s="4" t="s">
        <v>157</v>
      </c>
    </row>
    <row r="134" spans="1:5" x14ac:dyDescent="0.25">
      <c r="A134" s="4" t="s">
        <v>706</v>
      </c>
      <c r="B134" s="4" t="s">
        <v>703</v>
      </c>
      <c r="C134" s="4" t="s">
        <v>31</v>
      </c>
      <c r="D134" s="4">
        <v>1E-3</v>
      </c>
      <c r="E134" s="4" t="s">
        <v>156</v>
      </c>
    </row>
    <row r="136" spans="1:5" x14ac:dyDescent="0.25">
      <c r="A136" s="4" t="s">
        <v>775</v>
      </c>
    </row>
    <row r="137" spans="1:5" x14ac:dyDescent="0.25">
      <c r="A137" s="4" t="s">
        <v>776</v>
      </c>
      <c r="B137" s="3" t="s">
        <v>52</v>
      </c>
      <c r="C137" s="4" t="s">
        <v>31</v>
      </c>
      <c r="D137" s="4">
        <v>3.0000000000000001E-3</v>
      </c>
      <c r="E137" s="4" t="s">
        <v>129</v>
      </c>
    </row>
    <row r="138" spans="1:5" x14ac:dyDescent="0.25">
      <c r="A138" s="4" t="s">
        <v>777</v>
      </c>
      <c r="B138" s="4" t="s">
        <v>775</v>
      </c>
      <c r="C138" s="4" t="s">
        <v>784</v>
      </c>
      <c r="D138" s="4">
        <v>0.05</v>
      </c>
      <c r="E138" s="4" t="s">
        <v>129</v>
      </c>
    </row>
    <row r="139" spans="1:5" x14ac:dyDescent="0.25">
      <c r="A139" s="4" t="s">
        <v>778</v>
      </c>
      <c r="B139" s="3" t="s">
        <v>97</v>
      </c>
      <c r="C139" s="4" t="s">
        <v>31</v>
      </c>
      <c r="D139" s="4">
        <v>5.0000000000000001E-3</v>
      </c>
      <c r="E139" s="4" t="s">
        <v>129</v>
      </c>
    </row>
    <row r="140" spans="1:5" x14ac:dyDescent="0.25">
      <c r="A140" s="4" t="s">
        <v>779</v>
      </c>
      <c r="B140" s="3" t="s">
        <v>96</v>
      </c>
      <c r="C140" s="4" t="s">
        <v>31</v>
      </c>
      <c r="D140" s="4">
        <v>1E-3</v>
      </c>
      <c r="E140" s="4" t="s">
        <v>129</v>
      </c>
    </row>
    <row r="141" spans="1:5" x14ac:dyDescent="0.25">
      <c r="A141" s="4" t="s">
        <v>780</v>
      </c>
      <c r="B141" s="3" t="s">
        <v>95</v>
      </c>
      <c r="C141" s="4" t="s">
        <v>78</v>
      </c>
      <c r="D141" s="4">
        <v>5.0000000000000001E-3</v>
      </c>
      <c r="E141" s="4" t="s">
        <v>130</v>
      </c>
    </row>
    <row r="142" spans="1:5" x14ac:dyDescent="0.25">
      <c r="A142" s="4" t="s">
        <v>781</v>
      </c>
      <c r="B142" s="3" t="s">
        <v>94</v>
      </c>
      <c r="C142" s="4" t="s">
        <v>31</v>
      </c>
      <c r="D142" s="4">
        <v>5.0000000000000001E-3</v>
      </c>
      <c r="E142" s="4" t="s">
        <v>130</v>
      </c>
    </row>
    <row r="143" spans="1:5" x14ac:dyDescent="0.25">
      <c r="A143" s="4" t="s">
        <v>782</v>
      </c>
      <c r="B143" s="3" t="s">
        <v>93</v>
      </c>
      <c r="C143" s="4" t="s">
        <v>16</v>
      </c>
      <c r="D143" s="4">
        <v>0.03</v>
      </c>
      <c r="E143" s="4" t="s">
        <v>129</v>
      </c>
    </row>
    <row r="144" spans="1:5" x14ac:dyDescent="0.25">
      <c r="A144" s="4" t="s">
        <v>783</v>
      </c>
      <c r="B144" s="3" t="s">
        <v>92</v>
      </c>
      <c r="C144" s="4" t="s">
        <v>17</v>
      </c>
      <c r="D144" s="4">
        <v>0.01</v>
      </c>
      <c r="E144" s="4" t="s">
        <v>129</v>
      </c>
    </row>
    <row r="146" spans="1:6" x14ac:dyDescent="0.25">
      <c r="A146" s="4" t="s">
        <v>824</v>
      </c>
    </row>
    <row r="147" spans="1:6" x14ac:dyDescent="0.25">
      <c r="A147" s="4" t="s">
        <v>825</v>
      </c>
      <c r="B147" s="4" t="s">
        <v>824</v>
      </c>
      <c r="F147" s="4" t="s">
        <v>832</v>
      </c>
    </row>
    <row r="148" spans="1:6" x14ac:dyDescent="0.25">
      <c r="A148" s="4" t="s">
        <v>826</v>
      </c>
      <c r="B148" s="4" t="s">
        <v>459</v>
      </c>
      <c r="C148" s="4" t="s">
        <v>31</v>
      </c>
      <c r="D148" s="4">
        <v>0.01</v>
      </c>
      <c r="E148" s="4" t="s">
        <v>157</v>
      </c>
    </row>
    <row r="149" spans="1:6" x14ac:dyDescent="0.25">
      <c r="A149" s="4" t="s">
        <v>827</v>
      </c>
      <c r="B149" s="4" t="s">
        <v>642</v>
      </c>
      <c r="C149" s="3" t="s">
        <v>17</v>
      </c>
      <c r="D149" s="4">
        <v>0.01</v>
      </c>
      <c r="E149" s="4" t="s">
        <v>156</v>
      </c>
    </row>
    <row r="150" spans="1:6" x14ac:dyDescent="0.25">
      <c r="A150" s="4" t="s">
        <v>828</v>
      </c>
      <c r="B150" s="28" t="s">
        <v>304</v>
      </c>
      <c r="C150" s="4" t="s">
        <v>27</v>
      </c>
      <c r="D150" s="4">
        <v>0.03</v>
      </c>
      <c r="E150" s="4" t="s">
        <v>156</v>
      </c>
    </row>
    <row r="151" spans="1:6" x14ac:dyDescent="0.25">
      <c r="A151" s="4" t="s">
        <v>829</v>
      </c>
      <c r="B151" s="4" t="s">
        <v>239</v>
      </c>
      <c r="C151" s="4" t="s">
        <v>31</v>
      </c>
      <c r="D151" s="4">
        <v>1E-3</v>
      </c>
      <c r="E151" s="4" t="s">
        <v>156</v>
      </c>
    </row>
    <row r="152" spans="1:6" x14ac:dyDescent="0.25">
      <c r="A152" s="4" t="s">
        <v>830</v>
      </c>
      <c r="B152" s="3" t="s">
        <v>96</v>
      </c>
      <c r="C152" s="4" t="s">
        <v>31</v>
      </c>
      <c r="D152" s="4">
        <v>1E-3</v>
      </c>
      <c r="E152" s="4" t="s">
        <v>129</v>
      </c>
    </row>
    <row r="153" spans="1:6" x14ac:dyDescent="0.25">
      <c r="A153" s="4" t="s">
        <v>831</v>
      </c>
      <c r="B153" s="3" t="s">
        <v>95</v>
      </c>
      <c r="C153" s="4" t="s">
        <v>78</v>
      </c>
      <c r="D153" s="4">
        <v>5.0000000000000001E-3</v>
      </c>
      <c r="E153" s="4" t="s">
        <v>130</v>
      </c>
    </row>
    <row r="154" spans="1:6" x14ac:dyDescent="0.25">
      <c r="B154" s="3"/>
    </row>
    <row r="155" spans="1:6" x14ac:dyDescent="0.25">
      <c r="A155" s="4" t="s">
        <v>875</v>
      </c>
    </row>
    <row r="156" spans="1:6" x14ac:dyDescent="0.25">
      <c r="A156" s="4" t="s">
        <v>876</v>
      </c>
      <c r="B156" s="4" t="s">
        <v>875</v>
      </c>
      <c r="C156" s="4" t="s">
        <v>877</v>
      </c>
      <c r="D156" s="4">
        <v>0.3</v>
      </c>
      <c r="E156" s="4" t="s">
        <v>156</v>
      </c>
    </row>
    <row r="158" spans="1:6" x14ac:dyDescent="0.25">
      <c r="A158" s="4" t="s">
        <v>893</v>
      </c>
      <c r="B158" s="27"/>
    </row>
    <row r="159" spans="1:6" x14ac:dyDescent="0.25">
      <c r="A159" s="4" t="s">
        <v>894</v>
      </c>
      <c r="B159" s="28" t="s">
        <v>303</v>
      </c>
      <c r="C159" s="4" t="s">
        <v>16</v>
      </c>
      <c r="D159" s="4">
        <v>0.01</v>
      </c>
      <c r="E159" s="4" t="s">
        <v>156</v>
      </c>
    </row>
    <row r="160" spans="1:6" x14ac:dyDescent="0.25">
      <c r="A160" s="4" t="s">
        <v>895</v>
      </c>
      <c r="B160" s="28" t="s">
        <v>304</v>
      </c>
      <c r="C160" s="4" t="s">
        <v>27</v>
      </c>
      <c r="D160" s="4">
        <v>0.06</v>
      </c>
      <c r="E160" s="4" t="s">
        <v>156</v>
      </c>
    </row>
    <row r="161" spans="1:5" x14ac:dyDescent="0.25">
      <c r="A161" s="4" t="s">
        <v>896</v>
      </c>
      <c r="B161" s="28" t="s">
        <v>773</v>
      </c>
      <c r="C161" s="4" t="s">
        <v>16</v>
      </c>
      <c r="D161" s="4">
        <v>0.06</v>
      </c>
      <c r="E161" s="4" t="s">
        <v>156</v>
      </c>
    </row>
    <row r="162" spans="1:5" x14ac:dyDescent="0.25">
      <c r="A162" s="4" t="s">
        <v>897</v>
      </c>
      <c r="B162" s="28" t="s">
        <v>898</v>
      </c>
      <c r="C162" s="4" t="s">
        <v>16</v>
      </c>
      <c r="D162" s="4">
        <v>0.08</v>
      </c>
      <c r="E162" s="4" t="s">
        <v>156</v>
      </c>
    </row>
    <row r="163" spans="1:5" x14ac:dyDescent="0.25">
      <c r="A163" s="4" t="s">
        <v>899</v>
      </c>
      <c r="B163" s="28" t="s">
        <v>256</v>
      </c>
      <c r="C163" s="4" t="s">
        <v>27</v>
      </c>
      <c r="D163" s="4">
        <v>5.0000000000000001E-3</v>
      </c>
      <c r="E163" s="4" t="s">
        <v>156</v>
      </c>
    </row>
    <row r="164" spans="1:5" x14ac:dyDescent="0.25">
      <c r="A164" s="4" t="s">
        <v>900</v>
      </c>
      <c r="B164" s="28" t="s">
        <v>30</v>
      </c>
      <c r="C164" s="4" t="s">
        <v>31</v>
      </c>
      <c r="D164" s="4">
        <v>5.0000000000000001E-3</v>
      </c>
      <c r="E164" s="4" t="s">
        <v>156</v>
      </c>
    </row>
    <row r="165" spans="1:5" x14ac:dyDescent="0.25">
      <c r="A165" s="4" t="s">
        <v>901</v>
      </c>
      <c r="B165" s="28"/>
    </row>
    <row r="167" spans="1:5" x14ac:dyDescent="0.25">
      <c r="A167" s="4" t="s">
        <v>917</v>
      </c>
    </row>
    <row r="168" spans="1:5" x14ac:dyDescent="0.25">
      <c r="A168" s="4" t="s">
        <v>918</v>
      </c>
      <c r="B168" s="4" t="s">
        <v>920</v>
      </c>
      <c r="C168" s="4" t="s">
        <v>921</v>
      </c>
      <c r="D168" s="4">
        <v>0.25</v>
      </c>
      <c r="E168" s="4" t="s">
        <v>156</v>
      </c>
    </row>
    <row r="169" spans="1:5" x14ac:dyDescent="0.25">
      <c r="A169" s="4" t="s">
        <v>919</v>
      </c>
      <c r="B169" s="4" t="s">
        <v>922</v>
      </c>
      <c r="C169" s="4" t="s">
        <v>486</v>
      </c>
      <c r="D169" s="4">
        <v>0.02</v>
      </c>
      <c r="E169" s="4" t="s">
        <v>156</v>
      </c>
    </row>
    <row r="170" spans="1:5" x14ac:dyDescent="0.25">
      <c r="A170" s="4" t="s">
        <v>923</v>
      </c>
      <c r="B170" s="4" t="s">
        <v>924</v>
      </c>
      <c r="D170" s="4">
        <v>5.0000000000000001E-3</v>
      </c>
      <c r="E170" s="4" t="s">
        <v>157</v>
      </c>
    </row>
    <row r="172" spans="1:5" x14ac:dyDescent="0.25">
      <c r="A172" s="4" t="s">
        <v>925</v>
      </c>
    </row>
    <row r="173" spans="1:5" x14ac:dyDescent="0.25">
      <c r="A173" s="4" t="s">
        <v>926</v>
      </c>
      <c r="B173" s="4" t="s">
        <v>925</v>
      </c>
      <c r="C173" s="4" t="s">
        <v>921</v>
      </c>
      <c r="D173" s="4">
        <v>0.25</v>
      </c>
      <c r="E173" s="4" t="s">
        <v>156</v>
      </c>
    </row>
    <row r="174" spans="1:5" x14ac:dyDescent="0.25">
      <c r="A174" s="4" t="s">
        <v>927</v>
      </c>
      <c r="B174" s="4" t="s">
        <v>922</v>
      </c>
      <c r="C174" s="4" t="s">
        <v>486</v>
      </c>
      <c r="D174" s="4">
        <v>0.02</v>
      </c>
      <c r="E174" s="4" t="s">
        <v>156</v>
      </c>
    </row>
    <row r="175" spans="1:5" x14ac:dyDescent="0.25">
      <c r="A175" s="4" t="s">
        <v>928</v>
      </c>
      <c r="B175" s="4" t="s">
        <v>924</v>
      </c>
      <c r="D175" s="4">
        <v>5.0000000000000001E-3</v>
      </c>
      <c r="E175" s="4" t="s">
        <v>157</v>
      </c>
    </row>
    <row r="177" spans="1:5" x14ac:dyDescent="0.25">
      <c r="A177" s="4" t="s">
        <v>922</v>
      </c>
    </row>
    <row r="178" spans="1:5" x14ac:dyDescent="0.25">
      <c r="A178" s="4" t="s">
        <v>935</v>
      </c>
      <c r="B178" s="4" t="s">
        <v>922</v>
      </c>
      <c r="C178" s="4" t="s">
        <v>486</v>
      </c>
      <c r="D178" s="4">
        <v>0.02</v>
      </c>
      <c r="E178" s="4" t="s">
        <v>156</v>
      </c>
    </row>
    <row r="179" spans="1:5" x14ac:dyDescent="0.25">
      <c r="A179" s="4" t="s">
        <v>936</v>
      </c>
      <c r="B179" s="4" t="s">
        <v>924</v>
      </c>
      <c r="D179" s="4">
        <v>5.0000000000000001E-3</v>
      </c>
      <c r="E179" s="4" t="s">
        <v>157</v>
      </c>
    </row>
    <row r="181" spans="1:5" x14ac:dyDescent="0.25">
      <c r="A181" s="4" t="s">
        <v>942</v>
      </c>
    </row>
    <row r="182" spans="1:5" x14ac:dyDescent="0.25">
      <c r="A182" s="4" t="s">
        <v>943</v>
      </c>
      <c r="B182" s="4" t="s">
        <v>944</v>
      </c>
      <c r="C182" s="3" t="s">
        <v>31</v>
      </c>
      <c r="D182" s="3">
        <v>6.5000000000000002E-2</v>
      </c>
      <c r="E182" s="4" t="s">
        <v>156</v>
      </c>
    </row>
    <row r="183" spans="1:5" x14ac:dyDescent="0.25">
      <c r="A183" s="4" t="s">
        <v>945</v>
      </c>
      <c r="B183" s="3" t="s">
        <v>946</v>
      </c>
      <c r="C183" s="3" t="s">
        <v>17</v>
      </c>
      <c r="D183" s="3">
        <v>3.0000000000000001E-3</v>
      </c>
      <c r="E183" s="4" t="s">
        <v>156</v>
      </c>
    </row>
    <row r="184" spans="1:5" x14ac:dyDescent="0.25">
      <c r="A184" s="4" t="s">
        <v>947</v>
      </c>
      <c r="B184" s="3" t="s">
        <v>571</v>
      </c>
      <c r="C184" s="3" t="s">
        <v>171</v>
      </c>
      <c r="D184" s="3">
        <v>3.0000000000000001E-3</v>
      </c>
      <c r="E184" s="4" t="s">
        <v>156</v>
      </c>
    </row>
    <row r="185" spans="1:5" x14ac:dyDescent="0.25">
      <c r="A185" s="4" t="s">
        <v>948</v>
      </c>
      <c r="B185" s="4" t="s">
        <v>950</v>
      </c>
      <c r="C185" s="4" t="s">
        <v>31</v>
      </c>
      <c r="D185" s="4">
        <v>4.0000000000000001E-3</v>
      </c>
      <c r="E185" s="4" t="s">
        <v>156</v>
      </c>
    </row>
    <row r="186" spans="1:5" x14ac:dyDescent="0.25">
      <c r="A186" s="4" t="s">
        <v>949</v>
      </c>
      <c r="B186" s="3" t="s">
        <v>97</v>
      </c>
      <c r="C186" s="4" t="s">
        <v>31</v>
      </c>
      <c r="D186" s="4">
        <v>5.0000000000000001E-3</v>
      </c>
      <c r="E186" s="4" t="s">
        <v>156</v>
      </c>
    </row>
    <row r="187" spans="1:5" x14ac:dyDescent="0.25">
      <c r="A187" s="4" t="s">
        <v>953</v>
      </c>
      <c r="B187" s="3" t="s">
        <v>477</v>
      </c>
      <c r="C187" s="3" t="s">
        <v>31</v>
      </c>
      <c r="D187" s="3">
        <v>8.0000000000000002E-3</v>
      </c>
      <c r="E187" s="3" t="s">
        <v>157</v>
      </c>
    </row>
    <row r="188" spans="1:5" x14ac:dyDescent="0.25">
      <c r="A188" s="4" t="s">
        <v>954</v>
      </c>
      <c r="B188" s="3" t="s">
        <v>96</v>
      </c>
      <c r="C188" s="4" t="s">
        <v>31</v>
      </c>
      <c r="D188" s="4">
        <v>1E-3</v>
      </c>
      <c r="E188" s="4" t="s">
        <v>156</v>
      </c>
    </row>
    <row r="189" spans="1:5" x14ac:dyDescent="0.25">
      <c r="A189" s="4" t="s">
        <v>955</v>
      </c>
      <c r="B189" s="28" t="s">
        <v>968</v>
      </c>
      <c r="C189" s="4" t="s">
        <v>27</v>
      </c>
      <c r="D189" s="4">
        <v>0.05</v>
      </c>
      <c r="E189" s="4" t="s">
        <v>156</v>
      </c>
    </row>
    <row r="190" spans="1:5" x14ac:dyDescent="0.25">
      <c r="A190" s="4" t="s">
        <v>956</v>
      </c>
      <c r="B190" s="4" t="s">
        <v>957</v>
      </c>
      <c r="C190" s="4" t="s">
        <v>27</v>
      </c>
      <c r="D190" s="4">
        <v>0.02</v>
      </c>
      <c r="E190" s="4" t="s">
        <v>156</v>
      </c>
    </row>
    <row r="192" spans="1:5" x14ac:dyDescent="0.25">
      <c r="A192" s="4" t="s">
        <v>1032</v>
      </c>
      <c r="B192" s="27"/>
    </row>
    <row r="193" spans="1:5" x14ac:dyDescent="0.25">
      <c r="A193" s="4" t="s">
        <v>1022</v>
      </c>
      <c r="B193" s="28" t="s">
        <v>303</v>
      </c>
      <c r="C193" s="4" t="s">
        <v>16</v>
      </c>
      <c r="D193" s="4">
        <v>0.01</v>
      </c>
      <c r="E193" s="4" t="s">
        <v>156</v>
      </c>
    </row>
    <row r="194" spans="1:5" x14ac:dyDescent="0.25">
      <c r="A194" s="4" t="s">
        <v>1023</v>
      </c>
      <c r="B194" s="28" t="s">
        <v>304</v>
      </c>
      <c r="C194" s="4" t="s">
        <v>27</v>
      </c>
      <c r="D194" s="4">
        <v>0.03</v>
      </c>
      <c r="E194" s="4" t="s">
        <v>156</v>
      </c>
    </row>
    <row r="195" spans="1:5" x14ac:dyDescent="0.25">
      <c r="A195" s="4" t="s">
        <v>1024</v>
      </c>
      <c r="B195" s="28" t="s">
        <v>1025</v>
      </c>
      <c r="C195" s="4" t="s">
        <v>16</v>
      </c>
      <c r="D195" s="4">
        <v>0.15</v>
      </c>
      <c r="E195" s="4" t="s">
        <v>156</v>
      </c>
    </row>
    <row r="196" spans="1:5" x14ac:dyDescent="0.25">
      <c r="A196" s="4" t="s">
        <v>1026</v>
      </c>
      <c r="B196" s="28" t="s">
        <v>306</v>
      </c>
      <c r="C196" s="4" t="s">
        <v>27</v>
      </c>
      <c r="D196" s="4">
        <v>0.02</v>
      </c>
      <c r="E196" s="4" t="s">
        <v>156</v>
      </c>
    </row>
    <row r="197" spans="1:5" x14ac:dyDescent="0.25">
      <c r="A197" s="4" t="s">
        <v>1027</v>
      </c>
      <c r="B197" s="28" t="s">
        <v>256</v>
      </c>
      <c r="C197" s="4" t="s">
        <v>27</v>
      </c>
      <c r="D197" s="4">
        <v>5.0000000000000001E-3</v>
      </c>
      <c r="E197" s="4" t="s">
        <v>156</v>
      </c>
    </row>
    <row r="198" spans="1:5" x14ac:dyDescent="0.25">
      <c r="A198" s="4" t="s">
        <v>1028</v>
      </c>
      <c r="B198" s="28" t="s">
        <v>30</v>
      </c>
      <c r="C198" s="4" t="s">
        <v>31</v>
      </c>
      <c r="D198" s="4">
        <v>5.0000000000000001E-3</v>
      </c>
      <c r="E198" s="4" t="s">
        <v>156</v>
      </c>
    </row>
    <row r="199" spans="1:5" x14ac:dyDescent="0.25">
      <c r="A199" s="4" t="s">
        <v>1029</v>
      </c>
      <c r="B199" s="28" t="s">
        <v>1031</v>
      </c>
      <c r="C199" s="4" t="s">
        <v>16</v>
      </c>
      <c r="D199" s="4">
        <v>0.02</v>
      </c>
      <c r="E199" s="4" t="s">
        <v>156</v>
      </c>
    </row>
    <row r="200" spans="1:5" x14ac:dyDescent="0.25">
      <c r="A200" s="4" t="s">
        <v>1030</v>
      </c>
      <c r="B200" s="28" t="s">
        <v>773</v>
      </c>
      <c r="C200" s="4" t="s">
        <v>16</v>
      </c>
      <c r="D200" s="4">
        <v>1.4999999999999999E-2</v>
      </c>
      <c r="E200" s="4" t="s">
        <v>156</v>
      </c>
    </row>
    <row r="201" spans="1:5" x14ac:dyDescent="0.25">
      <c r="D201" s="4">
        <f>SUM(D193:D200)</f>
        <v>0.255</v>
      </c>
    </row>
    <row r="202" spans="1:5" x14ac:dyDescent="0.25">
      <c r="A202" s="4" t="s">
        <v>1047</v>
      </c>
    </row>
    <row r="203" spans="1:5" x14ac:dyDescent="0.25">
      <c r="A203" s="4" t="s">
        <v>1048</v>
      </c>
      <c r="B203" s="4" t="s">
        <v>1068</v>
      </c>
      <c r="C203" s="4" t="s">
        <v>798</v>
      </c>
      <c r="D203" s="4">
        <v>7.4999999999999997E-2</v>
      </c>
      <c r="E203" s="4" t="s">
        <v>156</v>
      </c>
    </row>
    <row r="204" spans="1:5" x14ac:dyDescent="0.25">
      <c r="A204" s="4" t="s">
        <v>1049</v>
      </c>
      <c r="B204" s="4" t="s">
        <v>773</v>
      </c>
      <c r="C204" s="4" t="s">
        <v>16</v>
      </c>
      <c r="D204" s="4">
        <v>0.03</v>
      </c>
      <c r="E204" s="4" t="s">
        <v>156</v>
      </c>
    </row>
    <row r="205" spans="1:5" x14ac:dyDescent="0.25">
      <c r="A205" s="4" t="s">
        <v>1050</v>
      </c>
      <c r="B205" s="4" t="s">
        <v>1057</v>
      </c>
      <c r="C205" s="4" t="s">
        <v>16</v>
      </c>
      <c r="D205" s="4">
        <v>0.04</v>
      </c>
      <c r="E205" s="4" t="s">
        <v>156</v>
      </c>
    </row>
    <row r="206" spans="1:5" x14ac:dyDescent="0.25">
      <c r="A206" s="4" t="s">
        <v>1051</v>
      </c>
      <c r="B206" s="4" t="s">
        <v>590</v>
      </c>
      <c r="C206" s="4" t="s">
        <v>16</v>
      </c>
      <c r="D206" s="4">
        <v>1.4999999999999999E-2</v>
      </c>
      <c r="E206" s="4" t="s">
        <v>156</v>
      </c>
    </row>
    <row r="207" spans="1:5" x14ac:dyDescent="0.25">
      <c r="A207" s="4" t="s">
        <v>1052</v>
      </c>
      <c r="B207" s="4" t="s">
        <v>1058</v>
      </c>
      <c r="C207" s="4" t="s">
        <v>1069</v>
      </c>
      <c r="D207" s="4">
        <v>0.01</v>
      </c>
      <c r="E207" s="4" t="s">
        <v>156</v>
      </c>
    </row>
    <row r="208" spans="1:5" x14ac:dyDescent="0.25">
      <c r="A208" s="4" t="s">
        <v>1053</v>
      </c>
      <c r="B208" s="4" t="s">
        <v>1059</v>
      </c>
      <c r="C208" s="4" t="s">
        <v>16</v>
      </c>
      <c r="D208" s="4">
        <v>5.0000000000000001E-3</v>
      </c>
      <c r="E208" s="3" t="s">
        <v>157</v>
      </c>
    </row>
    <row r="209" spans="1:5" x14ac:dyDescent="0.25">
      <c r="A209" s="4" t="s">
        <v>1054</v>
      </c>
      <c r="B209" s="4" t="s">
        <v>1060</v>
      </c>
      <c r="C209" s="4" t="s">
        <v>1070</v>
      </c>
      <c r="D209" s="4">
        <v>0.01</v>
      </c>
      <c r="E209" s="4" t="s">
        <v>156</v>
      </c>
    </row>
    <row r="210" spans="1:5" x14ac:dyDescent="0.25">
      <c r="A210" s="4" t="s">
        <v>1055</v>
      </c>
      <c r="B210" s="4" t="s">
        <v>1064</v>
      </c>
      <c r="C210" s="4" t="s">
        <v>16</v>
      </c>
      <c r="D210" s="4">
        <v>3.0000000000000001E-3</v>
      </c>
      <c r="E210" s="4" t="s">
        <v>156</v>
      </c>
    </row>
    <row r="211" spans="1:5" x14ac:dyDescent="0.25">
      <c r="A211" s="4" t="s">
        <v>1056</v>
      </c>
    </row>
    <row r="213" spans="1:5" ht="13.8" x14ac:dyDescent="0.3">
      <c r="A213" s="1" t="s">
        <v>1071</v>
      </c>
      <c r="B213" s="1"/>
      <c r="C213" s="1"/>
      <c r="D213" s="1"/>
      <c r="E213" s="1"/>
    </row>
    <row r="214" spans="1:5" ht="13.8" x14ac:dyDescent="0.3">
      <c r="A214" s="1" t="s">
        <v>1072</v>
      </c>
      <c r="B214" s="1" t="s">
        <v>1071</v>
      </c>
      <c r="C214" s="1" t="s">
        <v>31</v>
      </c>
      <c r="D214" s="1">
        <v>0.05</v>
      </c>
      <c r="E214" s="1" t="s">
        <v>156</v>
      </c>
    </row>
    <row r="215" spans="1:5" ht="13.8" x14ac:dyDescent="0.3">
      <c r="A215" s="1" t="s">
        <v>1073</v>
      </c>
      <c r="B215" s="2" t="s">
        <v>520</v>
      </c>
      <c r="C215" s="1" t="s">
        <v>31</v>
      </c>
      <c r="D215" s="1">
        <v>5.0000000000000001E-3</v>
      </c>
      <c r="E215" s="1" t="s">
        <v>156</v>
      </c>
    </row>
    <row r="216" spans="1:5" ht="13.8" x14ac:dyDescent="0.3">
      <c r="A216" s="1" t="s">
        <v>1074</v>
      </c>
      <c r="B216" s="2" t="s">
        <v>521</v>
      </c>
      <c r="C216" s="1" t="s">
        <v>31</v>
      </c>
      <c r="D216" s="1">
        <v>0.1</v>
      </c>
      <c r="E216" s="1" t="s">
        <v>157</v>
      </c>
    </row>
    <row r="217" spans="1:5" ht="13.8" x14ac:dyDescent="0.3">
      <c r="A217" s="1" t="s">
        <v>1075</v>
      </c>
      <c r="B217" s="2" t="s">
        <v>1076</v>
      </c>
      <c r="C217" s="1" t="s">
        <v>1077</v>
      </c>
      <c r="D217" s="1">
        <v>0.1</v>
      </c>
      <c r="E217" s="1" t="s">
        <v>156</v>
      </c>
    </row>
    <row r="218" spans="1:5" ht="13.8" x14ac:dyDescent="0.3">
      <c r="A218" s="1" t="s">
        <v>1078</v>
      </c>
      <c r="B218" s="1" t="s">
        <v>437</v>
      </c>
      <c r="C218" s="1" t="s">
        <v>16</v>
      </c>
      <c r="D218" s="1">
        <v>2E-3</v>
      </c>
      <c r="E218" s="1" t="s">
        <v>539</v>
      </c>
    </row>
    <row r="220" spans="1:5" ht="14.4" x14ac:dyDescent="0.3">
      <c r="A220" s="1" t="s">
        <v>1079</v>
      </c>
      <c r="B220" s="1"/>
      <c r="C220"/>
      <c r="D220"/>
      <c r="E220"/>
    </row>
    <row r="221" spans="1:5" ht="14.4" x14ac:dyDescent="0.3">
      <c r="A221" s="1" t="s">
        <v>1080</v>
      </c>
      <c r="B221" t="s">
        <v>871</v>
      </c>
      <c r="C221" s="1" t="s">
        <v>16</v>
      </c>
      <c r="D221" s="1">
        <v>6.5000000000000002E-2</v>
      </c>
      <c r="E221" s="1" t="s">
        <v>156</v>
      </c>
    </row>
    <row r="222" spans="1:5" ht="14.4" x14ac:dyDescent="0.3">
      <c r="A222" s="1" t="s">
        <v>1081</v>
      </c>
      <c r="B222" t="s">
        <v>170</v>
      </c>
      <c r="C222" s="1" t="s">
        <v>171</v>
      </c>
      <c r="D222" s="1">
        <v>5.0000000000000001E-3</v>
      </c>
      <c r="E222" s="1" t="s">
        <v>156</v>
      </c>
    </row>
    <row r="223" spans="1:5" ht="14.4" x14ac:dyDescent="0.3">
      <c r="A223" s="1" t="s">
        <v>1082</v>
      </c>
      <c r="B223" t="s">
        <v>703</v>
      </c>
      <c r="C223" s="1" t="s">
        <v>31</v>
      </c>
      <c r="D223" s="1">
        <v>5.0000000000000001E-3</v>
      </c>
      <c r="E223" s="1" t="s">
        <v>156</v>
      </c>
    </row>
    <row r="224" spans="1:5" ht="14.4" x14ac:dyDescent="0.3">
      <c r="A224" s="1" t="s">
        <v>1083</v>
      </c>
      <c r="B224" t="s">
        <v>256</v>
      </c>
      <c r="C224" s="1" t="s">
        <v>27</v>
      </c>
      <c r="D224" s="1">
        <v>3.0000000000000001E-3</v>
      </c>
      <c r="E224" s="1" t="s">
        <v>156</v>
      </c>
    </row>
    <row r="225" spans="1:5" ht="14.4" x14ac:dyDescent="0.3">
      <c r="A225" s="1" t="s">
        <v>1084</v>
      </c>
      <c r="B225" t="s">
        <v>36</v>
      </c>
      <c r="C225" s="1" t="s">
        <v>31</v>
      </c>
      <c r="D225" s="1">
        <v>2E-3</v>
      </c>
      <c r="E225" s="1" t="s">
        <v>157</v>
      </c>
    </row>
    <row r="227" spans="1:5" x14ac:dyDescent="0.25">
      <c r="A227" s="4" t="s">
        <v>1204</v>
      </c>
    </row>
    <row r="228" spans="1:5" x14ac:dyDescent="0.25">
      <c r="A228" s="4" t="s">
        <v>1205</v>
      </c>
      <c r="B228" s="3" t="s">
        <v>525</v>
      </c>
      <c r="C228" s="4" t="s">
        <v>16</v>
      </c>
      <c r="D228" s="4">
        <v>0.25</v>
      </c>
      <c r="E228" s="4" t="s">
        <v>156</v>
      </c>
    </row>
    <row r="229" spans="1:5" x14ac:dyDescent="0.25">
      <c r="A229" s="4" t="s">
        <v>1206</v>
      </c>
      <c r="B229" s="3" t="s">
        <v>520</v>
      </c>
      <c r="C229" s="4" t="s">
        <v>31</v>
      </c>
      <c r="D229" s="4">
        <v>3.0000000000000001E-3</v>
      </c>
      <c r="E229" s="4" t="s">
        <v>156</v>
      </c>
    </row>
    <row r="230" spans="1:5" x14ac:dyDescent="0.25">
      <c r="A230" s="4" t="s">
        <v>1207</v>
      </c>
      <c r="B230" s="3" t="s">
        <v>521</v>
      </c>
      <c r="C230" s="4" t="s">
        <v>31</v>
      </c>
      <c r="D230" s="4">
        <v>0.125</v>
      </c>
      <c r="E230" s="4" t="s">
        <v>157</v>
      </c>
    </row>
    <row r="231" spans="1:5" x14ac:dyDescent="0.25">
      <c r="A231" s="4" t="s">
        <v>1208</v>
      </c>
      <c r="B231" s="3" t="s">
        <v>645</v>
      </c>
      <c r="C231" s="4" t="s">
        <v>31</v>
      </c>
      <c r="D231" s="4">
        <v>0.03</v>
      </c>
      <c r="E231" s="4" t="s">
        <v>157</v>
      </c>
    </row>
    <row r="232" spans="1:5" ht="14.4" x14ac:dyDescent="0.3">
      <c r="A232" s="4" t="s">
        <v>1209</v>
      </c>
      <c r="B232" t="s">
        <v>170</v>
      </c>
      <c r="C232" s="1" t="s">
        <v>171</v>
      </c>
      <c r="D232" s="1">
        <v>5.0000000000000001E-3</v>
      </c>
      <c r="E232" s="1" t="s">
        <v>156</v>
      </c>
    </row>
    <row r="233" spans="1:5" ht="13.8" x14ac:dyDescent="0.3">
      <c r="A233" s="4" t="s">
        <v>1210</v>
      </c>
      <c r="B233" s="4" t="s">
        <v>1211</v>
      </c>
      <c r="C233" s="1" t="s">
        <v>31</v>
      </c>
      <c r="D233" s="1">
        <v>4.0000000000000001E-3</v>
      </c>
      <c r="E233" s="1" t="s">
        <v>156</v>
      </c>
    </row>
    <row r="235" spans="1:5" ht="13.8" x14ac:dyDescent="0.25">
      <c r="A235" s="4" t="s">
        <v>1322</v>
      </c>
      <c r="B235" s="38"/>
      <c r="C235" s="38"/>
      <c r="D235" s="38"/>
      <c r="E235" s="38"/>
    </row>
    <row r="236" spans="1:5" x14ac:dyDescent="0.25">
      <c r="A236" s="4" t="s">
        <v>1323</v>
      </c>
      <c r="B236" s="4" t="s">
        <v>1321</v>
      </c>
      <c r="C236" s="4" t="s">
        <v>27</v>
      </c>
      <c r="D236" s="4">
        <v>0.2</v>
      </c>
      <c r="E236" s="4" t="s">
        <v>129</v>
      </c>
    </row>
    <row r="238" spans="1:5" x14ac:dyDescent="0.25">
      <c r="A238" s="4" t="s">
        <v>1350</v>
      </c>
    </row>
    <row r="239" spans="1:5" x14ac:dyDescent="0.25">
      <c r="A239" s="4" t="s">
        <v>1351</v>
      </c>
      <c r="B239" s="4" t="s">
        <v>1350</v>
      </c>
      <c r="C239" s="4" t="s">
        <v>27</v>
      </c>
      <c r="D239" s="4">
        <v>0.2</v>
      </c>
      <c r="E239" s="4" t="s">
        <v>129</v>
      </c>
    </row>
    <row r="240" spans="1:5" x14ac:dyDescent="0.25">
      <c r="A240" s="4" t="s">
        <v>1352</v>
      </c>
      <c r="B240" s="4" t="s">
        <v>922</v>
      </c>
      <c r="C240" s="4" t="s">
        <v>486</v>
      </c>
      <c r="D240" s="4">
        <v>0.02</v>
      </c>
      <c r="E240" s="4" t="s">
        <v>156</v>
      </c>
    </row>
    <row r="241" spans="1:5" x14ac:dyDescent="0.25">
      <c r="A241" s="4" t="s">
        <v>1353</v>
      </c>
      <c r="B241" s="4" t="s">
        <v>924</v>
      </c>
      <c r="D241" s="4">
        <v>5.0000000000000001E-3</v>
      </c>
      <c r="E241" s="4" t="s">
        <v>157</v>
      </c>
    </row>
    <row r="243" spans="1:5" x14ac:dyDescent="0.25">
      <c r="A243" s="4" t="s">
        <v>1415</v>
      </c>
    </row>
    <row r="244" spans="1:5" x14ac:dyDescent="0.25">
      <c r="A244" s="4" t="s">
        <v>1416</v>
      </c>
      <c r="B244" s="4" t="s">
        <v>1419</v>
      </c>
      <c r="C244" s="4" t="s">
        <v>486</v>
      </c>
      <c r="D244" s="4">
        <v>7.0000000000000007E-2</v>
      </c>
      <c r="E244" s="4" t="s">
        <v>156</v>
      </c>
    </row>
    <row r="245" spans="1:5" x14ac:dyDescent="0.25">
      <c r="A245" s="4" t="s">
        <v>1417</v>
      </c>
      <c r="B245" s="4" t="s">
        <v>1420</v>
      </c>
      <c r="C245" s="4" t="s">
        <v>486</v>
      </c>
      <c r="D245" s="4">
        <v>7.0000000000000007E-2</v>
      </c>
      <c r="E245" s="4" t="s">
        <v>156</v>
      </c>
    </row>
    <row r="246" spans="1:5" x14ac:dyDescent="0.25">
      <c r="A246" s="4" t="s">
        <v>1418</v>
      </c>
      <c r="B246" s="4" t="s">
        <v>1421</v>
      </c>
      <c r="C246" s="4" t="s">
        <v>1069</v>
      </c>
      <c r="D246" s="4">
        <v>0.7</v>
      </c>
      <c r="E246" s="4" t="s">
        <v>156</v>
      </c>
    </row>
    <row r="247" spans="1:5" x14ac:dyDescent="0.25">
      <c r="A247" s="4" t="s">
        <v>1423</v>
      </c>
      <c r="B247" s="4" t="s">
        <v>1422</v>
      </c>
      <c r="C247" s="4" t="s">
        <v>486</v>
      </c>
      <c r="D247" s="4">
        <v>0.01</v>
      </c>
      <c r="E247" s="4" t="s">
        <v>156</v>
      </c>
    </row>
    <row r="248" spans="1:5" ht="13.8" x14ac:dyDescent="0.3">
      <c r="A248" s="4" t="s">
        <v>1424</v>
      </c>
      <c r="B248" s="4" t="s">
        <v>1430</v>
      </c>
      <c r="C248" s="1" t="s">
        <v>31</v>
      </c>
      <c r="D248" s="4">
        <v>0.02</v>
      </c>
      <c r="E248" s="4" t="s">
        <v>156</v>
      </c>
    </row>
    <row r="249" spans="1:5" ht="13.8" x14ac:dyDescent="0.3">
      <c r="A249" s="4" t="s">
        <v>1424</v>
      </c>
      <c r="B249" s="4" t="s">
        <v>1426</v>
      </c>
      <c r="C249" s="1" t="s">
        <v>31</v>
      </c>
      <c r="D249" s="4">
        <v>2E-3</v>
      </c>
      <c r="E249" s="4" t="s">
        <v>156</v>
      </c>
    </row>
    <row r="250" spans="1:5" ht="13.8" x14ac:dyDescent="0.3">
      <c r="A250" s="4" t="s">
        <v>1425</v>
      </c>
      <c r="B250" s="4" t="s">
        <v>1427</v>
      </c>
      <c r="C250" s="1" t="s">
        <v>31</v>
      </c>
      <c r="D250" s="4">
        <v>2E-3</v>
      </c>
      <c r="E250" s="4" t="s">
        <v>156</v>
      </c>
    </row>
    <row r="252" spans="1:5" x14ac:dyDescent="0.25">
      <c r="A252" s="4" t="s">
        <v>1431</v>
      </c>
    </row>
    <row r="253" spans="1:5" x14ac:dyDescent="0.25">
      <c r="A253" s="4" t="s">
        <v>1432</v>
      </c>
      <c r="B253" s="4" t="s">
        <v>1057</v>
      </c>
      <c r="C253" s="4" t="s">
        <v>486</v>
      </c>
      <c r="D253" s="4">
        <v>0.04</v>
      </c>
      <c r="E253" s="4" t="s">
        <v>156</v>
      </c>
    </row>
    <row r="254" spans="1:5" x14ac:dyDescent="0.25">
      <c r="A254" s="4" t="s">
        <v>1433</v>
      </c>
      <c r="B254" s="4" t="s">
        <v>1442</v>
      </c>
      <c r="C254" s="4" t="s">
        <v>486</v>
      </c>
      <c r="D254" s="4">
        <v>0.01</v>
      </c>
      <c r="E254" s="4" t="s">
        <v>156</v>
      </c>
    </row>
    <row r="255" spans="1:5" x14ac:dyDescent="0.25">
      <c r="A255" s="4" t="s">
        <v>1434</v>
      </c>
      <c r="B255" s="4" t="s">
        <v>446</v>
      </c>
      <c r="C255" s="4" t="s">
        <v>31</v>
      </c>
      <c r="D255" s="4">
        <v>0.8</v>
      </c>
      <c r="E255" s="4" t="s">
        <v>235</v>
      </c>
    </row>
    <row r="256" spans="1:5" x14ac:dyDescent="0.25">
      <c r="A256" s="4" t="s">
        <v>1435</v>
      </c>
      <c r="B256" s="4" t="s">
        <v>1035</v>
      </c>
      <c r="C256" s="4" t="s">
        <v>31</v>
      </c>
      <c r="D256" s="4">
        <v>0.4</v>
      </c>
      <c r="E256" s="4" t="s">
        <v>235</v>
      </c>
    </row>
    <row r="257" spans="1:5" x14ac:dyDescent="0.25">
      <c r="A257" s="4" t="s">
        <v>1436</v>
      </c>
      <c r="B257" s="4" t="s">
        <v>1445</v>
      </c>
      <c r="C257" s="4" t="s">
        <v>31</v>
      </c>
      <c r="D257" s="4">
        <v>3.0000000000000001E-3</v>
      </c>
      <c r="E257" s="4" t="s">
        <v>156</v>
      </c>
    </row>
    <row r="258" spans="1:5" x14ac:dyDescent="0.25">
      <c r="A258" s="4" t="s">
        <v>1444</v>
      </c>
      <c r="B258" s="4" t="s">
        <v>1443</v>
      </c>
      <c r="C258" s="4" t="s">
        <v>31</v>
      </c>
      <c r="D258" s="4">
        <v>5.0000000000000001E-3</v>
      </c>
      <c r="E258" s="4" t="s">
        <v>156</v>
      </c>
    </row>
    <row r="259" spans="1:5" x14ac:dyDescent="0.25">
      <c r="A259" s="4" t="s">
        <v>1447</v>
      </c>
      <c r="B259" s="4" t="s">
        <v>521</v>
      </c>
      <c r="C259" s="4" t="s">
        <v>31</v>
      </c>
      <c r="D259" s="4">
        <v>1.2500000000000001E-2</v>
      </c>
      <c r="E259" s="4" t="s">
        <v>156</v>
      </c>
    </row>
    <row r="260" spans="1:5" x14ac:dyDescent="0.25">
      <c r="A260" s="4" t="s">
        <v>1448</v>
      </c>
      <c r="B260" s="4" t="s">
        <v>1446</v>
      </c>
      <c r="C260" s="4" t="s">
        <v>31</v>
      </c>
      <c r="D260" s="4">
        <v>1.2500000000000001E-2</v>
      </c>
      <c r="E260" s="4" t="s">
        <v>156</v>
      </c>
    </row>
    <row r="263" spans="1:5" x14ac:dyDescent="0.25">
      <c r="A263" s="4" t="s">
        <v>1437</v>
      </c>
    </row>
    <row r="264" spans="1:5" x14ac:dyDescent="0.25">
      <c r="A264" s="4" t="s">
        <v>1438</v>
      </c>
      <c r="B264" s="4" t="s">
        <v>1441</v>
      </c>
      <c r="C264" s="4" t="s">
        <v>16</v>
      </c>
      <c r="D264" s="4">
        <v>0.2</v>
      </c>
      <c r="E264" s="4" t="s">
        <v>129</v>
      </c>
    </row>
    <row r="265" spans="1:5" x14ac:dyDescent="0.25">
      <c r="A265" s="4" t="s">
        <v>1439</v>
      </c>
      <c r="B265" s="4" t="s">
        <v>719</v>
      </c>
      <c r="C265" s="4" t="s">
        <v>31</v>
      </c>
      <c r="D265" s="4">
        <v>0.01</v>
      </c>
      <c r="E265" s="4" t="s">
        <v>130</v>
      </c>
    </row>
    <row r="266" spans="1:5" x14ac:dyDescent="0.25">
      <c r="A266" s="4" t="s">
        <v>1440</v>
      </c>
      <c r="B266" s="4" t="s">
        <v>30</v>
      </c>
      <c r="C266" s="4" t="s">
        <v>31</v>
      </c>
      <c r="D266" s="4">
        <v>5.0000000000000001E-3</v>
      </c>
      <c r="E266" s="4" t="s">
        <v>129</v>
      </c>
    </row>
    <row r="268" spans="1:5" x14ac:dyDescent="0.25">
      <c r="A268" s="4" t="s">
        <v>1449</v>
      </c>
    </row>
    <row r="269" spans="1:5" x14ac:dyDescent="0.25">
      <c r="A269" s="4" t="s">
        <v>1450</v>
      </c>
      <c r="B269" s="28" t="s">
        <v>1451</v>
      </c>
      <c r="C269" s="4" t="s">
        <v>31</v>
      </c>
      <c r="D269" s="4">
        <v>7.0000000000000007E-2</v>
      </c>
      <c r="E269" s="4" t="s">
        <v>156</v>
      </c>
    </row>
    <row r="270" spans="1:5" x14ac:dyDescent="0.25">
      <c r="A270" s="4" t="s">
        <v>1452</v>
      </c>
      <c r="B270" s="4" t="s">
        <v>459</v>
      </c>
      <c r="C270" s="4" t="s">
        <v>31</v>
      </c>
      <c r="D270" s="4">
        <v>0.01</v>
      </c>
      <c r="E270" s="4" t="s">
        <v>157</v>
      </c>
    </row>
    <row r="271" spans="1:5" x14ac:dyDescent="0.25">
      <c r="A271" s="4" t="s">
        <v>1453</v>
      </c>
      <c r="B271" s="4" t="s">
        <v>1454</v>
      </c>
      <c r="C271" s="4" t="s">
        <v>16</v>
      </c>
      <c r="D271" s="4">
        <v>0.02</v>
      </c>
      <c r="E271" s="4" t="s">
        <v>156</v>
      </c>
    </row>
    <row r="272" spans="1:5" x14ac:dyDescent="0.25">
      <c r="A272" s="4" t="s">
        <v>1455</v>
      </c>
      <c r="B272" s="4" t="s">
        <v>1057</v>
      </c>
      <c r="C272" s="4" t="s">
        <v>16</v>
      </c>
      <c r="D272" s="4">
        <v>0.02</v>
      </c>
      <c r="E272" s="4" t="s">
        <v>156</v>
      </c>
    </row>
    <row r="273" spans="1:5" x14ac:dyDescent="0.25">
      <c r="A273" s="4" t="s">
        <v>1456</v>
      </c>
      <c r="B273" s="4" t="s">
        <v>461</v>
      </c>
      <c r="C273" s="4" t="s">
        <v>17</v>
      </c>
      <c r="D273" s="4">
        <v>5.0000000000000001E-3</v>
      </c>
      <c r="E273" s="4" t="s">
        <v>156</v>
      </c>
    </row>
    <row r="274" spans="1:5" ht="14.4" x14ac:dyDescent="0.3">
      <c r="A274" s="4" t="s">
        <v>1457</v>
      </c>
      <c r="B274" t="s">
        <v>170</v>
      </c>
      <c r="C274" s="1" t="s">
        <v>171</v>
      </c>
      <c r="D274" s="1">
        <v>5.0000000000000001E-3</v>
      </c>
      <c r="E274" s="1" t="s">
        <v>156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68"/>
  <sheetViews>
    <sheetView workbookViewId="0">
      <selection activeCell="F28" sqref="F28"/>
    </sheetView>
  </sheetViews>
  <sheetFormatPr baseColWidth="10" defaultRowHeight="12" x14ac:dyDescent="0.25"/>
  <cols>
    <col min="1" max="1" width="17.88671875" style="4" customWidth="1"/>
    <col min="2" max="2" width="42.88671875" style="4" customWidth="1"/>
    <col min="3" max="3" width="15.44140625" style="4" customWidth="1"/>
    <col min="4" max="5" width="11.5546875" style="4"/>
    <col min="6" max="6" width="16.109375" style="4" customWidth="1"/>
    <col min="7" max="16384" width="11.5546875" style="4"/>
  </cols>
  <sheetData>
    <row r="1" spans="1:9" x14ac:dyDescent="0.25">
      <c r="A1" s="23" t="s">
        <v>5</v>
      </c>
      <c r="B1" s="23"/>
      <c r="C1" s="23"/>
      <c r="D1" s="23"/>
      <c r="E1" s="23"/>
      <c r="F1" s="23" t="s">
        <v>4</v>
      </c>
    </row>
    <row r="2" spans="1:9" x14ac:dyDescent="0.25">
      <c r="A2" s="3" t="s">
        <v>24</v>
      </c>
      <c r="B2" s="3"/>
      <c r="C2" s="3"/>
      <c r="D2" s="3"/>
      <c r="E2" s="3"/>
      <c r="F2" s="3" t="s">
        <v>24</v>
      </c>
    </row>
    <row r="3" spans="1:9" x14ac:dyDescent="0.25">
      <c r="A3" s="3" t="s">
        <v>25</v>
      </c>
      <c r="B3" s="3" t="s">
        <v>1299</v>
      </c>
      <c r="C3" s="3" t="s">
        <v>27</v>
      </c>
      <c r="D3" s="3">
        <v>0.15</v>
      </c>
      <c r="E3" s="3" t="s">
        <v>156</v>
      </c>
      <c r="F3" s="3" t="s">
        <v>1285</v>
      </c>
    </row>
    <row r="4" spans="1:9" x14ac:dyDescent="0.25">
      <c r="A4" s="3" t="s">
        <v>26</v>
      </c>
      <c r="B4" s="3" t="s">
        <v>30</v>
      </c>
      <c r="C4" s="3" t="s">
        <v>31</v>
      </c>
      <c r="D4" s="3">
        <v>3.0000000000000001E-3</v>
      </c>
      <c r="E4" s="3" t="s">
        <v>156</v>
      </c>
      <c r="F4" s="3" t="s">
        <v>32</v>
      </c>
    </row>
    <row r="5" spans="1:9" x14ac:dyDescent="0.25">
      <c r="A5" s="3"/>
      <c r="B5" s="3"/>
      <c r="C5" s="3"/>
      <c r="D5" s="3"/>
      <c r="E5" s="3"/>
      <c r="F5" s="3" t="s">
        <v>153</v>
      </c>
    </row>
    <row r="6" spans="1:9" x14ac:dyDescent="0.25">
      <c r="A6" s="3" t="s">
        <v>1285</v>
      </c>
      <c r="B6" s="3"/>
      <c r="C6" s="3"/>
      <c r="D6" s="3"/>
      <c r="E6" s="3"/>
      <c r="F6" s="3" t="s">
        <v>257</v>
      </c>
    </row>
    <row r="7" spans="1:9" x14ac:dyDescent="0.25">
      <c r="A7" s="3" t="s">
        <v>1286</v>
      </c>
      <c r="B7" s="3" t="s">
        <v>1289</v>
      </c>
      <c r="C7" s="3" t="s">
        <v>31</v>
      </c>
      <c r="D7" s="3">
        <v>0.15</v>
      </c>
      <c r="E7" s="3" t="s">
        <v>156</v>
      </c>
      <c r="F7" s="3" t="s">
        <v>311</v>
      </c>
    </row>
    <row r="8" spans="1:9" x14ac:dyDescent="0.25">
      <c r="A8" s="3" t="s">
        <v>1287</v>
      </c>
      <c r="B8" s="3" t="s">
        <v>1288</v>
      </c>
      <c r="C8" s="3" t="s">
        <v>31</v>
      </c>
      <c r="D8" s="3">
        <v>0.15</v>
      </c>
      <c r="E8" s="3" t="s">
        <v>156</v>
      </c>
      <c r="F8" s="3" t="s">
        <v>487</v>
      </c>
    </row>
    <row r="9" spans="1:9" x14ac:dyDescent="0.25">
      <c r="A9" s="3" t="s">
        <v>1300</v>
      </c>
      <c r="B9" s="3" t="s">
        <v>30</v>
      </c>
      <c r="C9" s="3" t="s">
        <v>31</v>
      </c>
      <c r="D9" s="3">
        <v>3.0000000000000001E-3</v>
      </c>
      <c r="E9" s="3" t="s">
        <v>156</v>
      </c>
      <c r="F9" s="3" t="s">
        <v>564</v>
      </c>
    </row>
    <row r="10" spans="1:9" x14ac:dyDescent="0.25">
      <c r="A10" s="3"/>
      <c r="B10" s="3"/>
      <c r="C10" s="3"/>
      <c r="D10" s="3"/>
      <c r="E10" s="3"/>
      <c r="F10" s="3" t="s">
        <v>580</v>
      </c>
    </row>
    <row r="11" spans="1:9" x14ac:dyDescent="0.25">
      <c r="A11" s="3" t="s">
        <v>1271</v>
      </c>
      <c r="B11" s="3"/>
      <c r="C11" s="3"/>
      <c r="D11" s="3"/>
      <c r="E11" s="3"/>
      <c r="F11" s="3"/>
    </row>
    <row r="12" spans="1:9" x14ac:dyDescent="0.25">
      <c r="A12" s="3" t="s">
        <v>1272</v>
      </c>
      <c r="B12" s="3" t="s">
        <v>1271</v>
      </c>
      <c r="C12" s="3" t="s">
        <v>1273</v>
      </c>
      <c r="D12" s="3">
        <v>0.15</v>
      </c>
      <c r="E12" s="3" t="s">
        <v>156</v>
      </c>
      <c r="F12" s="3" t="s">
        <v>308</v>
      </c>
      <c r="I12" s="3" t="s">
        <v>1278</v>
      </c>
    </row>
    <row r="13" spans="1:9" x14ac:dyDescent="0.25">
      <c r="A13" s="3" t="s">
        <v>1274</v>
      </c>
      <c r="B13" s="3" t="s">
        <v>30</v>
      </c>
      <c r="C13" s="3" t="s">
        <v>31</v>
      </c>
      <c r="D13" s="3">
        <v>3.0000000000000001E-3</v>
      </c>
      <c r="E13" s="3" t="s">
        <v>156</v>
      </c>
      <c r="F13" s="3" t="s">
        <v>309</v>
      </c>
      <c r="I13" s="3" t="s">
        <v>1283</v>
      </c>
    </row>
    <row r="14" spans="1:9" x14ac:dyDescent="0.25">
      <c r="A14" s="3"/>
      <c r="B14" s="3"/>
      <c r="C14" s="3"/>
      <c r="D14" s="3"/>
      <c r="E14" s="3"/>
      <c r="F14" s="3" t="s">
        <v>368</v>
      </c>
      <c r="I14" s="3" t="s">
        <v>1279</v>
      </c>
    </row>
    <row r="15" spans="1:9" x14ac:dyDescent="0.25">
      <c r="A15" s="11" t="s">
        <v>32</v>
      </c>
      <c r="B15" s="11"/>
      <c r="C15" s="3"/>
      <c r="D15" s="3"/>
      <c r="E15" s="3"/>
      <c r="F15" s="3" t="s">
        <v>630</v>
      </c>
      <c r="I15" s="3" t="s">
        <v>1280</v>
      </c>
    </row>
    <row r="16" spans="1:9" x14ac:dyDescent="0.25">
      <c r="A16" s="11" t="s">
        <v>33</v>
      </c>
      <c r="B16" s="3" t="s">
        <v>951</v>
      </c>
      <c r="C16" s="3" t="s">
        <v>171</v>
      </c>
      <c r="D16" s="3">
        <v>0.15</v>
      </c>
      <c r="E16" s="3" t="s">
        <v>156</v>
      </c>
      <c r="F16" s="3" t="s">
        <v>712</v>
      </c>
      <c r="I16" s="3" t="s">
        <v>859</v>
      </c>
    </row>
    <row r="17" spans="1:9" x14ac:dyDescent="0.25">
      <c r="A17" s="11" t="s">
        <v>34</v>
      </c>
      <c r="B17" s="3" t="s">
        <v>36</v>
      </c>
      <c r="C17" s="3" t="s">
        <v>31</v>
      </c>
      <c r="D17" s="3">
        <v>5.0000000000000001E-3</v>
      </c>
      <c r="E17" s="3" t="s">
        <v>157</v>
      </c>
      <c r="F17" s="26" t="s">
        <v>734</v>
      </c>
      <c r="I17" s="3" t="s">
        <v>1281</v>
      </c>
    </row>
    <row r="18" spans="1:9" x14ac:dyDescent="0.25">
      <c r="A18" s="11" t="s">
        <v>35</v>
      </c>
      <c r="B18" s="3" t="s">
        <v>985</v>
      </c>
      <c r="C18" s="3" t="s">
        <v>31</v>
      </c>
      <c r="D18" s="3">
        <v>0.15</v>
      </c>
      <c r="E18" s="3" t="s">
        <v>156</v>
      </c>
      <c r="F18" s="3" t="s">
        <v>971</v>
      </c>
      <c r="I18" s="3" t="s">
        <v>1284</v>
      </c>
    </row>
    <row r="19" spans="1:9" x14ac:dyDescent="0.25">
      <c r="A19" s="3"/>
      <c r="B19" s="3"/>
      <c r="C19" s="3"/>
      <c r="D19" s="3"/>
      <c r="E19" s="3"/>
      <c r="F19" s="3" t="s">
        <v>737</v>
      </c>
    </row>
    <row r="20" spans="1:9" x14ac:dyDescent="0.25">
      <c r="A20" s="3" t="s">
        <v>153</v>
      </c>
      <c r="B20" s="3"/>
      <c r="C20" s="3"/>
      <c r="D20" s="3"/>
      <c r="E20" s="3"/>
      <c r="F20" s="3" t="s">
        <v>619</v>
      </c>
    </row>
    <row r="21" spans="1:9" x14ac:dyDescent="0.25">
      <c r="A21" s="3" t="s">
        <v>154</v>
      </c>
      <c r="B21" s="3" t="s">
        <v>1290</v>
      </c>
      <c r="C21" s="3" t="s">
        <v>31</v>
      </c>
      <c r="D21" s="3">
        <v>0.2</v>
      </c>
      <c r="E21" s="3" t="s">
        <v>156</v>
      </c>
      <c r="F21" s="3" t="s">
        <v>754</v>
      </c>
    </row>
    <row r="22" spans="1:9" x14ac:dyDescent="0.25">
      <c r="A22" s="3" t="s">
        <v>155</v>
      </c>
      <c r="B22" s="3" t="s">
        <v>30</v>
      </c>
      <c r="C22" s="3" t="s">
        <v>31</v>
      </c>
      <c r="D22" s="3">
        <v>3.0000000000000001E-3</v>
      </c>
      <c r="E22" s="3" t="s">
        <v>156</v>
      </c>
      <c r="F22" s="3" t="s">
        <v>765</v>
      </c>
    </row>
    <row r="23" spans="1:9" x14ac:dyDescent="0.25">
      <c r="A23" s="3"/>
      <c r="B23" s="3"/>
      <c r="C23" s="3"/>
      <c r="D23" s="3"/>
      <c r="E23" s="3"/>
      <c r="F23" s="3" t="s">
        <v>986</v>
      </c>
    </row>
    <row r="24" spans="1:9" x14ac:dyDescent="0.25">
      <c r="A24" s="3" t="s">
        <v>257</v>
      </c>
      <c r="B24" s="3"/>
      <c r="C24" s="3"/>
      <c r="D24" s="3"/>
      <c r="E24" s="3"/>
      <c r="F24" s="4" t="s">
        <v>1044</v>
      </c>
    </row>
    <row r="25" spans="1:9" x14ac:dyDescent="0.25">
      <c r="A25" s="3" t="s">
        <v>258</v>
      </c>
      <c r="B25" s="3" t="s">
        <v>1282</v>
      </c>
      <c r="C25" s="3" t="s">
        <v>798</v>
      </c>
      <c r="D25" s="3">
        <v>0.16</v>
      </c>
      <c r="E25" s="3" t="s">
        <v>156</v>
      </c>
      <c r="F25" s="3" t="s">
        <v>1095</v>
      </c>
    </row>
    <row r="26" spans="1:9" x14ac:dyDescent="0.25">
      <c r="A26" s="3" t="s">
        <v>259</v>
      </c>
      <c r="B26" s="3" t="s">
        <v>30</v>
      </c>
      <c r="C26" s="3" t="s">
        <v>31</v>
      </c>
      <c r="D26" s="3">
        <v>3.0000000000000001E-3</v>
      </c>
      <c r="E26" s="3" t="s">
        <v>156</v>
      </c>
      <c r="F26" s="3" t="s">
        <v>1271</v>
      </c>
    </row>
    <row r="27" spans="1:9" x14ac:dyDescent="0.25">
      <c r="A27" s="3"/>
      <c r="B27" s="3"/>
      <c r="C27" s="3"/>
      <c r="D27" s="3"/>
      <c r="E27" s="3"/>
      <c r="F27" s="4" t="s">
        <v>1394</v>
      </c>
    </row>
    <row r="28" spans="1:9" x14ac:dyDescent="0.25">
      <c r="A28" s="3" t="s">
        <v>311</v>
      </c>
      <c r="B28" s="3"/>
      <c r="C28" s="3"/>
      <c r="D28" s="3"/>
      <c r="E28" s="3"/>
      <c r="F28" s="4" t="s">
        <v>1407</v>
      </c>
      <c r="G28" s="3"/>
      <c r="H28" s="3"/>
    </row>
    <row r="29" spans="1:9" x14ac:dyDescent="0.25">
      <c r="A29" s="3" t="s">
        <v>312</v>
      </c>
      <c r="B29" s="3" t="s">
        <v>310</v>
      </c>
      <c r="C29" s="3" t="s">
        <v>31</v>
      </c>
      <c r="D29" s="3">
        <v>0.17</v>
      </c>
      <c r="E29" s="3" t="s">
        <v>156</v>
      </c>
      <c r="F29" s="3"/>
    </row>
    <row r="30" spans="1:9" x14ac:dyDescent="0.25">
      <c r="A30" s="3" t="s">
        <v>313</v>
      </c>
      <c r="B30" s="3" t="s">
        <v>319</v>
      </c>
      <c r="C30" s="3" t="s">
        <v>27</v>
      </c>
      <c r="D30" s="3">
        <v>0.01</v>
      </c>
      <c r="E30" s="3" t="s">
        <v>156</v>
      </c>
    </row>
    <row r="31" spans="1:9" x14ac:dyDescent="0.25">
      <c r="A31" s="3" t="s">
        <v>314</v>
      </c>
      <c r="B31" s="3" t="s">
        <v>320</v>
      </c>
      <c r="C31" s="3" t="s">
        <v>31</v>
      </c>
      <c r="D31" s="3">
        <v>0.02</v>
      </c>
      <c r="E31" s="3" t="s">
        <v>156</v>
      </c>
    </row>
    <row r="32" spans="1:9" x14ac:dyDescent="0.25">
      <c r="A32" s="3" t="s">
        <v>315</v>
      </c>
      <c r="B32" s="3" t="s">
        <v>253</v>
      </c>
      <c r="C32" s="3" t="s">
        <v>171</v>
      </c>
      <c r="D32" s="3">
        <v>2E-3</v>
      </c>
      <c r="E32" s="3" t="s">
        <v>156</v>
      </c>
    </row>
    <row r="33" spans="1:5" x14ac:dyDescent="0.25">
      <c r="A33" s="3" t="s">
        <v>316</v>
      </c>
      <c r="B33" s="3" t="s">
        <v>321</v>
      </c>
      <c r="C33" s="3" t="s">
        <v>17</v>
      </c>
      <c r="D33" s="3">
        <v>1.4999999999999999E-2</v>
      </c>
      <c r="E33" s="3" t="s">
        <v>156</v>
      </c>
    </row>
    <row r="34" spans="1:5" x14ac:dyDescent="0.25">
      <c r="A34" s="3" t="s">
        <v>317</v>
      </c>
      <c r="B34" s="3" t="s">
        <v>322</v>
      </c>
      <c r="C34" s="3" t="s">
        <v>31</v>
      </c>
      <c r="D34" s="3">
        <v>1E-3</v>
      </c>
      <c r="E34" s="3" t="s">
        <v>156</v>
      </c>
    </row>
    <row r="35" spans="1:5" x14ac:dyDescent="0.25">
      <c r="A35" s="3" t="s">
        <v>318</v>
      </c>
      <c r="B35" s="3" t="s">
        <v>95</v>
      </c>
      <c r="C35" s="3" t="s">
        <v>78</v>
      </c>
      <c r="D35" s="3">
        <v>8.0000000000000002E-3</v>
      </c>
      <c r="E35" s="3" t="s">
        <v>157</v>
      </c>
    </row>
    <row r="36" spans="1:5" x14ac:dyDescent="0.25">
      <c r="A36" s="3"/>
      <c r="B36" s="3"/>
      <c r="C36" s="3"/>
      <c r="D36" s="3"/>
      <c r="E36" s="3"/>
    </row>
    <row r="38" spans="1:5" x14ac:dyDescent="0.25">
      <c r="A38" s="3" t="s">
        <v>308</v>
      </c>
    </row>
    <row r="39" spans="1:5" x14ac:dyDescent="0.25">
      <c r="A39" s="3" t="s">
        <v>325</v>
      </c>
      <c r="B39" s="3" t="s">
        <v>1291</v>
      </c>
      <c r="C39" s="3" t="s">
        <v>1292</v>
      </c>
      <c r="D39" s="3">
        <v>0.4</v>
      </c>
      <c r="E39" s="3" t="s">
        <v>156</v>
      </c>
    </row>
    <row r="40" spans="1:5" x14ac:dyDescent="0.25">
      <c r="A40" s="3" t="s">
        <v>326</v>
      </c>
      <c r="B40" s="3" t="s">
        <v>323</v>
      </c>
      <c r="C40" s="3" t="s">
        <v>31</v>
      </c>
      <c r="D40" s="4">
        <v>5.0000000000000001E-3</v>
      </c>
      <c r="E40" s="3" t="s">
        <v>156</v>
      </c>
    </row>
    <row r="41" spans="1:5" x14ac:dyDescent="0.25">
      <c r="A41" s="3" t="s">
        <v>327</v>
      </c>
      <c r="B41" s="3" t="s">
        <v>170</v>
      </c>
      <c r="C41" s="4" t="s">
        <v>171</v>
      </c>
      <c r="D41" s="4">
        <v>6.0000000000000001E-3</v>
      </c>
      <c r="E41" s="3" t="s">
        <v>156</v>
      </c>
    </row>
    <row r="42" spans="1:5" x14ac:dyDescent="0.25">
      <c r="A42" s="3" t="s">
        <v>328</v>
      </c>
      <c r="B42" s="3" t="s">
        <v>240</v>
      </c>
    </row>
    <row r="43" spans="1:5" x14ac:dyDescent="0.25">
      <c r="A43" s="3" t="s">
        <v>329</v>
      </c>
      <c r="B43" s="3" t="s">
        <v>324</v>
      </c>
      <c r="C43" s="3" t="s">
        <v>31</v>
      </c>
      <c r="D43" s="4">
        <v>1E-3</v>
      </c>
      <c r="E43" s="3" t="s">
        <v>156</v>
      </c>
    </row>
    <row r="45" spans="1:5" x14ac:dyDescent="0.25">
      <c r="A45" s="3" t="s">
        <v>309</v>
      </c>
      <c r="B45" s="3"/>
    </row>
    <row r="46" spans="1:5" x14ac:dyDescent="0.25">
      <c r="A46" s="3" t="s">
        <v>330</v>
      </c>
      <c r="B46" s="3" t="s">
        <v>1293</v>
      </c>
      <c r="C46" s="3" t="s">
        <v>31</v>
      </c>
      <c r="D46" s="4">
        <v>0.15</v>
      </c>
      <c r="E46" s="3" t="s">
        <v>156</v>
      </c>
    </row>
    <row r="47" spans="1:5" x14ac:dyDescent="0.25">
      <c r="A47" s="3" t="s">
        <v>331</v>
      </c>
      <c r="B47" s="3" t="s">
        <v>30</v>
      </c>
      <c r="C47" s="3" t="s">
        <v>31</v>
      </c>
      <c r="D47" s="3">
        <v>3.0000000000000001E-3</v>
      </c>
      <c r="E47" s="3" t="s">
        <v>156</v>
      </c>
    </row>
    <row r="48" spans="1:5" x14ac:dyDescent="0.25">
      <c r="A48" s="3" t="s">
        <v>940</v>
      </c>
      <c r="B48" s="3" t="s">
        <v>941</v>
      </c>
      <c r="C48" s="3" t="s">
        <v>486</v>
      </c>
      <c r="D48" s="3">
        <v>5.0000000000000001E-3</v>
      </c>
      <c r="E48" s="3" t="s">
        <v>156</v>
      </c>
    </row>
    <row r="49" spans="1:8" x14ac:dyDescent="0.25">
      <c r="F49" s="3"/>
      <c r="G49" s="3"/>
      <c r="H49" s="3"/>
    </row>
    <row r="50" spans="1:8" x14ac:dyDescent="0.25">
      <c r="A50" s="3" t="s">
        <v>368</v>
      </c>
      <c r="B50" s="3"/>
    </row>
    <row r="51" spans="1:8" x14ac:dyDescent="0.25">
      <c r="A51" s="3" t="s">
        <v>370</v>
      </c>
      <c r="B51" s="3" t="s">
        <v>369</v>
      </c>
      <c r="C51" s="4" t="s">
        <v>27</v>
      </c>
      <c r="D51" s="4">
        <v>0.19</v>
      </c>
      <c r="E51" s="3" t="s">
        <v>156</v>
      </c>
    </row>
    <row r="52" spans="1:8" x14ac:dyDescent="0.25">
      <c r="A52" s="3" t="s">
        <v>371</v>
      </c>
      <c r="B52" s="3" t="s">
        <v>319</v>
      </c>
      <c r="C52" s="3" t="s">
        <v>27</v>
      </c>
      <c r="D52" s="3">
        <v>0.01</v>
      </c>
      <c r="E52" s="3" t="s">
        <v>156</v>
      </c>
    </row>
    <row r="53" spans="1:8" x14ac:dyDescent="0.25">
      <c r="A53" s="3" t="s">
        <v>372</v>
      </c>
      <c r="B53" s="3" t="s">
        <v>253</v>
      </c>
      <c r="C53" s="3" t="s">
        <v>171</v>
      </c>
      <c r="D53" s="3">
        <v>2E-3</v>
      </c>
      <c r="E53" s="3" t="s">
        <v>156</v>
      </c>
    </row>
    <row r="54" spans="1:8" x14ac:dyDescent="0.25">
      <c r="A54" s="3" t="s">
        <v>373</v>
      </c>
      <c r="B54" s="3" t="s">
        <v>321</v>
      </c>
      <c r="C54" s="3" t="s">
        <v>17</v>
      </c>
      <c r="D54" s="3">
        <v>1.4999999999999999E-2</v>
      </c>
      <c r="E54" s="3" t="s">
        <v>156</v>
      </c>
    </row>
    <row r="55" spans="1:8" x14ac:dyDescent="0.25">
      <c r="A55" s="3" t="s">
        <v>374</v>
      </c>
      <c r="B55" s="3" t="s">
        <v>322</v>
      </c>
      <c r="C55" s="3" t="s">
        <v>31</v>
      </c>
      <c r="D55" s="3">
        <v>1E-3</v>
      </c>
      <c r="E55" s="3" t="s">
        <v>156</v>
      </c>
    </row>
    <row r="56" spans="1:8" x14ac:dyDescent="0.25">
      <c r="A56" s="3" t="s">
        <v>375</v>
      </c>
      <c r="B56" s="3" t="s">
        <v>95</v>
      </c>
      <c r="C56" s="3" t="s">
        <v>78</v>
      </c>
      <c r="D56" s="3">
        <v>8.0000000000000002E-3</v>
      </c>
      <c r="E56" s="3" t="s">
        <v>157</v>
      </c>
    </row>
    <row r="57" spans="1:8" x14ac:dyDescent="0.25">
      <c r="A57" s="3" t="s">
        <v>376</v>
      </c>
      <c r="B57" s="3" t="s">
        <v>94</v>
      </c>
      <c r="C57" s="3" t="s">
        <v>31</v>
      </c>
      <c r="D57" s="3">
        <v>4.0000000000000001E-3</v>
      </c>
      <c r="E57" s="3" t="s">
        <v>156</v>
      </c>
    </row>
    <row r="59" spans="1:8" x14ac:dyDescent="0.25">
      <c r="A59" s="3" t="s">
        <v>487</v>
      </c>
    </row>
    <row r="60" spans="1:8" x14ac:dyDescent="0.25">
      <c r="A60" s="3" t="s">
        <v>488</v>
      </c>
      <c r="B60" s="3" t="s">
        <v>1294</v>
      </c>
      <c r="C60" s="3" t="s">
        <v>31</v>
      </c>
      <c r="D60" s="4">
        <v>0.2</v>
      </c>
      <c r="E60" s="3" t="s">
        <v>156</v>
      </c>
    </row>
    <row r="61" spans="1:8" x14ac:dyDescent="0.25">
      <c r="A61" s="3" t="s">
        <v>489</v>
      </c>
      <c r="B61" s="3" t="s">
        <v>1298</v>
      </c>
      <c r="C61" s="3" t="s">
        <v>1069</v>
      </c>
      <c r="D61" s="4">
        <v>0.2</v>
      </c>
      <c r="E61" s="3" t="s">
        <v>156</v>
      </c>
    </row>
    <row r="62" spans="1:8" x14ac:dyDescent="0.25">
      <c r="A62" s="3" t="s">
        <v>490</v>
      </c>
      <c r="B62" s="3" t="s">
        <v>746</v>
      </c>
      <c r="C62" s="3" t="s">
        <v>31</v>
      </c>
      <c r="D62" s="4">
        <v>1.4999999999999999E-2</v>
      </c>
      <c r="E62" s="3" t="s">
        <v>156</v>
      </c>
    </row>
    <row r="63" spans="1:8" x14ac:dyDescent="0.25">
      <c r="A63" s="3" t="s">
        <v>491</v>
      </c>
      <c r="B63" s="3" t="s">
        <v>499</v>
      </c>
      <c r="C63" s="3" t="s">
        <v>31</v>
      </c>
      <c r="D63" s="4">
        <v>5.0000000000000001E-3</v>
      </c>
      <c r="E63" s="3" t="s">
        <v>156</v>
      </c>
    </row>
    <row r="64" spans="1:8" x14ac:dyDescent="0.25">
      <c r="A64" s="3" t="s">
        <v>492</v>
      </c>
      <c r="B64" s="3" t="s">
        <v>496</v>
      </c>
      <c r="C64" s="3" t="s">
        <v>31</v>
      </c>
      <c r="D64" s="4">
        <v>0.02</v>
      </c>
      <c r="E64" s="3" t="s">
        <v>156</v>
      </c>
    </row>
    <row r="65" spans="1:5" x14ac:dyDescent="0.25">
      <c r="A65" s="3" t="s">
        <v>493</v>
      </c>
      <c r="B65" s="3" t="s">
        <v>497</v>
      </c>
      <c r="C65" s="3" t="s">
        <v>31</v>
      </c>
      <c r="D65" s="4">
        <v>3.0000000000000001E-3</v>
      </c>
      <c r="E65" s="3" t="s">
        <v>156</v>
      </c>
    </row>
    <row r="66" spans="1:5" x14ac:dyDescent="0.25">
      <c r="A66" s="3" t="s">
        <v>494</v>
      </c>
      <c r="B66" s="3" t="s">
        <v>498</v>
      </c>
      <c r="C66" s="3" t="s">
        <v>31</v>
      </c>
      <c r="D66" s="4">
        <v>2E-3</v>
      </c>
      <c r="E66" s="3" t="s">
        <v>156</v>
      </c>
    </row>
    <row r="67" spans="1:5" x14ac:dyDescent="0.25">
      <c r="A67" s="3" t="s">
        <v>1297</v>
      </c>
      <c r="B67" s="3" t="s">
        <v>495</v>
      </c>
      <c r="C67" s="3" t="s">
        <v>31</v>
      </c>
      <c r="E67" s="3" t="s">
        <v>156</v>
      </c>
    </row>
    <row r="68" spans="1:5" x14ac:dyDescent="0.25">
      <c r="B68" s="3"/>
    </row>
    <row r="69" spans="1:5" x14ac:dyDescent="0.25">
      <c r="A69" s="3" t="s">
        <v>564</v>
      </c>
      <c r="B69" s="22"/>
    </row>
    <row r="70" spans="1:5" x14ac:dyDescent="0.25">
      <c r="A70" s="3" t="s">
        <v>565</v>
      </c>
      <c r="B70" s="3" t="s">
        <v>568</v>
      </c>
      <c r="C70" s="4" t="s">
        <v>27</v>
      </c>
      <c r="D70" s="4">
        <v>0.15</v>
      </c>
      <c r="E70" s="3" t="s">
        <v>156</v>
      </c>
    </row>
    <row r="71" spans="1:5" x14ac:dyDescent="0.25">
      <c r="A71" s="3" t="s">
        <v>566</v>
      </c>
      <c r="B71" s="3" t="s">
        <v>569</v>
      </c>
      <c r="C71" s="3" t="s">
        <v>31</v>
      </c>
      <c r="D71" s="4">
        <v>3.0000000000000001E-3</v>
      </c>
      <c r="E71" s="3" t="s">
        <v>156</v>
      </c>
    </row>
    <row r="72" spans="1:5" x14ac:dyDescent="0.25">
      <c r="A72" s="3" t="s">
        <v>567</v>
      </c>
      <c r="B72" s="3" t="s">
        <v>570</v>
      </c>
      <c r="C72" s="3" t="s">
        <v>31</v>
      </c>
      <c r="D72" s="4">
        <v>3.0000000000000001E-3</v>
      </c>
      <c r="E72" s="3" t="s">
        <v>156</v>
      </c>
    </row>
    <row r="73" spans="1:5" x14ac:dyDescent="0.25">
      <c r="A73" s="3" t="s">
        <v>572</v>
      </c>
      <c r="B73" s="3" t="s">
        <v>571</v>
      </c>
      <c r="C73" s="3" t="s">
        <v>171</v>
      </c>
      <c r="D73" s="4">
        <v>5.0000000000000001E-3</v>
      </c>
      <c r="E73" s="3" t="s">
        <v>156</v>
      </c>
    </row>
    <row r="75" spans="1:5" x14ac:dyDescent="0.25">
      <c r="A75" s="3" t="s">
        <v>580</v>
      </c>
    </row>
    <row r="76" spans="1:5" x14ac:dyDescent="0.25">
      <c r="A76" s="3" t="s">
        <v>581</v>
      </c>
      <c r="B76" s="3" t="s">
        <v>1295</v>
      </c>
      <c r="C76" s="4" t="s">
        <v>27</v>
      </c>
      <c r="D76" s="4">
        <v>0.15</v>
      </c>
      <c r="E76" s="3" t="s">
        <v>156</v>
      </c>
    </row>
    <row r="77" spans="1:5" x14ac:dyDescent="0.25">
      <c r="A77" s="3" t="s">
        <v>582</v>
      </c>
      <c r="B77" s="3" t="s">
        <v>590</v>
      </c>
      <c r="C77" s="4" t="s">
        <v>16</v>
      </c>
      <c r="D77" s="4">
        <v>0.04</v>
      </c>
      <c r="E77" s="3" t="s">
        <v>156</v>
      </c>
    </row>
    <row r="78" spans="1:5" x14ac:dyDescent="0.25">
      <c r="A78" s="3" t="s">
        <v>583</v>
      </c>
      <c r="B78" s="3" t="s">
        <v>591</v>
      </c>
      <c r="C78" s="3" t="s">
        <v>31</v>
      </c>
      <c r="D78" s="4">
        <v>2.5000000000000001E-3</v>
      </c>
      <c r="E78" s="3" t="s">
        <v>156</v>
      </c>
    </row>
    <row r="79" spans="1:5" x14ac:dyDescent="0.25">
      <c r="A79" s="3" t="s">
        <v>584</v>
      </c>
      <c r="B79" s="3" t="s">
        <v>477</v>
      </c>
      <c r="C79" s="3" t="s">
        <v>31</v>
      </c>
      <c r="D79" s="4">
        <v>0.02</v>
      </c>
      <c r="E79" s="3" t="s">
        <v>157</v>
      </c>
    </row>
    <row r="80" spans="1:5" x14ac:dyDescent="0.25">
      <c r="A80" s="3" t="s">
        <v>585</v>
      </c>
      <c r="B80" s="3" t="s">
        <v>254</v>
      </c>
      <c r="C80" s="3" t="s">
        <v>17</v>
      </c>
      <c r="D80" s="4">
        <v>2.5000000000000001E-2</v>
      </c>
      <c r="E80" s="3" t="s">
        <v>156</v>
      </c>
    </row>
    <row r="81" spans="1:5" x14ac:dyDescent="0.25">
      <c r="A81" s="3" t="s">
        <v>589</v>
      </c>
      <c r="B81" s="3" t="s">
        <v>270</v>
      </c>
      <c r="C81" s="3" t="s">
        <v>171</v>
      </c>
      <c r="D81" s="4">
        <v>8.0000000000000002E-3</v>
      </c>
      <c r="E81" s="3" t="s">
        <v>156</v>
      </c>
    </row>
    <row r="82" spans="1:5" x14ac:dyDescent="0.25">
      <c r="A82" s="3" t="s">
        <v>747</v>
      </c>
      <c r="B82" s="3" t="s">
        <v>748</v>
      </c>
      <c r="C82" s="3" t="s">
        <v>31</v>
      </c>
      <c r="D82" s="4">
        <v>2E-3</v>
      </c>
      <c r="E82" s="3" t="s">
        <v>156</v>
      </c>
    </row>
    <row r="84" spans="1:5" x14ac:dyDescent="0.25">
      <c r="A84" s="3" t="s">
        <v>619</v>
      </c>
      <c r="B84" s="3"/>
    </row>
    <row r="85" spans="1:5" x14ac:dyDescent="0.25">
      <c r="A85" s="3" t="s">
        <v>620</v>
      </c>
      <c r="B85" s="3" t="s">
        <v>627</v>
      </c>
      <c r="C85" s="3" t="s">
        <v>171</v>
      </c>
      <c r="D85" s="3">
        <v>0.3</v>
      </c>
      <c r="E85" s="3" t="s">
        <v>156</v>
      </c>
    </row>
    <row r="86" spans="1:5" x14ac:dyDescent="0.25">
      <c r="A86" s="3" t="s">
        <v>621</v>
      </c>
      <c r="B86" s="3" t="s">
        <v>321</v>
      </c>
      <c r="C86" s="3" t="s">
        <v>17</v>
      </c>
      <c r="D86" s="3">
        <v>1.4999999999999999E-2</v>
      </c>
      <c r="E86" s="3" t="s">
        <v>156</v>
      </c>
    </row>
    <row r="87" spans="1:5" x14ac:dyDescent="0.25">
      <c r="A87" s="3" t="s">
        <v>622</v>
      </c>
      <c r="B87" s="3" t="s">
        <v>626</v>
      </c>
      <c r="C87" s="3" t="s">
        <v>17</v>
      </c>
      <c r="D87" s="3">
        <v>1.4999999999999999E-2</v>
      </c>
      <c r="E87" s="3" t="s">
        <v>156</v>
      </c>
    </row>
    <row r="88" spans="1:5" x14ac:dyDescent="0.25">
      <c r="A88" s="3" t="s">
        <v>623</v>
      </c>
      <c r="B88" s="3" t="s">
        <v>628</v>
      </c>
      <c r="C88" s="3" t="s">
        <v>78</v>
      </c>
      <c r="D88" s="3">
        <v>5.0000000000000001E-3</v>
      </c>
      <c r="E88" s="3" t="s">
        <v>157</v>
      </c>
    </row>
    <row r="89" spans="1:5" x14ac:dyDescent="0.25">
      <c r="A89" s="3" t="s">
        <v>624</v>
      </c>
      <c r="B89" s="3" t="s">
        <v>629</v>
      </c>
      <c r="C89" s="3" t="s">
        <v>31</v>
      </c>
      <c r="D89" s="3">
        <v>3.0000000000000001E-3</v>
      </c>
      <c r="E89" s="3" t="s">
        <v>156</v>
      </c>
    </row>
    <row r="90" spans="1:5" x14ac:dyDescent="0.25">
      <c r="A90" s="3" t="s">
        <v>625</v>
      </c>
      <c r="B90" s="3" t="s">
        <v>94</v>
      </c>
      <c r="C90" s="3" t="s">
        <v>31</v>
      </c>
      <c r="D90" s="3">
        <v>4.0000000000000001E-3</v>
      </c>
      <c r="E90" s="3" t="s">
        <v>156</v>
      </c>
    </row>
    <row r="92" spans="1:5" x14ac:dyDescent="0.25">
      <c r="A92" s="3" t="s">
        <v>630</v>
      </c>
      <c r="B92" s="3"/>
      <c r="C92" s="3"/>
      <c r="D92" s="3"/>
      <c r="E92" s="3"/>
    </row>
    <row r="93" spans="1:5" x14ac:dyDescent="0.25">
      <c r="A93" s="3" t="s">
        <v>631</v>
      </c>
      <c r="B93" s="3" t="s">
        <v>713</v>
      </c>
      <c r="C93" s="3" t="s">
        <v>27</v>
      </c>
      <c r="D93" s="3">
        <v>0.15</v>
      </c>
      <c r="E93" s="3" t="s">
        <v>156</v>
      </c>
    </row>
    <row r="94" spans="1:5" x14ac:dyDescent="0.25">
      <c r="A94" s="3" t="s">
        <v>632</v>
      </c>
      <c r="B94" s="3" t="s">
        <v>30</v>
      </c>
      <c r="C94" s="3" t="s">
        <v>31</v>
      </c>
      <c r="D94" s="3">
        <v>3.0000000000000001E-3</v>
      </c>
      <c r="E94" s="3" t="s">
        <v>156</v>
      </c>
    </row>
    <row r="96" spans="1:5" x14ac:dyDescent="0.25">
      <c r="A96" s="3" t="s">
        <v>712</v>
      </c>
      <c r="B96" s="3"/>
      <c r="C96" s="3"/>
    </row>
    <row r="97" spans="1:5" x14ac:dyDescent="0.25">
      <c r="A97" s="3" t="s">
        <v>714</v>
      </c>
      <c r="B97" s="3" t="s">
        <v>1296</v>
      </c>
      <c r="C97" s="3" t="s">
        <v>31</v>
      </c>
      <c r="D97" s="4">
        <v>0.17</v>
      </c>
      <c r="E97" s="3" t="s">
        <v>156</v>
      </c>
    </row>
    <row r="98" spans="1:5" x14ac:dyDescent="0.25">
      <c r="A98" s="3" t="s">
        <v>715</v>
      </c>
      <c r="B98" s="3" t="s">
        <v>30</v>
      </c>
      <c r="C98" s="3" t="s">
        <v>31</v>
      </c>
      <c r="D98" s="3">
        <v>3.0000000000000001E-3</v>
      </c>
      <c r="E98" s="3" t="s">
        <v>156</v>
      </c>
    </row>
    <row r="100" spans="1:5" x14ac:dyDescent="0.25">
      <c r="A100" s="3" t="s">
        <v>971</v>
      </c>
      <c r="B100" s="3"/>
      <c r="C100" s="3"/>
    </row>
    <row r="101" spans="1:5" x14ac:dyDescent="0.25">
      <c r="A101" s="3" t="s">
        <v>973</v>
      </c>
      <c r="B101" s="3" t="s">
        <v>972</v>
      </c>
      <c r="C101" s="3" t="s">
        <v>27</v>
      </c>
      <c r="D101" s="4">
        <v>0.17499999999999999</v>
      </c>
      <c r="E101" s="3" t="s">
        <v>156</v>
      </c>
    </row>
    <row r="102" spans="1:5" x14ac:dyDescent="0.25">
      <c r="A102" s="3" t="s">
        <v>974</v>
      </c>
      <c r="B102" s="3" t="s">
        <v>30</v>
      </c>
      <c r="C102" s="3" t="s">
        <v>31</v>
      </c>
      <c r="D102" s="3">
        <v>3.0000000000000001E-3</v>
      </c>
      <c r="E102" s="3" t="s">
        <v>156</v>
      </c>
    </row>
    <row r="104" spans="1:5" x14ac:dyDescent="0.25">
      <c r="A104" s="26" t="s">
        <v>734</v>
      </c>
      <c r="B104" s="25"/>
    </row>
    <row r="105" spans="1:5" x14ac:dyDescent="0.25">
      <c r="A105" s="26" t="s">
        <v>735</v>
      </c>
      <c r="B105" s="26" t="s">
        <v>764</v>
      </c>
      <c r="C105" s="3" t="s">
        <v>27</v>
      </c>
      <c r="D105" s="4">
        <v>0.17</v>
      </c>
      <c r="E105" s="3" t="s">
        <v>156</v>
      </c>
    </row>
    <row r="106" spans="1:5" x14ac:dyDescent="0.25">
      <c r="A106" s="26" t="s">
        <v>736</v>
      </c>
      <c r="B106" s="3" t="s">
        <v>30</v>
      </c>
      <c r="C106" s="3" t="s">
        <v>31</v>
      </c>
      <c r="D106" s="3">
        <v>3.0000000000000001E-3</v>
      </c>
      <c r="E106" s="3" t="s">
        <v>156</v>
      </c>
    </row>
    <row r="108" spans="1:5" x14ac:dyDescent="0.25">
      <c r="A108" s="3" t="s">
        <v>737</v>
      </c>
    </row>
    <row r="109" spans="1:5" x14ac:dyDescent="0.25">
      <c r="A109" s="3" t="s">
        <v>738</v>
      </c>
      <c r="B109" s="3" t="s">
        <v>752</v>
      </c>
      <c r="C109" s="3" t="s">
        <v>27</v>
      </c>
      <c r="D109" s="4">
        <v>0.2</v>
      </c>
      <c r="E109" s="4" t="s">
        <v>156</v>
      </c>
    </row>
    <row r="110" spans="1:5" x14ac:dyDescent="0.25">
      <c r="A110" s="3" t="s">
        <v>739</v>
      </c>
      <c r="B110" s="4" t="s">
        <v>743</v>
      </c>
      <c r="C110" s="3" t="s">
        <v>31</v>
      </c>
      <c r="D110" s="4">
        <v>0.01</v>
      </c>
      <c r="E110" s="4" t="s">
        <v>156</v>
      </c>
    </row>
    <row r="111" spans="1:5" x14ac:dyDescent="0.25">
      <c r="A111" s="3" t="s">
        <v>740</v>
      </c>
      <c r="B111" s="4" t="s">
        <v>650</v>
      </c>
      <c r="C111" s="3" t="s">
        <v>171</v>
      </c>
      <c r="D111" s="4">
        <v>8.0000000000000002E-3</v>
      </c>
      <c r="E111" s="3" t="s">
        <v>156</v>
      </c>
    </row>
    <row r="112" spans="1:5" x14ac:dyDescent="0.25">
      <c r="A112" s="3" t="s">
        <v>741</v>
      </c>
      <c r="B112" s="4" t="s">
        <v>744</v>
      </c>
      <c r="C112" s="3" t="s">
        <v>17</v>
      </c>
      <c r="D112" s="3">
        <v>1.4999999999999999E-2</v>
      </c>
      <c r="E112" s="3" t="s">
        <v>156</v>
      </c>
    </row>
    <row r="113" spans="1:5" x14ac:dyDescent="0.25">
      <c r="A113" s="3" t="s">
        <v>742</v>
      </c>
      <c r="B113" s="4" t="s">
        <v>745</v>
      </c>
      <c r="C113" s="4" t="s">
        <v>753</v>
      </c>
      <c r="D113" s="4">
        <v>1.4999999999999999E-2</v>
      </c>
      <c r="E113" s="4" t="s">
        <v>157</v>
      </c>
    </row>
    <row r="114" spans="1:5" x14ac:dyDescent="0.25">
      <c r="A114" s="3" t="s">
        <v>749</v>
      </c>
      <c r="B114" s="3" t="s">
        <v>748</v>
      </c>
      <c r="C114" s="3" t="s">
        <v>31</v>
      </c>
      <c r="D114" s="4">
        <v>2E-3</v>
      </c>
      <c r="E114" s="3" t="s">
        <v>156</v>
      </c>
    </row>
    <row r="115" spans="1:5" x14ac:dyDescent="0.25">
      <c r="A115" s="3" t="s">
        <v>751</v>
      </c>
      <c r="B115" s="4" t="s">
        <v>750</v>
      </c>
      <c r="C115" s="3" t="s">
        <v>31</v>
      </c>
      <c r="D115" s="4">
        <v>5.0000000000000001E-3</v>
      </c>
      <c r="E115" s="3" t="s">
        <v>156</v>
      </c>
    </row>
    <row r="117" spans="1:5" x14ac:dyDescent="0.25">
      <c r="A117" s="3" t="s">
        <v>754</v>
      </c>
    </row>
    <row r="118" spans="1:5" x14ac:dyDescent="0.25">
      <c r="A118" s="3" t="s">
        <v>755</v>
      </c>
      <c r="B118" s="4" t="s">
        <v>763</v>
      </c>
      <c r="C118" s="3" t="s">
        <v>27</v>
      </c>
      <c r="D118" s="4">
        <v>0.16</v>
      </c>
      <c r="E118" s="3" t="s">
        <v>156</v>
      </c>
    </row>
    <row r="119" spans="1:5" x14ac:dyDescent="0.25">
      <c r="A119" s="3" t="s">
        <v>756</v>
      </c>
      <c r="B119" s="3" t="s">
        <v>319</v>
      </c>
      <c r="C119" s="3" t="s">
        <v>27</v>
      </c>
      <c r="D119" s="3">
        <v>0.01</v>
      </c>
      <c r="E119" s="3" t="s">
        <v>156</v>
      </c>
    </row>
    <row r="120" spans="1:5" x14ac:dyDescent="0.25">
      <c r="A120" s="3" t="s">
        <v>757</v>
      </c>
      <c r="B120" s="3" t="s">
        <v>320</v>
      </c>
      <c r="C120" s="3" t="s">
        <v>31</v>
      </c>
      <c r="D120" s="3">
        <v>2E-3</v>
      </c>
      <c r="E120" s="3" t="s">
        <v>156</v>
      </c>
    </row>
    <row r="121" spans="1:5" x14ac:dyDescent="0.25">
      <c r="A121" s="3" t="s">
        <v>758</v>
      </c>
      <c r="B121" s="3" t="s">
        <v>253</v>
      </c>
      <c r="C121" s="3" t="s">
        <v>171</v>
      </c>
      <c r="D121" s="3">
        <v>2E-3</v>
      </c>
      <c r="E121" s="3" t="s">
        <v>156</v>
      </c>
    </row>
    <row r="122" spans="1:5" x14ac:dyDescent="0.25">
      <c r="A122" s="3" t="s">
        <v>759</v>
      </c>
      <c r="B122" s="3" t="s">
        <v>321</v>
      </c>
      <c r="C122" s="3" t="s">
        <v>17</v>
      </c>
      <c r="D122" s="3">
        <v>1.4999999999999999E-2</v>
      </c>
      <c r="E122" s="3" t="s">
        <v>156</v>
      </c>
    </row>
    <row r="123" spans="1:5" x14ac:dyDescent="0.25">
      <c r="A123" s="3" t="s">
        <v>760</v>
      </c>
      <c r="B123" s="3" t="s">
        <v>762</v>
      </c>
      <c r="C123" s="3" t="s">
        <v>31</v>
      </c>
      <c r="D123" s="3">
        <v>1E-3</v>
      </c>
      <c r="E123" s="3" t="s">
        <v>156</v>
      </c>
    </row>
    <row r="124" spans="1:5" x14ac:dyDescent="0.25">
      <c r="A124" s="3" t="s">
        <v>761</v>
      </c>
      <c r="B124" s="3" t="s">
        <v>95</v>
      </c>
      <c r="C124" s="3" t="s">
        <v>78</v>
      </c>
      <c r="D124" s="3">
        <v>8.0000000000000002E-3</v>
      </c>
      <c r="E124" s="3" t="s">
        <v>157</v>
      </c>
    </row>
    <row r="125" spans="1:5" x14ac:dyDescent="0.25">
      <c r="A125" s="3"/>
      <c r="B125" s="3"/>
      <c r="C125" s="3"/>
      <c r="D125" s="3"/>
      <c r="E125" s="3"/>
    </row>
    <row r="126" spans="1:5" x14ac:dyDescent="0.25">
      <c r="A126" s="3" t="s">
        <v>765</v>
      </c>
      <c r="B126" s="3"/>
      <c r="C126" s="3"/>
      <c r="E126" s="3"/>
    </row>
    <row r="127" spans="1:5" x14ac:dyDescent="0.25">
      <c r="A127" s="3" t="s">
        <v>767</v>
      </c>
      <c r="B127" s="3" t="s">
        <v>939</v>
      </c>
      <c r="C127" s="3" t="s">
        <v>17</v>
      </c>
      <c r="D127" s="4">
        <v>0.16</v>
      </c>
      <c r="E127" s="3" t="s">
        <v>156</v>
      </c>
    </row>
    <row r="128" spans="1:5" x14ac:dyDescent="0.25">
      <c r="A128" s="3" t="s">
        <v>768</v>
      </c>
      <c r="B128" s="3" t="s">
        <v>253</v>
      </c>
      <c r="C128" s="3" t="s">
        <v>171</v>
      </c>
      <c r="D128" s="3">
        <v>2E-3</v>
      </c>
      <c r="E128" s="3" t="s">
        <v>156</v>
      </c>
    </row>
    <row r="129" spans="1:5" x14ac:dyDescent="0.25">
      <c r="A129" s="3" t="s">
        <v>769</v>
      </c>
      <c r="B129" s="3" t="s">
        <v>321</v>
      </c>
      <c r="C129" s="3" t="s">
        <v>17</v>
      </c>
      <c r="D129" s="3">
        <v>1.4999999999999999E-2</v>
      </c>
      <c r="E129" s="3" t="s">
        <v>156</v>
      </c>
    </row>
    <row r="130" spans="1:5" x14ac:dyDescent="0.25">
      <c r="A130" s="3" t="s">
        <v>770</v>
      </c>
      <c r="B130" s="3" t="s">
        <v>892</v>
      </c>
      <c r="C130" s="3" t="s">
        <v>31</v>
      </c>
      <c r="D130" s="3">
        <v>1E-3</v>
      </c>
      <c r="E130" s="3" t="s">
        <v>156</v>
      </c>
    </row>
    <row r="131" spans="1:5" x14ac:dyDescent="0.25">
      <c r="A131" s="3" t="s">
        <v>771</v>
      </c>
      <c r="B131" s="3" t="s">
        <v>95</v>
      </c>
      <c r="C131" s="3" t="s">
        <v>78</v>
      </c>
      <c r="D131" s="3">
        <v>8.0000000000000002E-3</v>
      </c>
      <c r="E131" s="3" t="s">
        <v>157</v>
      </c>
    </row>
    <row r="132" spans="1:5" ht="13.8" x14ac:dyDescent="0.3">
      <c r="A132" s="3" t="s">
        <v>772</v>
      </c>
      <c r="B132" s="2" t="s">
        <v>590</v>
      </c>
      <c r="C132" s="2" t="s">
        <v>16</v>
      </c>
      <c r="D132" s="4">
        <v>0.02</v>
      </c>
      <c r="E132" s="1" t="s">
        <v>129</v>
      </c>
    </row>
    <row r="133" spans="1:5" x14ac:dyDescent="0.25">
      <c r="A133" s="3" t="s">
        <v>774</v>
      </c>
      <c r="B133" s="4" t="s">
        <v>773</v>
      </c>
      <c r="C133" s="4" t="s">
        <v>16</v>
      </c>
      <c r="D133" s="4">
        <v>0.02</v>
      </c>
      <c r="E133" s="4" t="s">
        <v>129</v>
      </c>
    </row>
    <row r="135" spans="1:5" x14ac:dyDescent="0.25">
      <c r="A135" s="3" t="s">
        <v>986</v>
      </c>
      <c r="B135" s="3"/>
      <c r="E135" s="3"/>
    </row>
    <row r="136" spans="1:5" x14ac:dyDescent="0.25">
      <c r="A136" s="3" t="s">
        <v>987</v>
      </c>
      <c r="B136" s="3" t="s">
        <v>986</v>
      </c>
      <c r="C136" s="4" t="s">
        <v>83</v>
      </c>
      <c r="D136" s="4">
        <v>0.16</v>
      </c>
      <c r="E136" s="3" t="s">
        <v>156</v>
      </c>
    </row>
    <row r="137" spans="1:5" x14ac:dyDescent="0.25">
      <c r="A137" s="3" t="s">
        <v>988</v>
      </c>
      <c r="B137" s="4" t="s">
        <v>650</v>
      </c>
      <c r="C137" s="3" t="s">
        <v>171</v>
      </c>
      <c r="D137" s="4">
        <v>8.0000000000000002E-3</v>
      </c>
      <c r="E137" s="3" t="s">
        <v>156</v>
      </c>
    </row>
    <row r="138" spans="1:5" x14ac:dyDescent="0.25">
      <c r="A138" s="3" t="s">
        <v>989</v>
      </c>
      <c r="B138" s="4" t="s">
        <v>744</v>
      </c>
      <c r="C138" s="3" t="s">
        <v>17</v>
      </c>
      <c r="D138" s="3">
        <v>1.4999999999999999E-2</v>
      </c>
      <c r="E138" s="3" t="s">
        <v>156</v>
      </c>
    </row>
    <row r="139" spans="1:5" x14ac:dyDescent="0.25">
      <c r="A139" s="3" t="s">
        <v>990</v>
      </c>
      <c r="B139" s="4" t="s">
        <v>745</v>
      </c>
      <c r="C139" s="4" t="s">
        <v>753</v>
      </c>
      <c r="D139" s="4">
        <v>1.4999999999999999E-2</v>
      </c>
      <c r="E139" s="4" t="s">
        <v>157</v>
      </c>
    </row>
    <row r="140" spans="1:5" x14ac:dyDescent="0.25">
      <c r="A140" s="3" t="s">
        <v>991</v>
      </c>
      <c r="B140" s="3" t="s">
        <v>748</v>
      </c>
      <c r="C140" s="3" t="s">
        <v>31</v>
      </c>
      <c r="D140" s="4">
        <v>2E-3</v>
      </c>
      <c r="E140" s="3" t="s">
        <v>156</v>
      </c>
    </row>
    <row r="141" spans="1:5" x14ac:dyDescent="0.25">
      <c r="A141" s="3" t="s">
        <v>992</v>
      </c>
      <c r="B141" s="4" t="s">
        <v>750</v>
      </c>
      <c r="C141" s="3" t="s">
        <v>31</v>
      </c>
      <c r="D141" s="4">
        <v>3.0000000000000001E-3</v>
      </c>
      <c r="E141" s="3" t="s">
        <v>156</v>
      </c>
    </row>
    <row r="143" spans="1:5" x14ac:dyDescent="0.25">
      <c r="A143" s="4" t="s">
        <v>1044</v>
      </c>
    </row>
    <row r="144" spans="1:5" x14ac:dyDescent="0.25">
      <c r="A144" s="4" t="s">
        <v>1045</v>
      </c>
      <c r="B144" s="4" t="s">
        <v>1046</v>
      </c>
      <c r="C144" s="4" t="s">
        <v>27</v>
      </c>
      <c r="D144" s="4">
        <v>0.16</v>
      </c>
      <c r="E144" s="3" t="s">
        <v>156</v>
      </c>
    </row>
    <row r="145" spans="1:5" x14ac:dyDescent="0.25">
      <c r="A145" s="4" t="s">
        <v>1061</v>
      </c>
      <c r="B145" s="4" t="s">
        <v>1065</v>
      </c>
      <c r="C145" s="4" t="s">
        <v>1067</v>
      </c>
      <c r="D145" s="4">
        <v>5.0000000000000001E-3</v>
      </c>
      <c r="E145" s="3" t="s">
        <v>156</v>
      </c>
    </row>
    <row r="146" spans="1:5" x14ac:dyDescent="0.25">
      <c r="A146" s="4" t="s">
        <v>1062</v>
      </c>
      <c r="B146" s="4" t="s">
        <v>1066</v>
      </c>
      <c r="C146" s="4" t="s">
        <v>1067</v>
      </c>
      <c r="D146" s="4">
        <v>5.0000000000000001E-3</v>
      </c>
      <c r="E146" s="4" t="s">
        <v>157</v>
      </c>
    </row>
    <row r="147" spans="1:5" x14ac:dyDescent="0.25">
      <c r="A147" s="4" t="s">
        <v>1063</v>
      </c>
      <c r="B147" s="4" t="s">
        <v>210</v>
      </c>
      <c r="C147" s="4" t="s">
        <v>798</v>
      </c>
      <c r="D147" s="4">
        <v>5.0000000000000001E-3</v>
      </c>
      <c r="E147" s="4" t="s">
        <v>157</v>
      </c>
    </row>
    <row r="149" spans="1:5" x14ac:dyDescent="0.25">
      <c r="A149" s="3" t="s">
        <v>1095</v>
      </c>
    </row>
    <row r="150" spans="1:5" x14ac:dyDescent="0.25">
      <c r="A150" s="3" t="s">
        <v>1096</v>
      </c>
      <c r="B150" s="3" t="s">
        <v>1097</v>
      </c>
      <c r="C150" s="3" t="s">
        <v>27</v>
      </c>
      <c r="D150" s="4">
        <v>0.15</v>
      </c>
      <c r="E150" s="3" t="s">
        <v>156</v>
      </c>
    </row>
    <row r="151" spans="1:5" x14ac:dyDescent="0.25">
      <c r="A151" s="3" t="s">
        <v>1098</v>
      </c>
      <c r="B151" s="3" t="s">
        <v>590</v>
      </c>
      <c r="C151" s="4" t="s">
        <v>16</v>
      </c>
      <c r="D151" s="4">
        <v>0.04</v>
      </c>
      <c r="E151" s="3" t="s">
        <v>156</v>
      </c>
    </row>
    <row r="152" spans="1:5" x14ac:dyDescent="0.25">
      <c r="A152" s="3" t="s">
        <v>1099</v>
      </c>
      <c r="B152" s="3" t="s">
        <v>591</v>
      </c>
      <c r="C152" s="3" t="s">
        <v>31</v>
      </c>
      <c r="D152" s="4">
        <v>2.5000000000000001E-3</v>
      </c>
      <c r="E152" s="3" t="s">
        <v>156</v>
      </c>
    </row>
    <row r="153" spans="1:5" x14ac:dyDescent="0.25">
      <c r="A153" s="3" t="s">
        <v>1100</v>
      </c>
      <c r="B153" s="3" t="s">
        <v>477</v>
      </c>
      <c r="C153" s="3" t="s">
        <v>31</v>
      </c>
      <c r="D153" s="4">
        <v>0.02</v>
      </c>
      <c r="E153" s="3" t="s">
        <v>157</v>
      </c>
    </row>
    <row r="154" spans="1:5" x14ac:dyDescent="0.25">
      <c r="A154" s="3" t="s">
        <v>1101</v>
      </c>
      <c r="B154" s="3" t="s">
        <v>1014</v>
      </c>
      <c r="C154" s="3" t="s">
        <v>17</v>
      </c>
      <c r="D154" s="4">
        <v>0.01</v>
      </c>
      <c r="E154" s="3" t="s">
        <v>156</v>
      </c>
    </row>
    <row r="155" spans="1:5" x14ac:dyDescent="0.25">
      <c r="A155" s="3" t="s">
        <v>1102</v>
      </c>
      <c r="B155" s="3" t="s">
        <v>270</v>
      </c>
      <c r="C155" s="3" t="s">
        <v>171</v>
      </c>
      <c r="D155" s="4">
        <v>8.0000000000000002E-3</v>
      </c>
      <c r="E155" s="3" t="s">
        <v>156</v>
      </c>
    </row>
    <row r="156" spans="1:5" x14ac:dyDescent="0.25">
      <c r="A156" s="3" t="s">
        <v>1103</v>
      </c>
      <c r="B156" s="3" t="s">
        <v>748</v>
      </c>
      <c r="C156" s="3" t="s">
        <v>31</v>
      </c>
      <c r="D156" s="4">
        <v>2E-3</v>
      </c>
      <c r="E156" s="3" t="s">
        <v>156</v>
      </c>
    </row>
    <row r="158" spans="1:5" x14ac:dyDescent="0.25">
      <c r="A158" s="4" t="s">
        <v>1394</v>
      </c>
    </row>
    <row r="159" spans="1:5" x14ac:dyDescent="0.25">
      <c r="A159" s="4" t="s">
        <v>1395</v>
      </c>
      <c r="B159" s="3" t="s">
        <v>1397</v>
      </c>
      <c r="C159" s="3" t="s">
        <v>1273</v>
      </c>
      <c r="D159" s="4">
        <v>0.15</v>
      </c>
      <c r="E159" s="3" t="s">
        <v>156</v>
      </c>
    </row>
    <row r="160" spans="1:5" x14ac:dyDescent="0.25">
      <c r="A160" s="4" t="s">
        <v>1396</v>
      </c>
      <c r="B160" s="3" t="s">
        <v>30</v>
      </c>
      <c r="C160" s="3" t="s">
        <v>31</v>
      </c>
      <c r="D160" s="3">
        <v>3.0000000000000001E-3</v>
      </c>
      <c r="E160" s="3" t="s">
        <v>156</v>
      </c>
    </row>
    <row r="162" spans="1:5" x14ac:dyDescent="0.25">
      <c r="A162" s="4" t="s">
        <v>1407</v>
      </c>
    </row>
    <row r="163" spans="1:5" x14ac:dyDescent="0.25">
      <c r="A163" s="4" t="s">
        <v>1408</v>
      </c>
      <c r="B163" s="4" t="s">
        <v>1413</v>
      </c>
      <c r="C163" s="4" t="s">
        <v>27</v>
      </c>
      <c r="D163" s="4">
        <v>0.2</v>
      </c>
      <c r="E163" s="4" t="s">
        <v>129</v>
      </c>
    </row>
    <row r="164" spans="1:5" x14ac:dyDescent="0.25">
      <c r="A164" s="4" t="s">
        <v>1409</v>
      </c>
      <c r="B164" s="4" t="s">
        <v>744</v>
      </c>
      <c r="C164" s="4" t="s">
        <v>16</v>
      </c>
      <c r="D164" s="4">
        <v>0.04</v>
      </c>
      <c r="E164" s="4" t="s">
        <v>129</v>
      </c>
    </row>
    <row r="165" spans="1:5" x14ac:dyDescent="0.25">
      <c r="A165" s="4" t="s">
        <v>1410</v>
      </c>
      <c r="B165" s="4" t="s">
        <v>211</v>
      </c>
      <c r="C165" s="4" t="s">
        <v>798</v>
      </c>
      <c r="D165" s="4">
        <v>0.01</v>
      </c>
      <c r="E165" s="4" t="s">
        <v>129</v>
      </c>
    </row>
    <row r="166" spans="1:5" x14ac:dyDescent="0.25">
      <c r="A166" s="4" t="s">
        <v>1411</v>
      </c>
      <c r="B166" s="4" t="s">
        <v>210</v>
      </c>
      <c r="C166" s="4" t="s">
        <v>798</v>
      </c>
      <c r="D166" s="4">
        <v>0.01</v>
      </c>
      <c r="E166" s="4" t="s">
        <v>129</v>
      </c>
    </row>
    <row r="167" spans="1:5" x14ac:dyDescent="0.25">
      <c r="A167" s="4" t="s">
        <v>1412</v>
      </c>
      <c r="B167" s="4" t="s">
        <v>1414</v>
      </c>
      <c r="C167" s="4" t="s">
        <v>31</v>
      </c>
      <c r="D167" s="4">
        <v>0.02</v>
      </c>
      <c r="E167" s="4" t="s">
        <v>129</v>
      </c>
    </row>
    <row r="168" spans="1:5" x14ac:dyDescent="0.25">
      <c r="A168" s="4" t="s">
        <v>1428</v>
      </c>
      <c r="B168" s="4" t="s">
        <v>1429</v>
      </c>
      <c r="C168" s="4" t="s">
        <v>16</v>
      </c>
      <c r="D168" s="4">
        <v>5.0000000000000001E-3</v>
      </c>
      <c r="E168" s="4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3"/>
  <sheetViews>
    <sheetView topLeftCell="A115" workbookViewId="0">
      <selection activeCell="A129" sqref="A129:E133"/>
    </sheetView>
  </sheetViews>
  <sheetFormatPr baseColWidth="10" defaultRowHeight="14.4" x14ac:dyDescent="0.3"/>
  <cols>
    <col min="1" max="1" width="23.44140625" customWidth="1"/>
    <col min="2" max="2" width="23.6640625" style="5" customWidth="1"/>
  </cols>
  <sheetData>
    <row r="1" spans="1:7" x14ac:dyDescent="0.3">
      <c r="A1" s="7" t="s">
        <v>37</v>
      </c>
      <c r="B1" s="3"/>
      <c r="C1" s="4"/>
      <c r="D1" s="4"/>
      <c r="E1" s="4"/>
      <c r="F1" s="4" t="s">
        <v>4</v>
      </c>
      <c r="G1" s="4"/>
    </row>
    <row r="2" spans="1:7" x14ac:dyDescent="0.3">
      <c r="A2" s="4" t="s">
        <v>38</v>
      </c>
      <c r="B2" s="3"/>
      <c r="C2" s="4"/>
      <c r="D2" s="4"/>
      <c r="E2" s="4"/>
      <c r="F2" s="4" t="s">
        <v>38</v>
      </c>
      <c r="G2" s="4"/>
    </row>
    <row r="3" spans="1:7" x14ac:dyDescent="0.3">
      <c r="A3" s="4" t="s">
        <v>39</v>
      </c>
      <c r="B3" s="3" t="s">
        <v>66</v>
      </c>
      <c r="C3" s="4" t="s">
        <v>27</v>
      </c>
      <c r="D3" s="4">
        <v>5.0000000000000001E-3</v>
      </c>
      <c r="E3" s="4" t="s">
        <v>129</v>
      </c>
      <c r="F3" s="4" t="s">
        <v>55</v>
      </c>
      <c r="G3" s="4"/>
    </row>
    <row r="4" spans="1:7" x14ac:dyDescent="0.3">
      <c r="A4" s="4" t="s">
        <v>40</v>
      </c>
      <c r="B4" s="3" t="s">
        <v>65</v>
      </c>
      <c r="C4" s="4" t="s">
        <v>17</v>
      </c>
      <c r="D4" s="4">
        <v>3.0000000000000001E-3</v>
      </c>
      <c r="E4" s="4" t="s">
        <v>129</v>
      </c>
      <c r="F4" s="4" t="s">
        <v>172</v>
      </c>
      <c r="G4" s="4"/>
    </row>
    <row r="5" spans="1:7" x14ac:dyDescent="0.3">
      <c r="A5" s="4" t="s">
        <v>41</v>
      </c>
      <c r="B5" s="3" t="s">
        <v>67</v>
      </c>
      <c r="C5" s="4" t="s">
        <v>31</v>
      </c>
      <c r="D5" s="4">
        <v>5.0000000000000001E-3</v>
      </c>
      <c r="E5" s="4" t="s">
        <v>129</v>
      </c>
      <c r="F5" s="4" t="s">
        <v>217</v>
      </c>
      <c r="G5" s="4"/>
    </row>
    <row r="6" spans="1:7" x14ac:dyDescent="0.3">
      <c r="A6" s="4" t="s">
        <v>42</v>
      </c>
      <c r="B6" s="3" t="s">
        <v>68</v>
      </c>
      <c r="C6" s="4" t="s">
        <v>31</v>
      </c>
      <c r="D6" s="4">
        <v>0.01</v>
      </c>
      <c r="E6" s="4" t="s">
        <v>130</v>
      </c>
      <c r="F6" s="3" t="s">
        <v>260</v>
      </c>
      <c r="G6" s="4"/>
    </row>
    <row r="7" spans="1:7" x14ac:dyDescent="0.3">
      <c r="A7" s="4" t="s">
        <v>43</v>
      </c>
      <c r="B7" s="3" t="s">
        <v>51</v>
      </c>
      <c r="C7" s="4" t="s">
        <v>31</v>
      </c>
      <c r="D7" s="4">
        <v>1E-3</v>
      </c>
      <c r="E7" s="4" t="s">
        <v>129</v>
      </c>
      <c r="F7" s="3" t="s">
        <v>377</v>
      </c>
      <c r="G7" s="4"/>
    </row>
    <row r="8" spans="1:7" x14ac:dyDescent="0.3">
      <c r="A8" s="4" t="s">
        <v>44</v>
      </c>
      <c r="B8" s="3"/>
      <c r="C8" s="4"/>
      <c r="D8" s="4"/>
      <c r="E8" s="4"/>
      <c r="F8" s="4" t="s">
        <v>573</v>
      </c>
      <c r="G8" s="4"/>
    </row>
    <row r="9" spans="1:7" x14ac:dyDescent="0.3">
      <c r="A9" s="4" t="s">
        <v>45</v>
      </c>
      <c r="B9" s="3"/>
      <c r="C9" s="4"/>
      <c r="D9" s="4"/>
      <c r="E9" s="4"/>
      <c r="F9" s="4" t="s">
        <v>633</v>
      </c>
      <c r="G9" s="4"/>
    </row>
    <row r="10" spans="1:7" x14ac:dyDescent="0.3">
      <c r="A10" s="4"/>
      <c r="B10" s="3"/>
      <c r="C10" s="4"/>
      <c r="D10" s="4"/>
      <c r="E10" s="4"/>
      <c r="F10" s="4" t="s">
        <v>674</v>
      </c>
      <c r="G10" s="4"/>
    </row>
    <row r="11" spans="1:7" x14ac:dyDescent="0.3">
      <c r="A11" s="4"/>
      <c r="B11" s="3"/>
      <c r="C11" s="4"/>
      <c r="D11" s="4"/>
      <c r="E11" s="4"/>
      <c r="F11" t="s">
        <v>682</v>
      </c>
      <c r="G11" s="4"/>
    </row>
    <row r="12" spans="1:7" x14ac:dyDescent="0.3">
      <c r="A12" s="4" t="s">
        <v>55</v>
      </c>
      <c r="B12" s="3"/>
      <c r="C12" s="4"/>
      <c r="D12" s="4"/>
      <c r="E12" s="4"/>
      <c r="F12" s="4" t="s">
        <v>707</v>
      </c>
      <c r="G12" s="4"/>
    </row>
    <row r="13" spans="1:7" x14ac:dyDescent="0.3">
      <c r="A13" s="4" t="s">
        <v>56</v>
      </c>
      <c r="B13" s="3" t="s">
        <v>46</v>
      </c>
      <c r="C13" s="4" t="s">
        <v>31</v>
      </c>
      <c r="D13" s="4">
        <v>1E-3</v>
      </c>
      <c r="E13" s="4" t="s">
        <v>130</v>
      </c>
      <c r="F13" s="4" t="s">
        <v>716</v>
      </c>
      <c r="G13" s="4"/>
    </row>
    <row r="14" spans="1:7" x14ac:dyDescent="0.3">
      <c r="A14" s="4" t="s">
        <v>57</v>
      </c>
      <c r="B14" s="3" t="s">
        <v>47</v>
      </c>
      <c r="C14" s="4" t="s">
        <v>31</v>
      </c>
      <c r="D14" s="4">
        <v>2E-3</v>
      </c>
      <c r="E14" s="4" t="s">
        <v>129</v>
      </c>
      <c r="F14" s="4" t="s">
        <v>902</v>
      </c>
      <c r="G14" s="4"/>
    </row>
    <row r="15" spans="1:7" x14ac:dyDescent="0.3">
      <c r="A15" s="4" t="s">
        <v>58</v>
      </c>
      <c r="B15" s="3" t="s">
        <v>48</v>
      </c>
      <c r="C15" s="4" t="s">
        <v>31</v>
      </c>
      <c r="D15" s="4">
        <v>3.0000000000000001E-3</v>
      </c>
      <c r="E15" s="4" t="s">
        <v>130</v>
      </c>
      <c r="F15" s="4" t="s">
        <v>975</v>
      </c>
      <c r="G15" s="4"/>
    </row>
    <row r="16" spans="1:7" x14ac:dyDescent="0.3">
      <c r="A16" s="4" t="s">
        <v>59</v>
      </c>
      <c r="B16" s="3" t="s">
        <v>49</v>
      </c>
      <c r="C16" s="4" t="s">
        <v>31</v>
      </c>
      <c r="D16" s="4">
        <v>1E-3</v>
      </c>
      <c r="E16" s="4" t="s">
        <v>129</v>
      </c>
      <c r="F16" s="4" t="s">
        <v>1489</v>
      </c>
      <c r="G16" s="4"/>
    </row>
    <row r="17" spans="1:7" x14ac:dyDescent="0.3">
      <c r="A17" s="4" t="s">
        <v>60</v>
      </c>
      <c r="B17" s="3" t="s">
        <v>50</v>
      </c>
      <c r="C17" s="4" t="s">
        <v>31</v>
      </c>
      <c r="D17" s="4">
        <v>5.0000000000000001E-4</v>
      </c>
      <c r="E17" s="4" t="s">
        <v>129</v>
      </c>
      <c r="F17" s="4"/>
      <c r="G17" s="4"/>
    </row>
    <row r="18" spans="1:7" x14ac:dyDescent="0.3">
      <c r="A18" s="4" t="s">
        <v>61</v>
      </c>
      <c r="B18" s="3" t="s">
        <v>51</v>
      </c>
      <c r="C18" s="4" t="s">
        <v>31</v>
      </c>
      <c r="D18" s="4">
        <v>3.0000000000000001E-3</v>
      </c>
      <c r="E18" s="4" t="s">
        <v>129</v>
      </c>
      <c r="F18" s="4"/>
      <c r="G18" s="4"/>
    </row>
    <row r="19" spans="1:7" x14ac:dyDescent="0.3">
      <c r="A19" s="4" t="s">
        <v>62</v>
      </c>
      <c r="B19" s="3" t="s">
        <v>52</v>
      </c>
      <c r="C19" s="4" t="s">
        <v>31</v>
      </c>
      <c r="D19" s="4">
        <v>3.5000000000000001E-3</v>
      </c>
      <c r="E19" s="4" t="s">
        <v>130</v>
      </c>
      <c r="F19" s="4"/>
      <c r="G19" s="4"/>
    </row>
    <row r="20" spans="1:7" x14ac:dyDescent="0.3">
      <c r="A20" s="4" t="s">
        <v>63</v>
      </c>
      <c r="B20" s="3" t="s">
        <v>53</v>
      </c>
      <c r="C20" s="4" t="s">
        <v>31</v>
      </c>
      <c r="D20" s="4">
        <v>0.01</v>
      </c>
      <c r="E20" s="4" t="s">
        <v>130</v>
      </c>
      <c r="F20" s="4"/>
      <c r="G20" s="4"/>
    </row>
    <row r="21" spans="1:7" x14ac:dyDescent="0.3">
      <c r="A21" s="4" t="s">
        <v>64</v>
      </c>
      <c r="B21" s="3" t="s">
        <v>54</v>
      </c>
      <c r="C21" s="4" t="s">
        <v>31</v>
      </c>
      <c r="D21" s="4">
        <v>1E-3</v>
      </c>
      <c r="E21" s="4" t="s">
        <v>129</v>
      </c>
      <c r="F21" s="4"/>
      <c r="G21" s="4"/>
    </row>
    <row r="22" spans="1:7" x14ac:dyDescent="0.3">
      <c r="A22" s="4"/>
      <c r="B22" s="3"/>
      <c r="C22" s="4"/>
      <c r="D22" s="4"/>
      <c r="E22" s="4"/>
      <c r="F22" s="4"/>
      <c r="G22" s="4"/>
    </row>
    <row r="23" spans="1:7" x14ac:dyDescent="0.3">
      <c r="A23" s="4" t="s">
        <v>172</v>
      </c>
      <c r="B23" s="3"/>
      <c r="C23" s="4"/>
      <c r="D23" s="4"/>
      <c r="E23" s="4"/>
      <c r="F23" s="4"/>
      <c r="G23" s="4"/>
    </row>
    <row r="24" spans="1:7" x14ac:dyDescent="0.3">
      <c r="A24" s="4" t="s">
        <v>173</v>
      </c>
      <c r="B24" s="3" t="s">
        <v>178</v>
      </c>
      <c r="C24" s="4" t="s">
        <v>31</v>
      </c>
      <c r="D24" s="4">
        <v>5.0000000000000001E-3</v>
      </c>
      <c r="E24" s="4" t="s">
        <v>157</v>
      </c>
      <c r="F24" s="4"/>
      <c r="G24" s="4"/>
    </row>
    <row r="25" spans="1:7" x14ac:dyDescent="0.3">
      <c r="A25" s="4" t="s">
        <v>174</v>
      </c>
      <c r="B25" s="3" t="s">
        <v>187</v>
      </c>
      <c r="C25" s="4" t="s">
        <v>17</v>
      </c>
      <c r="D25" s="4">
        <v>5.0000000000000001E-3</v>
      </c>
      <c r="E25" s="4" t="s">
        <v>156</v>
      </c>
      <c r="F25" s="4"/>
      <c r="G25" s="4"/>
    </row>
    <row r="26" spans="1:7" x14ac:dyDescent="0.3">
      <c r="A26" s="4" t="s">
        <v>175</v>
      </c>
      <c r="B26" s="3" t="s">
        <v>179</v>
      </c>
      <c r="C26" s="4" t="s">
        <v>31</v>
      </c>
      <c r="D26" s="4">
        <v>1E-3</v>
      </c>
      <c r="E26" s="4" t="s">
        <v>156</v>
      </c>
      <c r="F26" s="4"/>
      <c r="G26" s="4"/>
    </row>
    <row r="27" spans="1:7" x14ac:dyDescent="0.3">
      <c r="A27" s="4" t="s">
        <v>176</v>
      </c>
      <c r="B27" s="3" t="s">
        <v>180</v>
      </c>
      <c r="C27" s="4" t="s">
        <v>31</v>
      </c>
      <c r="D27" s="4">
        <v>1E-3</v>
      </c>
      <c r="E27" s="4" t="s">
        <v>156</v>
      </c>
      <c r="F27" s="4"/>
      <c r="G27" s="4"/>
    </row>
    <row r="28" spans="1:7" x14ac:dyDescent="0.3">
      <c r="A28" s="4" t="s">
        <v>177</v>
      </c>
      <c r="B28" s="3" t="s">
        <v>181</v>
      </c>
      <c r="C28" s="4" t="s">
        <v>31</v>
      </c>
      <c r="D28" s="4">
        <v>1E-3</v>
      </c>
      <c r="E28" s="4" t="s">
        <v>157</v>
      </c>
      <c r="F28" s="4"/>
      <c r="G28" s="4"/>
    </row>
    <row r="29" spans="1:7" x14ac:dyDescent="0.3">
      <c r="A29" s="4" t="s">
        <v>182</v>
      </c>
      <c r="B29" s="3" t="s">
        <v>184</v>
      </c>
      <c r="C29" s="4" t="s">
        <v>31</v>
      </c>
      <c r="D29" s="4">
        <v>2E-3</v>
      </c>
      <c r="E29" s="4" t="s">
        <v>156</v>
      </c>
      <c r="F29" s="4"/>
      <c r="G29" s="4"/>
    </row>
    <row r="30" spans="1:7" x14ac:dyDescent="0.3">
      <c r="A30" s="4" t="s">
        <v>183</v>
      </c>
      <c r="B30" s="3" t="s">
        <v>185</v>
      </c>
      <c r="C30" s="4" t="s">
        <v>78</v>
      </c>
      <c r="D30" s="4">
        <v>2.5000000000000001E-3</v>
      </c>
      <c r="E30" s="4" t="s">
        <v>157</v>
      </c>
      <c r="F30" s="4"/>
      <c r="G30" s="4"/>
    </row>
    <row r="31" spans="1:7" x14ac:dyDescent="0.3">
      <c r="A31" s="4" t="s">
        <v>188</v>
      </c>
      <c r="B31" s="3" t="s">
        <v>186</v>
      </c>
      <c r="C31" s="4" t="s">
        <v>31</v>
      </c>
      <c r="D31" s="4">
        <v>3.0000000000000001E-3</v>
      </c>
      <c r="E31" s="4" t="s">
        <v>156</v>
      </c>
      <c r="F31" s="4"/>
      <c r="G31" s="4"/>
    </row>
    <row r="32" spans="1:7" x14ac:dyDescent="0.3">
      <c r="A32" s="4"/>
      <c r="B32" s="3"/>
      <c r="C32" s="4"/>
      <c r="D32" s="4"/>
      <c r="E32" s="4"/>
      <c r="F32" s="4"/>
      <c r="G32" s="4"/>
    </row>
    <row r="33" spans="1:7" x14ac:dyDescent="0.3">
      <c r="A33" s="4"/>
      <c r="B33" s="3"/>
      <c r="C33" s="4"/>
      <c r="D33" s="4"/>
      <c r="E33" s="4"/>
      <c r="F33" s="4"/>
      <c r="G33" s="4"/>
    </row>
    <row r="34" spans="1:7" x14ac:dyDescent="0.3">
      <c r="A34" s="4" t="s">
        <v>217</v>
      </c>
      <c r="B34" s="3"/>
      <c r="C34" s="4"/>
      <c r="D34" s="4"/>
      <c r="E34" s="4"/>
      <c r="F34" s="4"/>
      <c r="G34" s="4"/>
    </row>
    <row r="35" spans="1:7" x14ac:dyDescent="0.3">
      <c r="A35" s="3" t="s">
        <v>218</v>
      </c>
      <c r="B35" s="3" t="s">
        <v>52</v>
      </c>
      <c r="C35" s="3" t="s">
        <v>31</v>
      </c>
      <c r="D35" s="3">
        <v>2E-3</v>
      </c>
      <c r="E35" s="3" t="s">
        <v>156</v>
      </c>
      <c r="F35" s="4"/>
      <c r="G35" s="4"/>
    </row>
    <row r="36" spans="1:7" x14ac:dyDescent="0.3">
      <c r="A36" s="3" t="s">
        <v>219</v>
      </c>
      <c r="B36" s="3" t="s">
        <v>226</v>
      </c>
      <c r="C36" s="3" t="s">
        <v>31</v>
      </c>
      <c r="D36" s="3">
        <v>0.01</v>
      </c>
      <c r="E36" s="3" t="s">
        <v>157</v>
      </c>
    </row>
    <row r="37" spans="1:7" x14ac:dyDescent="0.3">
      <c r="A37" s="3" t="s">
        <v>220</v>
      </c>
      <c r="B37" s="3" t="s">
        <v>227</v>
      </c>
      <c r="C37" s="3" t="s">
        <v>16</v>
      </c>
      <c r="D37" s="3">
        <v>7.0000000000000001E-3</v>
      </c>
      <c r="E37" s="3" t="s">
        <v>156</v>
      </c>
    </row>
    <row r="38" spans="1:7" x14ac:dyDescent="0.3">
      <c r="A38" s="3" t="s">
        <v>221</v>
      </c>
      <c r="B38" s="3" t="s">
        <v>228</v>
      </c>
      <c r="C38" s="3" t="s">
        <v>31</v>
      </c>
      <c r="D38" s="3">
        <v>1E-3</v>
      </c>
      <c r="E38" s="3" t="s">
        <v>156</v>
      </c>
    </row>
    <row r="39" spans="1:7" x14ac:dyDescent="0.3">
      <c r="A39" s="3" t="s">
        <v>222</v>
      </c>
      <c r="B39" s="3" t="s">
        <v>54</v>
      </c>
      <c r="C39" s="3" t="s">
        <v>31</v>
      </c>
      <c r="D39" s="3">
        <v>2E-3</v>
      </c>
      <c r="E39" s="3" t="s">
        <v>156</v>
      </c>
    </row>
    <row r="40" spans="1:7" x14ac:dyDescent="0.3">
      <c r="A40" s="3" t="s">
        <v>223</v>
      </c>
      <c r="B40" s="3" t="s">
        <v>229</v>
      </c>
      <c r="C40" s="3" t="s">
        <v>17</v>
      </c>
      <c r="D40" s="3">
        <v>2E-3</v>
      </c>
      <c r="E40" s="3" t="s">
        <v>129</v>
      </c>
    </row>
    <row r="41" spans="1:7" x14ac:dyDescent="0.3">
      <c r="A41" s="3" t="s">
        <v>224</v>
      </c>
      <c r="B41" s="3" t="s">
        <v>225</v>
      </c>
      <c r="C41" s="3" t="s">
        <v>78</v>
      </c>
      <c r="D41" s="3">
        <v>3.0000000000000001E-3</v>
      </c>
      <c r="E41" s="3" t="s">
        <v>157</v>
      </c>
    </row>
    <row r="42" spans="1:7" x14ac:dyDescent="0.3">
      <c r="A42" s="3"/>
      <c r="B42" s="3"/>
      <c r="C42" s="3"/>
      <c r="D42" s="3"/>
      <c r="E42" s="3"/>
    </row>
    <row r="43" spans="1:7" x14ac:dyDescent="0.3">
      <c r="A43" s="3" t="s">
        <v>260</v>
      </c>
      <c r="B43" s="3"/>
      <c r="C43" s="3"/>
      <c r="D43" s="3"/>
      <c r="E43" s="3"/>
    </row>
    <row r="44" spans="1:7" x14ac:dyDescent="0.3">
      <c r="A44" s="3" t="s">
        <v>261</v>
      </c>
      <c r="B44" s="3" t="s">
        <v>269</v>
      </c>
      <c r="C44" s="3" t="s">
        <v>31</v>
      </c>
      <c r="D44" s="3">
        <v>1E-3</v>
      </c>
      <c r="E44" s="3" t="s">
        <v>156</v>
      </c>
    </row>
    <row r="45" spans="1:7" x14ac:dyDescent="0.3">
      <c r="A45" s="3" t="s">
        <v>262</v>
      </c>
      <c r="B45" s="3" t="s">
        <v>226</v>
      </c>
      <c r="C45" s="3" t="s">
        <v>31</v>
      </c>
      <c r="D45" s="3">
        <v>0.01</v>
      </c>
      <c r="E45" s="3" t="s">
        <v>157</v>
      </c>
    </row>
    <row r="46" spans="1:7" x14ac:dyDescent="0.3">
      <c r="A46" s="3" t="s">
        <v>263</v>
      </c>
      <c r="B46" s="3" t="s">
        <v>270</v>
      </c>
      <c r="C46" s="3" t="s">
        <v>171</v>
      </c>
      <c r="D46" s="3">
        <v>2E-3</v>
      </c>
      <c r="E46" s="3" t="s">
        <v>156</v>
      </c>
    </row>
    <row r="47" spans="1:7" x14ac:dyDescent="0.3">
      <c r="A47" s="3" t="s">
        <v>264</v>
      </c>
      <c r="B47" s="3" t="s">
        <v>271</v>
      </c>
      <c r="C47" s="3" t="s">
        <v>31</v>
      </c>
      <c r="D47" s="3">
        <v>2E-3</v>
      </c>
      <c r="E47" s="3" t="s">
        <v>156</v>
      </c>
    </row>
    <row r="48" spans="1:7" x14ac:dyDescent="0.3">
      <c r="A48" s="3" t="s">
        <v>265</v>
      </c>
      <c r="B48" s="3" t="s">
        <v>49</v>
      </c>
      <c r="C48" s="3" t="s">
        <v>31</v>
      </c>
      <c r="D48" s="3">
        <v>2E-3</v>
      </c>
      <c r="E48" s="3" t="s">
        <v>156</v>
      </c>
    </row>
    <row r="49" spans="1:5" x14ac:dyDescent="0.3">
      <c r="A49" s="3" t="s">
        <v>266</v>
      </c>
      <c r="B49" s="3" t="s">
        <v>185</v>
      </c>
      <c r="C49" s="3" t="s">
        <v>78</v>
      </c>
      <c r="D49" s="3">
        <v>5.0000000000000001E-3</v>
      </c>
      <c r="E49" s="3" t="s">
        <v>157</v>
      </c>
    </row>
    <row r="50" spans="1:5" x14ac:dyDescent="0.3">
      <c r="A50" s="3" t="s">
        <v>267</v>
      </c>
      <c r="B50" s="3" t="s">
        <v>272</v>
      </c>
      <c r="C50" s="3" t="s">
        <v>31</v>
      </c>
      <c r="D50" s="3">
        <v>4.0000000000000001E-3</v>
      </c>
      <c r="E50" s="3" t="s">
        <v>156</v>
      </c>
    </row>
    <row r="51" spans="1:5" x14ac:dyDescent="0.3">
      <c r="A51" s="3" t="s">
        <v>268</v>
      </c>
      <c r="B51" s="3" t="s">
        <v>51</v>
      </c>
      <c r="C51" s="3" t="s">
        <v>31</v>
      </c>
      <c r="D51" s="3">
        <v>3.0000000000000001E-3</v>
      </c>
      <c r="E51" s="3" t="s">
        <v>156</v>
      </c>
    </row>
    <row r="52" spans="1:5" x14ac:dyDescent="0.3">
      <c r="A52" s="3" t="s">
        <v>962</v>
      </c>
      <c r="B52" s="3" t="s">
        <v>273</v>
      </c>
      <c r="C52" s="3" t="s">
        <v>17</v>
      </c>
      <c r="D52" s="3">
        <v>5.0000000000000001E-3</v>
      </c>
      <c r="E52" s="3" t="s">
        <v>156</v>
      </c>
    </row>
    <row r="53" spans="1:5" x14ac:dyDescent="0.3">
      <c r="A53" s="3"/>
      <c r="B53" s="3"/>
      <c r="C53" s="3"/>
      <c r="D53" s="3"/>
      <c r="E53" s="3"/>
    </row>
    <row r="54" spans="1:5" x14ac:dyDescent="0.3">
      <c r="A54" s="3" t="s">
        <v>377</v>
      </c>
      <c r="B54" s="3"/>
      <c r="C54" s="3"/>
      <c r="D54" s="3"/>
      <c r="E54" s="3"/>
    </row>
    <row r="55" spans="1:5" x14ac:dyDescent="0.3">
      <c r="A55" s="3" t="s">
        <v>379</v>
      </c>
      <c r="B55" s="3" t="s">
        <v>378</v>
      </c>
      <c r="C55" s="3" t="s">
        <v>16</v>
      </c>
      <c r="D55" s="3">
        <v>1.4999999999999999E-2</v>
      </c>
      <c r="E55" s="3" t="s">
        <v>156</v>
      </c>
    </row>
    <row r="56" spans="1:5" x14ac:dyDescent="0.3">
      <c r="A56" s="3" t="s">
        <v>380</v>
      </c>
      <c r="B56" s="3" t="s">
        <v>68</v>
      </c>
      <c r="C56" s="4" t="s">
        <v>31</v>
      </c>
      <c r="D56" s="4">
        <v>0.01</v>
      </c>
      <c r="E56" s="4" t="s">
        <v>130</v>
      </c>
    </row>
    <row r="57" spans="1:5" x14ac:dyDescent="0.3">
      <c r="A57" s="3" t="s">
        <v>381</v>
      </c>
      <c r="B57" s="3" t="s">
        <v>185</v>
      </c>
      <c r="C57" s="3" t="s">
        <v>78</v>
      </c>
      <c r="D57" s="3">
        <v>5.0000000000000001E-3</v>
      </c>
      <c r="E57" s="3" t="s">
        <v>157</v>
      </c>
    </row>
    <row r="58" spans="1:5" x14ac:dyDescent="0.3">
      <c r="A58" s="3" t="s">
        <v>382</v>
      </c>
      <c r="B58" s="3" t="s">
        <v>36</v>
      </c>
      <c r="C58" s="3" t="s">
        <v>31</v>
      </c>
      <c r="D58" s="3">
        <v>2E-3</v>
      </c>
      <c r="E58" s="3" t="s">
        <v>156</v>
      </c>
    </row>
    <row r="59" spans="1:5" x14ac:dyDescent="0.3">
      <c r="A59" s="3" t="s">
        <v>383</v>
      </c>
      <c r="B59" s="3" t="s">
        <v>270</v>
      </c>
      <c r="C59" s="3" t="s">
        <v>171</v>
      </c>
      <c r="D59" s="3">
        <v>2E-3</v>
      </c>
      <c r="E59" s="3" t="s">
        <v>156</v>
      </c>
    </row>
    <row r="60" spans="1:5" x14ac:dyDescent="0.3">
      <c r="A60" s="3" t="s">
        <v>384</v>
      </c>
      <c r="B60" s="3" t="s">
        <v>51</v>
      </c>
      <c r="C60" s="3" t="s">
        <v>31</v>
      </c>
      <c r="D60" s="3">
        <v>3.0000000000000001E-3</v>
      </c>
      <c r="E60" s="3" t="s">
        <v>156</v>
      </c>
    </row>
    <row r="61" spans="1:5" x14ac:dyDescent="0.3">
      <c r="A61" s="3" t="s">
        <v>385</v>
      </c>
      <c r="B61" s="3" t="s">
        <v>228</v>
      </c>
      <c r="C61" s="3" t="s">
        <v>31</v>
      </c>
      <c r="D61" s="3">
        <v>1E-3</v>
      </c>
      <c r="E61" s="3" t="s">
        <v>156</v>
      </c>
    </row>
    <row r="63" spans="1:5" x14ac:dyDescent="0.3">
      <c r="A63" s="4" t="s">
        <v>573</v>
      </c>
    </row>
    <row r="64" spans="1:5" x14ac:dyDescent="0.3">
      <c r="A64" s="4" t="s">
        <v>574</v>
      </c>
      <c r="B64" s="3" t="s">
        <v>477</v>
      </c>
      <c r="C64" s="3" t="s">
        <v>31</v>
      </c>
      <c r="D64" s="3">
        <v>0.05</v>
      </c>
      <c r="E64" s="3" t="s">
        <v>157</v>
      </c>
    </row>
    <row r="65" spans="1:11" x14ac:dyDescent="0.3">
      <c r="A65" s="4" t="s">
        <v>575</v>
      </c>
      <c r="B65" s="3" t="s">
        <v>228</v>
      </c>
      <c r="C65" s="3" t="s">
        <v>31</v>
      </c>
      <c r="D65" s="3">
        <v>1E-3</v>
      </c>
      <c r="E65" s="3" t="s">
        <v>156</v>
      </c>
    </row>
    <row r="66" spans="1:11" x14ac:dyDescent="0.3">
      <c r="A66" s="4" t="s">
        <v>576</v>
      </c>
      <c r="B66" s="3" t="s">
        <v>634</v>
      </c>
      <c r="C66" s="3" t="s">
        <v>16</v>
      </c>
      <c r="D66" s="3">
        <v>0.01</v>
      </c>
      <c r="E66" s="3" t="s">
        <v>156</v>
      </c>
    </row>
    <row r="67" spans="1:11" x14ac:dyDescent="0.3">
      <c r="A67" s="4" t="s">
        <v>577</v>
      </c>
      <c r="B67" s="3" t="s">
        <v>30</v>
      </c>
      <c r="C67" s="3" t="s">
        <v>31</v>
      </c>
      <c r="D67" s="3">
        <v>1E-3</v>
      </c>
      <c r="E67" s="3" t="s">
        <v>156</v>
      </c>
    </row>
    <row r="68" spans="1:11" x14ac:dyDescent="0.3">
      <c r="A68" s="4" t="s">
        <v>578</v>
      </c>
      <c r="B68" s="3" t="s">
        <v>579</v>
      </c>
      <c r="C68" s="3" t="s">
        <v>31</v>
      </c>
      <c r="D68" s="3">
        <v>2E-3</v>
      </c>
      <c r="E68" s="3" t="s">
        <v>156</v>
      </c>
    </row>
    <row r="70" spans="1:11" x14ac:dyDescent="0.3">
      <c r="A70" s="4" t="s">
        <v>635</v>
      </c>
    </row>
    <row r="71" spans="1:11" x14ac:dyDescent="0.3">
      <c r="A71" s="4" t="s">
        <v>636</v>
      </c>
      <c r="B71" s="3" t="s">
        <v>640</v>
      </c>
      <c r="C71" s="3" t="s">
        <v>78</v>
      </c>
      <c r="D71" s="3">
        <v>2E-3</v>
      </c>
      <c r="E71" s="3" t="s">
        <v>157</v>
      </c>
    </row>
    <row r="72" spans="1:11" x14ac:dyDescent="0.3">
      <c r="A72" s="4" t="s">
        <v>637</v>
      </c>
      <c r="B72" s="3" t="s">
        <v>642</v>
      </c>
      <c r="C72" s="3" t="s">
        <v>17</v>
      </c>
      <c r="D72" s="3">
        <v>3.0000000000000001E-3</v>
      </c>
      <c r="E72" s="3" t="s">
        <v>156</v>
      </c>
    </row>
    <row r="73" spans="1:11" x14ac:dyDescent="0.3">
      <c r="A73" s="4" t="s">
        <v>638</v>
      </c>
      <c r="B73" s="3" t="s">
        <v>477</v>
      </c>
      <c r="C73" s="3" t="s">
        <v>31</v>
      </c>
      <c r="D73" s="3">
        <v>8.0000000000000002E-3</v>
      </c>
      <c r="E73" s="3" t="s">
        <v>157</v>
      </c>
    </row>
    <row r="74" spans="1:11" x14ac:dyDescent="0.3">
      <c r="A74" s="4" t="s">
        <v>639</v>
      </c>
      <c r="B74" s="3" t="s">
        <v>228</v>
      </c>
      <c r="C74" s="3" t="s">
        <v>31</v>
      </c>
      <c r="D74" s="3">
        <v>2E-3</v>
      </c>
      <c r="E74" s="3" t="s">
        <v>156</v>
      </c>
    </row>
    <row r="75" spans="1:11" x14ac:dyDescent="0.3">
      <c r="A75" s="4" t="s">
        <v>641</v>
      </c>
      <c r="B75" s="3" t="s">
        <v>30</v>
      </c>
      <c r="C75" s="3" t="s">
        <v>31</v>
      </c>
      <c r="D75" s="3">
        <v>1E-3</v>
      </c>
      <c r="E75" s="3" t="s">
        <v>156</v>
      </c>
    </row>
    <row r="76" spans="1:11" x14ac:dyDescent="0.3">
      <c r="A76" s="4" t="s">
        <v>643</v>
      </c>
      <c r="B76" s="3" t="s">
        <v>579</v>
      </c>
      <c r="C76" s="3" t="s">
        <v>31</v>
      </c>
      <c r="D76" s="3">
        <v>2E-3</v>
      </c>
      <c r="E76" s="3" t="s">
        <v>156</v>
      </c>
    </row>
    <row r="78" spans="1:11" x14ac:dyDescent="0.3">
      <c r="A78" t="s">
        <v>674</v>
      </c>
      <c r="F78" s="4"/>
    </row>
    <row r="79" spans="1:11" x14ac:dyDescent="0.3">
      <c r="A79" t="s">
        <v>675</v>
      </c>
      <c r="B79" s="3" t="s">
        <v>679</v>
      </c>
      <c r="C79" s="3" t="s">
        <v>16</v>
      </c>
      <c r="D79" s="3">
        <v>5.0000000000000001E-3</v>
      </c>
      <c r="E79" s="3" t="s">
        <v>156</v>
      </c>
      <c r="F79" s="4"/>
    </row>
    <row r="80" spans="1:11" x14ac:dyDescent="0.3">
      <c r="A80" t="s">
        <v>676</v>
      </c>
      <c r="B80" s="3" t="s">
        <v>642</v>
      </c>
      <c r="C80" s="3" t="s">
        <v>17</v>
      </c>
      <c r="D80" s="3">
        <v>3.0000000000000001E-3</v>
      </c>
      <c r="E80" s="3" t="s">
        <v>156</v>
      </c>
      <c r="F80" s="4"/>
      <c r="H80" s="3"/>
      <c r="I80" s="3"/>
      <c r="J80" s="3"/>
      <c r="K80" s="3"/>
    </row>
    <row r="81" spans="1:11" x14ac:dyDescent="0.3">
      <c r="A81" t="s">
        <v>677</v>
      </c>
      <c r="B81" s="3" t="s">
        <v>30</v>
      </c>
      <c r="C81" s="3" t="s">
        <v>31</v>
      </c>
      <c r="D81" s="3">
        <v>1E-3</v>
      </c>
      <c r="E81" s="3" t="s">
        <v>156</v>
      </c>
      <c r="F81" s="4"/>
      <c r="H81" s="3"/>
      <c r="I81" s="3"/>
      <c r="J81" s="3"/>
      <c r="K81" s="3"/>
    </row>
    <row r="82" spans="1:11" x14ac:dyDescent="0.3">
      <c r="A82" t="s">
        <v>678</v>
      </c>
      <c r="B82" s="3" t="s">
        <v>477</v>
      </c>
      <c r="C82" s="3" t="s">
        <v>31</v>
      </c>
      <c r="D82" s="3">
        <v>0.05</v>
      </c>
      <c r="E82" s="3" t="s">
        <v>157</v>
      </c>
      <c r="F82" s="4"/>
      <c r="H82" s="3"/>
      <c r="I82" s="3"/>
      <c r="J82" s="3"/>
      <c r="K82" s="3"/>
    </row>
    <row r="83" spans="1:11" x14ac:dyDescent="0.3">
      <c r="A83" t="s">
        <v>680</v>
      </c>
      <c r="B83" s="3" t="s">
        <v>579</v>
      </c>
      <c r="C83" s="3" t="s">
        <v>31</v>
      </c>
      <c r="D83" s="3">
        <v>2E-3</v>
      </c>
      <c r="E83" s="3" t="s">
        <v>156</v>
      </c>
      <c r="F83" s="4"/>
    </row>
    <row r="84" spans="1:11" x14ac:dyDescent="0.3">
      <c r="A84" t="s">
        <v>681</v>
      </c>
      <c r="B84" s="3" t="s">
        <v>228</v>
      </c>
      <c r="C84" s="3" t="s">
        <v>31</v>
      </c>
      <c r="D84" s="3">
        <v>2E-3</v>
      </c>
      <c r="E84" s="3" t="s">
        <v>156</v>
      </c>
      <c r="F84" s="4"/>
    </row>
    <row r="85" spans="1:11" x14ac:dyDescent="0.3">
      <c r="A85" t="s">
        <v>691</v>
      </c>
      <c r="B85" s="3" t="s">
        <v>185</v>
      </c>
      <c r="C85" s="3" t="s">
        <v>78</v>
      </c>
      <c r="D85" s="3">
        <v>5.0000000000000001E-3</v>
      </c>
      <c r="E85" s="3" t="s">
        <v>157</v>
      </c>
      <c r="F85" s="4"/>
    </row>
    <row r="86" spans="1:11" x14ac:dyDescent="0.3">
      <c r="B86" s="3"/>
      <c r="C86" s="4"/>
      <c r="D86" s="4"/>
      <c r="E86" s="4"/>
      <c r="F86" s="4"/>
    </row>
    <row r="87" spans="1:11" x14ac:dyDescent="0.3">
      <c r="A87" t="s">
        <v>682</v>
      </c>
      <c r="B87" s="3"/>
      <c r="C87" s="4"/>
      <c r="D87" s="4"/>
      <c r="E87" s="4"/>
      <c r="F87" s="4"/>
    </row>
    <row r="88" spans="1:11" x14ac:dyDescent="0.3">
      <c r="A88" t="s">
        <v>683</v>
      </c>
      <c r="B88" s="4" t="s">
        <v>688</v>
      </c>
      <c r="C88" s="3" t="s">
        <v>31</v>
      </c>
      <c r="D88" s="3">
        <v>5.0000000000000001E-3</v>
      </c>
      <c r="E88" s="3" t="s">
        <v>156</v>
      </c>
      <c r="F88" s="4"/>
    </row>
    <row r="89" spans="1:11" x14ac:dyDescent="0.3">
      <c r="A89" t="s">
        <v>684</v>
      </c>
      <c r="B89" s="3" t="s">
        <v>642</v>
      </c>
      <c r="C89" s="3" t="s">
        <v>17</v>
      </c>
      <c r="D89" s="3">
        <v>3.0000000000000001E-3</v>
      </c>
      <c r="E89" s="3" t="s">
        <v>156</v>
      </c>
      <c r="F89" s="4"/>
    </row>
    <row r="90" spans="1:11" x14ac:dyDescent="0.3">
      <c r="A90" t="s">
        <v>685</v>
      </c>
      <c r="B90" s="3" t="s">
        <v>30</v>
      </c>
      <c r="C90" s="3" t="s">
        <v>31</v>
      </c>
      <c r="D90" s="3">
        <v>1E-3</v>
      </c>
      <c r="E90" s="3" t="s">
        <v>156</v>
      </c>
      <c r="F90" s="4"/>
    </row>
    <row r="91" spans="1:11" x14ac:dyDescent="0.3">
      <c r="A91" t="s">
        <v>686</v>
      </c>
      <c r="B91" s="3" t="s">
        <v>477</v>
      </c>
      <c r="C91" s="3" t="s">
        <v>31</v>
      </c>
      <c r="D91" s="3">
        <v>0.05</v>
      </c>
      <c r="E91" s="3" t="s">
        <v>157</v>
      </c>
      <c r="F91" s="4"/>
    </row>
    <row r="92" spans="1:11" x14ac:dyDescent="0.3">
      <c r="A92" t="s">
        <v>687</v>
      </c>
      <c r="B92" s="3" t="s">
        <v>579</v>
      </c>
      <c r="C92" s="3" t="s">
        <v>31</v>
      </c>
      <c r="D92" s="3">
        <v>2E-3</v>
      </c>
      <c r="E92" s="3" t="s">
        <v>156</v>
      </c>
      <c r="F92" s="4"/>
    </row>
    <row r="93" spans="1:11" x14ac:dyDescent="0.3">
      <c r="A93" t="s">
        <v>689</v>
      </c>
      <c r="B93" s="3" t="s">
        <v>228</v>
      </c>
      <c r="C93" s="3" t="s">
        <v>31</v>
      </c>
      <c r="D93" s="3">
        <v>2E-3</v>
      </c>
      <c r="E93" s="3" t="s">
        <v>156</v>
      </c>
      <c r="F93" s="4"/>
    </row>
    <row r="94" spans="1:11" x14ac:dyDescent="0.3">
      <c r="A94" t="s">
        <v>690</v>
      </c>
      <c r="B94" s="3" t="s">
        <v>185</v>
      </c>
      <c r="C94" s="3" t="s">
        <v>78</v>
      </c>
      <c r="D94" s="3">
        <v>5.0000000000000001E-3</v>
      </c>
      <c r="E94" s="3" t="s">
        <v>157</v>
      </c>
      <c r="F94" s="4"/>
    </row>
    <row r="95" spans="1:11" x14ac:dyDescent="0.3">
      <c r="A95" t="s">
        <v>692</v>
      </c>
      <c r="B95" s="3" t="s">
        <v>256</v>
      </c>
      <c r="C95" s="4" t="s">
        <v>27</v>
      </c>
      <c r="D95" s="4">
        <v>1E-3</v>
      </c>
      <c r="E95" s="3" t="s">
        <v>156</v>
      </c>
      <c r="F95" s="4"/>
    </row>
    <row r="96" spans="1:11" x14ac:dyDescent="0.3">
      <c r="B96" s="3"/>
      <c r="C96" s="4"/>
      <c r="D96" s="4"/>
      <c r="E96" s="4"/>
    </row>
    <row r="97" spans="1:6" x14ac:dyDescent="0.3">
      <c r="A97" s="4" t="s">
        <v>707</v>
      </c>
      <c r="B97" s="3"/>
      <c r="C97" s="4"/>
      <c r="D97" s="4"/>
      <c r="E97" s="4"/>
    </row>
    <row r="98" spans="1:6" x14ac:dyDescent="0.3">
      <c r="A98" s="4" t="s">
        <v>708</v>
      </c>
      <c r="B98" s="4" t="s">
        <v>703</v>
      </c>
      <c r="C98" s="3" t="s">
        <v>31</v>
      </c>
      <c r="D98" s="3">
        <v>8.0000000000000002E-3</v>
      </c>
      <c r="E98" s="3" t="s">
        <v>156</v>
      </c>
    </row>
    <row r="99" spans="1:6" x14ac:dyDescent="0.3">
      <c r="A99" s="4" t="s">
        <v>709</v>
      </c>
      <c r="B99" s="4" t="s">
        <v>719</v>
      </c>
      <c r="C99" s="3" t="s">
        <v>31</v>
      </c>
      <c r="D99" s="3">
        <v>2E-3</v>
      </c>
      <c r="E99" s="3" t="s">
        <v>157</v>
      </c>
    </row>
    <row r="100" spans="1:6" x14ac:dyDescent="0.3">
      <c r="A100" s="4" t="s">
        <v>710</v>
      </c>
      <c r="B100" s="3" t="s">
        <v>97</v>
      </c>
      <c r="C100" s="4" t="s">
        <v>31</v>
      </c>
      <c r="D100" s="4">
        <v>2E-3</v>
      </c>
      <c r="E100" s="4" t="s">
        <v>129</v>
      </c>
    </row>
    <row r="101" spans="1:6" x14ac:dyDescent="0.3">
      <c r="A101" s="4" t="s">
        <v>711</v>
      </c>
      <c r="B101" s="3" t="s">
        <v>270</v>
      </c>
      <c r="C101" s="3" t="s">
        <v>171</v>
      </c>
      <c r="D101" s="3">
        <v>1E-3</v>
      </c>
      <c r="E101" s="3" t="s">
        <v>156</v>
      </c>
    </row>
    <row r="102" spans="1:6" x14ac:dyDescent="0.3">
      <c r="A102" s="4" t="s">
        <v>717</v>
      </c>
      <c r="B102" s="3" t="s">
        <v>642</v>
      </c>
      <c r="C102" s="3" t="s">
        <v>17</v>
      </c>
      <c r="D102" s="3">
        <v>2E-3</v>
      </c>
      <c r="E102" s="3" t="s">
        <v>156</v>
      </c>
    </row>
    <row r="103" spans="1:6" x14ac:dyDescent="0.3">
      <c r="A103" s="4" t="s">
        <v>718</v>
      </c>
      <c r="B103" s="3" t="s">
        <v>256</v>
      </c>
      <c r="C103" s="4" t="s">
        <v>27</v>
      </c>
      <c r="D103" s="4">
        <v>1E-3</v>
      </c>
      <c r="E103" s="3" t="s">
        <v>156</v>
      </c>
    </row>
    <row r="104" spans="1:6" x14ac:dyDescent="0.3">
      <c r="A104" s="4"/>
      <c r="B104" s="3"/>
      <c r="C104" s="4"/>
      <c r="D104" s="4"/>
      <c r="E104" s="3"/>
    </row>
    <row r="105" spans="1:6" x14ac:dyDescent="0.3">
      <c r="A105" s="4" t="s">
        <v>716</v>
      </c>
      <c r="B105" s="24"/>
      <c r="F105" t="s">
        <v>733</v>
      </c>
    </row>
    <row r="106" spans="1:6" x14ac:dyDescent="0.3">
      <c r="A106" s="4" t="s">
        <v>726</v>
      </c>
      <c r="B106" s="3" t="s">
        <v>720</v>
      </c>
      <c r="C106" s="3" t="s">
        <v>171</v>
      </c>
      <c r="D106">
        <v>0.01</v>
      </c>
      <c r="E106" s="3" t="s">
        <v>156</v>
      </c>
    </row>
    <row r="107" spans="1:6" x14ac:dyDescent="0.3">
      <c r="A107" s="4" t="s">
        <v>727</v>
      </c>
      <c r="B107" s="3" t="s">
        <v>520</v>
      </c>
      <c r="C107" s="3" t="s">
        <v>31</v>
      </c>
      <c r="D107">
        <v>1E-3</v>
      </c>
      <c r="E107" s="3" t="s">
        <v>156</v>
      </c>
    </row>
    <row r="108" spans="1:6" x14ac:dyDescent="0.3">
      <c r="A108" s="4" t="s">
        <v>728</v>
      </c>
      <c r="B108" s="3" t="s">
        <v>721</v>
      </c>
      <c r="C108" s="4" t="s">
        <v>16</v>
      </c>
      <c r="D108">
        <v>5.0000000000000001E-3</v>
      </c>
      <c r="E108" s="3" t="s">
        <v>156</v>
      </c>
    </row>
    <row r="109" spans="1:6" x14ac:dyDescent="0.3">
      <c r="A109" s="4" t="s">
        <v>729</v>
      </c>
      <c r="B109" s="3" t="s">
        <v>722</v>
      </c>
      <c r="C109" s="3" t="s">
        <v>31</v>
      </c>
      <c r="D109">
        <v>1E-3</v>
      </c>
      <c r="E109" s="3" t="s">
        <v>156</v>
      </c>
    </row>
    <row r="110" spans="1:6" x14ac:dyDescent="0.3">
      <c r="A110" s="4" t="s">
        <v>730</v>
      </c>
      <c r="B110" s="3" t="s">
        <v>723</v>
      </c>
      <c r="C110" s="3" t="s">
        <v>78</v>
      </c>
      <c r="D110">
        <v>5.0000000000000001E-3</v>
      </c>
      <c r="E110" s="3" t="s">
        <v>157</v>
      </c>
    </row>
    <row r="111" spans="1:6" x14ac:dyDescent="0.3">
      <c r="A111" s="4" t="s">
        <v>731</v>
      </c>
      <c r="B111" s="3" t="s">
        <v>724</v>
      </c>
      <c r="C111" s="3" t="s">
        <v>31</v>
      </c>
      <c r="D111">
        <v>1E-3</v>
      </c>
      <c r="E111" s="3" t="s">
        <v>156</v>
      </c>
    </row>
    <row r="112" spans="1:6" x14ac:dyDescent="0.3">
      <c r="A112" s="4" t="s">
        <v>732</v>
      </c>
      <c r="B112" s="3" t="s">
        <v>725</v>
      </c>
      <c r="C112" s="3" t="s">
        <v>31</v>
      </c>
      <c r="D112">
        <v>2.5000000000000001E-3</v>
      </c>
      <c r="E112" s="3" t="s">
        <v>156</v>
      </c>
    </row>
    <row r="113" spans="1:5" x14ac:dyDescent="0.3">
      <c r="A113" s="4"/>
      <c r="B113" s="3"/>
      <c r="C113" s="3"/>
      <c r="E113" s="3"/>
    </row>
    <row r="114" spans="1:5" x14ac:dyDescent="0.3">
      <c r="A114" s="4" t="s">
        <v>902</v>
      </c>
      <c r="B114" s="3"/>
      <c r="C114" s="3"/>
      <c r="D114" s="4"/>
      <c r="E114" s="3"/>
    </row>
    <row r="115" spans="1:5" x14ac:dyDescent="0.3">
      <c r="A115" s="4" t="s">
        <v>903</v>
      </c>
      <c r="B115" s="3" t="s">
        <v>904</v>
      </c>
      <c r="C115" s="3" t="s">
        <v>31</v>
      </c>
      <c r="D115" s="4">
        <v>1E-3</v>
      </c>
      <c r="E115" s="3" t="s">
        <v>156</v>
      </c>
    </row>
    <row r="116" spans="1:5" x14ac:dyDescent="0.3">
      <c r="A116" s="4" t="s">
        <v>905</v>
      </c>
      <c r="B116" s="3" t="s">
        <v>906</v>
      </c>
      <c r="C116" s="3" t="s">
        <v>31</v>
      </c>
      <c r="D116" s="4">
        <v>0.01</v>
      </c>
      <c r="E116" s="3" t="s">
        <v>157</v>
      </c>
    </row>
    <row r="117" spans="1:5" x14ac:dyDescent="0.3">
      <c r="A117" s="4" t="s">
        <v>907</v>
      </c>
      <c r="B117" s="3" t="s">
        <v>908</v>
      </c>
      <c r="C117" s="3" t="s">
        <v>909</v>
      </c>
      <c r="D117" s="4">
        <v>5.0000000000000001E-3</v>
      </c>
      <c r="E117" s="3" t="s">
        <v>157</v>
      </c>
    </row>
    <row r="118" spans="1:5" x14ac:dyDescent="0.3">
      <c r="A118" s="4" t="s">
        <v>910</v>
      </c>
      <c r="B118" s="3" t="s">
        <v>911</v>
      </c>
      <c r="C118" s="3" t="s">
        <v>31</v>
      </c>
      <c r="D118" s="4">
        <v>3.0000000000000001E-3</v>
      </c>
      <c r="E118" s="3" t="s">
        <v>156</v>
      </c>
    </row>
    <row r="119" spans="1:5" x14ac:dyDescent="0.3">
      <c r="A119" s="4" t="s">
        <v>912</v>
      </c>
      <c r="B119" s="3" t="s">
        <v>591</v>
      </c>
      <c r="C119" s="3" t="s">
        <v>31</v>
      </c>
      <c r="D119" s="4">
        <v>3.0000000000000001E-3</v>
      </c>
      <c r="E119" s="3" t="s">
        <v>156</v>
      </c>
    </row>
    <row r="120" spans="1:5" x14ac:dyDescent="0.3">
      <c r="A120" s="4" t="s">
        <v>913</v>
      </c>
      <c r="B120" s="3" t="s">
        <v>914</v>
      </c>
      <c r="C120" s="3" t="s">
        <v>17</v>
      </c>
      <c r="D120" s="4">
        <v>5.0000000000000001E-3</v>
      </c>
      <c r="E120" s="3" t="s">
        <v>156</v>
      </c>
    </row>
    <row r="121" spans="1:5" x14ac:dyDescent="0.3">
      <c r="A121" s="4" t="s">
        <v>915</v>
      </c>
      <c r="B121" s="3" t="s">
        <v>916</v>
      </c>
      <c r="C121" s="3" t="s">
        <v>31</v>
      </c>
      <c r="D121" s="4">
        <v>1E-3</v>
      </c>
      <c r="E121" s="3" t="s">
        <v>156</v>
      </c>
    </row>
    <row r="123" spans="1:5" x14ac:dyDescent="0.3">
      <c r="A123" s="4" t="s">
        <v>975</v>
      </c>
      <c r="B123" s="3"/>
      <c r="C123" s="4"/>
      <c r="D123" s="4"/>
      <c r="E123" s="4"/>
    </row>
    <row r="124" spans="1:5" x14ac:dyDescent="0.3">
      <c r="A124" s="4" t="s">
        <v>977</v>
      </c>
      <c r="B124" s="3" t="s">
        <v>976</v>
      </c>
      <c r="C124" s="4" t="s">
        <v>16</v>
      </c>
      <c r="D124" s="4">
        <v>5.0000000000000001E-3</v>
      </c>
      <c r="E124" s="3" t="s">
        <v>156</v>
      </c>
    </row>
    <row r="125" spans="1:5" x14ac:dyDescent="0.3">
      <c r="A125" s="4" t="s">
        <v>978</v>
      </c>
      <c r="B125" s="3" t="s">
        <v>591</v>
      </c>
      <c r="C125" s="3" t="s">
        <v>31</v>
      </c>
      <c r="D125" s="4">
        <v>5.0000000000000001E-3</v>
      </c>
      <c r="E125" s="3" t="s">
        <v>156</v>
      </c>
    </row>
    <row r="126" spans="1:5" x14ac:dyDescent="0.3">
      <c r="A126" s="4" t="s">
        <v>979</v>
      </c>
      <c r="B126" s="3" t="s">
        <v>642</v>
      </c>
      <c r="C126" s="3" t="s">
        <v>17</v>
      </c>
      <c r="D126" s="3">
        <v>3.0000000000000001E-3</v>
      </c>
      <c r="E126" s="3" t="s">
        <v>156</v>
      </c>
    </row>
    <row r="127" spans="1:5" x14ac:dyDescent="0.3">
      <c r="A127" s="4" t="s">
        <v>980</v>
      </c>
      <c r="B127" s="3" t="s">
        <v>185</v>
      </c>
      <c r="C127" s="3" t="s">
        <v>78</v>
      </c>
      <c r="D127" s="3">
        <v>5.0000000000000001E-3</v>
      </c>
      <c r="E127" s="3" t="s">
        <v>157</v>
      </c>
    </row>
    <row r="128" spans="1:5" x14ac:dyDescent="0.3">
      <c r="A128" s="4"/>
      <c r="B128" s="3"/>
      <c r="C128" s="4"/>
      <c r="D128" s="4"/>
      <c r="E128" s="4"/>
    </row>
    <row r="129" spans="1:5" x14ac:dyDescent="0.3">
      <c r="A129" s="4" t="s">
        <v>1489</v>
      </c>
    </row>
    <row r="130" spans="1:5" x14ac:dyDescent="0.3">
      <c r="A130" s="4" t="s">
        <v>1490</v>
      </c>
      <c r="B130" s="3" t="s">
        <v>185</v>
      </c>
      <c r="C130" s="3" t="s">
        <v>78</v>
      </c>
      <c r="D130" s="3">
        <v>5.0000000000000001E-3</v>
      </c>
      <c r="E130" s="3" t="s">
        <v>157</v>
      </c>
    </row>
    <row r="131" spans="1:5" x14ac:dyDescent="0.3">
      <c r="A131" s="4" t="s">
        <v>1491</v>
      </c>
      <c r="B131" s="3" t="s">
        <v>271</v>
      </c>
      <c r="C131" s="3" t="s">
        <v>31</v>
      </c>
      <c r="D131" s="3">
        <v>2E-3</v>
      </c>
      <c r="E131" s="3" t="s">
        <v>156</v>
      </c>
    </row>
    <row r="132" spans="1:5" x14ac:dyDescent="0.3">
      <c r="A132" s="4" t="s">
        <v>1492</v>
      </c>
      <c r="B132" s="5" t="s">
        <v>1472</v>
      </c>
      <c r="C132" s="3" t="s">
        <v>31</v>
      </c>
      <c r="D132" s="3">
        <v>2E-3</v>
      </c>
      <c r="E132" s="3" t="s">
        <v>156</v>
      </c>
    </row>
    <row r="133" spans="1:5" x14ac:dyDescent="0.3">
      <c r="A133" s="4" t="s">
        <v>1493</v>
      </c>
      <c r="B133" s="3" t="s">
        <v>477</v>
      </c>
      <c r="C133" s="3" t="s">
        <v>31</v>
      </c>
      <c r="D133" s="3">
        <v>0.05</v>
      </c>
      <c r="E133" s="3" t="s">
        <v>157</v>
      </c>
    </row>
  </sheetData>
  <phoneticPr fontId="20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29"/>
  <sheetViews>
    <sheetView tabSelected="1" workbookViewId="0">
      <selection activeCell="A126" sqref="A126:E129"/>
    </sheetView>
  </sheetViews>
  <sheetFormatPr baseColWidth="10" defaultRowHeight="12" x14ac:dyDescent="0.25"/>
  <cols>
    <col min="1" max="1" width="19.6640625" style="4" customWidth="1"/>
    <col min="2" max="2" width="31" style="4" customWidth="1"/>
    <col min="3" max="16384" width="11.5546875" style="4"/>
  </cols>
  <sheetData>
    <row r="1" spans="1:9" x14ac:dyDescent="0.25">
      <c r="A1" s="4" t="s">
        <v>99</v>
      </c>
      <c r="F1" s="4" t="s">
        <v>4</v>
      </c>
      <c r="I1" s="4" t="s">
        <v>545</v>
      </c>
    </row>
    <row r="2" spans="1:9" x14ac:dyDescent="0.25">
      <c r="A2" s="4" t="s">
        <v>104</v>
      </c>
      <c r="F2" s="4" t="s">
        <v>101</v>
      </c>
      <c r="I2" s="4" t="s">
        <v>543</v>
      </c>
    </row>
    <row r="3" spans="1:9" x14ac:dyDescent="0.25">
      <c r="A3" s="4" t="s">
        <v>107</v>
      </c>
      <c r="B3" s="4" t="s">
        <v>837</v>
      </c>
      <c r="C3" s="4" t="s">
        <v>798</v>
      </c>
      <c r="D3" s="4">
        <v>1</v>
      </c>
      <c r="E3" s="4" t="s">
        <v>131</v>
      </c>
      <c r="F3" s="4" t="s">
        <v>102</v>
      </c>
      <c r="I3" s="4" t="s">
        <v>544</v>
      </c>
    </row>
    <row r="4" spans="1:9" x14ac:dyDescent="0.25">
      <c r="A4" s="4" t="s">
        <v>108</v>
      </c>
      <c r="B4" s="4" t="s">
        <v>105</v>
      </c>
      <c r="C4" s="4" t="s">
        <v>31</v>
      </c>
      <c r="D4" s="4">
        <v>5.0000000000000001E-3</v>
      </c>
      <c r="E4" s="4" t="s">
        <v>130</v>
      </c>
      <c r="F4" s="4" t="s">
        <v>103</v>
      </c>
    </row>
    <row r="5" spans="1:9" x14ac:dyDescent="0.25">
      <c r="A5" s="4" t="s">
        <v>109</v>
      </c>
      <c r="B5" s="4" t="s">
        <v>106</v>
      </c>
      <c r="C5" s="4" t="s">
        <v>31</v>
      </c>
      <c r="D5" s="4">
        <v>5.0000000000000001E-3</v>
      </c>
      <c r="E5" s="4" t="s">
        <v>130</v>
      </c>
      <c r="F5" s="4" t="s">
        <v>424</v>
      </c>
    </row>
    <row r="7" spans="1:9" x14ac:dyDescent="0.25">
      <c r="A7" s="4" t="s">
        <v>110</v>
      </c>
      <c r="F7" s="4" t="s">
        <v>872</v>
      </c>
    </row>
    <row r="8" spans="1:9" x14ac:dyDescent="0.25">
      <c r="A8" s="4" t="s">
        <v>112</v>
      </c>
      <c r="B8" s="4" t="s">
        <v>840</v>
      </c>
      <c r="C8" s="4" t="s">
        <v>798</v>
      </c>
      <c r="D8" s="4">
        <v>1</v>
      </c>
      <c r="E8" s="4" t="s">
        <v>131</v>
      </c>
    </row>
    <row r="9" spans="1:9" x14ac:dyDescent="0.25">
      <c r="A9" s="4" t="s">
        <v>113</v>
      </c>
      <c r="B9" s="4" t="s">
        <v>111</v>
      </c>
      <c r="C9" s="4" t="s">
        <v>17</v>
      </c>
      <c r="D9" s="4">
        <v>0.01</v>
      </c>
      <c r="E9" s="4" t="s">
        <v>130</v>
      </c>
      <c r="F9" s="4" t="s">
        <v>355</v>
      </c>
    </row>
    <row r="10" spans="1:9" x14ac:dyDescent="0.25">
      <c r="F10" s="4" t="s">
        <v>104</v>
      </c>
    </row>
    <row r="11" spans="1:9" x14ac:dyDescent="0.25">
      <c r="F11" s="4" t="s">
        <v>110</v>
      </c>
    </row>
    <row r="12" spans="1:9" x14ac:dyDescent="0.25">
      <c r="A12" s="4" t="s">
        <v>100</v>
      </c>
      <c r="F12" s="4" t="s">
        <v>100</v>
      </c>
    </row>
    <row r="13" spans="1:9" x14ac:dyDescent="0.25">
      <c r="A13" s="4" t="s">
        <v>114</v>
      </c>
      <c r="B13" s="4" t="s">
        <v>100</v>
      </c>
      <c r="C13" s="4" t="s">
        <v>121</v>
      </c>
      <c r="D13" s="4">
        <v>1</v>
      </c>
      <c r="E13" s="4" t="s">
        <v>131</v>
      </c>
      <c r="F13" s="4" t="s">
        <v>439</v>
      </c>
    </row>
    <row r="14" spans="1:9" x14ac:dyDescent="0.25">
      <c r="F14" s="4" t="s">
        <v>888</v>
      </c>
    </row>
    <row r="15" spans="1:9" x14ac:dyDescent="0.25">
      <c r="A15" s="4" t="s">
        <v>101</v>
      </c>
      <c r="F15" s="4" t="s">
        <v>963</v>
      </c>
    </row>
    <row r="16" spans="1:9" x14ac:dyDescent="0.25">
      <c r="A16" s="4" t="s">
        <v>115</v>
      </c>
      <c r="B16" s="4" t="s">
        <v>849</v>
      </c>
      <c r="C16" s="4" t="s">
        <v>798</v>
      </c>
      <c r="D16" s="4">
        <v>1</v>
      </c>
      <c r="E16" s="4" t="s">
        <v>131</v>
      </c>
      <c r="F16" s="4" t="s">
        <v>795</v>
      </c>
    </row>
    <row r="17" spans="1:6" x14ac:dyDescent="0.25">
      <c r="A17" s="4" t="s">
        <v>116</v>
      </c>
      <c r="B17" s="4" t="s">
        <v>106</v>
      </c>
      <c r="C17" s="4" t="s">
        <v>31</v>
      </c>
      <c r="D17" s="4">
        <v>0.01</v>
      </c>
      <c r="E17" s="4" t="s">
        <v>130</v>
      </c>
      <c r="F17" s="4" t="s">
        <v>799</v>
      </c>
    </row>
    <row r="18" spans="1:6" x14ac:dyDescent="0.25">
      <c r="F18" s="4" t="s">
        <v>805</v>
      </c>
    </row>
    <row r="19" spans="1:6" x14ac:dyDescent="0.25">
      <c r="A19" s="4" t="s">
        <v>102</v>
      </c>
      <c r="F19" s="4" t="s">
        <v>809</v>
      </c>
    </row>
    <row r="20" spans="1:6" x14ac:dyDescent="0.25">
      <c r="A20" s="4" t="s">
        <v>117</v>
      </c>
      <c r="B20" s="4" t="s">
        <v>132</v>
      </c>
      <c r="C20" s="4" t="s">
        <v>31</v>
      </c>
      <c r="D20" s="4">
        <v>1</v>
      </c>
      <c r="E20" s="4" t="s">
        <v>131</v>
      </c>
      <c r="F20" s="4" t="s">
        <v>813</v>
      </c>
    </row>
    <row r="21" spans="1:6" x14ac:dyDescent="0.25">
      <c r="A21" s="4" t="s">
        <v>118</v>
      </c>
      <c r="B21" s="4" t="s">
        <v>111</v>
      </c>
      <c r="C21" s="4" t="s">
        <v>17</v>
      </c>
      <c r="D21" s="4">
        <v>0.01</v>
      </c>
      <c r="E21" s="4" t="s">
        <v>130</v>
      </c>
      <c r="F21" s="4" t="s">
        <v>817</v>
      </c>
    </row>
    <row r="22" spans="1:6" x14ac:dyDescent="0.25">
      <c r="F22" s="4" t="s">
        <v>834</v>
      </c>
    </row>
    <row r="23" spans="1:6" x14ac:dyDescent="0.25">
      <c r="A23" s="4" t="s">
        <v>103</v>
      </c>
      <c r="F23" s="4" t="s">
        <v>841</v>
      </c>
    </row>
    <row r="24" spans="1:6" x14ac:dyDescent="0.25">
      <c r="A24" s="4" t="s">
        <v>119</v>
      </c>
      <c r="B24" s="4" t="s">
        <v>839</v>
      </c>
      <c r="C24" s="4" t="s">
        <v>798</v>
      </c>
      <c r="D24" s="4">
        <v>1</v>
      </c>
      <c r="E24" s="4" t="s">
        <v>131</v>
      </c>
      <c r="F24" s="4" t="s">
        <v>845</v>
      </c>
    </row>
    <row r="25" spans="1:6" x14ac:dyDescent="0.25">
      <c r="A25" s="4" t="s">
        <v>120</v>
      </c>
      <c r="B25" s="4" t="s">
        <v>106</v>
      </c>
      <c r="C25" s="4" t="s">
        <v>17</v>
      </c>
      <c r="D25" s="4">
        <v>0.01</v>
      </c>
      <c r="E25" s="4" t="s">
        <v>130</v>
      </c>
      <c r="F25" s="4" t="s">
        <v>850</v>
      </c>
    </row>
    <row r="26" spans="1:6" x14ac:dyDescent="0.25">
      <c r="F26" s="4" t="s">
        <v>981</v>
      </c>
    </row>
    <row r="27" spans="1:6" x14ac:dyDescent="0.25">
      <c r="A27" s="4" t="s">
        <v>355</v>
      </c>
      <c r="F27" s="4" t="s">
        <v>586</v>
      </c>
    </row>
    <row r="28" spans="1:6" x14ac:dyDescent="0.25">
      <c r="A28" s="4" t="s">
        <v>356</v>
      </c>
      <c r="B28" s="4" t="s">
        <v>838</v>
      </c>
      <c r="C28" s="4" t="s">
        <v>798</v>
      </c>
      <c r="D28" s="4">
        <v>1</v>
      </c>
      <c r="E28" s="4" t="s">
        <v>131</v>
      </c>
      <c r="F28" s="4" t="s">
        <v>1212</v>
      </c>
    </row>
    <row r="29" spans="1:6" x14ac:dyDescent="0.25">
      <c r="A29" s="4" t="s">
        <v>357</v>
      </c>
      <c r="B29" s="4" t="s">
        <v>354</v>
      </c>
      <c r="C29" s="4" t="s">
        <v>798</v>
      </c>
      <c r="D29" s="4">
        <v>5.0000000000000001E-3</v>
      </c>
      <c r="E29" s="4" t="s">
        <v>156</v>
      </c>
      <c r="F29" s="4" t="s">
        <v>1275</v>
      </c>
    </row>
    <row r="30" spans="1:6" x14ac:dyDescent="0.25">
      <c r="A30" s="4" t="s">
        <v>425</v>
      </c>
      <c r="B30" s="4" t="s">
        <v>358</v>
      </c>
      <c r="C30" s="4" t="s">
        <v>798</v>
      </c>
      <c r="D30" s="4">
        <v>5.0000000000000001E-4</v>
      </c>
      <c r="E30" s="4" t="s">
        <v>130</v>
      </c>
      <c r="F30" s="4" t="s">
        <v>1331</v>
      </c>
    </row>
    <row r="31" spans="1:6" x14ac:dyDescent="0.25">
      <c r="F31" s="4" t="s">
        <v>1341</v>
      </c>
    </row>
    <row r="32" spans="1:6" x14ac:dyDescent="0.25">
      <c r="A32" s="4" t="s">
        <v>424</v>
      </c>
      <c r="F32" s="4" t="s">
        <v>1466</v>
      </c>
    </row>
    <row r="33" spans="1:5" x14ac:dyDescent="0.25">
      <c r="A33" s="4" t="s">
        <v>426</v>
      </c>
      <c r="B33" s="4" t="s">
        <v>854</v>
      </c>
      <c r="C33" s="4" t="s">
        <v>798</v>
      </c>
      <c r="D33" s="4">
        <v>1</v>
      </c>
      <c r="E33" s="4" t="s">
        <v>131</v>
      </c>
    </row>
    <row r="34" spans="1:5" x14ac:dyDescent="0.25">
      <c r="A34" s="4" t="s">
        <v>427</v>
      </c>
      <c r="B34" s="4" t="s">
        <v>428</v>
      </c>
      <c r="C34" s="4" t="s">
        <v>31</v>
      </c>
      <c r="D34" s="4">
        <v>5.0000000000000001E-3</v>
      </c>
      <c r="E34" s="4" t="s">
        <v>156</v>
      </c>
    </row>
    <row r="36" spans="1:5" x14ac:dyDescent="0.25">
      <c r="A36" s="4" t="s">
        <v>439</v>
      </c>
    </row>
    <row r="37" spans="1:5" x14ac:dyDescent="0.25">
      <c r="A37" s="4" t="s">
        <v>440</v>
      </c>
      <c r="B37" s="4" t="s">
        <v>444</v>
      </c>
      <c r="C37" s="4" t="s">
        <v>31</v>
      </c>
      <c r="D37" s="4">
        <v>2.8000000000000001E-2</v>
      </c>
      <c r="E37" s="4" t="s">
        <v>156</v>
      </c>
    </row>
    <row r="38" spans="1:5" x14ac:dyDescent="0.25">
      <c r="A38" s="4" t="s">
        <v>441</v>
      </c>
      <c r="B38" s="4" t="s">
        <v>30</v>
      </c>
      <c r="C38" s="4" t="s">
        <v>17</v>
      </c>
      <c r="D38" s="4">
        <v>1.0999999999999999E-2</v>
      </c>
      <c r="E38" s="4" t="s">
        <v>156</v>
      </c>
    </row>
    <row r="39" spans="1:5" x14ac:dyDescent="0.25">
      <c r="A39" s="4" t="s">
        <v>442</v>
      </c>
      <c r="B39" s="4" t="s">
        <v>445</v>
      </c>
      <c r="C39" s="4" t="s">
        <v>31</v>
      </c>
      <c r="D39" s="4">
        <v>7.0000000000000001E-3</v>
      </c>
      <c r="E39" s="4" t="s">
        <v>156</v>
      </c>
    </row>
    <row r="40" spans="1:5" x14ac:dyDescent="0.25">
      <c r="A40" s="4" t="s">
        <v>443</v>
      </c>
      <c r="B40" s="4" t="s">
        <v>447</v>
      </c>
      <c r="C40" s="4" t="s">
        <v>31</v>
      </c>
      <c r="D40" s="4">
        <v>3.4000000000000002E-2</v>
      </c>
      <c r="E40" s="4" t="s">
        <v>130</v>
      </c>
    </row>
    <row r="41" spans="1:5" x14ac:dyDescent="0.25">
      <c r="A41" s="4" t="s">
        <v>448</v>
      </c>
      <c r="B41" s="4" t="s">
        <v>446</v>
      </c>
      <c r="C41" s="4" t="s">
        <v>31</v>
      </c>
      <c r="D41" s="4">
        <v>8.5000000000000006E-3</v>
      </c>
      <c r="E41" s="4" t="s">
        <v>130</v>
      </c>
    </row>
    <row r="42" spans="1:5" x14ac:dyDescent="0.25">
      <c r="A42" s="4" t="s">
        <v>450</v>
      </c>
      <c r="B42" s="4" t="s">
        <v>449</v>
      </c>
      <c r="C42" s="4" t="s">
        <v>31</v>
      </c>
      <c r="E42" s="4" t="s">
        <v>156</v>
      </c>
    </row>
    <row r="43" spans="1:5" x14ac:dyDescent="0.25">
      <c r="D43" s="4">
        <f>SUM(D37:D41)</f>
        <v>8.8499999999999995E-2</v>
      </c>
    </row>
    <row r="45" spans="1:5" x14ac:dyDescent="0.25">
      <c r="A45" s="4" t="s">
        <v>586</v>
      </c>
    </row>
    <row r="46" spans="1:5" x14ac:dyDescent="0.25">
      <c r="A46" s="4" t="s">
        <v>587</v>
      </c>
      <c r="B46" s="4" t="s">
        <v>804</v>
      </c>
      <c r="C46" s="4" t="s">
        <v>171</v>
      </c>
      <c r="D46" s="4">
        <v>1</v>
      </c>
      <c r="E46" s="4" t="s">
        <v>131</v>
      </c>
    </row>
    <row r="47" spans="1:5" x14ac:dyDescent="0.25">
      <c r="A47" s="4" t="s">
        <v>588</v>
      </c>
      <c r="B47" s="4" t="s">
        <v>105</v>
      </c>
      <c r="C47" s="4" t="s">
        <v>31</v>
      </c>
      <c r="D47" s="4">
        <v>0.01</v>
      </c>
      <c r="E47" s="4" t="s">
        <v>130</v>
      </c>
    </row>
    <row r="49" spans="1:5" x14ac:dyDescent="0.25">
      <c r="A49" s="4" t="s">
        <v>795</v>
      </c>
    </row>
    <row r="50" spans="1:5" x14ac:dyDescent="0.25">
      <c r="A50" s="4" t="s">
        <v>796</v>
      </c>
      <c r="B50" s="4" t="s">
        <v>803</v>
      </c>
      <c r="C50" s="4" t="s">
        <v>798</v>
      </c>
      <c r="D50" s="4">
        <v>1</v>
      </c>
      <c r="E50" s="4" t="s">
        <v>131</v>
      </c>
    </row>
    <row r="51" spans="1:5" x14ac:dyDescent="0.25">
      <c r="A51" s="4" t="s">
        <v>797</v>
      </c>
      <c r="B51" s="4" t="s">
        <v>105</v>
      </c>
      <c r="C51" s="4" t="s">
        <v>31</v>
      </c>
      <c r="D51" s="4">
        <v>0.01</v>
      </c>
      <c r="E51" s="4" t="s">
        <v>130</v>
      </c>
    </row>
    <row r="53" spans="1:5" x14ac:dyDescent="0.25">
      <c r="A53" s="4" t="s">
        <v>799</v>
      </c>
    </row>
    <row r="54" spans="1:5" x14ac:dyDescent="0.25">
      <c r="A54" s="4" t="s">
        <v>800</v>
      </c>
      <c r="B54" s="4" t="s">
        <v>802</v>
      </c>
      <c r="C54" s="4" t="s">
        <v>798</v>
      </c>
      <c r="D54" s="4">
        <v>1</v>
      </c>
      <c r="E54" s="4" t="s">
        <v>131</v>
      </c>
    </row>
    <row r="55" spans="1:5" x14ac:dyDescent="0.25">
      <c r="A55" s="4" t="s">
        <v>801</v>
      </c>
      <c r="B55" s="4" t="s">
        <v>358</v>
      </c>
      <c r="C55" s="4" t="s">
        <v>798</v>
      </c>
      <c r="D55" s="4">
        <v>5.0000000000000001E-4</v>
      </c>
      <c r="E55" s="4" t="s">
        <v>130</v>
      </c>
    </row>
    <row r="57" spans="1:5" x14ac:dyDescent="0.25">
      <c r="A57" s="4" t="s">
        <v>805</v>
      </c>
    </row>
    <row r="58" spans="1:5" x14ac:dyDescent="0.25">
      <c r="A58" s="4" t="s">
        <v>806</v>
      </c>
      <c r="B58" s="4" t="s">
        <v>808</v>
      </c>
      <c r="C58" s="4" t="s">
        <v>798</v>
      </c>
      <c r="D58" s="4">
        <v>1</v>
      </c>
      <c r="E58" s="4" t="s">
        <v>131</v>
      </c>
    </row>
    <row r="59" spans="1:5" x14ac:dyDescent="0.25">
      <c r="A59" s="4" t="s">
        <v>807</v>
      </c>
      <c r="B59" s="4" t="s">
        <v>106</v>
      </c>
      <c r="C59" s="4" t="s">
        <v>17</v>
      </c>
      <c r="D59" s="4">
        <v>0.01</v>
      </c>
      <c r="E59" s="4" t="s">
        <v>130</v>
      </c>
    </row>
    <row r="61" spans="1:5" x14ac:dyDescent="0.25">
      <c r="A61" s="4" t="s">
        <v>809</v>
      </c>
    </row>
    <row r="62" spans="1:5" x14ac:dyDescent="0.25">
      <c r="A62" s="4" t="s">
        <v>810</v>
      </c>
      <c r="B62" s="4" t="s">
        <v>812</v>
      </c>
      <c r="C62" s="4" t="s">
        <v>798</v>
      </c>
      <c r="D62" s="4">
        <v>1</v>
      </c>
      <c r="E62" s="4" t="s">
        <v>131</v>
      </c>
    </row>
    <row r="63" spans="1:5" x14ac:dyDescent="0.25">
      <c r="A63" s="4" t="s">
        <v>811</v>
      </c>
      <c r="B63" s="4" t="s">
        <v>358</v>
      </c>
      <c r="C63" s="4" t="s">
        <v>798</v>
      </c>
      <c r="D63" s="4">
        <v>5.0000000000000001E-4</v>
      </c>
      <c r="E63" s="4" t="s">
        <v>130</v>
      </c>
    </row>
    <row r="65" spans="1:5" x14ac:dyDescent="0.25">
      <c r="A65" s="4" t="s">
        <v>813</v>
      </c>
    </row>
    <row r="66" spans="1:5" x14ac:dyDescent="0.25">
      <c r="A66" s="4" t="s">
        <v>814</v>
      </c>
      <c r="B66" s="4" t="s">
        <v>816</v>
      </c>
      <c r="C66" s="4" t="s">
        <v>798</v>
      </c>
      <c r="D66" s="4">
        <v>1</v>
      </c>
      <c r="E66" s="4" t="s">
        <v>131</v>
      </c>
    </row>
    <row r="67" spans="1:5" x14ac:dyDescent="0.25">
      <c r="A67" s="4" t="s">
        <v>815</v>
      </c>
      <c r="B67" s="4" t="s">
        <v>111</v>
      </c>
      <c r="C67" s="4" t="s">
        <v>17</v>
      </c>
      <c r="D67" s="4">
        <v>0.01</v>
      </c>
      <c r="E67" s="4" t="s">
        <v>157</v>
      </c>
    </row>
    <row r="69" spans="1:5" x14ac:dyDescent="0.25">
      <c r="A69" s="4" t="s">
        <v>817</v>
      </c>
    </row>
    <row r="70" spans="1:5" x14ac:dyDescent="0.25">
      <c r="A70" s="4" t="s">
        <v>818</v>
      </c>
      <c r="B70" s="4" t="s">
        <v>820</v>
      </c>
      <c r="C70" s="4" t="s">
        <v>798</v>
      </c>
      <c r="D70" s="4">
        <v>1</v>
      </c>
      <c r="E70" s="4" t="s">
        <v>131</v>
      </c>
    </row>
    <row r="71" spans="1:5" x14ac:dyDescent="0.25">
      <c r="A71" s="4" t="s">
        <v>819</v>
      </c>
      <c r="B71" s="4" t="s">
        <v>821</v>
      </c>
      <c r="C71" s="4" t="s">
        <v>17</v>
      </c>
      <c r="D71" s="4">
        <v>0.01</v>
      </c>
      <c r="E71" s="4" t="s">
        <v>130</v>
      </c>
    </row>
    <row r="72" spans="1:5" x14ac:dyDescent="0.25">
      <c r="A72" s="4" t="s">
        <v>823</v>
      </c>
      <c r="B72" s="4" t="s">
        <v>822</v>
      </c>
      <c r="C72" s="4" t="s">
        <v>17</v>
      </c>
      <c r="D72" s="4">
        <v>0.01</v>
      </c>
      <c r="E72" s="4" t="s">
        <v>130</v>
      </c>
    </row>
    <row r="74" spans="1:5" x14ac:dyDescent="0.25">
      <c r="A74" s="4" t="s">
        <v>834</v>
      </c>
    </row>
    <row r="75" spans="1:5" x14ac:dyDescent="0.25">
      <c r="A75" s="4" t="s">
        <v>835</v>
      </c>
      <c r="B75" s="4" t="s">
        <v>836</v>
      </c>
      <c r="C75" s="4" t="s">
        <v>798</v>
      </c>
      <c r="D75" s="4">
        <v>1</v>
      </c>
      <c r="E75" s="4" t="s">
        <v>131</v>
      </c>
    </row>
    <row r="77" spans="1:5" x14ac:dyDescent="0.25">
      <c r="A77" s="4" t="s">
        <v>841</v>
      </c>
    </row>
    <row r="78" spans="1:5" x14ac:dyDescent="0.25">
      <c r="A78" s="4" t="s">
        <v>842</v>
      </c>
      <c r="B78" s="4" t="s">
        <v>844</v>
      </c>
      <c r="C78" s="4" t="s">
        <v>798</v>
      </c>
      <c r="D78" s="4">
        <v>1</v>
      </c>
      <c r="E78" s="4" t="s">
        <v>131</v>
      </c>
    </row>
    <row r="79" spans="1:5" x14ac:dyDescent="0.25">
      <c r="A79" s="4" t="s">
        <v>843</v>
      </c>
      <c r="B79" s="4" t="s">
        <v>105</v>
      </c>
      <c r="C79" s="4" t="s">
        <v>31</v>
      </c>
      <c r="D79" s="4">
        <v>0.01</v>
      </c>
      <c r="E79" s="4" t="s">
        <v>130</v>
      </c>
    </row>
    <row r="81" spans="1:5" x14ac:dyDescent="0.25">
      <c r="A81" s="4" t="s">
        <v>845</v>
      </c>
    </row>
    <row r="82" spans="1:5" x14ac:dyDescent="0.25">
      <c r="A82" s="4" t="s">
        <v>846</v>
      </c>
      <c r="B82" s="4" t="s">
        <v>848</v>
      </c>
      <c r="C82" s="4" t="s">
        <v>798</v>
      </c>
      <c r="D82" s="4">
        <v>1</v>
      </c>
      <c r="E82" s="4" t="s">
        <v>131</v>
      </c>
    </row>
    <row r="83" spans="1:5" x14ac:dyDescent="0.25">
      <c r="A83" s="4" t="s">
        <v>847</v>
      </c>
      <c r="B83" s="4" t="s">
        <v>106</v>
      </c>
      <c r="C83" s="4" t="s">
        <v>17</v>
      </c>
      <c r="D83" s="4">
        <v>0.01</v>
      </c>
      <c r="E83" s="4" t="s">
        <v>130</v>
      </c>
    </row>
    <row r="85" spans="1:5" x14ac:dyDescent="0.25">
      <c r="A85" s="4" t="s">
        <v>850</v>
      </c>
    </row>
    <row r="86" spans="1:5" x14ac:dyDescent="0.25">
      <c r="A86" s="4" t="s">
        <v>851</v>
      </c>
      <c r="B86" s="4" t="s">
        <v>853</v>
      </c>
      <c r="C86" s="4" t="s">
        <v>15</v>
      </c>
      <c r="D86" s="4">
        <v>1</v>
      </c>
      <c r="E86" s="4" t="s">
        <v>131</v>
      </c>
    </row>
    <row r="87" spans="1:5" x14ac:dyDescent="0.25">
      <c r="A87" s="4" t="s">
        <v>852</v>
      </c>
      <c r="B87" s="4" t="s">
        <v>106</v>
      </c>
      <c r="C87" s="4" t="s">
        <v>31</v>
      </c>
      <c r="D87" s="4">
        <v>0.01</v>
      </c>
      <c r="E87" s="4" t="s">
        <v>130</v>
      </c>
    </row>
    <row r="89" spans="1:5" x14ac:dyDescent="0.25">
      <c r="A89" s="4" t="s">
        <v>872</v>
      </c>
    </row>
    <row r="90" spans="1:5" x14ac:dyDescent="0.25">
      <c r="A90" s="4" t="s">
        <v>873</v>
      </c>
      <c r="B90" s="4" t="s">
        <v>872</v>
      </c>
      <c r="C90" s="4" t="s">
        <v>874</v>
      </c>
      <c r="D90" s="4">
        <v>1</v>
      </c>
      <c r="E90" s="4" t="s">
        <v>235</v>
      </c>
    </row>
    <row r="92" spans="1:5" x14ac:dyDescent="0.25">
      <c r="A92" s="4" t="s">
        <v>888</v>
      </c>
    </row>
    <row r="93" spans="1:5" x14ac:dyDescent="0.25">
      <c r="A93" s="4" t="s">
        <v>889</v>
      </c>
      <c r="B93" s="4" t="s">
        <v>967</v>
      </c>
      <c r="C93" s="4" t="s">
        <v>798</v>
      </c>
      <c r="D93" s="4">
        <v>1</v>
      </c>
      <c r="E93" s="4" t="s">
        <v>131</v>
      </c>
    </row>
    <row r="94" spans="1:5" x14ac:dyDescent="0.25">
      <c r="A94" s="4" t="s">
        <v>890</v>
      </c>
      <c r="B94" s="4" t="s">
        <v>891</v>
      </c>
      <c r="C94" s="4" t="s">
        <v>17</v>
      </c>
      <c r="D94" s="4">
        <v>0.01</v>
      </c>
      <c r="E94" s="4" t="s">
        <v>130</v>
      </c>
    </row>
    <row r="96" spans="1:5" x14ac:dyDescent="0.25">
      <c r="A96" s="4" t="s">
        <v>963</v>
      </c>
    </row>
    <row r="97" spans="1:5" x14ac:dyDescent="0.25">
      <c r="A97" s="4" t="s">
        <v>965</v>
      </c>
      <c r="B97" s="4" t="s">
        <v>964</v>
      </c>
      <c r="C97" s="4" t="s">
        <v>798</v>
      </c>
      <c r="D97" s="4">
        <v>1</v>
      </c>
      <c r="E97" s="4" t="s">
        <v>131</v>
      </c>
    </row>
    <row r="98" spans="1:5" x14ac:dyDescent="0.25">
      <c r="A98" s="4" t="s">
        <v>966</v>
      </c>
      <c r="B98" s="4" t="s">
        <v>891</v>
      </c>
      <c r="C98" s="4" t="s">
        <v>17</v>
      </c>
      <c r="D98" s="4">
        <v>0.01</v>
      </c>
      <c r="E98" s="4" t="s">
        <v>130</v>
      </c>
    </row>
    <row r="101" spans="1:5" x14ac:dyDescent="0.25">
      <c r="A101" s="4" t="s">
        <v>981</v>
      </c>
    </row>
    <row r="102" spans="1:5" x14ac:dyDescent="0.25">
      <c r="A102" s="4" t="s">
        <v>982</v>
      </c>
      <c r="B102" s="4" t="s">
        <v>970</v>
      </c>
      <c r="C102" s="4" t="s">
        <v>798</v>
      </c>
      <c r="D102" s="4">
        <v>1</v>
      </c>
      <c r="E102" s="4" t="s">
        <v>131</v>
      </c>
    </row>
    <row r="103" spans="1:5" x14ac:dyDescent="0.25">
      <c r="A103" s="4" t="s">
        <v>983</v>
      </c>
      <c r="B103" s="4" t="s">
        <v>891</v>
      </c>
      <c r="C103" s="4" t="s">
        <v>17</v>
      </c>
      <c r="D103" s="4">
        <v>0.01</v>
      </c>
      <c r="E103" s="4" t="s">
        <v>130</v>
      </c>
    </row>
    <row r="105" spans="1:5" x14ac:dyDescent="0.25">
      <c r="A105" s="4" t="s">
        <v>1212</v>
      </c>
    </row>
    <row r="106" spans="1:5" x14ac:dyDescent="0.25">
      <c r="A106" s="4" t="s">
        <v>1213</v>
      </c>
      <c r="B106" s="4" t="s">
        <v>1215</v>
      </c>
      <c r="C106" s="4" t="s">
        <v>1214</v>
      </c>
      <c r="D106" s="4">
        <v>1</v>
      </c>
      <c r="E106" s="4" t="s">
        <v>131</v>
      </c>
    </row>
    <row r="107" spans="1:5" x14ac:dyDescent="0.25">
      <c r="A107" s="4" t="s">
        <v>1270</v>
      </c>
      <c r="B107" s="4" t="s">
        <v>891</v>
      </c>
      <c r="C107" s="4" t="s">
        <v>17</v>
      </c>
      <c r="D107" s="4">
        <v>0.01</v>
      </c>
      <c r="E107" s="4" t="s">
        <v>130</v>
      </c>
    </row>
    <row r="109" spans="1:5" x14ac:dyDescent="0.25">
      <c r="A109" s="4" t="s">
        <v>1275</v>
      </c>
    </row>
    <row r="110" spans="1:5" x14ac:dyDescent="0.25">
      <c r="A110" s="4" t="s">
        <v>1276</v>
      </c>
      <c r="B110" s="4" t="s">
        <v>1275</v>
      </c>
      <c r="C110" s="4" t="s">
        <v>27</v>
      </c>
      <c r="D110" s="4">
        <v>0.125</v>
      </c>
      <c r="E110" s="4" t="s">
        <v>128</v>
      </c>
    </row>
    <row r="111" spans="1:5" x14ac:dyDescent="0.25">
      <c r="A111" s="4" t="s">
        <v>1277</v>
      </c>
      <c r="B111" s="4" t="s">
        <v>891</v>
      </c>
      <c r="C111" s="4" t="s">
        <v>17</v>
      </c>
      <c r="D111" s="4">
        <v>0.01</v>
      </c>
      <c r="E111" s="4" t="s">
        <v>130</v>
      </c>
    </row>
    <row r="113" spans="1:6" x14ac:dyDescent="0.25">
      <c r="A113" s="4" t="s">
        <v>1331</v>
      </c>
    </row>
    <row r="114" spans="1:6" x14ac:dyDescent="0.25">
      <c r="A114" s="4" t="s">
        <v>1332</v>
      </c>
      <c r="B114" s="4" t="s">
        <v>1333</v>
      </c>
      <c r="C114" s="4" t="s">
        <v>16</v>
      </c>
      <c r="D114" s="4">
        <v>0.03</v>
      </c>
      <c r="E114" s="4" t="s">
        <v>129</v>
      </c>
      <c r="F114" s="4" t="s">
        <v>1334</v>
      </c>
    </row>
    <row r="115" spans="1:6" x14ac:dyDescent="0.25">
      <c r="A115" s="4" t="s">
        <v>1335</v>
      </c>
      <c r="B115" s="4" t="s">
        <v>1336</v>
      </c>
      <c r="C115" s="4" t="s">
        <v>31</v>
      </c>
      <c r="D115" s="4">
        <v>4.2000000000000003E-2</v>
      </c>
      <c r="E115" s="4" t="s">
        <v>129</v>
      </c>
    </row>
    <row r="116" spans="1:6" x14ac:dyDescent="0.25">
      <c r="A116" s="4" t="s">
        <v>1337</v>
      </c>
      <c r="B116" s="4" t="s">
        <v>1035</v>
      </c>
      <c r="C116" s="4" t="s">
        <v>31</v>
      </c>
      <c r="D116" s="4">
        <v>0.4</v>
      </c>
      <c r="E116" s="4" t="s">
        <v>131</v>
      </c>
    </row>
    <row r="117" spans="1:6" x14ac:dyDescent="0.25">
      <c r="A117" s="4" t="s">
        <v>1338</v>
      </c>
      <c r="B117" s="4" t="s">
        <v>1339</v>
      </c>
      <c r="C117" s="4" t="s">
        <v>798</v>
      </c>
      <c r="D117" s="4">
        <v>0.03</v>
      </c>
      <c r="E117" s="4" t="s">
        <v>129</v>
      </c>
    </row>
    <row r="118" spans="1:6" x14ac:dyDescent="0.25">
      <c r="A118" s="4" t="s">
        <v>1340</v>
      </c>
      <c r="B118" s="4" t="s">
        <v>791</v>
      </c>
      <c r="C118" s="4" t="s">
        <v>31</v>
      </c>
      <c r="D118" s="4">
        <v>0.01</v>
      </c>
      <c r="E118" s="4" t="s">
        <v>129</v>
      </c>
    </row>
    <row r="120" spans="1:6" x14ac:dyDescent="0.25">
      <c r="A120" s="4" t="s">
        <v>1341</v>
      </c>
    </row>
    <row r="121" spans="1:6" x14ac:dyDescent="0.25">
      <c r="A121" s="4" t="s">
        <v>1342</v>
      </c>
      <c r="B121" s="4" t="s">
        <v>1343</v>
      </c>
      <c r="C121" s="4" t="s">
        <v>16</v>
      </c>
      <c r="D121" s="4">
        <v>0.1</v>
      </c>
      <c r="E121" s="4" t="s">
        <v>129</v>
      </c>
    </row>
    <row r="122" spans="1:6" x14ac:dyDescent="0.25">
      <c r="A122" s="4" t="s">
        <v>1344</v>
      </c>
      <c r="B122" s="4" t="s">
        <v>1345</v>
      </c>
      <c r="C122" s="4" t="s">
        <v>31</v>
      </c>
      <c r="D122" s="4">
        <v>1E-3</v>
      </c>
      <c r="E122" s="4" t="s">
        <v>129</v>
      </c>
    </row>
    <row r="123" spans="1:6" x14ac:dyDescent="0.25">
      <c r="A123" s="4" t="s">
        <v>1346</v>
      </c>
      <c r="B123" s="4" t="s">
        <v>1347</v>
      </c>
      <c r="C123" s="4" t="s">
        <v>16</v>
      </c>
      <c r="D123" s="4">
        <v>5.0000000000000001E-3</v>
      </c>
      <c r="E123" s="4" t="s">
        <v>129</v>
      </c>
    </row>
    <row r="124" spans="1:6" x14ac:dyDescent="0.25">
      <c r="A124" s="4" t="s">
        <v>1348</v>
      </c>
      <c r="B124" s="4" t="s">
        <v>418</v>
      </c>
      <c r="C124" s="4" t="s">
        <v>27</v>
      </c>
      <c r="D124" s="4">
        <v>0.02</v>
      </c>
      <c r="E124" s="4" t="s">
        <v>129</v>
      </c>
    </row>
    <row r="126" spans="1:6" x14ac:dyDescent="0.25">
      <c r="A126" s="4" t="s">
        <v>1466</v>
      </c>
    </row>
    <row r="127" spans="1:6" x14ac:dyDescent="0.25">
      <c r="A127" s="4" t="s">
        <v>1467</v>
      </c>
      <c r="B127" s="4" t="s">
        <v>1471</v>
      </c>
      <c r="C127" s="4" t="s">
        <v>27</v>
      </c>
      <c r="D127" s="4">
        <v>2</v>
      </c>
      <c r="E127" s="4" t="s">
        <v>131</v>
      </c>
    </row>
    <row r="128" spans="1:6" x14ac:dyDescent="0.25">
      <c r="A128" s="4" t="s">
        <v>1468</v>
      </c>
      <c r="B128" s="4" t="s">
        <v>1470</v>
      </c>
      <c r="C128" s="4" t="s">
        <v>31</v>
      </c>
      <c r="D128" s="4">
        <v>0.01</v>
      </c>
      <c r="E128" s="4" t="s">
        <v>129</v>
      </c>
    </row>
    <row r="129" spans="1:5" x14ac:dyDescent="0.25">
      <c r="A129" s="4" t="s">
        <v>1469</v>
      </c>
      <c r="B129" s="4" t="s">
        <v>358</v>
      </c>
      <c r="C129" s="4" t="s">
        <v>31</v>
      </c>
      <c r="D129" s="4">
        <v>0.01</v>
      </c>
      <c r="E129" s="4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adddition ingredient</vt:lpstr>
      <vt:lpstr>entrée</vt:lpstr>
      <vt:lpstr>accompagnement</vt:lpstr>
      <vt:lpstr>proteine</vt:lpstr>
      <vt:lpstr>sauce</vt:lpstr>
      <vt:lpstr>dessert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2022-04-01T12:43:48Z</cp:lastPrinted>
  <dcterms:created xsi:type="dcterms:W3CDTF">2021-11-04T10:02:07Z</dcterms:created>
  <dcterms:modified xsi:type="dcterms:W3CDTF">2024-03-20T17:47:27Z</dcterms:modified>
</cp:coreProperties>
</file>