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2" yWindow="3996" windowWidth="15336" windowHeight="4056"/>
  </bookViews>
  <sheets>
    <sheet name="Saisie résultats" sheetId="1" r:id="rId1"/>
    <sheet name="Barême Masculin Séniors" sheetId="2" r:id="rId2"/>
    <sheet name="Barême Masculin Master 1" sheetId="4" r:id="rId3"/>
    <sheet name="Barême Masculin Master 2" sheetId="5" r:id="rId4"/>
    <sheet name="Barême Féminin Séniors" sheetId="6" r:id="rId5"/>
    <sheet name="Barême Féminin Master 1" sheetId="7" r:id="rId6"/>
    <sheet name="Barême Féminin Master 2" sheetId="8" r:id="rId7"/>
  </sheets>
  <definedNames>
    <definedName name="Barême">RIGHT('Saisie résultats'!B$3,2)</definedName>
    <definedName name="Note_Master10">'Barême Masculin Master 1'!$G$3:$G$23</definedName>
    <definedName name="Note_Master20">'Barême Masculin Master 1'!$A$3:$A$23</definedName>
    <definedName name="Note_Sénior10">'Barême Masculin Séniors'!$G$3:$G$23</definedName>
    <definedName name="Note_Sénior20">'Barême Masculin Séniors'!$A$3:$A$23</definedName>
  </definedNames>
  <calcPr calcId="125725"/>
</workbook>
</file>

<file path=xl/calcChain.xml><?xml version="1.0" encoding="utf-8"?>
<calcChain xmlns="http://schemas.openxmlformats.org/spreadsheetml/2006/main">
  <c r="Q8" i="1"/>
  <c r="Q9"/>
  <c r="Q10"/>
  <c r="P11" a="1"/>
  <c r="P11" s="1"/>
  <c r="P12" a="1"/>
  <c r="P12" s="1"/>
  <c r="P13" a="1"/>
  <c r="P13" s="1"/>
  <c r="P14" a="1"/>
  <c r="P14" s="1"/>
  <c r="P15" a="1"/>
  <c r="P15" s="1"/>
  <c r="M8"/>
  <c r="M9"/>
  <c r="M10"/>
  <c r="M11"/>
  <c r="M12"/>
  <c r="M13"/>
  <c r="M14"/>
  <c r="M15"/>
  <c r="Q11"/>
  <c r="Q12"/>
  <c r="Q13"/>
  <c r="Q14"/>
  <c r="Q15"/>
  <c r="N8"/>
  <c r="N9"/>
  <c r="N10"/>
  <c r="N11"/>
  <c r="N12"/>
  <c r="N13"/>
  <c r="N14"/>
  <c r="N15"/>
  <c r="P5" a="1"/>
  <c r="P9" a="1"/>
  <c r="P10" a="1"/>
  <c r="P8" a="1"/>
  <c r="M7"/>
  <c r="P7" a="1"/>
  <c r="P6" a="1"/>
  <c r="M5"/>
  <c r="M6"/>
  <c r="P10" l="1"/>
  <c r="P9"/>
  <c r="P8"/>
  <c r="P7"/>
  <c r="P6"/>
  <c r="P5"/>
  <c r="H15"/>
  <c r="F4" i="2"/>
  <c r="F5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K13" i="1"/>
  <c r="K14"/>
  <c r="K15"/>
  <c r="J13" a="1"/>
  <c r="J13" s="1"/>
  <c r="J14" a="1"/>
  <c r="J14" s="1"/>
  <c r="J15" a="1"/>
  <c r="J15" s="1"/>
  <c r="G15" a="1"/>
  <c r="G15" s="1"/>
  <c r="D13" a="1"/>
  <c r="D13" s="1"/>
  <c r="E13" s="1"/>
  <c r="J12" a="1"/>
  <c r="J8" a="1"/>
  <c r="G13" a="1"/>
  <c r="G9" a="1"/>
  <c r="D11" a="1"/>
  <c r="D7" a="1"/>
  <c r="J5" a="1"/>
  <c r="P4" a="1"/>
  <c r="D4" a="1"/>
  <c r="G12" a="1"/>
  <c r="D10" a="1"/>
  <c r="D5" a="1"/>
  <c r="D14" a="1"/>
  <c r="J11" a="1"/>
  <c r="J7" a="1"/>
  <c r="G10" a="1"/>
  <c r="D8" a="1"/>
  <c r="G6" a="1"/>
  <c r="N7"/>
  <c r="J10" a="1"/>
  <c r="J6" a="1"/>
  <c r="G11" a="1"/>
  <c r="G7" a="1"/>
  <c r="D9" a="1"/>
  <c r="N5"/>
  <c r="D15" a="1"/>
  <c r="G4" a="1"/>
  <c r="J4" a="1"/>
  <c r="G8" a="1"/>
  <c r="D6" a="1"/>
  <c r="G5" a="1"/>
  <c r="N6"/>
  <c r="J9" a="1"/>
  <c r="G14" a="1"/>
  <c r="D12" a="1"/>
  <c r="M4"/>
  <c r="N4"/>
  <c r="J12" l="1"/>
  <c r="J11"/>
  <c r="J10"/>
  <c r="J9"/>
  <c r="J8"/>
  <c r="J7"/>
  <c r="J6"/>
  <c r="G14"/>
  <c r="G13"/>
  <c r="G12"/>
  <c r="G11"/>
  <c r="G10"/>
  <c r="G9"/>
  <c r="G8"/>
  <c r="G7"/>
  <c r="D12"/>
  <c r="D11"/>
  <c r="D10"/>
  <c r="D9"/>
  <c r="D8"/>
  <c r="D7"/>
  <c r="D6"/>
  <c r="G6"/>
  <c r="J4"/>
  <c r="P4"/>
  <c r="G5"/>
  <c r="D4"/>
  <c r="D15"/>
  <c r="D14"/>
  <c r="D5"/>
  <c r="G4"/>
  <c r="J5"/>
  <c r="K12"/>
  <c r="K8"/>
  <c r="H13"/>
  <c r="H9"/>
  <c r="K4"/>
  <c r="K5"/>
  <c r="K9"/>
  <c r="H10"/>
  <c r="E8"/>
  <c r="H5"/>
  <c r="Q6"/>
  <c r="K10"/>
  <c r="K6"/>
  <c r="H11"/>
  <c r="H7"/>
  <c r="H6"/>
  <c r="H4"/>
  <c r="Q7"/>
  <c r="K11"/>
  <c r="K7"/>
  <c r="H12"/>
  <c r="H8"/>
  <c r="E10"/>
  <c r="E6"/>
  <c r="E15"/>
  <c r="Q4"/>
  <c r="E11"/>
  <c r="E7"/>
  <c r="E5"/>
  <c r="Q5"/>
  <c r="H14"/>
  <c r="E12"/>
  <c r="E14"/>
  <c r="E4"/>
  <c r="E9"/>
</calcChain>
</file>

<file path=xl/sharedStrings.xml><?xml version="1.0" encoding="utf-8"?>
<sst xmlns="http://schemas.openxmlformats.org/spreadsheetml/2006/main" count="433" uniqueCount="105">
  <si>
    <t>xx</t>
  </si>
  <si>
    <t>aisance aquatique en secondes</t>
  </si>
  <si>
    <t>corde en secondes puis en métres</t>
  </si>
  <si>
    <t>abdominaux</t>
  </si>
  <si>
    <t>Note sur 20</t>
  </si>
  <si>
    <t>marche course</t>
  </si>
  <si>
    <t>course de 12 minutes en mètres</t>
  </si>
  <si>
    <t>course de 12 minutes en métres</t>
  </si>
  <si>
    <t>100+10</t>
  </si>
  <si>
    <t>100+5</t>
  </si>
  <si>
    <t>100 mètres</t>
  </si>
  <si>
    <t>75 métres</t>
  </si>
  <si>
    <t>50 mètres</t>
  </si>
  <si>
    <t>25 mètres</t>
  </si>
  <si>
    <t>&lt;25 mètres</t>
  </si>
  <si>
    <t>7 mètres</t>
  </si>
  <si>
    <t>6 mètres</t>
  </si>
  <si>
    <t>5 mètres</t>
  </si>
  <si>
    <t>4 mètres</t>
  </si>
  <si>
    <t>3 mètres</t>
  </si>
  <si>
    <t>&lt;3 mètres</t>
  </si>
  <si>
    <t>marche course en minutes</t>
  </si>
  <si>
    <t>Noms</t>
  </si>
  <si>
    <t>20/20</t>
  </si>
  <si>
    <t>10/10</t>
  </si>
  <si>
    <t>&lt;1800</t>
  </si>
  <si>
    <t>&lt;12</t>
  </si>
  <si>
    <t>5/10</t>
  </si>
  <si>
    <t>15/20</t>
  </si>
  <si>
    <t>10/20</t>
  </si>
  <si>
    <t>5/20</t>
  </si>
  <si>
    <t>19/20</t>
  </si>
  <si>
    <t>18/20</t>
  </si>
  <si>
    <t>17/20</t>
  </si>
  <si>
    <t>16/20</t>
  </si>
  <si>
    <t>14/20</t>
  </si>
  <si>
    <t>13/20</t>
  </si>
  <si>
    <t>12/20</t>
  </si>
  <si>
    <t>11/20</t>
  </si>
  <si>
    <t>9/20</t>
  </si>
  <si>
    <t>8/20</t>
  </si>
  <si>
    <t>7/20</t>
  </si>
  <si>
    <t>6/20</t>
  </si>
  <si>
    <t>4/20</t>
  </si>
  <si>
    <t>3/20</t>
  </si>
  <si>
    <t>2/30</t>
  </si>
  <si>
    <t>1/20</t>
  </si>
  <si>
    <t>0/20</t>
  </si>
  <si>
    <t>9/10</t>
  </si>
  <si>
    <t>8/10</t>
  </si>
  <si>
    <t>7/10</t>
  </si>
  <si>
    <t>6/10</t>
  </si>
  <si>
    <t>4/10</t>
  </si>
  <si>
    <t>3/10</t>
  </si>
  <si>
    <t>2/10</t>
  </si>
  <si>
    <t>1/10</t>
  </si>
  <si>
    <t>24 mètres</t>
  </si>
  <si>
    <t>2 mètres</t>
  </si>
  <si>
    <t>Sénior</t>
  </si>
  <si>
    <t>Note sur 10</t>
  </si>
  <si>
    <t>Master</t>
  </si>
  <si>
    <t>Catégorie</t>
  </si>
  <si>
    <t>Voir les formules nommées</t>
  </si>
  <si>
    <t>&gt;/=50 ans</t>
  </si>
  <si>
    <t>&lt;45'</t>
  </si>
  <si>
    <t>&lt;46'</t>
  </si>
  <si>
    <t>&lt;47'</t>
  </si>
  <si>
    <t>&lt;48'</t>
  </si>
  <si>
    <t>&lt;49'</t>
  </si>
  <si>
    <t>&lt;50'</t>
  </si>
  <si>
    <t>&lt;51'</t>
  </si>
  <si>
    <t>&lt;52'</t>
  </si>
  <si>
    <t>&lt;53'</t>
  </si>
  <si>
    <t>&lt;54'</t>
  </si>
  <si>
    <t>&lt;55'</t>
  </si>
  <si>
    <t>&lt;56'</t>
  </si>
  <si>
    <t>&lt;57'</t>
  </si>
  <si>
    <t>&lt;58'</t>
  </si>
  <si>
    <t>&lt;59'</t>
  </si>
  <si>
    <t>&lt;60'</t>
  </si>
  <si>
    <t>&lt;61'</t>
  </si>
  <si>
    <t>&lt;62'</t>
  </si>
  <si>
    <t>&lt;63'</t>
  </si>
  <si>
    <t>&lt;64'</t>
  </si>
  <si>
    <t>&lt;65'</t>
  </si>
  <si>
    <t>&lt;6</t>
  </si>
  <si>
    <t>&lt;/=39 ans</t>
  </si>
  <si>
    <t>&lt;35'</t>
  </si>
  <si>
    <t>&lt;36'</t>
  </si>
  <si>
    <t>&lt;37'</t>
  </si>
  <si>
    <t>&lt;38'</t>
  </si>
  <si>
    <t>&lt;39'</t>
  </si>
  <si>
    <t>&lt;40'</t>
  </si>
  <si>
    <t>&lt;41'</t>
  </si>
  <si>
    <t>&lt;42'</t>
  </si>
  <si>
    <t>&lt;43'</t>
  </si>
  <si>
    <t>&lt;44'</t>
  </si>
  <si>
    <t>100m+10</t>
  </si>
  <si>
    <t>100m+5</t>
  </si>
  <si>
    <t>&gt;/=40 ans et &lt;/=49 ans</t>
  </si>
  <si>
    <t>&lt;1299</t>
  </si>
  <si>
    <t>&lt;4</t>
  </si>
  <si>
    <t>&lt;1149</t>
  </si>
  <si>
    <t>&lt;1</t>
  </si>
  <si>
    <t>7m</t>
  </si>
</sst>
</file>

<file path=xl/styles.xml><?xml version="1.0" encoding="utf-8"?>
<styleSheet xmlns="http://schemas.openxmlformats.org/spreadsheetml/2006/main">
  <fonts count="15">
    <font>
      <sz val="11"/>
      <color theme="1"/>
      <name val="Times New Roman"/>
      <family val="2"/>
    </font>
    <font>
      <sz val="8"/>
      <color indexed="8"/>
      <name val="Times New Roman"/>
      <family val="1"/>
    </font>
    <font>
      <b/>
      <sz val="11"/>
      <color indexed="17"/>
      <name val="Times New Roman"/>
      <family val="1"/>
    </font>
    <font>
      <b/>
      <sz val="11"/>
      <color indexed="10"/>
      <name val="Times New Roman"/>
      <family val="1"/>
    </font>
    <font>
      <b/>
      <sz val="11"/>
      <color indexed="56"/>
      <name val="Times New Roman"/>
      <family val="1"/>
    </font>
    <font>
      <sz val="11"/>
      <color indexed="8"/>
      <name val="Times New Roman"/>
      <family val="1"/>
    </font>
    <font>
      <sz val="11"/>
      <name val="Times New Roman"/>
      <family val="1"/>
    </font>
    <font>
      <sz val="8"/>
      <name val="Times New Roman"/>
      <family val="2"/>
    </font>
    <font>
      <b/>
      <sz val="11"/>
      <color indexed="57"/>
      <name val="Times New Roman"/>
      <family val="1"/>
    </font>
    <font>
      <b/>
      <sz val="14"/>
      <color indexed="56"/>
      <name val="Times New Roman"/>
      <family val="1"/>
    </font>
    <font>
      <b/>
      <sz val="11"/>
      <color rgb="FFFF0000"/>
      <name val="Times New Roman"/>
      <family val="1"/>
    </font>
    <font>
      <b/>
      <sz val="11"/>
      <color rgb="FF00B050"/>
      <name val="Times New Roman"/>
      <family val="1"/>
    </font>
    <font>
      <b/>
      <sz val="11"/>
      <color rgb="FF002060"/>
      <name val="Times New Roman"/>
      <family val="1"/>
    </font>
    <font>
      <sz val="11"/>
      <color theme="1"/>
      <name val="Times New Roman"/>
      <family val="1"/>
    </font>
    <font>
      <sz val="11"/>
      <name val="Times New Roman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49" fontId="3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49" fontId="6" fillId="0" borderId="1" xfId="0" applyNumberFormat="1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0" fontId="0" fillId="3" borderId="1" xfId="0" applyFill="1" applyBorder="1" applyAlignment="1">
      <alignment horizontal="center" wrapText="1"/>
    </xf>
    <xf numFmtId="0" fontId="8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 wrapText="1"/>
    </xf>
    <xf numFmtId="0" fontId="9" fillId="0" borderId="0" xfId="0" applyFont="1"/>
    <xf numFmtId="0" fontId="10" fillId="0" borderId="3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1" fillId="0" borderId="7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1" fillId="0" borderId="9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49" fontId="6" fillId="0" borderId="11" xfId="0" applyNumberFormat="1" applyFont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49" fontId="12" fillId="0" borderId="11" xfId="0" applyNumberFormat="1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49" fontId="11" fillId="0" borderId="16" xfId="0" applyNumberFormat="1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6" fillId="0" borderId="13" xfId="0" applyFont="1" applyBorder="1" applyAlignment="1">
      <alignment horizontal="center"/>
    </xf>
    <xf numFmtId="49" fontId="6" fillId="0" borderId="19" xfId="0" applyNumberFormat="1" applyFont="1" applyBorder="1" applyAlignment="1">
      <alignment horizontal="center"/>
    </xf>
    <xf numFmtId="49" fontId="10" fillId="0" borderId="11" xfId="0" applyNumberFormat="1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49" fontId="12" fillId="0" borderId="19" xfId="0" applyNumberFormat="1" applyFont="1" applyBorder="1" applyAlignment="1">
      <alignment horizontal="center"/>
    </xf>
    <xf numFmtId="0" fontId="13" fillId="0" borderId="12" xfId="0" applyFont="1" applyBorder="1" applyAlignment="1">
      <alignment horizontal="center"/>
    </xf>
    <xf numFmtId="49" fontId="6" fillId="0" borderId="20" xfId="0" applyNumberFormat="1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5" xfId="0" applyBorder="1" applyAlignment="1">
      <alignment horizontal="center"/>
    </xf>
    <xf numFmtId="49" fontId="6" fillId="0" borderId="22" xfId="0" applyNumberFormat="1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4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238125</xdr:colOff>
      <xdr:row>1</xdr:row>
      <xdr:rowOff>104775</xdr:rowOff>
    </xdr:from>
    <xdr:to>
      <xdr:col>13</xdr:col>
      <xdr:colOff>314325</xdr:colOff>
      <xdr:row>2</xdr:row>
      <xdr:rowOff>142875</xdr:rowOff>
    </xdr:to>
    <xdr:sp macro="" textlink="">
      <xdr:nvSpPr>
        <xdr:cNvPr id="1025" name="Text Box 2"/>
        <xdr:cNvSpPr txBox="1">
          <a:spLocks noChangeArrowheads="1"/>
        </xdr:cNvSpPr>
      </xdr:nvSpPr>
      <xdr:spPr bwMode="auto">
        <a:xfrm>
          <a:off x="8315325" y="295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495300</xdr:colOff>
      <xdr:row>16</xdr:row>
      <xdr:rowOff>38100</xdr:rowOff>
    </xdr:from>
    <xdr:to>
      <xdr:col>5</xdr:col>
      <xdr:colOff>238125</xdr:colOff>
      <xdr:row>20</xdr:row>
      <xdr:rowOff>104775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1257300" y="3467100"/>
          <a:ext cx="2105025" cy="876300"/>
        </a:xfrm>
        <a:prstGeom prst="wedgeRoundRectCallout">
          <a:avLst>
            <a:gd name="adj1" fmla="val -50477"/>
            <a:gd name="adj2" fmla="val -109769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J'ai introduit une colonne supplémentaire avec des listes déroulantes pour choisir Sénior ou Master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Q18"/>
  <sheetViews>
    <sheetView tabSelected="1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B8" sqref="B8"/>
    </sheetView>
  </sheetViews>
  <sheetFormatPr baseColWidth="10" defaultRowHeight="13.8"/>
  <cols>
    <col min="2" max="2" width="9.109375" bestFit="1" customWidth="1"/>
    <col min="3" max="3" width="13.109375" customWidth="1"/>
    <col min="4" max="4" width="6.5546875" hidden="1" customWidth="1"/>
    <col min="5" max="5" width="6.5546875" customWidth="1"/>
    <col min="6" max="6" width="14.5546875" customWidth="1"/>
    <col min="7" max="7" width="6.5546875" hidden="1" customWidth="1"/>
    <col min="8" max="8" width="6.5546875" customWidth="1"/>
    <col min="9" max="9" width="16" customWidth="1"/>
    <col min="10" max="10" width="6.5546875" hidden="1" customWidth="1"/>
    <col min="11" max="11" width="6.5546875" customWidth="1"/>
    <col min="12" max="12" width="10.88671875" customWidth="1"/>
    <col min="13" max="13" width="6.5546875" hidden="1" customWidth="1"/>
    <col min="14" max="14" width="6.5546875" customWidth="1"/>
    <col min="15" max="15" width="10.88671875" customWidth="1"/>
    <col min="16" max="17" width="6.5546875" customWidth="1"/>
    <col min="18" max="18" width="5.109375" customWidth="1"/>
  </cols>
  <sheetData>
    <row r="3" spans="1:17" ht="41.4">
      <c r="A3" s="19" t="s">
        <v>22</v>
      </c>
      <c r="B3" s="19" t="s">
        <v>61</v>
      </c>
      <c r="C3" s="17" t="s">
        <v>6</v>
      </c>
      <c r="D3" s="15"/>
      <c r="E3" s="15" t="s">
        <v>4</v>
      </c>
      <c r="F3" s="15" t="s">
        <v>1</v>
      </c>
      <c r="G3" s="15"/>
      <c r="H3" s="15" t="s">
        <v>4</v>
      </c>
      <c r="I3" s="15" t="s">
        <v>2</v>
      </c>
      <c r="J3" s="15"/>
      <c r="K3" s="15" t="s">
        <v>59</v>
      </c>
      <c r="L3" s="15" t="s">
        <v>3</v>
      </c>
      <c r="M3" s="15"/>
      <c r="N3" s="15" t="s">
        <v>59</v>
      </c>
      <c r="O3" s="15" t="s">
        <v>5</v>
      </c>
      <c r="P3" s="15"/>
      <c r="Q3" s="15" t="s">
        <v>4</v>
      </c>
    </row>
    <row r="4" spans="1:17">
      <c r="A4" s="1" t="s">
        <v>0</v>
      </c>
      <c r="B4" s="1" t="s">
        <v>58</v>
      </c>
      <c r="C4" s="4">
        <v>2300</v>
      </c>
      <c r="D4" s="18">
        <f t="array" aca="1" ref="D4" ca="1">IF(C4="","",MIN(MAX(IF(OFFSET(INDIRECT("Note_"&amp;$B4&amp;Barême),,1)&lt;=C4,OFFSET(INDIRECT("Note_"&amp;$B4&amp;Barême),,1),MIN(IF(OFFSET(INDIRECT("Note_"&amp;$B4&amp;Barême),,1)&gt;=C4,OFFSET(INDIRECT("Note_"&amp;$B4&amp;Barême),,1)))))))</f>
        <v>2300</v>
      </c>
      <c r="E4" s="4" t="str">
        <f ca="1">IF($D4="","",INDEX(INDIRECT("Note_"&amp;$B4&amp;RIGHT(E$3,2)),MATCH(D4,OFFSET(INDIRECT("Note_"&amp;$B4&amp;RIGHT(E$3,2)),,1),0)))</f>
        <v>8/20</v>
      </c>
      <c r="F4" s="4">
        <v>100</v>
      </c>
      <c r="G4" s="18">
        <f t="array" aca="1" ref="G4" ca="1">IF(F4="","",MIN(MAX(IF(OFFSET(INDIRECT("Note_"&amp;$B4&amp;Barême),,2)&lt;=F4,OFFSET(INDIRECT("Note_"&amp;$B4&amp;Barême),,2),MIN(IF(OFFSET(INDIRECT("Note_"&amp;$B4&amp;Barême),,2)&gt;=F4,OFFSET(INDIRECT("Note_"&amp;$B4&amp;Barême),,2)))))))</f>
        <v>100</v>
      </c>
      <c r="H4" s="4" t="str">
        <f ca="1">IF($F4="","",INDEX(INDIRECT("Note_"&amp;$B4&amp;RIGHT(H$3,2)),MATCH(G4,OFFSET(INDIRECT("Note_"&amp;$B4&amp;RIGHT(H$3,2)),,2),0)))</f>
        <v>20/20</v>
      </c>
      <c r="I4" s="4">
        <v>9</v>
      </c>
      <c r="J4" s="18">
        <f t="array" aca="1" ref="J4" ca="1">IF(I4="","",MIN(MAX(IF(OFFSET(INDIRECT("note_"&amp;$B4&amp;Barême),,-3)&lt;=I4,OFFSET(INDIRECT("note_"&amp;$B4&amp;Barême),,-3),MIN(IF(OFFSET(INDIRECT("note_"&amp;$B4&amp;Barême),,-3)&gt;=I4,OFFSET(INDIRECT("note_"&amp;$B4&amp;Barême),,-3)))))))</f>
        <v>10</v>
      </c>
      <c r="K4" s="4" t="str">
        <f ca="1">IF($I4="","",INDEX(INDIRECT("Note_"&amp;$B4&amp;RIGHT(K$3,2)),MATCH(J4,OFFSET(INDIRECT("Note_"&amp;$B4&amp;RIGHT(K$3,2)),,-3),0)))</f>
        <v>10/10</v>
      </c>
      <c r="L4" s="4">
        <v>55</v>
      </c>
      <c r="M4" s="18">
        <f t="shared" ref="M4:M15" ca="1" si="0">IF(L4="","",MIN(MAX(IF(OFFSET(INDIRECT("Note_"&amp;$B4&amp;Barême),,-2)&lt;=L4,OFFSET(INDIRECT("Note_"&amp;$B4&amp;Barême),,-2),MIN(IF(OFFSET(INDIRECT("Note_"&amp;$B4&amp;Barême),,-2)&gt;=L4,OFFSET(INDIRECT("Note_"&amp;$B4&amp;Barême),,-2)))))))</f>
        <v>55</v>
      </c>
      <c r="N4" s="4" t="str">
        <f ca="1">IF($L4="","",INDEX(INDIRECT("Note_"&amp;$B4&amp;RIGHT(N$3,2)),MATCH(M4,OFFSET(INDIRECT("Note_"&amp;$B4&amp;RIGHT(N$3,2)),,-2),0)))</f>
        <v>10/10</v>
      </c>
      <c r="O4" s="4">
        <v>35</v>
      </c>
      <c r="P4" s="18">
        <f t="array" aca="1" ref="P4" ca="1">IF(O4="","",MIN(MAX(IF(OFFSET(INDIRECT("Note_"&amp;$B4&amp;Barême),,5)&lt;=O4,OFFSET(INDIRECT("Note_"&amp;$B4&amp;Barême),,5),MIN(IF(OFFSET(INDIRECT("Note_"&amp;$B4&amp;Barême),,5)&gt;=O4,OFFSET(INDIRECT("Note_"&amp;$B4&amp;Barême),,5)))))))</f>
        <v>35</v>
      </c>
      <c r="Q4" s="4" t="str">
        <f ca="1">IF($L4="","",INDEX(INDIRECT("Note_"&amp;$B4&amp;RIGHT(Q$3,2)),MATCH(P4,OFFSET(INDIRECT("Note_"&amp;$B4&amp;RIGHT(Q$3,2)),,5),0)))</f>
        <v>20/20</v>
      </c>
    </row>
    <row r="5" spans="1:17">
      <c r="A5" s="1" t="s">
        <v>0</v>
      </c>
      <c r="B5" s="1" t="s">
        <v>58</v>
      </c>
      <c r="C5" s="4">
        <v>2250</v>
      </c>
      <c r="D5" s="18">
        <f t="array" aca="1" ref="D5" ca="1">IF(C5="","",MIN(MAX(IF(OFFSET(INDIRECT("Note_"&amp;$B5&amp;Barême),,1)&lt;=C5,OFFSET(INDIRECT("Note_"&amp;$B5&amp;Barême),,1),MIN(IF(OFFSET(INDIRECT("Note_"&amp;$B5&amp;Barême),,1)&gt;=C5,OFFSET(INDIRECT("Note_"&amp;$B5&amp;Barême),,1)))))))</f>
        <v>2250</v>
      </c>
      <c r="E5" s="4" t="str">
        <f t="shared" ref="E5:E15" ca="1" si="1">IF($D5="","",INDEX(INDIRECT("Note_"&amp;$B5&amp;RIGHT(E$3,2)),MATCH(D5,OFFSET(INDIRECT("Note_"&amp;$B5&amp;RIGHT(E$3,2)),,1),0)))</f>
        <v>7/20</v>
      </c>
      <c r="F5" s="4">
        <v>110</v>
      </c>
      <c r="G5" s="18">
        <f t="array" aca="1" ref="G5" ca="1">IF(F5="","",MIN(MAX(IF(OFFSET(INDIRECT("Note_"&amp;$B5&amp;Barême),,2)&lt;=F5,OFFSET(INDIRECT("Note_"&amp;$B5&amp;Barême),,2),MIN(IF(OFFSET(INDIRECT("Note_"&amp;$B5&amp;Barême),,2)&gt;=F5,OFFSET(INDIRECT("Note_"&amp;$B5&amp;Barême),,2)))))))</f>
        <v>110</v>
      </c>
      <c r="H5" s="4" t="str">
        <f ca="1">IF($D5="","",INDEX(INDIRECT("Note_"&amp;$B5&amp;RIGHT(H$3,2)),MATCH(G5,OFFSET(INDIRECT("Note_"&amp;$B5&amp;RIGHT(H$3,2)),,2),0)))</f>
        <v>19/20</v>
      </c>
      <c r="I5" s="4">
        <v>10</v>
      </c>
      <c r="J5" s="18">
        <f t="array" aca="1" ref="J5" ca="1">IF(I5="","",MIN(MAX(IF(OFFSET(INDIRECT("note_"&amp;$B5&amp;Barême),,-3)&lt;=I5,OFFSET(INDIRECT("note_"&amp;$B5&amp;Barême),,-3),MIN(IF(OFFSET(INDIRECT("note_"&amp;$B5&amp;Barême),,-3)&gt;=I5,OFFSET(INDIRECT("note_"&amp;$B5&amp;Barême),,-3)))))))</f>
        <v>10</v>
      </c>
      <c r="K5" s="4" t="str">
        <f ca="1">IF($I5="","",INDEX(INDIRECT("Note_"&amp;$B5&amp;RIGHT(K$3,2)),MATCH(J5,OFFSET(INDIRECT("Note_"&amp;$B5&amp;RIGHT(K$3,2)),,-3),0)))</f>
        <v>10/10</v>
      </c>
      <c r="L5" s="4">
        <v>50</v>
      </c>
      <c r="M5" s="18">
        <f t="shared" ca="1" si="0"/>
        <v>55</v>
      </c>
      <c r="N5" s="4" t="str">
        <f t="shared" ref="N5:N15" ca="1" si="2">IF($L5="","",INDEX(INDIRECT("Note_"&amp;$B5&amp;RIGHT(N$3,2)),MATCH(M5,OFFSET(INDIRECT("Note_"&amp;$B5&amp;RIGHT(N$3,2)),,-2),0)))</f>
        <v>10/10</v>
      </c>
      <c r="O5" s="4">
        <v>36</v>
      </c>
      <c r="P5" s="18">
        <f t="array" aca="1" ref="P5" ca="1">IF(O5="","",MIN(MAX(IF(OFFSET(INDIRECT("Note_"&amp;$B5&amp;Barême),,5)&lt;=O5,OFFSET(INDIRECT("Note_"&amp;$B5&amp;Barême),,5),MIN(IF(OFFSET(INDIRECT("Note_"&amp;$B5&amp;Barême),,5)&gt;=O5,OFFSET(INDIRECT("Note_"&amp;$B5&amp;Barême),,5)))))))</f>
        <v>36</v>
      </c>
      <c r="Q5" s="4" t="str">
        <f t="shared" ref="Q5:Q15" ca="1" si="3">IF($L5="","",INDEX(INDIRECT("Note_"&amp;$B5&amp;RIGHT(Q$3,2)),MATCH(P5,OFFSET(INDIRECT("Note_"&amp;$B5&amp;RIGHT(Q$3,2)),,5),0)))</f>
        <v>19/20</v>
      </c>
    </row>
    <row r="6" spans="1:17">
      <c r="A6" s="1" t="s">
        <v>0</v>
      </c>
      <c r="B6" s="1" t="s">
        <v>58</v>
      </c>
      <c r="C6" s="4">
        <v>2200</v>
      </c>
      <c r="D6" s="18">
        <f t="array" aca="1" ref="D6" ca="1">IF(C6="","",MIN(MAX(IF(OFFSET(INDIRECT("Note_"&amp;$B6&amp;Barême),,1)&lt;=C6,OFFSET(INDIRECT("Note_"&amp;$B6&amp;Barême),,1),MIN(IF(OFFSET(INDIRECT("Note_"&amp;$B6&amp;Barême),,1)&gt;=C6,OFFSET(INDIRECT("Note_"&amp;$B6&amp;Barême),,1)))))))</f>
        <v>2200</v>
      </c>
      <c r="E6" s="4" t="str">
        <f t="shared" ca="1" si="1"/>
        <v>6/20</v>
      </c>
      <c r="F6" s="4">
        <v>120</v>
      </c>
      <c r="G6" s="18">
        <f t="array" aca="1" ref="G6" ca="1">IF(F6="","",MIN(MAX(IF(OFFSET(INDIRECT("Note_"&amp;$B6&amp;Barême),,2)&lt;=F6,OFFSET(INDIRECT("Note_"&amp;$B6&amp;Barême),,2),MIN(IF(OFFSET(INDIRECT("Note_"&amp;$B6&amp;Barême),,2)&gt;=F6,OFFSET(INDIRECT("Note_"&amp;$B6&amp;Barême),,2)))))))</f>
        <v>120</v>
      </c>
      <c r="H6" s="4" t="str">
        <f ca="1">IF($F6="","",INDEX(INDIRECT("Note_"&amp;$B6&amp;RIGHT(H$3,2)),MATCH(G6,OFFSET(INDIRECT("Note_"&amp;$B6&amp;RIGHT(H$3,2)),,2),0)))</f>
        <v>18/20</v>
      </c>
      <c r="I6" s="4">
        <v>11</v>
      </c>
      <c r="J6" s="18">
        <f t="array" aca="1" ref="J6" ca="1">IF(I6="","",MIN(MAX(IF(OFFSET(INDIRECT("note_"&amp;$B6&amp;Barême),,-3)&lt;=I6,OFFSET(INDIRECT("note_"&amp;$B6&amp;Barême),,-3),MIN(IF(OFFSET(INDIRECT("note_"&amp;$B6&amp;Barême),,-3)&gt;=I6,OFFSET(INDIRECT("note_"&amp;$B6&amp;Barême),,-3)))))))</f>
        <v>12</v>
      </c>
      <c r="K6" s="4" t="str">
        <f t="shared" ref="K6:K15" ca="1" si="4">IF($I6="","",INDEX(INDIRECT("Note_"&amp;$B6&amp;RIGHT(K$3,2)),MATCH(J6,OFFSET(INDIRECT("Note_"&amp;$B6&amp;RIGHT(K$3,2)),,-3),0)))</f>
        <v>9/10</v>
      </c>
      <c r="L6" s="4">
        <v>45</v>
      </c>
      <c r="M6" s="18">
        <f t="shared" ca="1" si="0"/>
        <v>55</v>
      </c>
      <c r="N6" s="4" t="str">
        <f t="shared" ca="1" si="2"/>
        <v>10/10</v>
      </c>
      <c r="O6" s="4">
        <v>37</v>
      </c>
      <c r="P6" s="18">
        <f t="array" aca="1" ref="P6" ca="1">IF(O6="","",MIN(MAX(IF(OFFSET(INDIRECT("Note_"&amp;$B6&amp;Barême),,5)&lt;=O6,OFFSET(INDIRECT("Note_"&amp;$B6&amp;Barême),,5),MIN(IF(OFFSET(INDIRECT("Note_"&amp;$B6&amp;Barême),,5)&gt;=O6,OFFSET(INDIRECT("Note_"&amp;$B6&amp;Barême),,5)))))))</f>
        <v>37</v>
      </c>
      <c r="Q6" s="4" t="str">
        <f t="shared" ca="1" si="3"/>
        <v>18/20</v>
      </c>
    </row>
    <row r="7" spans="1:17">
      <c r="A7" s="1" t="s">
        <v>0</v>
      </c>
      <c r="B7" s="1" t="s">
        <v>58</v>
      </c>
      <c r="C7" s="4">
        <v>2150</v>
      </c>
      <c r="D7" s="18">
        <f t="array" aca="1" ref="D7" ca="1">IF(C7="","",MIN(MAX(IF(OFFSET(INDIRECT("Note_"&amp;$B7&amp;Barême),,1)&lt;=C7,OFFSET(INDIRECT("Note_"&amp;$B7&amp;Barême),,1),MIN(IF(OFFSET(INDIRECT("Note_"&amp;$B7&amp;Barême),,1)&gt;=C7,OFFSET(INDIRECT("Note_"&amp;$B7&amp;Barême),,1)))))))</f>
        <v>2150</v>
      </c>
      <c r="E7" s="4" t="str">
        <f t="shared" ca="1" si="1"/>
        <v>5/20</v>
      </c>
      <c r="F7" s="4">
        <v>130</v>
      </c>
      <c r="G7" s="18">
        <f t="array" aca="1" ref="G7" ca="1">IF(F7="","",MIN(MAX(IF(OFFSET(INDIRECT("Note_"&amp;$B7&amp;Barême),,2)&lt;=F7,OFFSET(INDIRECT("Note_"&amp;$B7&amp;Barême),,2),MIN(IF(OFFSET(INDIRECT("Note_"&amp;$B7&amp;Barême),,2)&gt;=F7,OFFSET(INDIRECT("Note_"&amp;$B7&amp;Barême),,2)))))))</f>
        <v>130</v>
      </c>
      <c r="H7" s="4" t="str">
        <f t="shared" ref="H7:H15" ca="1" si="5">IF($F7="","",INDEX(INDIRECT("Note_"&amp;$B7&amp;RIGHT(H$3,2)),MATCH(G7,OFFSET(INDIRECT("Note_"&amp;$B7&amp;RIGHT(H$3,2)),,2),0)))</f>
        <v>17/20</v>
      </c>
      <c r="I7" s="4">
        <v>12</v>
      </c>
      <c r="J7" s="18">
        <f t="array" aca="1" ref="J7" ca="1">IF(I7="","",MIN(MAX(IF(OFFSET(INDIRECT("note_"&amp;$B7&amp;Barême),,-3)&lt;=I7,OFFSET(INDIRECT("note_"&amp;$B7&amp;Barême),,-3),MIN(IF(OFFSET(INDIRECT("note_"&amp;$B7&amp;Barême),,-3)&gt;=I7,OFFSET(INDIRECT("note_"&amp;$B7&amp;Barême),,-3)))))))</f>
        <v>12</v>
      </c>
      <c r="K7" s="4" t="str">
        <f t="shared" ca="1" si="4"/>
        <v>9/10</v>
      </c>
      <c r="L7" s="4">
        <v>35</v>
      </c>
      <c r="M7" s="18">
        <f t="shared" ca="1" si="0"/>
        <v>55</v>
      </c>
      <c r="N7" s="4" t="str">
        <f t="shared" ca="1" si="2"/>
        <v>10/10</v>
      </c>
      <c r="O7" s="4">
        <v>38</v>
      </c>
      <c r="P7" s="18">
        <f t="array" aca="1" ref="P7" ca="1">IF(O7="","",MIN(MAX(IF(OFFSET(INDIRECT("Note_"&amp;$B7&amp;Barême),,5)&lt;=O7,OFFSET(INDIRECT("Note_"&amp;$B7&amp;Barême),,5),MIN(IF(OFFSET(INDIRECT("Note_"&amp;$B7&amp;Barême),,5)&gt;=O7,OFFSET(INDIRECT("Note_"&amp;$B7&amp;Barême),,5)))))))</f>
        <v>38</v>
      </c>
      <c r="Q7" s="4" t="str">
        <f t="shared" ca="1" si="3"/>
        <v>17/20</v>
      </c>
    </row>
    <row r="8" spans="1:17">
      <c r="A8" s="1" t="s">
        <v>0</v>
      </c>
      <c r="B8" s="1" t="s">
        <v>60</v>
      </c>
      <c r="C8" s="4">
        <v>2100</v>
      </c>
      <c r="D8" s="18">
        <f t="array" aca="1" ref="D8" ca="1">IF(C8="","",MIN(MAX(IF(OFFSET(INDIRECT("Note_"&amp;$B8&amp;Barême),,1)&lt;=C8,OFFSET(INDIRECT("Note_"&amp;$B8&amp;Barême),,1),MIN(IF(OFFSET(INDIRECT("Note_"&amp;$B8&amp;Barême),,1)&gt;=C8,OFFSET(INDIRECT("Note_"&amp;$B8&amp;Barême),,1)))))))</f>
        <v>2100</v>
      </c>
      <c r="E8" s="4" t="str">
        <f t="shared" ca="1" si="1"/>
        <v>7/20</v>
      </c>
      <c r="F8" s="4">
        <v>140</v>
      </c>
      <c r="G8" s="18">
        <f t="array" aca="1" ref="G8" ca="1">IF(F8="","",MIN(MAX(IF(OFFSET(INDIRECT("Note_"&amp;$B8&amp;Barême),,2)&lt;=F8,OFFSET(INDIRECT("Note_"&amp;$B8&amp;Barême),,2),MIN(IF(OFFSET(INDIRECT("Note_"&amp;$B8&amp;Barême),,2)&gt;=F8,OFFSET(INDIRECT("Note_"&amp;$B8&amp;Barême),,2)))))))</f>
        <v>140</v>
      </c>
      <c r="H8" s="4" t="str">
        <f t="shared" ca="1" si="5"/>
        <v>19/20</v>
      </c>
      <c r="I8" s="4">
        <v>14</v>
      </c>
      <c r="J8" s="18">
        <f t="array" aca="1" ref="J8" ca="1">IF(I8="","",MIN(MAX(IF(OFFSET(INDIRECT("note_"&amp;$B8&amp;Barême),,-3)&lt;=I8,OFFSET(INDIRECT("note_"&amp;$B8&amp;Barême),,-3),MIN(IF(OFFSET(INDIRECT("note_"&amp;$B8&amp;Barême),,-3)&gt;=I8,OFFSET(INDIRECT("note_"&amp;$B8&amp;Barême),,-3)))))))</f>
        <v>16</v>
      </c>
      <c r="K8" s="4" t="str">
        <f t="shared" ca="1" si="4"/>
        <v>10/10</v>
      </c>
      <c r="L8" s="4"/>
      <c r="M8" s="18" t="str">
        <f t="shared" ca="1" si="0"/>
        <v/>
      </c>
      <c r="N8" s="4" t="str">
        <f t="shared" ca="1" si="2"/>
        <v/>
      </c>
      <c r="O8" s="4">
        <v>39</v>
      </c>
      <c r="P8" s="18">
        <f t="array" aca="1" ref="P8" ca="1">IF(O8="","",MIN(MAX(IF(OFFSET(INDIRECT("Note_"&amp;$B8&amp;Barême),,5)&lt;=O8,OFFSET(INDIRECT("Note_"&amp;$B8&amp;Barême),,5),MIN(IF(OFFSET(INDIRECT("Note_"&amp;$B8&amp;Barême),,5)&gt;=O8,OFFSET(INDIRECT("Note_"&amp;$B8&amp;Barême),,5)))))))</f>
        <v>40</v>
      </c>
      <c r="Q8" s="4" t="str">
        <f t="shared" ca="1" si="3"/>
        <v/>
      </c>
    </row>
    <row r="9" spans="1:17">
      <c r="A9" s="1" t="s">
        <v>0</v>
      </c>
      <c r="B9" s="1" t="s">
        <v>58</v>
      </c>
      <c r="C9" s="4">
        <v>2050</v>
      </c>
      <c r="D9" s="18">
        <f t="array" aca="1" ref="D9" ca="1">IF(C9="","",MIN(MAX(IF(OFFSET(INDIRECT("Note_"&amp;$B9&amp;Barême),,1)&lt;=C9,OFFSET(INDIRECT("Note_"&amp;$B9&amp;Barême),,1),MIN(IF(OFFSET(INDIRECT("Note_"&amp;$B9&amp;Barême),,1)&gt;=C9,OFFSET(INDIRECT("Note_"&amp;$B9&amp;Barême),,1)))))))</f>
        <v>2050</v>
      </c>
      <c r="E9" s="4" t="str">
        <f t="shared" ca="1" si="1"/>
        <v>3/20</v>
      </c>
      <c r="F9" s="4" t="s">
        <v>8</v>
      </c>
      <c r="G9" s="18">
        <f t="array" aca="1" ref="G9" ca="1">IF(F9="","",MIN(MAX(IF(OFFSET(INDIRECT("Note_"&amp;$B9&amp;Barême),,2)&lt;=F9,OFFSET(INDIRECT("Note_"&amp;$B9&amp;Barême),,2),MIN(IF(OFFSET(INDIRECT("Note_"&amp;$B9&amp;Barême),,2)&gt;=F9,OFFSET(INDIRECT("Note_"&amp;$B9&amp;Barême),,2)))))))</f>
        <v>190</v>
      </c>
      <c r="H9" s="4" t="str">
        <f t="shared" ca="1" si="5"/>
        <v>11/20</v>
      </c>
      <c r="I9" s="4">
        <v>16</v>
      </c>
      <c r="J9" s="18">
        <f t="array" aca="1" ref="J9" ca="1">IF(I9="","",MIN(MAX(IF(OFFSET(INDIRECT("note_"&amp;$B9&amp;Barême),,-3)&lt;=I9,OFFSET(INDIRECT("note_"&amp;$B9&amp;Barême),,-3),MIN(IF(OFFSET(INDIRECT("note_"&amp;$B9&amp;Barême),,-3)&gt;=I9,OFFSET(INDIRECT("note_"&amp;$B9&amp;Barême),,-3)))))))</f>
        <v>16</v>
      </c>
      <c r="K9" s="4" t="str">
        <f t="shared" ca="1" si="4"/>
        <v>7/10</v>
      </c>
      <c r="L9" s="4"/>
      <c r="M9" s="18" t="str">
        <f t="shared" ca="1" si="0"/>
        <v/>
      </c>
      <c r="N9" s="4" t="str">
        <f t="shared" ca="1" si="2"/>
        <v/>
      </c>
      <c r="O9" s="4">
        <v>40</v>
      </c>
      <c r="P9" s="18">
        <f t="array" aca="1" ref="P9" ca="1">IF(O9="","",MIN(MAX(IF(OFFSET(INDIRECT("Note_"&amp;$B9&amp;Barême),,5)&lt;=O9,OFFSET(INDIRECT("Note_"&amp;$B9&amp;Barême),,5),MIN(IF(OFFSET(INDIRECT("Note_"&amp;$B9&amp;Barême),,5)&gt;=O9,OFFSET(INDIRECT("Note_"&amp;$B9&amp;Barême),,5)))))))</f>
        <v>40</v>
      </c>
      <c r="Q9" s="4" t="str">
        <f t="shared" ca="1" si="3"/>
        <v/>
      </c>
    </row>
    <row r="10" spans="1:17">
      <c r="A10" s="1" t="s">
        <v>0</v>
      </c>
      <c r="B10" s="1" t="s">
        <v>58</v>
      </c>
      <c r="C10" s="4">
        <v>2000</v>
      </c>
      <c r="D10" s="18">
        <f t="array" aca="1" ref="D10" ca="1">IF(C10="","",MIN(MAX(IF(OFFSET(INDIRECT("Note_"&amp;$B10&amp;Barême),,1)&lt;=C10,OFFSET(INDIRECT("Note_"&amp;$B10&amp;Barême),,1),MIN(IF(OFFSET(INDIRECT("Note_"&amp;$B10&amp;Barême),,1)&gt;=C10,OFFSET(INDIRECT("Note_"&amp;$B10&amp;Barême),,1)))))))</f>
        <v>2000</v>
      </c>
      <c r="E10" s="4" t="str">
        <f t="shared" ca="1" si="1"/>
        <v>2/30</v>
      </c>
      <c r="F10" s="4">
        <v>160</v>
      </c>
      <c r="G10" s="18">
        <f t="array" aca="1" ref="G10" ca="1">IF(F10="","",MIN(MAX(IF(OFFSET(INDIRECT("Note_"&amp;$B10&amp;Barême),,2)&lt;=F10,OFFSET(INDIRECT("Note_"&amp;$B10&amp;Barême),,2),MIN(IF(OFFSET(INDIRECT("Note_"&amp;$B10&amp;Barême),,2)&gt;=F10,OFFSET(INDIRECT("Note_"&amp;$B10&amp;Barême),,2)))))))</f>
        <v>160</v>
      </c>
      <c r="H10" s="4" t="str">
        <f t="shared" ca="1" si="5"/>
        <v>14/20</v>
      </c>
      <c r="I10" s="4">
        <v>18</v>
      </c>
      <c r="J10" s="18">
        <f t="array" aca="1" ref="J10" ca="1">IF(I10="","",MIN(MAX(IF(OFFSET(INDIRECT("note_"&amp;$B10&amp;Barême),,-3)&lt;=I10,OFFSET(INDIRECT("note_"&amp;$B10&amp;Barême),,-3),MIN(IF(OFFSET(INDIRECT("note_"&amp;$B10&amp;Barême),,-3)&gt;=I10,OFFSET(INDIRECT("note_"&amp;$B10&amp;Barême),,-3)))))))</f>
        <v>18</v>
      </c>
      <c r="K10" s="4" t="str">
        <f t="shared" ca="1" si="4"/>
        <v>6/10</v>
      </c>
      <c r="L10" s="4"/>
      <c r="M10" s="18" t="str">
        <f t="shared" ca="1" si="0"/>
        <v/>
      </c>
      <c r="N10" s="4" t="str">
        <f t="shared" ca="1" si="2"/>
        <v/>
      </c>
      <c r="O10" s="4">
        <v>41</v>
      </c>
      <c r="P10" s="18">
        <f t="array" aca="1" ref="P10" ca="1">IF(O10="","",MIN(MAX(IF(OFFSET(INDIRECT("Note_"&amp;$B10&amp;Barême),,5)&lt;=O10,OFFSET(INDIRECT("Note_"&amp;$B10&amp;Barême),,5),MIN(IF(OFFSET(INDIRECT("Note_"&amp;$B10&amp;Barême),,5)&gt;=O10,OFFSET(INDIRECT("Note_"&amp;$B10&amp;Barême),,5)))))))</f>
        <v>41</v>
      </c>
      <c r="Q10" s="60" t="str">
        <f t="shared" ca="1" si="3"/>
        <v/>
      </c>
    </row>
    <row r="11" spans="1:17">
      <c r="A11" s="1" t="s">
        <v>0</v>
      </c>
      <c r="B11" s="1" t="s">
        <v>58</v>
      </c>
      <c r="C11" s="4">
        <v>1950</v>
      </c>
      <c r="D11" s="18">
        <f t="array" aca="1" ref="D11" ca="1">IF(C11="","",MIN(MAX(IF(OFFSET(INDIRECT("Note_"&amp;$B11&amp;Barême),,1)&lt;=C11,OFFSET(INDIRECT("Note_"&amp;$B11&amp;Barême),,1),MIN(IF(OFFSET(INDIRECT("Note_"&amp;$B11&amp;Barême),,1)&gt;=C11,OFFSET(INDIRECT("Note_"&amp;$B11&amp;Barême),,1)))))))</f>
        <v>1950</v>
      </c>
      <c r="E11" s="4" t="str">
        <f t="shared" ca="1" si="1"/>
        <v>1/20</v>
      </c>
      <c r="F11" s="4">
        <v>170</v>
      </c>
      <c r="G11" s="18">
        <f t="array" aca="1" ref="G11" ca="1">IF(F11="","",MIN(MAX(IF(OFFSET(INDIRECT("Note_"&amp;$B11&amp;Barême),,2)&lt;=F11,OFFSET(INDIRECT("Note_"&amp;$B11&amp;Barême),,2),MIN(IF(OFFSET(INDIRECT("Note_"&amp;$B11&amp;Barême),,2)&gt;=F11,OFFSET(INDIRECT("Note_"&amp;$B11&amp;Barême),,2)))))))</f>
        <v>170</v>
      </c>
      <c r="H11" s="4" t="str">
        <f t="shared" ca="1" si="5"/>
        <v>13/20</v>
      </c>
      <c r="I11" s="4" t="s">
        <v>104</v>
      </c>
      <c r="J11" s="18">
        <f t="array" aca="1" ref="J11" ca="1">IF(I11="","",MIN(MAX(IF(OFFSET(INDIRECT("note_"&amp;$B11&amp;Barême),,-3)&lt;=I11,OFFSET(INDIRECT("note_"&amp;$B11&amp;Barême),,-3),MIN(IF(OFFSET(INDIRECT("note_"&amp;$B11&amp;Barême),,-3)&gt;=I11,OFFSET(INDIRECT("note_"&amp;$B11&amp;Barême),,-3)))))))</f>
        <v>18</v>
      </c>
      <c r="K11" s="4" t="str">
        <f t="shared" ca="1" si="4"/>
        <v>6/10</v>
      </c>
      <c r="L11" s="4"/>
      <c r="M11" s="18" t="str">
        <f t="shared" ca="1" si="0"/>
        <v/>
      </c>
      <c r="N11" s="4" t="str">
        <f t="shared" ca="1" si="2"/>
        <v/>
      </c>
      <c r="O11" s="4"/>
      <c r="P11" s="18" t="str">
        <f t="array" aca="1" ref="P11" ca="1">IF(O11="","",MIN(MAX(IF(OFFSET(INDIRECT("Note_"&amp;$B11&amp;Barême),,5)&lt;=O11,OFFSET(INDIRECT("Note_"&amp;$B11&amp;Barême),,5),MIN(IF(OFFSET(INDIRECT("Note_"&amp;$B11&amp;Barême),,5)&gt;=O11,OFFSET(INDIRECT("Note_"&amp;$B11&amp;Barême),,5)))))))</f>
        <v/>
      </c>
      <c r="Q11" s="4" t="str">
        <f t="shared" ca="1" si="3"/>
        <v/>
      </c>
    </row>
    <row r="12" spans="1:17">
      <c r="A12" s="1" t="s">
        <v>0</v>
      </c>
      <c r="B12" s="1" t="s">
        <v>58</v>
      </c>
      <c r="C12" s="4">
        <v>1900</v>
      </c>
      <c r="D12" s="18">
        <f t="array" aca="1" ref="D12" ca="1">IF(C12="","",MIN(MAX(IF(OFFSET(INDIRECT("Note_"&amp;$B12&amp;Barême),,1)&lt;=C12,OFFSET(INDIRECT("Note_"&amp;$B12&amp;Barême),,1),MIN(IF(OFFSET(INDIRECT("Note_"&amp;$B12&amp;Barême),,1)&gt;=C12,OFFSET(INDIRECT("Note_"&amp;$B12&amp;Barême),,1)))))))</f>
        <v>1949</v>
      </c>
      <c r="E12" s="4" t="str">
        <f t="shared" ca="1" si="1"/>
        <v>0/20</v>
      </c>
      <c r="F12" s="4">
        <v>180</v>
      </c>
      <c r="G12" s="18">
        <f t="array" aca="1" ref="G12" ca="1">IF(F12="","",MIN(MAX(IF(OFFSET(INDIRECT("Note_"&amp;$B12&amp;Barême),,2)&lt;=F12,OFFSET(INDIRECT("Note_"&amp;$B12&amp;Barême),,2),MIN(IF(OFFSET(INDIRECT("Note_"&amp;$B12&amp;Barême),,2)&gt;=F12,OFFSET(INDIRECT("Note_"&amp;$B12&amp;Barême),,2)))))))</f>
        <v>180</v>
      </c>
      <c r="H12" s="4" t="str">
        <f t="shared" ca="1" si="5"/>
        <v>12/20</v>
      </c>
      <c r="I12" s="4">
        <v>4</v>
      </c>
      <c r="J12" s="18">
        <f t="array" aca="1" ref="J12" ca="1">IF(I12="","",MIN(MAX(IF(OFFSET(INDIRECT("note_"&amp;$B12&amp;Barême),,-3)&lt;=I12,OFFSET(INDIRECT("note_"&amp;$B12&amp;Barême),,-3),MIN(IF(OFFSET(INDIRECT("note_"&amp;$B12&amp;Barême),,-3)&gt;=I12,OFFSET(INDIRECT("note_"&amp;$B12&amp;Barême),,-3)))))))</f>
        <v>10</v>
      </c>
      <c r="K12" s="4" t="str">
        <f t="shared" ca="1" si="4"/>
        <v>10/10</v>
      </c>
      <c r="L12" s="4"/>
      <c r="M12" s="18" t="str">
        <f t="shared" ca="1" si="0"/>
        <v/>
      </c>
      <c r="N12" s="4" t="str">
        <f t="shared" ca="1" si="2"/>
        <v/>
      </c>
      <c r="O12" s="4"/>
      <c r="P12" s="18" t="str">
        <f t="array" aca="1" ref="P12" ca="1">IF(O12="","",MIN(MAX(IF(OFFSET(INDIRECT("Note_"&amp;$B12&amp;Barême),,5)&lt;=O12,OFFSET(INDIRECT("Note_"&amp;$B12&amp;Barême),,5),MIN(IF(OFFSET(INDIRECT("Note_"&amp;$B12&amp;Barême),,5)&gt;=O12,OFFSET(INDIRECT("Note_"&amp;$B12&amp;Barême),,5)))))))</f>
        <v/>
      </c>
      <c r="Q12" s="4" t="str">
        <f t="shared" ca="1" si="3"/>
        <v/>
      </c>
    </row>
    <row r="13" spans="1:17">
      <c r="A13" s="1" t="s">
        <v>0</v>
      </c>
      <c r="B13" s="1" t="s">
        <v>58</v>
      </c>
      <c r="C13" s="4"/>
      <c r="D13" s="18" t="str">
        <f t="array" aca="1" ref="D13" ca="1">IF(C13="","",MIN(MAX(IF(OFFSET(INDIRECT("Note_"&amp;$B13&amp;Barême),,1)&lt;=C13,OFFSET(INDIRECT("Note_"&amp;$B13&amp;Barême),,1),MIN(IF(OFFSET(INDIRECT("Note_"&amp;$B13&amp;Barême),,1)&gt;=C13,OFFSET(INDIRECT("Note_"&amp;$B13&amp;Barême),,1)))))))</f>
        <v/>
      </c>
      <c r="E13" s="4" t="str">
        <f t="shared" ca="1" si="1"/>
        <v/>
      </c>
      <c r="F13" s="4">
        <v>190</v>
      </c>
      <c r="G13" s="18">
        <f t="array" aca="1" ref="G13" ca="1">IF(F13="","",MIN(MAX(IF(OFFSET(INDIRECT("Note_"&amp;$B13&amp;Barême),,2)&lt;=F13,OFFSET(INDIRECT("Note_"&amp;$B13&amp;Barême),,2),MIN(IF(OFFSET(INDIRECT("Note_"&amp;$B13&amp;Barême),,2)&gt;=F13,OFFSET(INDIRECT("Note_"&amp;$B13&amp;Barême),,2)))))))</f>
        <v>190</v>
      </c>
      <c r="H13" s="4" t="str">
        <f t="shared" ca="1" si="5"/>
        <v>11/20</v>
      </c>
      <c r="I13" s="4"/>
      <c r="J13" s="18" t="str">
        <f t="array" aca="1" ref="J13" ca="1">IF(I13="","",MIN(MAX(IF(OFFSET(INDIRECT("note_"&amp;$B13&amp;Barême),,-3)&lt;=I13,OFFSET(INDIRECT("note_"&amp;$B13&amp;Barême),,-3),MIN(IF(OFFSET(INDIRECT("note_"&amp;$B13&amp;Barême),,-3)&gt;=I13,OFFSET(INDIRECT("note_"&amp;$B13&amp;Barême),,-3)))))))</f>
        <v/>
      </c>
      <c r="K13" s="4" t="str">
        <f t="shared" ca="1" si="4"/>
        <v/>
      </c>
      <c r="L13" s="4"/>
      <c r="M13" s="18" t="str">
        <f t="shared" ca="1" si="0"/>
        <v/>
      </c>
      <c r="N13" s="4" t="str">
        <f t="shared" ca="1" si="2"/>
        <v/>
      </c>
      <c r="O13" s="4"/>
      <c r="P13" s="18" t="str">
        <f t="array" aca="1" ref="P13" ca="1">IF(O13="","",MIN(MAX(IF(OFFSET(INDIRECT("Note_"&amp;$B13&amp;Barême),,5)&lt;=O13,OFFSET(INDIRECT("Note_"&amp;$B13&amp;Barême),,5),MIN(IF(OFFSET(INDIRECT("Note_"&amp;$B13&amp;Barême),,5)&gt;=O13,OFFSET(INDIRECT("Note_"&amp;$B13&amp;Barême),,5)))))))</f>
        <v/>
      </c>
      <c r="Q13" s="4" t="str">
        <f t="shared" ca="1" si="3"/>
        <v/>
      </c>
    </row>
    <row r="14" spans="1:17">
      <c r="A14" s="1"/>
      <c r="B14" s="1" t="s">
        <v>58</v>
      </c>
      <c r="C14" s="4">
        <v>3300</v>
      </c>
      <c r="D14" s="18">
        <f t="array" aca="1" ref="D14" ca="1">IF(C14="","",MIN(MAX(IF(OFFSET(INDIRECT("Note_"&amp;$B14&amp;Barême),,1)&lt;=C14,OFFSET(INDIRECT("Note_"&amp;$B14&amp;Barême),,1),MIN(IF(OFFSET(INDIRECT("Note_"&amp;$B14&amp;Barême),,1)&gt;=C14,OFFSET(INDIRECT("Note_"&amp;$B14&amp;Barême),,1)))))))</f>
        <v>3300</v>
      </c>
      <c r="E14" s="4" t="str">
        <f t="shared" ca="1" si="1"/>
        <v>20/20</v>
      </c>
      <c r="F14" s="4" t="s">
        <v>9</v>
      </c>
      <c r="G14" s="18">
        <f t="array" aca="1" ref="G14" ca="1">IF(F14="","",MIN(MAX(IF(OFFSET(INDIRECT("Note_"&amp;$B14&amp;Barême),,2)&lt;=F14,OFFSET(INDIRECT("Note_"&amp;$B14&amp;Barême),,2),MIN(IF(OFFSET(INDIRECT("Note_"&amp;$B14&amp;Barême),,2)&gt;=F14,OFFSET(INDIRECT("Note_"&amp;$B14&amp;Barême),,2)))))))</f>
        <v>190</v>
      </c>
      <c r="H14" s="4" t="str">
        <f t="shared" ca="1" si="5"/>
        <v>11/20</v>
      </c>
      <c r="I14" s="4"/>
      <c r="J14" s="18" t="str">
        <f t="array" aca="1" ref="J14" ca="1">IF(I14="","",MIN(MAX(IF(OFFSET(INDIRECT("note_"&amp;$B14&amp;Barême),,-3)&lt;=I14,OFFSET(INDIRECT("note_"&amp;$B14&amp;Barême),,-3),MIN(IF(OFFSET(INDIRECT("note_"&amp;$B14&amp;Barême),,-3)&gt;=I14,OFFSET(INDIRECT("note_"&amp;$B14&amp;Barême),,-3)))))))</f>
        <v/>
      </c>
      <c r="K14" s="4" t="str">
        <f t="shared" ca="1" si="4"/>
        <v/>
      </c>
      <c r="L14" s="4"/>
      <c r="M14" s="18" t="str">
        <f t="shared" ca="1" si="0"/>
        <v/>
      </c>
      <c r="N14" s="4" t="str">
        <f t="shared" ca="1" si="2"/>
        <v/>
      </c>
      <c r="O14" s="4"/>
      <c r="P14" s="18" t="str">
        <f t="array" aca="1" ref="P14" ca="1">IF(O14="","",MIN(MAX(IF(OFFSET(INDIRECT("Note_"&amp;$B14&amp;Barême),,5)&lt;=O14,OFFSET(INDIRECT("Note_"&amp;$B14&amp;Barême),,5),MIN(IF(OFFSET(INDIRECT("Note_"&amp;$B14&amp;Barême),,5)&gt;=O14,OFFSET(INDIRECT("Note_"&amp;$B14&amp;Barême),,5)))))))</f>
        <v/>
      </c>
      <c r="Q14" s="4" t="str">
        <f t="shared" ca="1" si="3"/>
        <v/>
      </c>
    </row>
    <row r="15" spans="1:17">
      <c r="A15" s="1"/>
      <c r="B15" s="1" t="s">
        <v>58</v>
      </c>
      <c r="C15" s="4">
        <v>1500</v>
      </c>
      <c r="D15" s="18">
        <f t="array" aca="1" ref="D15" ca="1">IF(C15="","",MIN(MAX(IF(OFFSET(INDIRECT("Note_"&amp;$B15&amp;Barême),,1)&lt;=C15,OFFSET(INDIRECT("Note_"&amp;$B15&amp;Barême),,1),MIN(IF(OFFSET(INDIRECT("Note_"&amp;$B15&amp;Barême),,1)&gt;=C15,OFFSET(INDIRECT("Note_"&amp;$B15&amp;Barême),,1)))))))</f>
        <v>1949</v>
      </c>
      <c r="E15" s="4" t="str">
        <f t="shared" ca="1" si="1"/>
        <v>0/20</v>
      </c>
      <c r="F15" s="4"/>
      <c r="G15" s="18" t="str">
        <f t="array" aca="1" ref="G15" ca="1">IF(F15="","",MIN(MAX(IF(OFFSET(INDIRECT("Note_"&amp;$B15&amp;Barême),,2)&lt;=F15,OFFSET(INDIRECT("Note_"&amp;$B15&amp;Barême),,2),MIN(IF(OFFSET(INDIRECT("Note_"&amp;$B15&amp;Barême),,2)&gt;=F15,OFFSET(INDIRECT("Note_"&amp;$B15&amp;Barême),,2)))))))</f>
        <v/>
      </c>
      <c r="H15" s="4" t="str">
        <f t="shared" ca="1" si="5"/>
        <v/>
      </c>
      <c r="I15" s="4"/>
      <c r="J15" s="18" t="str">
        <f t="array" aca="1" ref="J15" ca="1">IF(I15="","",MIN(MAX(IF(OFFSET(INDIRECT("note_"&amp;$B15&amp;Barême),,-3)&lt;=I15,OFFSET(INDIRECT("note_"&amp;$B15&amp;Barême),,-3),MIN(IF(OFFSET(INDIRECT("note_"&amp;$B15&amp;Barême),,-3)&gt;=I15,OFFSET(INDIRECT("note_"&amp;$B15&amp;Barême),,-3)))))))</f>
        <v/>
      </c>
      <c r="K15" s="4" t="str">
        <f t="shared" ca="1" si="4"/>
        <v/>
      </c>
      <c r="L15" s="4"/>
      <c r="M15" s="18" t="str">
        <f t="shared" ca="1" si="0"/>
        <v/>
      </c>
      <c r="N15" s="4" t="str">
        <f t="shared" ca="1" si="2"/>
        <v/>
      </c>
      <c r="O15" s="4"/>
      <c r="P15" s="18" t="str">
        <f t="array" aca="1" ref="P15" ca="1">IF(O15="","",MIN(MAX(IF(OFFSET(INDIRECT("Note_"&amp;$B15&amp;Barême),,5)&lt;=O15,OFFSET(INDIRECT("Note_"&amp;$B15&amp;Barême),,5),MIN(IF(OFFSET(INDIRECT("Note_"&amp;$B15&amp;Barême),,5)&gt;=O15,OFFSET(INDIRECT("Note_"&amp;$B15&amp;Barême),,5)))))))</f>
        <v/>
      </c>
      <c r="Q15" s="4" t="str">
        <f t="shared" ca="1" si="3"/>
        <v/>
      </c>
    </row>
    <row r="18" spans="7:7" ht="17.399999999999999">
      <c r="G18" s="20" t="s">
        <v>62</v>
      </c>
    </row>
  </sheetData>
  <phoneticPr fontId="0" type="noConversion"/>
  <dataValidations count="1">
    <dataValidation type="list" allowBlank="1" showInputMessage="1" showErrorMessage="1" sqref="B4:B15">
      <formula1>"Sénior,Master"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H5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G23"/>
  <sheetViews>
    <sheetView workbookViewId="0">
      <selection activeCell="B23" sqref="B23"/>
    </sheetView>
  </sheetViews>
  <sheetFormatPr baseColWidth="10" defaultColWidth="11.5546875" defaultRowHeight="13.8"/>
  <cols>
    <col min="1" max="1" width="11.5546875" style="2"/>
    <col min="2" max="2" width="26.33203125" style="2" customWidth="1"/>
    <col min="3" max="3" width="25.44140625" style="2" customWidth="1"/>
    <col min="4" max="4" width="29" style="2" customWidth="1"/>
    <col min="5" max="5" width="12.6640625" style="2" customWidth="1"/>
    <col min="6" max="6" width="21.88671875" style="2" customWidth="1"/>
    <col min="7" max="16384" width="11.5546875" style="2"/>
  </cols>
  <sheetData>
    <row r="2" spans="1:7">
      <c r="B2" s="3" t="s">
        <v>7</v>
      </c>
      <c r="C2" s="3" t="s">
        <v>1</v>
      </c>
      <c r="D2" s="3" t="s">
        <v>2</v>
      </c>
      <c r="E2" s="3" t="s">
        <v>3</v>
      </c>
      <c r="F2" s="3" t="s">
        <v>21</v>
      </c>
    </row>
    <row r="3" spans="1:7">
      <c r="A3" s="6" t="s">
        <v>23</v>
      </c>
      <c r="B3" s="6">
        <v>3300</v>
      </c>
      <c r="C3" s="6">
        <v>100</v>
      </c>
      <c r="D3" s="5"/>
      <c r="E3" s="5"/>
      <c r="F3" s="16">
        <v>35</v>
      </c>
    </row>
    <row r="4" spans="1:7">
      <c r="A4" s="12" t="s">
        <v>31</v>
      </c>
      <c r="B4" s="4">
        <v>3200</v>
      </c>
      <c r="C4" s="4">
        <v>110</v>
      </c>
      <c r="D4" s="5"/>
      <c r="E4" s="5"/>
      <c r="F4" s="4">
        <f>F3+1</f>
        <v>36</v>
      </c>
    </row>
    <row r="5" spans="1:7">
      <c r="A5" s="12" t="s">
        <v>32</v>
      </c>
      <c r="B5" s="4">
        <v>3100</v>
      </c>
      <c r="C5" s="4">
        <v>120</v>
      </c>
      <c r="D5" s="5"/>
      <c r="E5" s="5"/>
      <c r="F5" s="4">
        <f t="shared" ref="F5:F23" si="0">F4+1</f>
        <v>37</v>
      </c>
    </row>
    <row r="6" spans="1:7">
      <c r="A6" s="12" t="s">
        <v>33</v>
      </c>
      <c r="B6" s="4">
        <v>3000</v>
      </c>
      <c r="C6" s="4">
        <v>130</v>
      </c>
      <c r="D6" s="5"/>
      <c r="E6" s="5"/>
      <c r="F6" s="4">
        <f t="shared" si="0"/>
        <v>38</v>
      </c>
    </row>
    <row r="7" spans="1:7">
      <c r="A7" s="12" t="s">
        <v>34</v>
      </c>
      <c r="B7" s="4">
        <v>2900</v>
      </c>
      <c r="C7" s="4">
        <v>140</v>
      </c>
      <c r="D7" s="5"/>
      <c r="E7" s="5"/>
      <c r="F7" s="4">
        <f t="shared" si="0"/>
        <v>39</v>
      </c>
    </row>
    <row r="8" spans="1:7">
      <c r="A8" s="12" t="s">
        <v>28</v>
      </c>
      <c r="B8" s="4">
        <v>2800</v>
      </c>
      <c r="C8" s="4">
        <v>150</v>
      </c>
      <c r="D8" s="5"/>
      <c r="E8" s="5"/>
      <c r="F8" s="4">
        <f t="shared" si="0"/>
        <v>40</v>
      </c>
    </row>
    <row r="9" spans="1:7">
      <c r="A9" s="12" t="s">
        <v>35</v>
      </c>
      <c r="B9" s="4">
        <v>2700</v>
      </c>
      <c r="C9" s="4">
        <v>160</v>
      </c>
      <c r="D9" s="5"/>
      <c r="E9" s="5"/>
      <c r="F9" s="4">
        <f t="shared" si="0"/>
        <v>41</v>
      </c>
    </row>
    <row r="10" spans="1:7">
      <c r="A10" s="12" t="s">
        <v>36</v>
      </c>
      <c r="B10" s="4">
        <v>2600</v>
      </c>
      <c r="C10" s="4">
        <v>170</v>
      </c>
      <c r="D10" s="5"/>
      <c r="E10" s="5"/>
      <c r="F10" s="4">
        <f t="shared" si="0"/>
        <v>42</v>
      </c>
    </row>
    <row r="11" spans="1:7">
      <c r="A11" s="13" t="s">
        <v>37</v>
      </c>
      <c r="B11" s="4">
        <v>2500</v>
      </c>
      <c r="C11" s="4">
        <v>180</v>
      </c>
      <c r="D11" s="5"/>
      <c r="E11" s="5"/>
      <c r="F11" s="4">
        <f t="shared" si="0"/>
        <v>43</v>
      </c>
    </row>
    <row r="12" spans="1:7">
      <c r="A12" s="13" t="s">
        <v>38</v>
      </c>
      <c r="B12" s="4">
        <v>2450</v>
      </c>
      <c r="C12" s="4">
        <v>190</v>
      </c>
      <c r="D12" s="5"/>
      <c r="E12" s="5"/>
      <c r="F12" s="4">
        <f t="shared" si="0"/>
        <v>44</v>
      </c>
    </row>
    <row r="13" spans="1:7">
      <c r="A13" s="9" t="s">
        <v>29</v>
      </c>
      <c r="B13" s="7">
        <v>2400</v>
      </c>
      <c r="C13" s="7" t="s">
        <v>8</v>
      </c>
      <c r="D13" s="6">
        <v>10</v>
      </c>
      <c r="E13" s="6">
        <v>55</v>
      </c>
      <c r="F13" s="4">
        <f t="shared" si="0"/>
        <v>45</v>
      </c>
      <c r="G13" s="14" t="s">
        <v>24</v>
      </c>
    </row>
    <row r="14" spans="1:7">
      <c r="A14" s="13" t="s">
        <v>39</v>
      </c>
      <c r="B14" s="4">
        <v>2350</v>
      </c>
      <c r="C14" s="5"/>
      <c r="D14" s="4">
        <v>12</v>
      </c>
      <c r="E14" s="4">
        <v>50</v>
      </c>
      <c r="F14" s="4">
        <f t="shared" si="0"/>
        <v>46</v>
      </c>
      <c r="G14" s="13" t="s">
        <v>48</v>
      </c>
    </row>
    <row r="15" spans="1:7">
      <c r="A15" s="13" t="s">
        <v>40</v>
      </c>
      <c r="B15" s="4">
        <v>2300</v>
      </c>
      <c r="C15" s="4" t="s">
        <v>9</v>
      </c>
      <c r="D15" s="4">
        <v>14</v>
      </c>
      <c r="E15" s="4">
        <v>45</v>
      </c>
      <c r="F15" s="4">
        <f t="shared" si="0"/>
        <v>47</v>
      </c>
      <c r="G15" s="13" t="s">
        <v>49</v>
      </c>
    </row>
    <row r="16" spans="1:7">
      <c r="A16" s="13" t="s">
        <v>41</v>
      </c>
      <c r="B16" s="4">
        <v>2250</v>
      </c>
      <c r="C16" s="5"/>
      <c r="D16" s="4">
        <v>16</v>
      </c>
      <c r="E16" s="4">
        <v>40</v>
      </c>
      <c r="F16" s="4">
        <f t="shared" si="0"/>
        <v>48</v>
      </c>
      <c r="G16" s="13" t="s">
        <v>50</v>
      </c>
    </row>
    <row r="17" spans="1:7">
      <c r="A17" s="13" t="s">
        <v>42</v>
      </c>
      <c r="B17" s="4">
        <v>2200</v>
      </c>
      <c r="C17" s="4" t="s">
        <v>10</v>
      </c>
      <c r="D17" s="4">
        <v>18</v>
      </c>
      <c r="E17" s="4">
        <v>35</v>
      </c>
      <c r="F17" s="4">
        <f t="shared" si="0"/>
        <v>49</v>
      </c>
      <c r="G17" s="13" t="s">
        <v>51</v>
      </c>
    </row>
    <row r="18" spans="1:7">
      <c r="A18" s="11" t="s">
        <v>30</v>
      </c>
      <c r="B18" s="4">
        <v>2150</v>
      </c>
      <c r="C18" s="4" t="s">
        <v>11</v>
      </c>
      <c r="D18" s="8" t="s">
        <v>15</v>
      </c>
      <c r="E18" s="8">
        <v>30</v>
      </c>
      <c r="F18" s="4">
        <f t="shared" si="0"/>
        <v>50</v>
      </c>
      <c r="G18" s="9" t="s">
        <v>27</v>
      </c>
    </row>
    <row r="19" spans="1:7">
      <c r="A19" s="13" t="s">
        <v>43</v>
      </c>
      <c r="B19" s="4">
        <v>2100</v>
      </c>
      <c r="C19" s="4" t="s">
        <v>12</v>
      </c>
      <c r="D19" s="4" t="s">
        <v>16</v>
      </c>
      <c r="E19" s="4">
        <v>27</v>
      </c>
      <c r="F19" s="4">
        <f t="shared" si="0"/>
        <v>51</v>
      </c>
      <c r="G19" s="13" t="s">
        <v>52</v>
      </c>
    </row>
    <row r="20" spans="1:7">
      <c r="A20" s="13" t="s">
        <v>44</v>
      </c>
      <c r="B20" s="4">
        <v>2050</v>
      </c>
      <c r="C20" s="4" t="s">
        <v>13</v>
      </c>
      <c r="D20" s="4" t="s">
        <v>17</v>
      </c>
      <c r="E20" s="4">
        <v>24</v>
      </c>
      <c r="F20" s="4">
        <f t="shared" si="0"/>
        <v>52</v>
      </c>
      <c r="G20" s="13" t="s">
        <v>27</v>
      </c>
    </row>
    <row r="21" spans="1:7">
      <c r="A21" s="13" t="s">
        <v>45</v>
      </c>
      <c r="B21" s="4">
        <v>2000</v>
      </c>
      <c r="C21" s="5"/>
      <c r="D21" s="4" t="s">
        <v>18</v>
      </c>
      <c r="E21" s="4">
        <v>21</v>
      </c>
      <c r="F21" s="4">
        <f t="shared" si="0"/>
        <v>53</v>
      </c>
      <c r="G21" s="13" t="s">
        <v>53</v>
      </c>
    </row>
    <row r="22" spans="1:7">
      <c r="A22" s="13" t="s">
        <v>46</v>
      </c>
      <c r="B22" s="4">
        <v>1950</v>
      </c>
      <c r="C22" s="5"/>
      <c r="D22" s="4" t="s">
        <v>19</v>
      </c>
      <c r="E22" s="4">
        <v>18</v>
      </c>
      <c r="F22" s="4">
        <f t="shared" si="0"/>
        <v>54</v>
      </c>
      <c r="G22" s="13" t="s">
        <v>54</v>
      </c>
    </row>
    <row r="23" spans="1:7">
      <c r="A23" s="13" t="s">
        <v>47</v>
      </c>
      <c r="B23" s="4">
        <v>1949</v>
      </c>
      <c r="C23" s="4" t="s">
        <v>56</v>
      </c>
      <c r="D23" s="4" t="s">
        <v>57</v>
      </c>
      <c r="E23" s="4">
        <v>17</v>
      </c>
      <c r="F23" s="4">
        <f t="shared" si="0"/>
        <v>55</v>
      </c>
      <c r="G23" s="13" t="s">
        <v>55</v>
      </c>
    </row>
  </sheetData>
  <phoneticPr fontId="0" type="noConversion"/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G23"/>
  <sheetViews>
    <sheetView topLeftCell="A2" workbookViewId="0">
      <selection activeCell="B4" sqref="B4"/>
    </sheetView>
  </sheetViews>
  <sheetFormatPr baseColWidth="10" defaultColWidth="11.5546875" defaultRowHeight="13.8"/>
  <cols>
    <col min="1" max="1" width="11.5546875" style="2"/>
    <col min="2" max="2" width="26.33203125" style="2" customWidth="1"/>
    <col min="3" max="3" width="25.44140625" style="2" customWidth="1"/>
    <col min="4" max="4" width="29" style="2" customWidth="1"/>
    <col min="5" max="5" width="12.6640625" style="2" customWidth="1"/>
    <col min="6" max="6" width="21.88671875" style="2" customWidth="1"/>
    <col min="7" max="16384" width="11.5546875" style="2"/>
  </cols>
  <sheetData>
    <row r="2" spans="1:7">
      <c r="B2" s="3" t="s">
        <v>7</v>
      </c>
      <c r="C2" s="3" t="s">
        <v>1</v>
      </c>
      <c r="D2" s="3" t="s">
        <v>2</v>
      </c>
      <c r="E2" s="3" t="s">
        <v>3</v>
      </c>
      <c r="F2" s="3" t="s">
        <v>21</v>
      </c>
    </row>
    <row r="3" spans="1:7">
      <c r="A3" s="6" t="s">
        <v>23</v>
      </c>
      <c r="B3" s="6">
        <v>3000</v>
      </c>
      <c r="C3" s="6">
        <v>130</v>
      </c>
      <c r="D3" s="5"/>
      <c r="E3" s="5"/>
      <c r="F3" s="6">
        <v>40</v>
      </c>
    </row>
    <row r="4" spans="1:7">
      <c r="A4" s="12" t="s">
        <v>31</v>
      </c>
      <c r="B4" s="4">
        <v>2900</v>
      </c>
      <c r="C4" s="4">
        <v>140</v>
      </c>
      <c r="D4" s="5"/>
      <c r="E4" s="5"/>
      <c r="F4" s="4">
        <v>41</v>
      </c>
    </row>
    <row r="5" spans="1:7">
      <c r="A5" s="12" t="s">
        <v>32</v>
      </c>
      <c r="B5" s="4">
        <v>2800</v>
      </c>
      <c r="C5" s="4">
        <v>150</v>
      </c>
      <c r="D5" s="5"/>
      <c r="E5" s="5"/>
      <c r="F5" s="4">
        <v>42</v>
      </c>
    </row>
    <row r="6" spans="1:7">
      <c r="A6" s="12" t="s">
        <v>33</v>
      </c>
      <c r="B6" s="4">
        <v>2700</v>
      </c>
      <c r="C6" s="4">
        <v>160</v>
      </c>
      <c r="D6" s="5"/>
      <c r="E6" s="5"/>
      <c r="F6" s="4">
        <v>43</v>
      </c>
    </row>
    <row r="7" spans="1:7">
      <c r="A7" s="12" t="s">
        <v>34</v>
      </c>
      <c r="B7" s="4">
        <v>2600</v>
      </c>
      <c r="C7" s="4">
        <v>170</v>
      </c>
      <c r="D7" s="5"/>
      <c r="E7" s="5"/>
      <c r="F7" s="4">
        <v>44</v>
      </c>
    </row>
    <row r="8" spans="1:7">
      <c r="A8" s="12" t="s">
        <v>28</v>
      </c>
      <c r="B8" s="4">
        <v>2500</v>
      </c>
      <c r="C8" s="4">
        <v>180</v>
      </c>
      <c r="D8" s="5"/>
      <c r="E8" s="5"/>
      <c r="F8" s="4">
        <v>45</v>
      </c>
    </row>
    <row r="9" spans="1:7">
      <c r="A9" s="12" t="s">
        <v>35</v>
      </c>
      <c r="B9" s="4">
        <v>2450</v>
      </c>
      <c r="C9" s="4">
        <v>190</v>
      </c>
      <c r="D9" s="5"/>
      <c r="E9" s="5"/>
      <c r="F9" s="4">
        <v>46</v>
      </c>
    </row>
    <row r="10" spans="1:7">
      <c r="A10" s="12" t="s">
        <v>36</v>
      </c>
      <c r="B10" s="4">
        <v>2400</v>
      </c>
      <c r="C10" s="4">
        <v>200</v>
      </c>
      <c r="D10" s="5"/>
      <c r="E10" s="5"/>
      <c r="F10" s="4">
        <v>47</v>
      </c>
    </row>
    <row r="11" spans="1:7">
      <c r="A11" s="13" t="s">
        <v>37</v>
      </c>
      <c r="B11" s="4">
        <v>2350</v>
      </c>
      <c r="C11" s="4">
        <v>210</v>
      </c>
      <c r="D11" s="5"/>
      <c r="E11" s="5"/>
      <c r="F11" s="4">
        <v>48</v>
      </c>
    </row>
    <row r="12" spans="1:7">
      <c r="A12" s="13" t="s">
        <v>38</v>
      </c>
      <c r="B12" s="4">
        <v>2300</v>
      </c>
      <c r="C12" s="4">
        <v>220</v>
      </c>
      <c r="D12" s="5"/>
      <c r="E12" s="5"/>
      <c r="F12" s="4">
        <v>49</v>
      </c>
    </row>
    <row r="13" spans="1:7">
      <c r="A13" s="11" t="s">
        <v>29</v>
      </c>
      <c r="B13" s="8">
        <v>2250</v>
      </c>
      <c r="C13" s="8" t="s">
        <v>8</v>
      </c>
      <c r="D13" s="6">
        <v>16</v>
      </c>
      <c r="E13" s="6">
        <v>40</v>
      </c>
      <c r="F13" s="8">
        <v>50</v>
      </c>
      <c r="G13" s="14" t="s">
        <v>24</v>
      </c>
    </row>
    <row r="14" spans="1:7">
      <c r="A14" s="13" t="s">
        <v>39</v>
      </c>
      <c r="B14" s="4">
        <v>2200</v>
      </c>
      <c r="C14" s="5"/>
      <c r="D14" s="4">
        <v>18</v>
      </c>
      <c r="E14" s="4">
        <v>35</v>
      </c>
      <c r="F14" s="4">
        <v>51</v>
      </c>
      <c r="G14" s="13" t="s">
        <v>48</v>
      </c>
    </row>
    <row r="15" spans="1:7">
      <c r="A15" s="13" t="s">
        <v>40</v>
      </c>
      <c r="B15" s="4">
        <v>2150</v>
      </c>
      <c r="C15" s="4" t="s">
        <v>9</v>
      </c>
      <c r="D15" s="4">
        <v>20</v>
      </c>
      <c r="E15" s="4">
        <v>30</v>
      </c>
      <c r="F15" s="4">
        <v>52</v>
      </c>
      <c r="G15" s="13" t="s">
        <v>49</v>
      </c>
    </row>
    <row r="16" spans="1:7">
      <c r="A16" s="13" t="s">
        <v>41</v>
      </c>
      <c r="B16" s="4">
        <v>2100</v>
      </c>
      <c r="C16" s="5"/>
      <c r="D16" s="4">
        <v>22</v>
      </c>
      <c r="E16" s="4">
        <v>27</v>
      </c>
      <c r="F16" s="4">
        <v>53</v>
      </c>
      <c r="G16" s="13" t="s">
        <v>50</v>
      </c>
    </row>
    <row r="17" spans="1:7">
      <c r="A17" s="13" t="s">
        <v>42</v>
      </c>
      <c r="B17" s="4">
        <v>2050</v>
      </c>
      <c r="C17" s="4" t="s">
        <v>10</v>
      </c>
      <c r="D17" s="4">
        <v>24</v>
      </c>
      <c r="E17" s="4">
        <v>24</v>
      </c>
      <c r="F17" s="4">
        <v>54</v>
      </c>
      <c r="G17" s="13" t="s">
        <v>51</v>
      </c>
    </row>
    <row r="18" spans="1:7">
      <c r="A18" s="9" t="s">
        <v>30</v>
      </c>
      <c r="B18" s="4">
        <v>2000</v>
      </c>
      <c r="C18" s="4" t="s">
        <v>11</v>
      </c>
      <c r="D18" s="8" t="s">
        <v>15</v>
      </c>
      <c r="E18" s="8">
        <v>21</v>
      </c>
      <c r="F18" s="4">
        <v>55</v>
      </c>
      <c r="G18" s="11" t="s">
        <v>27</v>
      </c>
    </row>
    <row r="19" spans="1:7">
      <c r="A19" s="13" t="s">
        <v>43</v>
      </c>
      <c r="B19" s="4">
        <v>1950</v>
      </c>
      <c r="C19" s="4" t="s">
        <v>12</v>
      </c>
      <c r="D19" s="10" t="s">
        <v>16</v>
      </c>
      <c r="E19" s="4">
        <v>18</v>
      </c>
      <c r="F19" s="4">
        <v>56</v>
      </c>
      <c r="G19" s="13" t="s">
        <v>52</v>
      </c>
    </row>
    <row r="20" spans="1:7">
      <c r="A20" s="13" t="s">
        <v>44</v>
      </c>
      <c r="B20" s="4">
        <v>1900</v>
      </c>
      <c r="C20" s="4" t="s">
        <v>13</v>
      </c>
      <c r="D20" s="4" t="s">
        <v>17</v>
      </c>
      <c r="E20" s="4">
        <v>16</v>
      </c>
      <c r="F20" s="4">
        <v>57</v>
      </c>
      <c r="G20" s="13" t="s">
        <v>27</v>
      </c>
    </row>
    <row r="21" spans="1:7">
      <c r="A21" s="13" t="s">
        <v>45</v>
      </c>
      <c r="B21" s="4">
        <v>1850</v>
      </c>
      <c r="C21" s="5"/>
      <c r="D21" s="4" t="s">
        <v>18</v>
      </c>
      <c r="E21" s="4">
        <v>14</v>
      </c>
      <c r="F21" s="4">
        <v>58</v>
      </c>
      <c r="G21" s="13" t="s">
        <v>53</v>
      </c>
    </row>
    <row r="22" spans="1:7">
      <c r="A22" s="13" t="s">
        <v>46</v>
      </c>
      <c r="B22" s="4">
        <v>1800</v>
      </c>
      <c r="C22" s="5"/>
      <c r="D22" s="4" t="s">
        <v>19</v>
      </c>
      <c r="E22" s="4">
        <v>12</v>
      </c>
      <c r="F22" s="4">
        <v>59</v>
      </c>
      <c r="G22" s="13" t="s">
        <v>54</v>
      </c>
    </row>
    <row r="23" spans="1:7">
      <c r="A23" s="13" t="s">
        <v>47</v>
      </c>
      <c r="B23" s="4" t="s">
        <v>25</v>
      </c>
      <c r="C23" s="4" t="s">
        <v>14</v>
      </c>
      <c r="D23" s="4" t="s">
        <v>20</v>
      </c>
      <c r="E23" s="4" t="s">
        <v>26</v>
      </c>
      <c r="F23" s="4">
        <v>60</v>
      </c>
      <c r="G23" s="13" t="s">
        <v>55</v>
      </c>
    </row>
  </sheetData>
  <phoneticPr fontId="7" type="noConversion"/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G23"/>
  <sheetViews>
    <sheetView workbookViewId="0">
      <selection activeCell="A2" sqref="A2"/>
    </sheetView>
  </sheetViews>
  <sheetFormatPr baseColWidth="10" defaultRowHeight="13.8"/>
  <cols>
    <col min="1" max="1" width="19.5546875" style="2" customWidth="1"/>
    <col min="2" max="2" width="26.33203125" style="2" customWidth="1"/>
    <col min="3" max="3" width="25.44140625" style="2" customWidth="1"/>
    <col min="4" max="4" width="21.88671875" style="2" customWidth="1"/>
    <col min="5" max="5" width="11.5546875" style="2"/>
    <col min="6" max="6" width="29" style="2" customWidth="1"/>
    <col min="7" max="7" width="12.6640625" style="2" customWidth="1"/>
    <col min="8" max="16384" width="11.5546875" style="2"/>
  </cols>
  <sheetData>
    <row r="1" spans="1:7" ht="14.4" thickBot="1"/>
    <row r="2" spans="1:7" ht="14.4" thickBot="1">
      <c r="A2" s="21" t="s">
        <v>63</v>
      </c>
      <c r="B2" s="22" t="s">
        <v>7</v>
      </c>
      <c r="C2" s="23" t="s">
        <v>1</v>
      </c>
      <c r="D2" s="24" t="s">
        <v>21</v>
      </c>
      <c r="F2" s="22" t="s">
        <v>2</v>
      </c>
      <c r="G2" s="24" t="s">
        <v>3</v>
      </c>
    </row>
    <row r="3" spans="1:7">
      <c r="A3" s="25" t="s">
        <v>23</v>
      </c>
      <c r="B3" s="26">
        <v>2700</v>
      </c>
      <c r="C3" s="27">
        <v>160</v>
      </c>
      <c r="D3" s="28" t="s">
        <v>64</v>
      </c>
      <c r="F3" s="29"/>
      <c r="G3" s="30"/>
    </row>
    <row r="4" spans="1:7">
      <c r="A4" s="31" t="s">
        <v>31</v>
      </c>
      <c r="B4" s="32">
        <v>2600</v>
      </c>
      <c r="C4" s="4">
        <v>170</v>
      </c>
      <c r="D4" s="33" t="s">
        <v>65</v>
      </c>
      <c r="F4" s="34"/>
      <c r="G4" s="35"/>
    </row>
    <row r="5" spans="1:7">
      <c r="A5" s="31" t="s">
        <v>32</v>
      </c>
      <c r="B5" s="32">
        <v>2500</v>
      </c>
      <c r="C5" s="4">
        <v>180</v>
      </c>
      <c r="D5" s="33" t="s">
        <v>66</v>
      </c>
      <c r="F5" s="34"/>
      <c r="G5" s="35"/>
    </row>
    <row r="6" spans="1:7">
      <c r="A6" s="31" t="s">
        <v>33</v>
      </c>
      <c r="B6" s="32">
        <v>2450</v>
      </c>
      <c r="C6" s="4">
        <v>190</v>
      </c>
      <c r="D6" s="33" t="s">
        <v>67</v>
      </c>
      <c r="F6" s="34"/>
      <c r="G6" s="35"/>
    </row>
    <row r="7" spans="1:7">
      <c r="A7" s="31" t="s">
        <v>34</v>
      </c>
      <c r="B7" s="32">
        <v>2400</v>
      </c>
      <c r="C7" s="4">
        <v>200</v>
      </c>
      <c r="D7" s="33" t="s">
        <v>68</v>
      </c>
      <c r="F7" s="34"/>
      <c r="G7" s="35"/>
    </row>
    <row r="8" spans="1:7">
      <c r="A8" s="31" t="s">
        <v>28</v>
      </c>
      <c r="B8" s="32">
        <v>2350</v>
      </c>
      <c r="C8" s="4">
        <v>210</v>
      </c>
      <c r="D8" s="33" t="s">
        <v>69</v>
      </c>
      <c r="F8" s="34"/>
      <c r="G8" s="35"/>
    </row>
    <row r="9" spans="1:7">
      <c r="A9" s="31" t="s">
        <v>35</v>
      </c>
      <c r="B9" s="32">
        <v>2300</v>
      </c>
      <c r="C9" s="4">
        <v>220</v>
      </c>
      <c r="D9" s="33" t="s">
        <v>70</v>
      </c>
      <c r="F9" s="34"/>
      <c r="G9" s="35"/>
    </row>
    <row r="10" spans="1:7">
      <c r="A10" s="31" t="s">
        <v>36</v>
      </c>
      <c r="B10" s="32">
        <v>2250</v>
      </c>
      <c r="C10" s="4">
        <v>230</v>
      </c>
      <c r="D10" s="33" t="s">
        <v>71</v>
      </c>
      <c r="F10" s="34"/>
      <c r="G10" s="35"/>
    </row>
    <row r="11" spans="1:7">
      <c r="A11" s="36" t="s">
        <v>37</v>
      </c>
      <c r="B11" s="32">
        <v>2200</v>
      </c>
      <c r="C11" s="4">
        <v>240</v>
      </c>
      <c r="D11" s="33" t="s">
        <v>72</v>
      </c>
      <c r="F11" s="34"/>
      <c r="G11" s="35"/>
    </row>
    <row r="12" spans="1:7" ht="14.4" thickBot="1">
      <c r="A12" s="36" t="s">
        <v>38</v>
      </c>
      <c r="B12" s="32">
        <v>2150</v>
      </c>
      <c r="C12" s="4">
        <v>250</v>
      </c>
      <c r="D12" s="33" t="s">
        <v>73</v>
      </c>
      <c r="F12" s="37"/>
      <c r="G12" s="38"/>
    </row>
    <row r="13" spans="1:7">
      <c r="A13" s="39" t="s">
        <v>29</v>
      </c>
      <c r="B13" s="40">
        <v>2100</v>
      </c>
      <c r="C13" s="41" t="s">
        <v>8</v>
      </c>
      <c r="D13" s="42" t="s">
        <v>74</v>
      </c>
      <c r="E13" s="43" t="s">
        <v>24</v>
      </c>
      <c r="F13" s="44">
        <v>22</v>
      </c>
      <c r="G13" s="45">
        <v>27</v>
      </c>
    </row>
    <row r="14" spans="1:7">
      <c r="A14" s="36" t="s">
        <v>39</v>
      </c>
      <c r="B14" s="32">
        <v>2050</v>
      </c>
      <c r="C14" s="46"/>
      <c r="D14" s="47" t="s">
        <v>75</v>
      </c>
      <c r="E14" s="48" t="s">
        <v>48</v>
      </c>
      <c r="F14" s="32">
        <v>24</v>
      </c>
      <c r="G14" s="33">
        <v>24</v>
      </c>
    </row>
    <row r="15" spans="1:7">
      <c r="A15" s="36" t="s">
        <v>40</v>
      </c>
      <c r="B15" s="32">
        <v>2000</v>
      </c>
      <c r="C15" s="4" t="s">
        <v>9</v>
      </c>
      <c r="D15" s="47" t="s">
        <v>76</v>
      </c>
      <c r="E15" s="48" t="s">
        <v>49</v>
      </c>
      <c r="F15" s="32">
        <v>26</v>
      </c>
      <c r="G15" s="33">
        <v>21</v>
      </c>
    </row>
    <row r="16" spans="1:7">
      <c r="A16" s="36" t="s">
        <v>41</v>
      </c>
      <c r="B16" s="32">
        <v>1950</v>
      </c>
      <c r="C16" s="46"/>
      <c r="D16" s="47" t="s">
        <v>77</v>
      </c>
      <c r="E16" s="48" t="s">
        <v>50</v>
      </c>
      <c r="F16" s="32">
        <v>28</v>
      </c>
      <c r="G16" s="33">
        <v>18</v>
      </c>
    </row>
    <row r="17" spans="1:7">
      <c r="A17" s="36" t="s">
        <v>42</v>
      </c>
      <c r="B17" s="32">
        <v>1900</v>
      </c>
      <c r="C17" s="4" t="s">
        <v>10</v>
      </c>
      <c r="D17" s="47" t="s">
        <v>78</v>
      </c>
      <c r="E17" s="48" t="s">
        <v>51</v>
      </c>
      <c r="F17" s="32">
        <v>30</v>
      </c>
      <c r="G17" s="33">
        <v>16</v>
      </c>
    </row>
    <row r="18" spans="1:7">
      <c r="A18" s="49" t="s">
        <v>30</v>
      </c>
      <c r="B18" s="50">
        <v>1850</v>
      </c>
      <c r="C18" s="51" t="s">
        <v>11</v>
      </c>
      <c r="D18" s="47" t="s">
        <v>79</v>
      </c>
      <c r="E18" s="52" t="s">
        <v>27</v>
      </c>
      <c r="F18" s="40" t="s">
        <v>15</v>
      </c>
      <c r="G18" s="42">
        <v>14</v>
      </c>
    </row>
    <row r="19" spans="1:7">
      <c r="A19" s="36" t="s">
        <v>43</v>
      </c>
      <c r="B19" s="32">
        <v>1800</v>
      </c>
      <c r="C19" s="4" t="s">
        <v>12</v>
      </c>
      <c r="D19" s="47" t="s">
        <v>80</v>
      </c>
      <c r="E19" s="48" t="s">
        <v>52</v>
      </c>
      <c r="F19" s="53" t="s">
        <v>16</v>
      </c>
      <c r="G19" s="33">
        <v>12</v>
      </c>
    </row>
    <row r="20" spans="1:7">
      <c r="A20" s="36" t="s">
        <v>44</v>
      </c>
      <c r="B20" s="32">
        <v>1750</v>
      </c>
      <c r="C20" s="4" t="s">
        <v>13</v>
      </c>
      <c r="D20" s="47" t="s">
        <v>81</v>
      </c>
      <c r="E20" s="48" t="s">
        <v>27</v>
      </c>
      <c r="F20" s="32" t="s">
        <v>17</v>
      </c>
      <c r="G20" s="33">
        <v>10</v>
      </c>
    </row>
    <row r="21" spans="1:7">
      <c r="A21" s="36" t="s">
        <v>45</v>
      </c>
      <c r="B21" s="32">
        <v>1700</v>
      </c>
      <c r="C21" s="46"/>
      <c r="D21" s="47" t="s">
        <v>82</v>
      </c>
      <c r="E21" s="48" t="s">
        <v>53</v>
      </c>
      <c r="F21" s="32" t="s">
        <v>18</v>
      </c>
      <c r="G21" s="33">
        <v>8</v>
      </c>
    </row>
    <row r="22" spans="1:7">
      <c r="A22" s="36" t="s">
        <v>46</v>
      </c>
      <c r="B22" s="32">
        <v>1650</v>
      </c>
      <c r="C22" s="46"/>
      <c r="D22" s="47" t="s">
        <v>83</v>
      </c>
      <c r="E22" s="48" t="s">
        <v>54</v>
      </c>
      <c r="F22" s="32" t="s">
        <v>19</v>
      </c>
      <c r="G22" s="33">
        <v>6</v>
      </c>
    </row>
    <row r="23" spans="1:7" ht="14.4" thickBot="1">
      <c r="A23" s="54" t="s">
        <v>47</v>
      </c>
      <c r="B23" s="55">
        <v>1649</v>
      </c>
      <c r="C23" s="56" t="s">
        <v>14</v>
      </c>
      <c r="D23" s="57" t="s">
        <v>84</v>
      </c>
      <c r="E23" s="58" t="s">
        <v>55</v>
      </c>
      <c r="F23" s="55" t="s">
        <v>20</v>
      </c>
      <c r="G23" s="57" t="s">
        <v>85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G23"/>
  <sheetViews>
    <sheetView topLeftCell="C2" workbookViewId="0">
      <selection activeCell="D3" sqref="D3"/>
    </sheetView>
  </sheetViews>
  <sheetFormatPr baseColWidth="10" defaultRowHeight="13.8"/>
  <cols>
    <col min="1" max="1" width="11.5546875" style="2"/>
    <col min="2" max="2" width="26.33203125" style="2" customWidth="1"/>
    <col min="3" max="3" width="25.44140625" style="2" customWidth="1"/>
    <col min="4" max="4" width="21.88671875" style="2" customWidth="1"/>
    <col min="5" max="5" width="11.5546875" style="2"/>
    <col min="6" max="6" width="29" style="2" customWidth="1"/>
    <col min="7" max="7" width="12.6640625" style="2" customWidth="1"/>
    <col min="8" max="16384" width="11.5546875" style="2"/>
  </cols>
  <sheetData>
    <row r="1" spans="1:7" ht="14.4" thickBot="1"/>
    <row r="2" spans="1:7" ht="14.4" thickBot="1">
      <c r="A2" s="21" t="s">
        <v>86</v>
      </c>
      <c r="B2" s="22" t="s">
        <v>7</v>
      </c>
      <c r="C2" s="23" t="s">
        <v>1</v>
      </c>
      <c r="D2" s="24" t="s">
        <v>21</v>
      </c>
      <c r="F2" s="22" t="s">
        <v>2</v>
      </c>
      <c r="G2" s="24" t="s">
        <v>3</v>
      </c>
    </row>
    <row r="3" spans="1:7">
      <c r="A3" s="25" t="s">
        <v>23</v>
      </c>
      <c r="B3" s="26">
        <v>2900</v>
      </c>
      <c r="C3" s="27">
        <v>120</v>
      </c>
      <c r="D3" s="28" t="s">
        <v>87</v>
      </c>
      <c r="F3" s="29"/>
      <c r="G3" s="30"/>
    </row>
    <row r="4" spans="1:7">
      <c r="A4" s="31" t="s">
        <v>31</v>
      </c>
      <c r="B4" s="32">
        <v>2800</v>
      </c>
      <c r="C4" s="4">
        <v>130</v>
      </c>
      <c r="D4" s="33" t="s">
        <v>88</v>
      </c>
      <c r="F4" s="34"/>
      <c r="G4" s="35"/>
    </row>
    <row r="5" spans="1:7">
      <c r="A5" s="31" t="s">
        <v>32</v>
      </c>
      <c r="B5" s="32">
        <v>2700</v>
      </c>
      <c r="C5" s="4">
        <v>140</v>
      </c>
      <c r="D5" s="33" t="s">
        <v>89</v>
      </c>
      <c r="F5" s="34"/>
      <c r="G5" s="35"/>
    </row>
    <row r="6" spans="1:7">
      <c r="A6" s="31" t="s">
        <v>33</v>
      </c>
      <c r="B6" s="32">
        <v>2600</v>
      </c>
      <c r="C6" s="4">
        <v>150</v>
      </c>
      <c r="D6" s="33" t="s">
        <v>90</v>
      </c>
      <c r="F6" s="34"/>
      <c r="G6" s="35"/>
    </row>
    <row r="7" spans="1:7">
      <c r="A7" s="31" t="s">
        <v>34</v>
      </c>
      <c r="B7" s="32">
        <v>2500</v>
      </c>
      <c r="C7" s="4">
        <v>160</v>
      </c>
      <c r="D7" s="33" t="s">
        <v>91</v>
      </c>
      <c r="F7" s="34"/>
      <c r="G7" s="35"/>
    </row>
    <row r="8" spans="1:7">
      <c r="A8" s="31" t="s">
        <v>28</v>
      </c>
      <c r="B8" s="32">
        <v>2400</v>
      </c>
      <c r="C8" s="4">
        <v>170</v>
      </c>
      <c r="D8" s="33" t="s">
        <v>92</v>
      </c>
      <c r="F8" s="34"/>
      <c r="G8" s="35"/>
    </row>
    <row r="9" spans="1:7">
      <c r="A9" s="31" t="s">
        <v>35</v>
      </c>
      <c r="B9" s="32">
        <v>2300</v>
      </c>
      <c r="C9" s="4">
        <v>180</v>
      </c>
      <c r="D9" s="33" t="s">
        <v>93</v>
      </c>
      <c r="F9" s="34"/>
      <c r="G9" s="35"/>
    </row>
    <row r="10" spans="1:7">
      <c r="A10" s="31" t="s">
        <v>36</v>
      </c>
      <c r="B10" s="32">
        <v>2200</v>
      </c>
      <c r="C10" s="4">
        <v>190</v>
      </c>
      <c r="D10" s="33" t="s">
        <v>94</v>
      </c>
      <c r="F10" s="34"/>
      <c r="G10" s="35"/>
    </row>
    <row r="11" spans="1:7">
      <c r="A11" s="36" t="s">
        <v>37</v>
      </c>
      <c r="B11" s="32">
        <v>2100</v>
      </c>
      <c r="C11" s="4">
        <v>200</v>
      </c>
      <c r="D11" s="33" t="s">
        <v>95</v>
      </c>
      <c r="F11" s="34"/>
      <c r="G11" s="35"/>
    </row>
    <row r="12" spans="1:7" ht="14.4" thickBot="1">
      <c r="A12" s="36" t="s">
        <v>38</v>
      </c>
      <c r="B12" s="32">
        <v>2000</v>
      </c>
      <c r="C12" s="4">
        <v>210</v>
      </c>
      <c r="D12" s="33" t="s">
        <v>96</v>
      </c>
      <c r="F12" s="37"/>
      <c r="G12" s="38"/>
    </row>
    <row r="13" spans="1:7">
      <c r="A13" s="39" t="s">
        <v>29</v>
      </c>
      <c r="B13" s="40">
        <v>1900</v>
      </c>
      <c r="C13" s="41" t="s">
        <v>97</v>
      </c>
      <c r="D13" s="42" t="s">
        <v>64</v>
      </c>
      <c r="E13" s="43" t="s">
        <v>24</v>
      </c>
      <c r="F13" s="44">
        <v>10</v>
      </c>
      <c r="G13" s="45">
        <v>55</v>
      </c>
    </row>
    <row r="14" spans="1:7">
      <c r="A14" s="36" t="s">
        <v>39</v>
      </c>
      <c r="B14" s="32">
        <v>1850</v>
      </c>
      <c r="C14" s="46"/>
      <c r="D14" s="33" t="s">
        <v>65</v>
      </c>
      <c r="E14" s="48" t="s">
        <v>48</v>
      </c>
      <c r="F14" s="32">
        <v>12</v>
      </c>
      <c r="G14" s="33">
        <v>50</v>
      </c>
    </row>
    <row r="15" spans="1:7">
      <c r="A15" s="36" t="s">
        <v>40</v>
      </c>
      <c r="B15" s="32">
        <v>1800</v>
      </c>
      <c r="C15" s="4" t="s">
        <v>98</v>
      </c>
      <c r="D15" s="33" t="s">
        <v>66</v>
      </c>
      <c r="E15" s="48" t="s">
        <v>49</v>
      </c>
      <c r="F15" s="32">
        <v>14</v>
      </c>
      <c r="G15" s="33">
        <v>45</v>
      </c>
    </row>
    <row r="16" spans="1:7">
      <c r="A16" s="36" t="s">
        <v>41</v>
      </c>
      <c r="B16" s="32">
        <v>1750</v>
      </c>
      <c r="C16" s="46"/>
      <c r="D16" s="33" t="s">
        <v>67</v>
      </c>
      <c r="E16" s="48" t="s">
        <v>50</v>
      </c>
      <c r="F16" s="32">
        <v>16</v>
      </c>
      <c r="G16" s="33">
        <v>40</v>
      </c>
    </row>
    <row r="17" spans="1:7">
      <c r="A17" s="36" t="s">
        <v>42</v>
      </c>
      <c r="B17" s="32">
        <v>1700</v>
      </c>
      <c r="C17" s="4" t="s">
        <v>10</v>
      </c>
      <c r="D17" s="33" t="s">
        <v>68</v>
      </c>
      <c r="E17" s="48" t="s">
        <v>51</v>
      </c>
      <c r="F17" s="32">
        <v>18</v>
      </c>
      <c r="G17" s="33">
        <v>35</v>
      </c>
    </row>
    <row r="18" spans="1:7">
      <c r="A18" s="49" t="s">
        <v>30</v>
      </c>
      <c r="B18" s="50">
        <v>1650</v>
      </c>
      <c r="C18" s="51" t="s">
        <v>11</v>
      </c>
      <c r="D18" s="59" t="s">
        <v>69</v>
      </c>
      <c r="E18" s="52" t="s">
        <v>27</v>
      </c>
      <c r="F18" s="40" t="s">
        <v>15</v>
      </c>
      <c r="G18" s="42">
        <v>30</v>
      </c>
    </row>
    <row r="19" spans="1:7">
      <c r="A19" s="36" t="s">
        <v>43</v>
      </c>
      <c r="B19" s="32">
        <v>1600</v>
      </c>
      <c r="C19" s="4" t="s">
        <v>12</v>
      </c>
      <c r="D19" s="33" t="s">
        <v>70</v>
      </c>
      <c r="E19" s="48" t="s">
        <v>52</v>
      </c>
      <c r="F19" s="32" t="s">
        <v>16</v>
      </c>
      <c r="G19" s="33">
        <v>27</v>
      </c>
    </row>
    <row r="20" spans="1:7">
      <c r="A20" s="36" t="s">
        <v>44</v>
      </c>
      <c r="B20" s="32">
        <v>1550</v>
      </c>
      <c r="C20" s="4" t="s">
        <v>13</v>
      </c>
      <c r="D20" s="33" t="s">
        <v>71</v>
      </c>
      <c r="E20" s="48" t="s">
        <v>27</v>
      </c>
      <c r="F20" s="32" t="s">
        <v>17</v>
      </c>
      <c r="G20" s="33">
        <v>24</v>
      </c>
    </row>
    <row r="21" spans="1:7">
      <c r="A21" s="36" t="s">
        <v>45</v>
      </c>
      <c r="B21" s="32">
        <v>1500</v>
      </c>
      <c r="C21" s="46"/>
      <c r="D21" s="33" t="s">
        <v>72</v>
      </c>
      <c r="E21" s="48" t="s">
        <v>53</v>
      </c>
      <c r="F21" s="32" t="s">
        <v>18</v>
      </c>
      <c r="G21" s="33">
        <v>21</v>
      </c>
    </row>
    <row r="22" spans="1:7">
      <c r="A22" s="36" t="s">
        <v>46</v>
      </c>
      <c r="B22" s="32">
        <v>1450</v>
      </c>
      <c r="C22" s="46"/>
      <c r="D22" s="33" t="s">
        <v>73</v>
      </c>
      <c r="E22" s="48" t="s">
        <v>54</v>
      </c>
      <c r="F22" s="32" t="s">
        <v>19</v>
      </c>
      <c r="G22" s="33">
        <v>18</v>
      </c>
    </row>
    <row r="23" spans="1:7" ht="14.4" thickBot="1">
      <c r="A23" s="54" t="s">
        <v>47</v>
      </c>
      <c r="B23" s="55">
        <v>1449</v>
      </c>
      <c r="C23" s="56" t="s">
        <v>56</v>
      </c>
      <c r="D23" s="57" t="s">
        <v>74</v>
      </c>
      <c r="E23" s="58" t="s">
        <v>55</v>
      </c>
      <c r="F23" s="55" t="s">
        <v>57</v>
      </c>
      <c r="G23" s="57">
        <v>17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G23"/>
  <sheetViews>
    <sheetView topLeftCell="E1" workbookViewId="0">
      <selection activeCell="D3" sqref="D3"/>
    </sheetView>
  </sheetViews>
  <sheetFormatPr baseColWidth="10" defaultRowHeight="13.8"/>
  <cols>
    <col min="1" max="1" width="19.5546875" style="2" customWidth="1"/>
    <col min="2" max="2" width="26.33203125" style="2" customWidth="1"/>
    <col min="3" max="3" width="25.44140625" style="2" customWidth="1"/>
    <col min="4" max="4" width="21.88671875" style="2" customWidth="1"/>
    <col min="5" max="5" width="11.5546875" style="2"/>
    <col min="6" max="6" width="29" style="2" customWidth="1"/>
    <col min="7" max="7" width="12.6640625" style="2" customWidth="1"/>
    <col min="8" max="16384" width="11.5546875" style="2"/>
  </cols>
  <sheetData>
    <row r="1" spans="1:7" ht="14.4" thickBot="1"/>
    <row r="2" spans="1:7" ht="14.4" thickBot="1">
      <c r="A2" s="21" t="s">
        <v>99</v>
      </c>
      <c r="B2" s="22" t="s">
        <v>7</v>
      </c>
      <c r="C2" s="23" t="s">
        <v>1</v>
      </c>
      <c r="D2" s="24" t="s">
        <v>21</v>
      </c>
      <c r="F2" s="22" t="s">
        <v>2</v>
      </c>
      <c r="G2" s="24" t="s">
        <v>3</v>
      </c>
    </row>
    <row r="3" spans="1:7">
      <c r="A3" s="25" t="s">
        <v>23</v>
      </c>
      <c r="B3" s="26">
        <v>2600</v>
      </c>
      <c r="C3" s="27">
        <v>150</v>
      </c>
      <c r="D3" s="28" t="s">
        <v>92</v>
      </c>
      <c r="F3" s="29"/>
      <c r="G3" s="30"/>
    </row>
    <row r="4" spans="1:7">
      <c r="A4" s="31" t="s">
        <v>31</v>
      </c>
      <c r="B4" s="32">
        <v>2500</v>
      </c>
      <c r="C4" s="4">
        <v>160</v>
      </c>
      <c r="D4" s="33" t="s">
        <v>93</v>
      </c>
      <c r="F4" s="34"/>
      <c r="G4" s="35"/>
    </row>
    <row r="5" spans="1:7">
      <c r="A5" s="31" t="s">
        <v>32</v>
      </c>
      <c r="B5" s="32">
        <v>2400</v>
      </c>
      <c r="C5" s="4">
        <v>170</v>
      </c>
      <c r="D5" s="33" t="s">
        <v>94</v>
      </c>
      <c r="F5" s="34"/>
      <c r="G5" s="35"/>
    </row>
    <row r="6" spans="1:7">
      <c r="A6" s="31" t="s">
        <v>33</v>
      </c>
      <c r="B6" s="32">
        <v>2300</v>
      </c>
      <c r="C6" s="4">
        <v>180</v>
      </c>
      <c r="D6" s="33" t="s">
        <v>95</v>
      </c>
      <c r="F6" s="34"/>
      <c r="G6" s="35"/>
    </row>
    <row r="7" spans="1:7">
      <c r="A7" s="31" t="s">
        <v>34</v>
      </c>
      <c r="B7" s="32">
        <v>2200</v>
      </c>
      <c r="C7" s="4">
        <v>190</v>
      </c>
      <c r="D7" s="33" t="s">
        <v>96</v>
      </c>
      <c r="F7" s="34"/>
      <c r="G7" s="35"/>
    </row>
    <row r="8" spans="1:7">
      <c r="A8" s="31" t="s">
        <v>28</v>
      </c>
      <c r="B8" s="32">
        <v>2100</v>
      </c>
      <c r="C8" s="4">
        <v>200</v>
      </c>
      <c r="D8" s="33" t="s">
        <v>64</v>
      </c>
      <c r="F8" s="34"/>
      <c r="G8" s="35"/>
    </row>
    <row r="9" spans="1:7">
      <c r="A9" s="31" t="s">
        <v>35</v>
      </c>
      <c r="B9" s="32">
        <v>2000</v>
      </c>
      <c r="C9" s="4">
        <v>210</v>
      </c>
      <c r="D9" s="33" t="s">
        <v>65</v>
      </c>
      <c r="F9" s="34"/>
      <c r="G9" s="35"/>
    </row>
    <row r="10" spans="1:7">
      <c r="A10" s="31" t="s">
        <v>36</v>
      </c>
      <c r="B10" s="32">
        <v>1900</v>
      </c>
      <c r="C10" s="4">
        <v>220</v>
      </c>
      <c r="D10" s="33" t="s">
        <v>66</v>
      </c>
      <c r="F10" s="34"/>
      <c r="G10" s="35"/>
    </row>
    <row r="11" spans="1:7">
      <c r="A11" s="36" t="s">
        <v>37</v>
      </c>
      <c r="B11" s="32">
        <v>1850</v>
      </c>
      <c r="C11" s="4">
        <v>230</v>
      </c>
      <c r="D11" s="33" t="s">
        <v>67</v>
      </c>
      <c r="F11" s="34"/>
      <c r="G11" s="35"/>
    </row>
    <row r="12" spans="1:7" ht="14.4" thickBot="1">
      <c r="A12" s="36" t="s">
        <v>38</v>
      </c>
      <c r="B12" s="32">
        <v>1800</v>
      </c>
      <c r="C12" s="4">
        <v>240</v>
      </c>
      <c r="D12" s="33" t="s">
        <v>68</v>
      </c>
      <c r="F12" s="37"/>
      <c r="G12" s="38"/>
    </row>
    <row r="13" spans="1:7">
      <c r="A13" s="39" t="s">
        <v>29</v>
      </c>
      <c r="B13" s="40">
        <v>1750</v>
      </c>
      <c r="C13" s="41" t="s">
        <v>8</v>
      </c>
      <c r="D13" s="42" t="s">
        <v>69</v>
      </c>
      <c r="E13" s="43" t="s">
        <v>24</v>
      </c>
      <c r="F13" s="44">
        <v>28</v>
      </c>
      <c r="G13" s="45">
        <v>30</v>
      </c>
    </row>
    <row r="14" spans="1:7">
      <c r="A14" s="36" t="s">
        <v>39</v>
      </c>
      <c r="B14" s="32">
        <v>1700</v>
      </c>
      <c r="C14" s="46"/>
      <c r="D14" s="33" t="s">
        <v>70</v>
      </c>
      <c r="E14" s="48" t="s">
        <v>48</v>
      </c>
      <c r="F14" s="32">
        <v>32</v>
      </c>
      <c r="G14" s="33">
        <v>25</v>
      </c>
    </row>
    <row r="15" spans="1:7">
      <c r="A15" s="36" t="s">
        <v>40</v>
      </c>
      <c r="B15" s="32">
        <v>1650</v>
      </c>
      <c r="C15" s="4" t="s">
        <v>9</v>
      </c>
      <c r="D15" s="33" t="s">
        <v>71</v>
      </c>
      <c r="E15" s="48" t="s">
        <v>49</v>
      </c>
      <c r="F15" s="32">
        <v>34</v>
      </c>
      <c r="G15" s="33">
        <v>20</v>
      </c>
    </row>
    <row r="16" spans="1:7">
      <c r="A16" s="36" t="s">
        <v>41</v>
      </c>
      <c r="B16" s="32">
        <v>1600</v>
      </c>
      <c r="C16" s="46"/>
      <c r="D16" s="33" t="s">
        <v>72</v>
      </c>
      <c r="E16" s="48" t="s">
        <v>50</v>
      </c>
      <c r="F16" s="32">
        <v>36</v>
      </c>
      <c r="G16" s="33">
        <v>17</v>
      </c>
    </row>
    <row r="17" spans="1:7">
      <c r="A17" s="36" t="s">
        <v>42</v>
      </c>
      <c r="B17" s="32">
        <v>1550</v>
      </c>
      <c r="C17" s="4" t="s">
        <v>10</v>
      </c>
      <c r="D17" s="33" t="s">
        <v>73</v>
      </c>
      <c r="E17" s="48" t="s">
        <v>51</v>
      </c>
      <c r="F17" s="32">
        <v>38</v>
      </c>
      <c r="G17" s="33">
        <v>15</v>
      </c>
    </row>
    <row r="18" spans="1:7">
      <c r="A18" s="49" t="s">
        <v>30</v>
      </c>
      <c r="B18" s="50">
        <v>1500</v>
      </c>
      <c r="C18" s="51" t="s">
        <v>11</v>
      </c>
      <c r="D18" s="59" t="s">
        <v>74</v>
      </c>
      <c r="E18" s="52" t="s">
        <v>27</v>
      </c>
      <c r="F18" s="40" t="s">
        <v>15</v>
      </c>
      <c r="G18" s="42">
        <v>12</v>
      </c>
    </row>
    <row r="19" spans="1:7">
      <c r="A19" s="36" t="s">
        <v>43</v>
      </c>
      <c r="B19" s="32">
        <v>1450</v>
      </c>
      <c r="C19" s="4" t="s">
        <v>12</v>
      </c>
      <c r="D19" s="33" t="s">
        <v>75</v>
      </c>
      <c r="E19" s="48" t="s">
        <v>52</v>
      </c>
      <c r="F19" s="53" t="s">
        <v>16</v>
      </c>
      <c r="G19" s="33">
        <v>9</v>
      </c>
    </row>
    <row r="20" spans="1:7">
      <c r="A20" s="36" t="s">
        <v>44</v>
      </c>
      <c r="B20" s="32">
        <v>1400</v>
      </c>
      <c r="C20" s="4" t="s">
        <v>13</v>
      </c>
      <c r="D20" s="33" t="s">
        <v>76</v>
      </c>
      <c r="E20" s="48" t="s">
        <v>27</v>
      </c>
      <c r="F20" s="32" t="s">
        <v>17</v>
      </c>
      <c r="G20" s="33">
        <v>7</v>
      </c>
    </row>
    <row r="21" spans="1:7">
      <c r="A21" s="36" t="s">
        <v>45</v>
      </c>
      <c r="B21" s="32">
        <v>1350</v>
      </c>
      <c r="C21" s="46"/>
      <c r="D21" s="33" t="s">
        <v>77</v>
      </c>
      <c r="E21" s="48" t="s">
        <v>53</v>
      </c>
      <c r="F21" s="32" t="s">
        <v>18</v>
      </c>
      <c r="G21" s="33">
        <v>5</v>
      </c>
    </row>
    <row r="22" spans="1:7">
      <c r="A22" s="36" t="s">
        <v>46</v>
      </c>
      <c r="B22" s="32">
        <v>1300</v>
      </c>
      <c r="C22" s="46"/>
      <c r="D22" s="33" t="s">
        <v>78</v>
      </c>
      <c r="E22" s="48" t="s">
        <v>54</v>
      </c>
      <c r="F22" s="32" t="s">
        <v>19</v>
      </c>
      <c r="G22" s="33">
        <v>4</v>
      </c>
    </row>
    <row r="23" spans="1:7" ht="14.4" thickBot="1">
      <c r="A23" s="54" t="s">
        <v>47</v>
      </c>
      <c r="B23" s="55" t="s">
        <v>100</v>
      </c>
      <c r="C23" s="56" t="s">
        <v>14</v>
      </c>
      <c r="D23" s="57" t="s">
        <v>79</v>
      </c>
      <c r="E23" s="58" t="s">
        <v>55</v>
      </c>
      <c r="F23" s="55" t="s">
        <v>20</v>
      </c>
      <c r="G23" s="57" t="s">
        <v>101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G23"/>
  <sheetViews>
    <sheetView topLeftCell="E1" workbookViewId="0">
      <selection activeCell="D3" sqref="D3"/>
    </sheetView>
  </sheetViews>
  <sheetFormatPr baseColWidth="10" defaultRowHeight="13.8"/>
  <cols>
    <col min="1" max="1" width="19.5546875" style="2" customWidth="1"/>
    <col min="2" max="2" width="26.33203125" style="2" customWidth="1"/>
    <col min="3" max="3" width="25.44140625" style="2" customWidth="1"/>
    <col min="4" max="4" width="21.88671875" style="2" customWidth="1"/>
    <col min="5" max="5" width="11.5546875" style="2"/>
    <col min="6" max="6" width="29" style="2" customWidth="1"/>
    <col min="7" max="7" width="12.6640625" style="2" customWidth="1"/>
    <col min="8" max="16384" width="11.5546875" style="2"/>
  </cols>
  <sheetData>
    <row r="1" spans="1:7" ht="14.4" thickBot="1"/>
    <row r="2" spans="1:7" ht="14.4" thickBot="1">
      <c r="A2" s="21" t="s">
        <v>99</v>
      </c>
      <c r="B2" s="22" t="s">
        <v>7</v>
      </c>
      <c r="C2" s="23" t="s">
        <v>1</v>
      </c>
      <c r="D2" s="24" t="s">
        <v>21</v>
      </c>
      <c r="F2" s="22" t="s">
        <v>2</v>
      </c>
      <c r="G2" s="24" t="s">
        <v>3</v>
      </c>
    </row>
    <row r="3" spans="1:7">
      <c r="A3" s="25" t="s">
        <v>23</v>
      </c>
      <c r="B3" s="26">
        <v>2300</v>
      </c>
      <c r="C3" s="27">
        <v>180</v>
      </c>
      <c r="D3" s="28" t="s">
        <v>92</v>
      </c>
      <c r="F3" s="29"/>
      <c r="G3" s="30"/>
    </row>
    <row r="4" spans="1:7">
      <c r="A4" s="31" t="s">
        <v>31</v>
      </c>
      <c r="B4" s="32">
        <v>220</v>
      </c>
      <c r="C4" s="4">
        <v>190</v>
      </c>
      <c r="D4" s="33" t="s">
        <v>93</v>
      </c>
      <c r="F4" s="34"/>
      <c r="G4" s="35"/>
    </row>
    <row r="5" spans="1:7">
      <c r="A5" s="31" t="s">
        <v>32</v>
      </c>
      <c r="B5" s="32">
        <v>2100</v>
      </c>
      <c r="C5" s="4">
        <v>200</v>
      </c>
      <c r="D5" s="33" t="s">
        <v>94</v>
      </c>
      <c r="F5" s="34"/>
      <c r="G5" s="35"/>
    </row>
    <row r="6" spans="1:7">
      <c r="A6" s="31" t="s">
        <v>33</v>
      </c>
      <c r="B6" s="32">
        <v>2000</v>
      </c>
      <c r="C6" s="4">
        <v>210</v>
      </c>
      <c r="D6" s="33" t="s">
        <v>95</v>
      </c>
      <c r="F6" s="34"/>
      <c r="G6" s="35"/>
    </row>
    <row r="7" spans="1:7">
      <c r="A7" s="31" t="s">
        <v>34</v>
      </c>
      <c r="B7" s="32">
        <v>1900</v>
      </c>
      <c r="C7" s="4">
        <v>220</v>
      </c>
      <c r="D7" s="33" t="s">
        <v>96</v>
      </c>
      <c r="F7" s="34"/>
      <c r="G7" s="35"/>
    </row>
    <row r="8" spans="1:7">
      <c r="A8" s="31" t="s">
        <v>28</v>
      </c>
      <c r="B8" s="32">
        <v>1850</v>
      </c>
      <c r="C8" s="4">
        <v>230</v>
      </c>
      <c r="D8" s="33" t="s">
        <v>64</v>
      </c>
      <c r="F8" s="34"/>
      <c r="G8" s="35"/>
    </row>
    <row r="9" spans="1:7">
      <c r="A9" s="31" t="s">
        <v>35</v>
      </c>
      <c r="B9" s="32">
        <v>1800</v>
      </c>
      <c r="C9" s="4">
        <v>240</v>
      </c>
      <c r="D9" s="33" t="s">
        <v>65</v>
      </c>
      <c r="F9" s="34"/>
      <c r="G9" s="35"/>
    </row>
    <row r="10" spans="1:7">
      <c r="A10" s="31" t="s">
        <v>36</v>
      </c>
      <c r="B10" s="32">
        <v>1750</v>
      </c>
      <c r="C10" s="4">
        <v>250</v>
      </c>
      <c r="D10" s="33" t="s">
        <v>66</v>
      </c>
      <c r="F10" s="34"/>
      <c r="G10" s="35"/>
    </row>
    <row r="11" spans="1:7">
      <c r="A11" s="36" t="s">
        <v>37</v>
      </c>
      <c r="B11" s="32">
        <v>1700</v>
      </c>
      <c r="C11" s="4">
        <v>260</v>
      </c>
      <c r="D11" s="33" t="s">
        <v>67</v>
      </c>
      <c r="F11" s="34"/>
      <c r="G11" s="35"/>
    </row>
    <row r="12" spans="1:7" ht="14.4" thickBot="1">
      <c r="A12" s="36" t="s">
        <v>38</v>
      </c>
      <c r="B12" s="32">
        <v>1650</v>
      </c>
      <c r="C12" s="4">
        <v>270</v>
      </c>
      <c r="D12" s="33" t="s">
        <v>68</v>
      </c>
      <c r="F12" s="37"/>
      <c r="G12" s="38"/>
    </row>
    <row r="13" spans="1:7">
      <c r="A13" s="39" t="s">
        <v>29</v>
      </c>
      <c r="B13" s="40">
        <v>1600</v>
      </c>
      <c r="C13" s="41" t="s">
        <v>8</v>
      </c>
      <c r="D13" s="42" t="s">
        <v>69</v>
      </c>
      <c r="E13" s="43" t="s">
        <v>24</v>
      </c>
      <c r="F13" s="44">
        <v>36</v>
      </c>
      <c r="G13" s="45">
        <v>17</v>
      </c>
    </row>
    <row r="14" spans="1:7">
      <c r="A14" s="36" t="s">
        <v>39</v>
      </c>
      <c r="B14" s="32">
        <v>1550</v>
      </c>
      <c r="C14" s="46"/>
      <c r="D14" s="33" t="s">
        <v>70</v>
      </c>
      <c r="E14" s="48" t="s">
        <v>48</v>
      </c>
      <c r="F14" s="32">
        <v>38</v>
      </c>
      <c r="G14" s="33">
        <v>15</v>
      </c>
    </row>
    <row r="15" spans="1:7">
      <c r="A15" s="36" t="s">
        <v>40</v>
      </c>
      <c r="B15" s="32">
        <v>1500</v>
      </c>
      <c r="C15" s="4" t="s">
        <v>9</v>
      </c>
      <c r="D15" s="33" t="s">
        <v>71</v>
      </c>
      <c r="E15" s="48" t="s">
        <v>49</v>
      </c>
      <c r="F15" s="32">
        <v>40</v>
      </c>
      <c r="G15" s="33">
        <v>12</v>
      </c>
    </row>
    <row r="16" spans="1:7">
      <c r="A16" s="36" t="s">
        <v>41</v>
      </c>
      <c r="B16" s="32">
        <v>1450</v>
      </c>
      <c r="C16" s="46"/>
      <c r="D16" s="33" t="s">
        <v>72</v>
      </c>
      <c r="E16" s="48" t="s">
        <v>50</v>
      </c>
      <c r="F16" s="32">
        <v>42</v>
      </c>
      <c r="G16" s="33">
        <v>9</v>
      </c>
    </row>
    <row r="17" spans="1:7">
      <c r="A17" s="36" t="s">
        <v>42</v>
      </c>
      <c r="B17" s="32">
        <v>1400</v>
      </c>
      <c r="C17" s="4" t="s">
        <v>10</v>
      </c>
      <c r="D17" s="33" t="s">
        <v>73</v>
      </c>
      <c r="E17" s="48" t="s">
        <v>51</v>
      </c>
      <c r="F17" s="32">
        <v>44</v>
      </c>
      <c r="G17" s="33">
        <v>7</v>
      </c>
    </row>
    <row r="18" spans="1:7">
      <c r="A18" s="49" t="s">
        <v>30</v>
      </c>
      <c r="B18" s="50">
        <v>1350</v>
      </c>
      <c r="C18" s="51" t="s">
        <v>11</v>
      </c>
      <c r="D18" s="59" t="s">
        <v>74</v>
      </c>
      <c r="E18" s="52" t="s">
        <v>27</v>
      </c>
      <c r="F18" s="40" t="s">
        <v>15</v>
      </c>
      <c r="G18" s="42">
        <v>5</v>
      </c>
    </row>
    <row r="19" spans="1:7">
      <c r="A19" s="36" t="s">
        <v>43</v>
      </c>
      <c r="B19" s="32">
        <v>1300</v>
      </c>
      <c r="C19" s="4" t="s">
        <v>12</v>
      </c>
      <c r="D19" s="33" t="s">
        <v>75</v>
      </c>
      <c r="E19" s="48" t="s">
        <v>52</v>
      </c>
      <c r="F19" s="53" t="s">
        <v>16</v>
      </c>
      <c r="G19" s="33">
        <v>4</v>
      </c>
    </row>
    <row r="20" spans="1:7">
      <c r="A20" s="36" t="s">
        <v>44</v>
      </c>
      <c r="B20" s="32">
        <v>1250</v>
      </c>
      <c r="C20" s="4" t="s">
        <v>13</v>
      </c>
      <c r="D20" s="33" t="s">
        <v>76</v>
      </c>
      <c r="E20" s="48" t="s">
        <v>27</v>
      </c>
      <c r="F20" s="32" t="s">
        <v>17</v>
      </c>
      <c r="G20" s="33">
        <v>3</v>
      </c>
    </row>
    <row r="21" spans="1:7">
      <c r="A21" s="36" t="s">
        <v>45</v>
      </c>
      <c r="B21" s="32">
        <v>1200</v>
      </c>
      <c r="C21" s="46"/>
      <c r="D21" s="33" t="s">
        <v>77</v>
      </c>
      <c r="E21" s="48" t="s">
        <v>53</v>
      </c>
      <c r="F21" s="32" t="s">
        <v>18</v>
      </c>
      <c r="G21" s="33">
        <v>2</v>
      </c>
    </row>
    <row r="22" spans="1:7">
      <c r="A22" s="36" t="s">
        <v>46</v>
      </c>
      <c r="B22" s="32">
        <v>1150</v>
      </c>
      <c r="C22" s="46"/>
      <c r="D22" s="33" t="s">
        <v>78</v>
      </c>
      <c r="E22" s="48" t="s">
        <v>54</v>
      </c>
      <c r="F22" s="32" t="s">
        <v>19</v>
      </c>
      <c r="G22" s="33">
        <v>1</v>
      </c>
    </row>
    <row r="23" spans="1:7" ht="14.4" thickBot="1">
      <c r="A23" s="54" t="s">
        <v>47</v>
      </c>
      <c r="B23" s="55" t="s">
        <v>102</v>
      </c>
      <c r="C23" s="56" t="s">
        <v>14</v>
      </c>
      <c r="D23" s="57" t="s">
        <v>79</v>
      </c>
      <c r="E23" s="58" t="s">
        <v>55</v>
      </c>
      <c r="F23" s="55" t="s">
        <v>20</v>
      </c>
      <c r="G23" s="57" t="s">
        <v>103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Saisie résultats</vt:lpstr>
      <vt:lpstr>Barême Masculin Séniors</vt:lpstr>
      <vt:lpstr>Barême Masculin Master 1</vt:lpstr>
      <vt:lpstr>Barême Masculin Master 2</vt:lpstr>
      <vt:lpstr>Barême Féminin Séniors</vt:lpstr>
      <vt:lpstr>Barême Féminin Master 1</vt:lpstr>
      <vt:lpstr>Barême Féminin Master 2</vt:lpstr>
      <vt:lpstr>Note_Master10</vt:lpstr>
      <vt:lpstr>Note_Master20</vt:lpstr>
      <vt:lpstr>Note_Sénior10</vt:lpstr>
      <vt:lpstr>Note_Sénior20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SAMOYAU</dc:creator>
  <cp:lastModifiedBy>Vincent SAMOYAU</cp:lastModifiedBy>
  <dcterms:created xsi:type="dcterms:W3CDTF">2011-03-22T19:39:08Z</dcterms:created>
  <dcterms:modified xsi:type="dcterms:W3CDTF">2011-06-19T07:32:08Z</dcterms:modified>
</cp:coreProperties>
</file>