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7740D256-AE8E-47AE-9037-B0A922D12D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4" i="1" l="1" a="1"/>
  <c r="C34" i="1" s="1"/>
  <c r="C38" i="1" a="1"/>
  <c r="C38" i="1" s="1"/>
  <c r="C37" i="1" a="1"/>
  <c r="C37" i="1" s="1"/>
  <c r="C36" i="1" a="1"/>
  <c r="C36" i="1" s="1"/>
  <c r="C35" i="1" a="1"/>
  <c r="C35" i="1" s="1"/>
  <c r="C40" i="1" a="1"/>
  <c r="C40" i="1" s="1"/>
  <c r="C39" i="1" a="1"/>
  <c r="C39" i="1" s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<sst xmlns="http://schemas.openxmlformats.org/spreadsheetml/2006/main" count="13" uniqueCount="13">
  <si>
    <t>TEST POUR 2022</t>
  </si>
  <si>
    <t xml:space="preserve">Calculs équation </t>
  </si>
  <si>
    <t>Semaine</t>
  </si>
  <si>
    <t>X</t>
  </si>
  <si>
    <t>b6</t>
  </si>
  <si>
    <t>b5</t>
  </si>
  <si>
    <t>b4</t>
  </si>
  <si>
    <t>b3</t>
  </si>
  <si>
    <t>b2</t>
  </si>
  <si>
    <t>b1</t>
  </si>
  <si>
    <t>a</t>
  </si>
  <si>
    <t>Y calculés</t>
  </si>
  <si>
    <t>Y de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</si>
</sst>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Proj nids 21/22 </a:t>
            </a:r>
            <a:r>
              <a:rPr lang="fr-FR" sz="1600" b="1" i="0" u="none" strike="noStrike" kern="120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et moy. </a:t>
            </a:r>
            <a:r>
              <a:rPr lang="fr-FR" sz="1600"/>
              <a:t> </a:t>
            </a:r>
            <a:r>
              <a:rPr lang="fr-FR"/>
              <a:t>en fonction de la pression</a:t>
            </a:r>
          </a:p>
        </c:rich>
      </c:tx>
      <c:layout>
        <c:manualLayout>
          <c:xMode val="edge"/>
          <c:yMode val="edge"/>
          <c:x val="0.15318631811321928"/>
          <c:y val="2.500002053580938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Fraies 21/22 expected</c:v>
          </c:tx>
          <c:spPr>
            <a:solidFill>
              <a:srgbClr val="FF0000"/>
            </a:solidFill>
            <a:ln>
              <a:solidFill>
                <a:srgbClr val="FF0000"/>
              </a:solidFill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trendline>
            <c:spPr>
              <a:ln w="19050" cap="rnd">
                <a:solidFill>
                  <a:srgbClr val="FF0000"/>
                </a:solidFill>
              </a:ln>
              <a:effectLst/>
            </c:spPr>
            <c:trendlineType val="poly"/>
            <c:order val="6"/>
            <c:dispRSqr val="0"/>
            <c:dispEq val="0"/>
          </c:trendline>
          <c:cat>
            <c:numRef>
              <c:f>'[1]Nb nids . semaine &amp; P'!$A$2:$A$27</c:f>
              <c:numCache>
                <c:formatCode>General</c:formatCode>
                <c:ptCount val="26"/>
                <c:pt idx="0">
                  <c:v>48</c:v>
                </c:pt>
                <c:pt idx="1">
                  <c:v>49</c:v>
                </c:pt>
                <c:pt idx="2">
                  <c:v>50</c:v>
                </c:pt>
                <c:pt idx="3">
                  <c:v>51</c:v>
                </c:pt>
                <c:pt idx="4">
                  <c:v>52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</c:numCache>
            </c:numRef>
          </c:cat>
          <c:val>
            <c:numRef>
              <c:f>'[1]Nb nids . semaine &amp; P'!$G$149:$G$174</c:f>
              <c:numCache>
                <c:formatCode>0</c:formatCode>
                <c:ptCount val="26"/>
                <c:pt idx="0">
                  <c:v>4</c:v>
                </c:pt>
                <c:pt idx="1">
                  <c:v>5</c:v>
                </c:pt>
                <c:pt idx="2">
                  <c:v>14</c:v>
                </c:pt>
                <c:pt idx="3">
                  <c:v>12</c:v>
                </c:pt>
                <c:pt idx="4">
                  <c:v>13</c:v>
                </c:pt>
                <c:pt idx="5">
                  <c:v>39</c:v>
                </c:pt>
                <c:pt idx="7" formatCode="General">
                  <c:v>102</c:v>
                </c:pt>
                <c:pt idx="8" formatCode="General">
                  <c:v>140</c:v>
                </c:pt>
                <c:pt idx="9" formatCode="General">
                  <c:v>150</c:v>
                </c:pt>
                <c:pt idx="10" formatCode="General">
                  <c:v>182</c:v>
                </c:pt>
                <c:pt idx="11" formatCode="General">
                  <c:v>170</c:v>
                </c:pt>
                <c:pt idx="12" formatCode="General">
                  <c:v>182</c:v>
                </c:pt>
                <c:pt idx="13" formatCode="General">
                  <c:v>194</c:v>
                </c:pt>
                <c:pt idx="14" formatCode="General">
                  <c:v>155</c:v>
                </c:pt>
                <c:pt idx="16" formatCode="General">
                  <c:v>131</c:v>
                </c:pt>
                <c:pt idx="17" formatCode="General">
                  <c:v>113</c:v>
                </c:pt>
                <c:pt idx="18" formatCode="General">
                  <c:v>105</c:v>
                </c:pt>
                <c:pt idx="19" formatCode="General">
                  <c:v>80</c:v>
                </c:pt>
                <c:pt idx="20" formatCode="General">
                  <c:v>49</c:v>
                </c:pt>
                <c:pt idx="21" formatCode="General">
                  <c:v>43</c:v>
                </c:pt>
                <c:pt idx="22" formatCode="General">
                  <c:v>56</c:v>
                </c:pt>
                <c:pt idx="23" formatCode="General">
                  <c:v>20</c:v>
                </c:pt>
                <c:pt idx="24" formatCode="General">
                  <c:v>15</c:v>
                </c:pt>
                <c:pt idx="25" formatCode="General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2B1-4217-93C2-0A5B5D8D0538}"/>
            </c:ext>
          </c:extLst>
        </c:ser>
        <c:ser>
          <c:idx val="2"/>
          <c:order val="2"/>
          <c:tx>
            <c:v>Fraies moyenne 19/24</c:v>
          </c:tx>
          <c:spPr>
            <a:solidFill>
              <a:srgbClr val="92D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'[1]Nb nids . semaine &amp; P'!$A$2:$A$27</c:f>
              <c:numCache>
                <c:formatCode>General</c:formatCode>
                <c:ptCount val="26"/>
                <c:pt idx="0">
                  <c:v>48</c:v>
                </c:pt>
                <c:pt idx="1">
                  <c:v>49</c:v>
                </c:pt>
                <c:pt idx="2">
                  <c:v>50</c:v>
                </c:pt>
                <c:pt idx="3">
                  <c:v>51</c:v>
                </c:pt>
                <c:pt idx="4">
                  <c:v>52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</c:numCache>
            </c:numRef>
          </c:cat>
          <c:val>
            <c:numRef>
              <c:f>'[1]Nb nids . semaine &amp; P'!$O$2:$O$27</c:f>
              <c:numCache>
                <c:formatCode>0</c:formatCode>
                <c:ptCount val="26"/>
                <c:pt idx="0">
                  <c:v>4</c:v>
                </c:pt>
                <c:pt idx="1">
                  <c:v>5</c:v>
                </c:pt>
                <c:pt idx="2">
                  <c:v>13.5</c:v>
                </c:pt>
                <c:pt idx="3">
                  <c:v>11.5</c:v>
                </c:pt>
                <c:pt idx="4">
                  <c:v>13</c:v>
                </c:pt>
                <c:pt idx="5">
                  <c:v>33.4</c:v>
                </c:pt>
                <c:pt idx="6">
                  <c:v>30.25</c:v>
                </c:pt>
                <c:pt idx="7">
                  <c:v>64.599999999999994</c:v>
                </c:pt>
                <c:pt idx="8">
                  <c:v>80</c:v>
                </c:pt>
                <c:pt idx="9">
                  <c:v>96.6</c:v>
                </c:pt>
                <c:pt idx="10">
                  <c:v>94.4</c:v>
                </c:pt>
                <c:pt idx="11">
                  <c:v>107.08067226890758</c:v>
                </c:pt>
                <c:pt idx="12">
                  <c:v>101.8</c:v>
                </c:pt>
                <c:pt idx="13">
                  <c:v>121.6</c:v>
                </c:pt>
                <c:pt idx="14">
                  <c:v>106.43333333333335</c:v>
                </c:pt>
                <c:pt idx="15">
                  <c:v>94.666666666666671</c:v>
                </c:pt>
                <c:pt idx="16">
                  <c:v>80.8</c:v>
                </c:pt>
                <c:pt idx="17">
                  <c:v>64.2</c:v>
                </c:pt>
                <c:pt idx="18">
                  <c:v>63.8</c:v>
                </c:pt>
                <c:pt idx="19">
                  <c:v>49.2</c:v>
                </c:pt>
                <c:pt idx="20">
                  <c:v>30.8</c:v>
                </c:pt>
                <c:pt idx="21">
                  <c:v>28.6</c:v>
                </c:pt>
                <c:pt idx="22">
                  <c:v>21.4</c:v>
                </c:pt>
                <c:pt idx="23">
                  <c:v>10.25</c:v>
                </c:pt>
                <c:pt idx="24">
                  <c:v>8</c:v>
                </c:pt>
                <c:pt idx="25">
                  <c:v>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2B1-4217-93C2-0A5B5D8D05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42473792"/>
        <c:axId val="1095465424"/>
      </c:barChart>
      <c:lineChart>
        <c:grouping val="standard"/>
        <c:varyColors val="0"/>
        <c:ser>
          <c:idx val="1"/>
          <c:order val="1"/>
          <c:tx>
            <c:v>Pression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'[1]Nb nids . semaine &amp; P'!$A$2:$A$27</c:f>
              <c:numCache>
                <c:formatCode>General</c:formatCode>
                <c:ptCount val="26"/>
                <c:pt idx="0">
                  <c:v>48</c:v>
                </c:pt>
                <c:pt idx="1">
                  <c:v>49</c:v>
                </c:pt>
                <c:pt idx="2">
                  <c:v>50</c:v>
                </c:pt>
                <c:pt idx="3">
                  <c:v>51</c:v>
                </c:pt>
                <c:pt idx="4">
                  <c:v>52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</c:numCache>
            </c:numRef>
          </c:cat>
          <c:val>
            <c:numRef>
              <c:f>'[1]Nb nids . semaine &amp; P'!$F$2:$F$27</c:f>
              <c:numCache>
                <c:formatCode>General</c:formatCode>
                <c:ptCount val="26"/>
                <c:pt idx="0">
                  <c:v>1013</c:v>
                </c:pt>
                <c:pt idx="1">
                  <c:v>1015</c:v>
                </c:pt>
                <c:pt idx="2" formatCode="0">
                  <c:v>1028</c:v>
                </c:pt>
                <c:pt idx="3" formatCode="0">
                  <c:v>1015</c:v>
                </c:pt>
                <c:pt idx="4" formatCode="0">
                  <c:v>1022</c:v>
                </c:pt>
                <c:pt idx="5" formatCode="0">
                  <c:v>1014</c:v>
                </c:pt>
                <c:pt idx="6" formatCode="0">
                  <c:v>1030</c:v>
                </c:pt>
                <c:pt idx="7" formatCode="0">
                  <c:v>1029</c:v>
                </c:pt>
                <c:pt idx="8" formatCode="0">
                  <c:v>1029</c:v>
                </c:pt>
                <c:pt idx="9" formatCode="0">
                  <c:v>1022</c:v>
                </c:pt>
                <c:pt idx="10" formatCode="0">
                  <c:v>1026</c:v>
                </c:pt>
                <c:pt idx="11" formatCode="0">
                  <c:v>1020</c:v>
                </c:pt>
                <c:pt idx="12" formatCode="0">
                  <c:v>1025</c:v>
                </c:pt>
                <c:pt idx="13" formatCode="0">
                  <c:v>1018</c:v>
                </c:pt>
                <c:pt idx="14" formatCode="0">
                  <c:v>1021</c:v>
                </c:pt>
                <c:pt idx="15" formatCode="0">
                  <c:v>1027</c:v>
                </c:pt>
                <c:pt idx="16" formatCode="0">
                  <c:v>1025</c:v>
                </c:pt>
                <c:pt idx="17" formatCode="0">
                  <c:v>1008</c:v>
                </c:pt>
                <c:pt idx="18" formatCode="0">
                  <c:v>1014</c:v>
                </c:pt>
                <c:pt idx="19" formatCode="0">
                  <c:v>1016</c:v>
                </c:pt>
                <c:pt idx="20" formatCode="0">
                  <c:v>1006</c:v>
                </c:pt>
                <c:pt idx="21" formatCode="0">
                  <c:v>1018</c:v>
                </c:pt>
                <c:pt idx="22" formatCode="0">
                  <c:v>1018</c:v>
                </c:pt>
                <c:pt idx="23" formatCode="0">
                  <c:v>1020</c:v>
                </c:pt>
                <c:pt idx="24" formatCode="0">
                  <c:v>1017</c:v>
                </c:pt>
                <c:pt idx="25" formatCode="0">
                  <c:v>1013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2B1-4217-93C2-0A5B5D8D05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0500784"/>
        <c:axId val="965157968"/>
      </c:lineChart>
      <c:catAx>
        <c:axId val="11424737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100"/>
                  <a:t>Semaine</a:t>
                </a:r>
                <a:endParaRPr lang="fr-FR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95465424"/>
        <c:crosses val="autoZero"/>
        <c:auto val="1"/>
        <c:lblAlgn val="ctr"/>
        <c:lblOffset val="100"/>
        <c:noMultiLvlLbl val="0"/>
      </c:catAx>
      <c:valAx>
        <c:axId val="1095465424"/>
        <c:scaling>
          <c:orientation val="minMax"/>
          <c:max val="2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100"/>
                  <a:t>Nb de nids</a:t>
                </a:r>
              </a:p>
            </c:rich>
          </c:tx>
          <c:layout>
            <c:manualLayout>
              <c:xMode val="edge"/>
              <c:yMode val="edge"/>
              <c:x val="1.4742548809662522E-2"/>
              <c:y val="0.4018409141377142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42473792"/>
        <c:crosses val="autoZero"/>
        <c:crossBetween val="between"/>
      </c:valAx>
      <c:valAx>
        <c:axId val="965157968"/>
        <c:scaling>
          <c:orientation val="minMax"/>
          <c:max val="1040"/>
          <c:min val="98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100"/>
                  <a:t>Pression</a:t>
                </a:r>
                <a:endParaRPr lang="fr-FR"/>
              </a:p>
            </c:rich>
          </c:tx>
          <c:layout>
            <c:manualLayout>
              <c:xMode val="edge"/>
              <c:yMode val="edge"/>
              <c:x val="0.95866557877490866"/>
              <c:y val="0.4179679798610779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0500784"/>
        <c:crosses val="max"/>
        <c:crossBetween val="between"/>
      </c:valAx>
      <c:catAx>
        <c:axId val="62050078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9651579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5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3</xdr:row>
      <xdr:rowOff>0</xdr:rowOff>
    </xdr:from>
    <xdr:to>
      <xdr:col>14</xdr:col>
      <xdr:colOff>131048</xdr:colOff>
      <xdr:row>21</xdr:row>
      <xdr:rowOff>3510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9E54319-5095-4732-8572-B046F14327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COMMUN\TECHNIQUE\@ETUDES%202024\ETU'FRAIS\Stage%20Axel%20MURET\Donn&#233;es%20Stage\Etu'frais\Suivi_fray&#232;res_Sorgue%20Amont%202024.xlsx" TargetMode="External"/><Relationship Id="rId1" Type="http://schemas.openxmlformats.org/officeDocument/2006/relationships/externalLinkPath" Target="file:///Z:\COMMUN\TECHNIQUE\@ETUDES%202024\ETU'FRAIS\Stage%20Axel%20MURET\Donn&#233;es%20Stage\Etu'frais\Suivi_fray&#232;res_Sorgue%20Amont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étadonnée"/>
      <sheetName val="Suivi hebdo"/>
      <sheetName val="Nombre de nid. parcours"/>
      <sheetName val="Données Pression 19-24"/>
      <sheetName val="Calculs Pression"/>
      <sheetName val="Calculs d'indices Pression"/>
      <sheetName val="Calculs d'indices Debits"/>
      <sheetName val="Estim. pertes"/>
      <sheetName val="Nb nids . semaine &amp; P"/>
      <sheetName val="Nombre de nids. ha. parcours"/>
      <sheetName val="Nombre de nids. ha. parcours. s"/>
      <sheetName val="Calculs frai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A2">
            <v>48</v>
          </cell>
          <cell r="F2">
            <v>1013</v>
          </cell>
          <cell r="O2">
            <v>4</v>
          </cell>
        </row>
        <row r="3">
          <cell r="A3">
            <v>49</v>
          </cell>
          <cell r="F3">
            <v>1015</v>
          </cell>
          <cell r="O3">
            <v>5</v>
          </cell>
        </row>
        <row r="4">
          <cell r="A4">
            <v>50</v>
          </cell>
          <cell r="F4">
            <v>1028</v>
          </cell>
          <cell r="O4">
            <v>13.5</v>
          </cell>
        </row>
        <row r="5">
          <cell r="A5">
            <v>51</v>
          </cell>
          <cell r="F5">
            <v>1015</v>
          </cell>
          <cell r="O5">
            <v>11.5</v>
          </cell>
        </row>
        <row r="6">
          <cell r="A6">
            <v>52</v>
          </cell>
          <cell r="F6">
            <v>1022</v>
          </cell>
          <cell r="O6">
            <v>13</v>
          </cell>
        </row>
        <row r="7">
          <cell r="A7">
            <v>1</v>
          </cell>
          <cell r="F7">
            <v>1014</v>
          </cell>
          <cell r="O7">
            <v>33.4</v>
          </cell>
        </row>
        <row r="8">
          <cell r="A8">
            <v>2</v>
          </cell>
          <cell r="F8">
            <v>1030</v>
          </cell>
          <cell r="O8">
            <v>30.25</v>
          </cell>
        </row>
        <row r="9">
          <cell r="A9">
            <v>3</v>
          </cell>
          <cell r="F9">
            <v>1029</v>
          </cell>
          <cell r="O9">
            <v>64.599999999999994</v>
          </cell>
        </row>
        <row r="10">
          <cell r="A10">
            <v>4</v>
          </cell>
          <cell r="F10">
            <v>1029</v>
          </cell>
          <cell r="O10">
            <v>80</v>
          </cell>
        </row>
        <row r="11">
          <cell r="A11">
            <v>5</v>
          </cell>
          <cell r="F11">
            <v>1022</v>
          </cell>
          <cell r="O11">
            <v>96.6</v>
          </cell>
        </row>
        <row r="12">
          <cell r="A12">
            <v>6</v>
          </cell>
          <cell r="F12">
            <v>1026</v>
          </cell>
          <cell r="O12">
            <v>94.4</v>
          </cell>
        </row>
        <row r="13">
          <cell r="A13">
            <v>7</v>
          </cell>
          <cell r="F13">
            <v>1020</v>
          </cell>
          <cell r="O13">
            <v>107.08067226890758</v>
          </cell>
        </row>
        <row r="14">
          <cell r="A14">
            <v>8</v>
          </cell>
          <cell r="F14">
            <v>1025</v>
          </cell>
          <cell r="O14">
            <v>101.8</v>
          </cell>
        </row>
        <row r="15">
          <cell r="A15">
            <v>9</v>
          </cell>
          <cell r="F15">
            <v>1018</v>
          </cell>
          <cell r="O15">
            <v>121.6</v>
          </cell>
        </row>
        <row r="16">
          <cell r="A16">
            <v>10</v>
          </cell>
          <cell r="F16">
            <v>1021</v>
          </cell>
          <cell r="O16">
            <v>106.43333333333335</v>
          </cell>
        </row>
        <row r="17">
          <cell r="A17">
            <v>11</v>
          </cell>
          <cell r="F17">
            <v>1027</v>
          </cell>
          <cell r="O17">
            <v>94.666666666666671</v>
          </cell>
        </row>
        <row r="18">
          <cell r="A18">
            <v>12</v>
          </cell>
          <cell r="F18">
            <v>1025</v>
          </cell>
          <cell r="O18">
            <v>80.8</v>
          </cell>
        </row>
        <row r="19">
          <cell r="A19">
            <v>13</v>
          </cell>
          <cell r="F19">
            <v>1008</v>
          </cell>
          <cell r="O19">
            <v>64.2</v>
          </cell>
        </row>
        <row r="20">
          <cell r="A20">
            <v>14</v>
          </cell>
          <cell r="F20">
            <v>1014</v>
          </cell>
          <cell r="O20">
            <v>63.8</v>
          </cell>
        </row>
        <row r="21">
          <cell r="A21">
            <v>15</v>
          </cell>
          <cell r="F21">
            <v>1016</v>
          </cell>
          <cell r="O21">
            <v>49.2</v>
          </cell>
        </row>
        <row r="22">
          <cell r="A22">
            <v>16</v>
          </cell>
          <cell r="F22">
            <v>1006</v>
          </cell>
          <cell r="O22">
            <v>30.8</v>
          </cell>
        </row>
        <row r="23">
          <cell r="A23">
            <v>17</v>
          </cell>
          <cell r="F23">
            <v>1018</v>
          </cell>
          <cell r="O23">
            <v>28.6</v>
          </cell>
        </row>
        <row r="24">
          <cell r="A24">
            <v>18</v>
          </cell>
          <cell r="F24">
            <v>1018</v>
          </cell>
          <cell r="O24">
            <v>21.4</v>
          </cell>
        </row>
        <row r="25">
          <cell r="A25">
            <v>19</v>
          </cell>
          <cell r="F25">
            <v>1020</v>
          </cell>
          <cell r="O25">
            <v>10.25</v>
          </cell>
        </row>
        <row r="26">
          <cell r="A26">
            <v>20</v>
          </cell>
          <cell r="F26">
            <v>1017</v>
          </cell>
          <cell r="O26">
            <v>8</v>
          </cell>
        </row>
        <row r="27">
          <cell r="A27">
            <v>21</v>
          </cell>
          <cell r="F27">
            <v>1013</v>
          </cell>
          <cell r="O27">
            <v>2.5</v>
          </cell>
        </row>
        <row r="149">
          <cell r="G149">
            <v>4</v>
          </cell>
        </row>
        <row r="150">
          <cell r="G150">
            <v>5</v>
          </cell>
        </row>
        <row r="151">
          <cell r="G151">
            <v>14</v>
          </cell>
        </row>
        <row r="152">
          <cell r="G152">
            <v>12</v>
          </cell>
        </row>
        <row r="153">
          <cell r="G153">
            <v>13</v>
          </cell>
        </row>
        <row r="154">
          <cell r="G154">
            <v>39</v>
          </cell>
        </row>
        <row r="156">
          <cell r="G156">
            <v>102</v>
          </cell>
        </row>
        <row r="157">
          <cell r="G157">
            <v>140</v>
          </cell>
        </row>
        <row r="158">
          <cell r="G158">
            <v>150</v>
          </cell>
        </row>
        <row r="159">
          <cell r="G159">
            <v>182</v>
          </cell>
        </row>
        <row r="160">
          <cell r="G160">
            <v>170</v>
          </cell>
        </row>
        <row r="161">
          <cell r="G161">
            <v>182</v>
          </cell>
        </row>
        <row r="162">
          <cell r="G162">
            <v>194</v>
          </cell>
        </row>
        <row r="163">
          <cell r="G163">
            <v>155</v>
          </cell>
        </row>
        <row r="165">
          <cell r="G165">
            <v>131</v>
          </cell>
        </row>
        <row r="166">
          <cell r="G166">
            <v>113</v>
          </cell>
        </row>
        <row r="167">
          <cell r="G167">
            <v>105</v>
          </cell>
        </row>
        <row r="168">
          <cell r="G168">
            <v>80</v>
          </cell>
        </row>
        <row r="169">
          <cell r="G169">
            <v>49</v>
          </cell>
        </row>
        <row r="170">
          <cell r="G170">
            <v>43</v>
          </cell>
        </row>
        <row r="171">
          <cell r="G171">
            <v>56</v>
          </cell>
        </row>
        <row r="172">
          <cell r="G172">
            <v>20</v>
          </cell>
        </row>
        <row r="173">
          <cell r="G173">
            <v>15</v>
          </cell>
        </row>
        <row r="174">
          <cell r="G174">
            <v>5</v>
          </cell>
        </row>
      </sheetData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0"/>
  <sheetViews>
    <sheetView tabSelected="1" workbookViewId="0">
      <selection activeCell="C35" sqref="C35"/>
    </sheetView>
  </sheetViews>
  <sheetFormatPr baseColWidth="10" defaultColWidth="9.140625" defaultRowHeight="15" x14ac:dyDescent="0.25"/>
  <cols>
    <col min="1" max="15" width="15.7109375" customWidth="1"/>
  </cols>
  <sheetData>
    <row r="1" spans="1:7" x14ac:dyDescent="0.25">
      <c r="B1" s="2" t="s">
        <v>0</v>
      </c>
      <c r="C1" s="2"/>
    </row>
    <row r="2" spans="1:7" x14ac:dyDescent="0.25">
      <c r="B2" s="2" t="s">
        <v>1</v>
      </c>
      <c r="C2" s="2"/>
    </row>
    <row r="3" spans="1:7" x14ac:dyDescent="0.25">
      <c r="A3" s="3" t="s">
        <v>2</v>
      </c>
      <c r="B3" s="3" t="s">
        <v>3</v>
      </c>
      <c r="C3" s="3" t="s">
        <v>11</v>
      </c>
      <c r="G3" s="3" t="s">
        <v>12</v>
      </c>
    </row>
    <row r="4" spans="1:7" x14ac:dyDescent="0.25">
      <c r="A4" s="1">
        <v>48</v>
      </c>
      <c r="B4" s="1">
        <v>1</v>
      </c>
      <c r="C4" s="1">
        <f>($C$179*B4^6) + ($C$180*B4^5) +($C$181*B4^4) + ($C$182*B4^3) + ($C$183*B4^2) + ($C$184*B4) + $C$185</f>
        <v>0</v>
      </c>
      <c r="G4" s="1">
        <v>4</v>
      </c>
    </row>
    <row r="5" spans="1:7" x14ac:dyDescent="0.25">
      <c r="A5" s="1">
        <v>49</v>
      </c>
      <c r="B5" s="1">
        <v>2</v>
      </c>
      <c r="C5" s="1">
        <f t="shared" ref="C5:C29" si="0">($C$179*B5^6) + ($C$180*B5^5) +($C$181*B5^4) + ($C$182*B5^3) + ($C$183*B5^2) + ($C$184*B5) + $C$185</f>
        <v>0</v>
      </c>
      <c r="G5" s="1">
        <v>5</v>
      </c>
    </row>
    <row r="6" spans="1:7" x14ac:dyDescent="0.25">
      <c r="A6" s="1">
        <v>50</v>
      </c>
      <c r="B6" s="1">
        <v>3</v>
      </c>
      <c r="C6" s="1">
        <f t="shared" si="0"/>
        <v>0</v>
      </c>
      <c r="G6" s="1">
        <v>14</v>
      </c>
    </row>
    <row r="7" spans="1:7" x14ac:dyDescent="0.25">
      <c r="A7" s="1">
        <v>51</v>
      </c>
      <c r="B7" s="1">
        <v>4</v>
      </c>
      <c r="C7" s="1">
        <f t="shared" si="0"/>
        <v>0</v>
      </c>
      <c r="G7" s="1">
        <v>12</v>
      </c>
    </row>
    <row r="8" spans="1:7" x14ac:dyDescent="0.25">
      <c r="A8" s="1">
        <v>52</v>
      </c>
      <c r="B8" s="1">
        <v>5</v>
      </c>
      <c r="C8" s="1">
        <f t="shared" si="0"/>
        <v>0</v>
      </c>
      <c r="G8" s="1">
        <v>13</v>
      </c>
    </row>
    <row r="9" spans="1:7" x14ac:dyDescent="0.25">
      <c r="A9" s="1">
        <v>1</v>
      </c>
      <c r="B9" s="1">
        <v>6</v>
      </c>
      <c r="C9" s="1">
        <f t="shared" si="0"/>
        <v>0</v>
      </c>
      <c r="G9" s="1">
        <v>39</v>
      </c>
    </row>
    <row r="10" spans="1:7" x14ac:dyDescent="0.25">
      <c r="A10" s="1">
        <v>2</v>
      </c>
      <c r="B10" s="1">
        <v>7</v>
      </c>
      <c r="C10" s="1">
        <f t="shared" si="0"/>
        <v>0</v>
      </c>
      <c r="G10" s="1"/>
    </row>
    <row r="11" spans="1:7" x14ac:dyDescent="0.25">
      <c r="A11" s="1">
        <v>3</v>
      </c>
      <c r="B11" s="1">
        <v>8</v>
      </c>
      <c r="C11" s="1">
        <f t="shared" si="0"/>
        <v>0</v>
      </c>
      <c r="G11" s="1">
        <v>102</v>
      </c>
    </row>
    <row r="12" spans="1:7" x14ac:dyDescent="0.25">
      <c r="A12" s="1">
        <v>4</v>
      </c>
      <c r="B12" s="1">
        <v>9</v>
      </c>
      <c r="C12" s="1">
        <f t="shared" si="0"/>
        <v>0</v>
      </c>
      <c r="G12" s="1">
        <v>140</v>
      </c>
    </row>
    <row r="13" spans="1:7" x14ac:dyDescent="0.25">
      <c r="A13" s="1">
        <v>5</v>
      </c>
      <c r="B13" s="1">
        <v>10</v>
      </c>
      <c r="C13" s="1">
        <f t="shared" si="0"/>
        <v>0</v>
      </c>
      <c r="G13" s="1">
        <v>150</v>
      </c>
    </row>
    <row r="14" spans="1:7" x14ac:dyDescent="0.25">
      <c r="A14" s="1">
        <v>6</v>
      </c>
      <c r="B14" s="1">
        <v>11</v>
      </c>
      <c r="C14" s="1">
        <f t="shared" si="0"/>
        <v>0</v>
      </c>
      <c r="G14" s="1">
        <v>182</v>
      </c>
    </row>
    <row r="15" spans="1:7" x14ac:dyDescent="0.25">
      <c r="A15" s="1">
        <v>7</v>
      </c>
      <c r="B15" s="1">
        <v>12</v>
      </c>
      <c r="C15" s="1">
        <f t="shared" si="0"/>
        <v>0</v>
      </c>
      <c r="G15" s="1">
        <v>170</v>
      </c>
    </row>
    <row r="16" spans="1:7" x14ac:dyDescent="0.25">
      <c r="A16" s="1">
        <v>8</v>
      </c>
      <c r="B16" s="1">
        <v>13</v>
      </c>
      <c r="C16" s="1">
        <f t="shared" si="0"/>
        <v>0</v>
      </c>
      <c r="G16" s="1">
        <v>182</v>
      </c>
    </row>
    <row r="17" spans="1:7" x14ac:dyDescent="0.25">
      <c r="A17" s="1">
        <v>9</v>
      </c>
      <c r="B17" s="1">
        <v>14</v>
      </c>
      <c r="C17" s="1">
        <f t="shared" si="0"/>
        <v>0</v>
      </c>
      <c r="G17" s="1">
        <v>194</v>
      </c>
    </row>
    <row r="18" spans="1:7" x14ac:dyDescent="0.25">
      <c r="A18" s="1">
        <v>10</v>
      </c>
      <c r="B18" s="1">
        <v>15</v>
      </c>
      <c r="C18" s="1">
        <f t="shared" si="0"/>
        <v>0</v>
      </c>
      <c r="G18" s="1">
        <v>155</v>
      </c>
    </row>
    <row r="19" spans="1:7" x14ac:dyDescent="0.25">
      <c r="A19" s="1">
        <v>11</v>
      </c>
      <c r="B19" s="1">
        <v>16</v>
      </c>
      <c r="C19" s="1">
        <f t="shared" si="0"/>
        <v>0</v>
      </c>
      <c r="G19" s="1"/>
    </row>
    <row r="20" spans="1:7" x14ac:dyDescent="0.25">
      <c r="A20" s="1">
        <v>12</v>
      </c>
      <c r="B20" s="1">
        <v>17</v>
      </c>
      <c r="C20" s="1">
        <f t="shared" si="0"/>
        <v>0</v>
      </c>
      <c r="G20" s="1">
        <v>131</v>
      </c>
    </row>
    <row r="21" spans="1:7" x14ac:dyDescent="0.25">
      <c r="A21" s="1">
        <v>13</v>
      </c>
      <c r="B21" s="1">
        <v>18</v>
      </c>
      <c r="C21" s="1">
        <f t="shared" si="0"/>
        <v>0</v>
      </c>
      <c r="G21" s="1">
        <v>113</v>
      </c>
    </row>
    <row r="22" spans="1:7" x14ac:dyDescent="0.25">
      <c r="A22" s="1">
        <v>14</v>
      </c>
      <c r="B22" s="1">
        <v>19</v>
      </c>
      <c r="C22" s="1">
        <f t="shared" si="0"/>
        <v>0</v>
      </c>
      <c r="G22" s="1">
        <v>105</v>
      </c>
    </row>
    <row r="23" spans="1:7" x14ac:dyDescent="0.25">
      <c r="A23" s="1">
        <v>15</v>
      </c>
      <c r="B23" s="1">
        <v>20</v>
      </c>
      <c r="C23" s="1">
        <f t="shared" si="0"/>
        <v>0</v>
      </c>
      <c r="G23" s="1">
        <v>80</v>
      </c>
    </row>
    <row r="24" spans="1:7" x14ac:dyDescent="0.25">
      <c r="A24" s="1">
        <v>16</v>
      </c>
      <c r="B24" s="1">
        <v>21</v>
      </c>
      <c r="C24" s="1">
        <f t="shared" si="0"/>
        <v>0</v>
      </c>
      <c r="G24" s="1">
        <v>49</v>
      </c>
    </row>
    <row r="25" spans="1:7" x14ac:dyDescent="0.25">
      <c r="A25" s="1">
        <v>17</v>
      </c>
      <c r="B25" s="1">
        <v>22</v>
      </c>
      <c r="C25" s="1">
        <f t="shared" si="0"/>
        <v>0</v>
      </c>
      <c r="G25" s="1">
        <v>43</v>
      </c>
    </row>
    <row r="26" spans="1:7" x14ac:dyDescent="0.25">
      <c r="A26" s="1">
        <v>18</v>
      </c>
      <c r="B26" s="1">
        <v>23</v>
      </c>
      <c r="C26" s="1">
        <f t="shared" si="0"/>
        <v>0</v>
      </c>
      <c r="G26" s="1">
        <v>56</v>
      </c>
    </row>
    <row r="27" spans="1:7" x14ac:dyDescent="0.25">
      <c r="A27" s="1">
        <v>19</v>
      </c>
      <c r="B27" s="1">
        <v>24</v>
      </c>
      <c r="C27" s="1">
        <f t="shared" si="0"/>
        <v>0</v>
      </c>
      <c r="G27" s="1">
        <v>20</v>
      </c>
    </row>
    <row r="28" spans="1:7" x14ac:dyDescent="0.25">
      <c r="A28" s="1">
        <v>20</v>
      </c>
      <c r="B28" s="1">
        <v>25</v>
      </c>
      <c r="C28" s="1">
        <f t="shared" si="0"/>
        <v>0</v>
      </c>
      <c r="G28" s="1">
        <v>15</v>
      </c>
    </row>
    <row r="29" spans="1:7" x14ac:dyDescent="0.25">
      <c r="A29" s="1">
        <v>21</v>
      </c>
      <c r="B29" s="1">
        <v>26</v>
      </c>
      <c r="C29" s="1">
        <f t="shared" si="0"/>
        <v>0</v>
      </c>
      <c r="G29" s="1">
        <v>5</v>
      </c>
    </row>
    <row r="34" spans="2:3" x14ac:dyDescent="0.25">
      <c r="B34" t="s">
        <v>4</v>
      </c>
      <c r="C34" t="e" cm="1">
        <f t="array" ref="C34">INDEX(LINEST((IF(ISBLANK(G4:G29), "", G4:G29)),B4:B29^{1,2,3,4,5,6}),1)</f>
        <v>#VALUE!</v>
      </c>
    </row>
    <row r="35" spans="2:3" x14ac:dyDescent="0.25">
      <c r="B35" t="s">
        <v>5</v>
      </c>
      <c r="C35" t="e" cm="1">
        <f t="array" ref="C35">INDEX(LINEST((IF(ISBLANK(G4:G29), "", G4:G29)),B4:B29^{1,2,3,4,5,6}),1,2)</f>
        <v>#VALUE!</v>
      </c>
    </row>
    <row r="36" spans="2:3" x14ac:dyDescent="0.25">
      <c r="B36" t="s">
        <v>6</v>
      </c>
      <c r="C36" t="e" cm="1">
        <f t="array" ref="C36">INDEX(LINEST((IF(ISBLANK(G4:G29), "", G4:G29)),B4:B29^{1,2,3,4,5,6}),1,3)</f>
        <v>#VALUE!</v>
      </c>
    </row>
    <row r="37" spans="2:3" x14ac:dyDescent="0.25">
      <c r="B37" t="s">
        <v>7</v>
      </c>
      <c r="C37" t="e" cm="1">
        <f t="array" ref="C37">INDEX(LINEST((IF(ISBLANK(G4:G29), "", G4:G29)),B4:B29^{1,2,3,4,5,6}),1,4)</f>
        <v>#VALUE!</v>
      </c>
    </row>
    <row r="38" spans="2:3" x14ac:dyDescent="0.25">
      <c r="B38" t="s">
        <v>8</v>
      </c>
      <c r="C38" t="e" cm="1">
        <f t="array" ref="C38">INDEX(LINEST((IF(ISBLANK(G4:G29), "", G4:G29)),B4:B29^{1,2,3,4,5,6}),1,5)</f>
        <v>#VALUE!</v>
      </c>
    </row>
    <row r="39" spans="2:3" x14ac:dyDescent="0.25">
      <c r="B39" t="s">
        <v>9</v>
      </c>
      <c r="C39" t="e" cm="1">
        <f t="array" ref="C39">INDEX(LINEST((IF(ISBLANK(G4:G29), "", G4:G29)),B4:B29^{1,2,3,4,5,6}),1,6)</f>
        <v>#VALUE!</v>
      </c>
    </row>
    <row r="40" spans="2:3" x14ac:dyDescent="0.25">
      <c r="B40" t="s">
        <v>10</v>
      </c>
      <c r="C40" t="e" cm="1">
        <f t="array" ref="C40">INDEX(LINEST((IF(ISBLANK(G4:G29), "", G4:G29)),B4:B29^{1,2,3,4,5,6}),1,7)</f>
        <v>#VALUE!</v>
      </c>
    </row>
  </sheetData>
  <mergeCells count="2">
    <mergeCell ref="B2:C2"/>
    <mergeCell ref="B1:C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Stagiaire</cp:lastModifiedBy>
  <dcterms:created xsi:type="dcterms:W3CDTF">2015-06-05T18:19:34Z</dcterms:created>
  <dcterms:modified xsi:type="dcterms:W3CDTF">2024-03-18T14:44:47Z</dcterms:modified>
</cp:coreProperties>
</file>