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5" windowWidth="15480" windowHeight="10410"/>
  </bookViews>
  <sheets>
    <sheet name="Base" sheetId="2" r:id="rId1"/>
    <sheet name="Marge" sheetId="1" r:id="rId2"/>
    <sheet name="Feuil3" sheetId="3" r:id="rId3"/>
  </sheets>
  <definedNames>
    <definedName name="CEED">Base!$AH$2:$AH$4</definedName>
    <definedName name="CEED_SW">Base!$AJ$2:$AJ$6</definedName>
    <definedName name="KIA_">Base!$E$2:$E$3</definedName>
    <definedName name="_KIA2">Base!$L$3:$L$21</definedName>
    <definedName name="marques_">Base!$D$1:$F$1</definedName>
    <definedName name="marques2_">Base!$K$1:$L$1</definedName>
    <definedName name="MODELES">Base!$Q$1:$AM$1</definedName>
    <definedName name="NEW_CEED">Base!$AI$2:$AI$7</definedName>
    <definedName name="NEW_CEED_SW">Base!$AK$2:$AK$5</definedName>
    <definedName name="NEW_PRO_CEED">Base!$AG$2:$AG$7</definedName>
    <definedName name="NEW_RIO">Base!$AC$2:$AC$3</definedName>
    <definedName name="NEW_SORENTO">Base!$AM$2:$AM$3</definedName>
    <definedName name="NEW_SPORTAGE">Base!$AL$2:$AL$6</definedName>
    <definedName name="PICANTO">Base!$AA$2:$AA$4</definedName>
    <definedName name="PRO_CEED">Base!$AF$2:$AF$4</definedName>
    <definedName name="RIO">Base!$AB$1</definedName>
    <definedName name="SEAT_">Base!$D$2:$D$4</definedName>
    <definedName name="SEAT2">Base!$K$2:$K$17</definedName>
    <definedName name="SOUL">Base!$AD$2:$AD$4</definedName>
    <definedName name="VENGA">Base!$AE$2:$AE$5</definedName>
    <definedName name="VO_">Base!$F$2:$F$4</definedName>
  </definedNames>
  <calcPr calcId="144525"/>
</workbook>
</file>

<file path=xl/calcChain.xml><?xml version="1.0" encoding="utf-8"?>
<calcChain xmlns="http://schemas.openxmlformats.org/spreadsheetml/2006/main">
  <c r="D8" i="1" l="1"/>
  <c r="D25" i="1"/>
  <c r="D24" i="1"/>
  <c r="D26" i="1"/>
  <c r="D22" i="1"/>
  <c r="D6" i="1"/>
  <c r="D7" i="1" s="1"/>
  <c r="E7" i="1" s="1"/>
  <c r="F8" i="1"/>
  <c r="E11" i="1"/>
  <c r="E5" i="1"/>
  <c r="F18" i="1"/>
  <c r="D27" i="1"/>
  <c r="D23" i="1"/>
  <c r="F17" i="1"/>
  <c r="F16" i="1"/>
  <c r="E8" i="1"/>
  <c r="D12" i="1"/>
  <c r="E12" i="1"/>
  <c r="E6" i="1"/>
  <c r="F12" i="1"/>
  <c r="E15" i="1"/>
  <c r="F15" i="1" s="1"/>
  <c r="E19" i="1"/>
  <c r="D21" i="1" s="1"/>
  <c r="D30" i="1" s="1"/>
  <c r="F30" i="1" l="1"/>
  <c r="D32" i="1"/>
  <c r="D33" i="1"/>
  <c r="F33" i="1" s="1"/>
  <c r="F19" i="1"/>
</calcChain>
</file>

<file path=xl/sharedStrings.xml><?xml version="1.0" encoding="utf-8"?>
<sst xmlns="http://schemas.openxmlformats.org/spreadsheetml/2006/main" count="597" uniqueCount="172">
  <si>
    <t>N° VN</t>
  </si>
  <si>
    <t>MODELE</t>
  </si>
  <si>
    <t>STOCK</t>
  </si>
  <si>
    <t>NOM</t>
  </si>
  <si>
    <t>REPRISE</t>
  </si>
  <si>
    <t xml:space="preserve">                            CLIENT</t>
  </si>
  <si>
    <t xml:space="preserve">                         VENDEUR</t>
  </si>
  <si>
    <t>VENDEUR</t>
  </si>
  <si>
    <t xml:space="preserve">                       FINANCEMENT</t>
  </si>
  <si>
    <t>CREDIT</t>
  </si>
  <si>
    <t>MONTANT</t>
  </si>
  <si>
    <t>MARGE HT</t>
  </si>
  <si>
    <t>COMMISSION</t>
  </si>
  <si>
    <t>GRAVAGE</t>
  </si>
  <si>
    <t>COM CREDIT</t>
  </si>
  <si>
    <t>COM TOTALE</t>
  </si>
  <si>
    <t xml:space="preserve">                        COMMISSION</t>
  </si>
  <si>
    <t>ASSURANCES</t>
  </si>
  <si>
    <t xml:space="preserve">                   FEUILLE DE MARGE</t>
  </si>
  <si>
    <t xml:space="preserve">                VEHICULE</t>
  </si>
  <si>
    <t>BONUS ASS</t>
  </si>
  <si>
    <t>SIGNATURE VENDEUR</t>
  </si>
  <si>
    <t>SIGNATURE DIRECTION</t>
  </si>
  <si>
    <t>PRIME SPECIALE</t>
  </si>
  <si>
    <t>PRIX D'ACHAT</t>
  </si>
  <si>
    <t>MARGE €</t>
  </si>
  <si>
    <t>MARGE REST €</t>
  </si>
  <si>
    <t>PRIX TARIF</t>
  </si>
  <si>
    <t>SEAT FI</t>
  </si>
  <si>
    <t xml:space="preserve">                          GRAVAGES</t>
  </si>
  <si>
    <t>PRIX DE VENTE CLIENT*</t>
  </si>
  <si>
    <t>* prix de vente hors accessoires, frais d'immatriculation et gravage</t>
  </si>
  <si>
    <t>HT</t>
  </si>
  <si>
    <t>IBIZA</t>
  </si>
  <si>
    <t>TRANSFERT VO</t>
  </si>
  <si>
    <t>CADEAUX</t>
  </si>
  <si>
    <t>MARQUE</t>
  </si>
  <si>
    <t xml:space="preserve">            VENTE</t>
  </si>
  <si>
    <t>TTC</t>
  </si>
  <si>
    <t>REMISE TTC</t>
  </si>
  <si>
    <t>PICANTO</t>
  </si>
  <si>
    <t>RIO</t>
  </si>
  <si>
    <t>SOUL</t>
  </si>
  <si>
    <t>VENGA</t>
  </si>
  <si>
    <t>CEED</t>
  </si>
  <si>
    <t>DATE CDE</t>
  </si>
  <si>
    <t>KIA</t>
  </si>
  <si>
    <t>SEAT</t>
  </si>
  <si>
    <t>CHOIX</t>
  </si>
  <si>
    <t>OUI</t>
  </si>
  <si>
    <t>NON</t>
  </si>
  <si>
    <t>Date d'entrée en Stk</t>
  </si>
  <si>
    <t>GAUDRY</t>
  </si>
  <si>
    <t>THERIN</t>
  </si>
  <si>
    <t>HARLET</t>
  </si>
  <si>
    <t>COURTAUX</t>
  </si>
  <si>
    <t>WLODAR</t>
  </si>
  <si>
    <t>ORGANISME</t>
  </si>
  <si>
    <t>VIAXEL</t>
  </si>
  <si>
    <t>CETELEM</t>
  </si>
  <si>
    <t>Mt Financé</t>
  </si>
  <si>
    <t>Mt Eligible</t>
  </si>
  <si>
    <t>Nbr Assurances</t>
  </si>
  <si>
    <t>Nbre Ass</t>
  </si>
  <si>
    <t>MOTORISATION</t>
  </si>
  <si>
    <t>VERSION</t>
  </si>
  <si>
    <t>MOTION</t>
  </si>
  <si>
    <t>MOTION AM 2009</t>
  </si>
  <si>
    <t>MOTION AM 2010</t>
  </si>
  <si>
    <t>MOTION AM 2011</t>
  </si>
  <si>
    <t>START</t>
  </si>
  <si>
    <t>STYLE</t>
  </si>
  <si>
    <t>STYLE PACK</t>
  </si>
  <si>
    <t>BEST</t>
  </si>
  <si>
    <t>BEST AM 2010</t>
  </si>
  <si>
    <t>FIFA</t>
  </si>
  <si>
    <t>FIFA CLIM</t>
  </si>
  <si>
    <t>ORANGINA 2</t>
  </si>
  <si>
    <t>ACTIVE CLIM</t>
  </si>
  <si>
    <t>URBAN CHIC</t>
  </si>
  <si>
    <t>ACTIVE</t>
  </si>
  <si>
    <t>SPORT</t>
  </si>
  <si>
    <t>AUTRES VERSION</t>
  </si>
  <si>
    <t>STYLE AM 2011</t>
  </si>
  <si>
    <t>PLUG</t>
  </si>
  <si>
    <t>PLUG AM 2011</t>
  </si>
  <si>
    <t>PLAY</t>
  </si>
  <si>
    <t>PLAY AM 2011</t>
  </si>
  <si>
    <t>TRACK</t>
  </si>
  <si>
    <t>VISION</t>
  </si>
  <si>
    <t>VIBE</t>
  </si>
  <si>
    <t>BUZZ</t>
  </si>
  <si>
    <t>PREMIUM</t>
  </si>
  <si>
    <t>URBAN MATIC</t>
  </si>
  <si>
    <t>TOUTES VERSION</t>
  </si>
  <si>
    <t>VICTORY</t>
  </si>
  <si>
    <t>ACTIVE EURO 5</t>
  </si>
  <si>
    <t>STYLE ISG</t>
  </si>
  <si>
    <t>ACTIVE ISG</t>
  </si>
  <si>
    <t>ACTIVE ISG PREMIUM</t>
  </si>
  <si>
    <t>SPORT NAVI</t>
  </si>
  <si>
    <t>PREMIUM ISG</t>
  </si>
  <si>
    <t>ACTIVE 5 SIEGES</t>
  </si>
  <si>
    <t>ACTIVE 7 SIEGES</t>
  </si>
  <si>
    <t>MOTORISATIONS</t>
  </si>
  <si>
    <t>LEON</t>
  </si>
  <si>
    <t>ALTEA</t>
  </si>
  <si>
    <t>ALHAMBRA</t>
  </si>
  <si>
    <t>EXEO</t>
  </si>
  <si>
    <t>PRIME</t>
  </si>
  <si>
    <t>CARTE VDR</t>
  </si>
  <si>
    <t>ICARE</t>
  </si>
  <si>
    <t>GRAV CLUB</t>
  </si>
  <si>
    <t>GRAV CAPITAL</t>
  </si>
  <si>
    <t>Charges Soc / Comm</t>
  </si>
  <si>
    <t>VO</t>
  </si>
  <si>
    <t>--</t>
  </si>
  <si>
    <t>ROELANDT</t>
  </si>
  <si>
    <t>MASSON</t>
  </si>
  <si>
    <t>SEAT2</t>
  </si>
  <si>
    <t>KIA2</t>
  </si>
  <si>
    <t>MARQUE2</t>
  </si>
  <si>
    <t>1.0 ESS</t>
  </si>
  <si>
    <t>1.1 ESS</t>
  </si>
  <si>
    <t>1,1CRDI</t>
  </si>
  <si>
    <t>1.4 ESS</t>
  </si>
  <si>
    <t>1.5 CRDI</t>
  </si>
  <si>
    <t>1.6 ESS</t>
  </si>
  <si>
    <t>1.6 CRDI</t>
  </si>
  <si>
    <t>1.6 CRDI AT</t>
  </si>
  <si>
    <t>1.6 ESS AT</t>
  </si>
  <si>
    <t>1.4 CRDI</t>
  </si>
  <si>
    <t>1.6 CRDI 90</t>
  </si>
  <si>
    <t>1.6 CRDI 115</t>
  </si>
  <si>
    <t>1.6 CRDI 140</t>
  </si>
  <si>
    <t>1.6 CRDI 128</t>
  </si>
  <si>
    <t>1.6 CRDI 128 AT</t>
  </si>
  <si>
    <t>1.6 CRDI 115 AT</t>
  </si>
  <si>
    <t>1.6 ESS 2WD</t>
  </si>
  <si>
    <t>1.7 CRDI 2WD</t>
  </si>
  <si>
    <t>2.0 CRDI 2WD</t>
  </si>
  <si>
    <t>2.0 CRDI 4WD</t>
  </si>
  <si>
    <t>2.0 CRDI 4WD AT</t>
  </si>
  <si>
    <t>2.0 CRDI</t>
  </si>
  <si>
    <t>2.0 CRDI AT</t>
  </si>
  <si>
    <t>1A</t>
  </si>
  <si>
    <t>MODELES</t>
  </si>
  <si>
    <t>NEW_SORENTO</t>
  </si>
  <si>
    <t>NEW_SPORTAGE</t>
  </si>
  <si>
    <t>NEW_CEED_SW</t>
  </si>
  <si>
    <t>CEED_SW</t>
  </si>
  <si>
    <t xml:space="preserve">NEW_CEED </t>
  </si>
  <si>
    <t>NEW_PRO_CEED</t>
  </si>
  <si>
    <t>PRO_CEED</t>
  </si>
  <si>
    <t>NEW_RIO</t>
  </si>
  <si>
    <t>EXEO_ST</t>
  </si>
  <si>
    <t>ALTEA_FREETRACK</t>
  </si>
  <si>
    <t>ALTEA_XL</t>
  </si>
  <si>
    <t>IBIZA_VAN</t>
  </si>
  <si>
    <t>IBIZA_ST</t>
  </si>
  <si>
    <t>NEW_CEED_</t>
  </si>
  <si>
    <t>NEW_CEED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</si>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</sst>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0"/>
      <name val="Arial"/>
    </font>
    <font>
      <sz val="16"/>
      <name val="Arial"/>
      <family val="2"/>
    </font>
    <font>
      <sz val="14"/>
      <name val="Arial"/>
      <family val="2"/>
    </font>
    <font>
      <sz val="24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4"/>
      <color indexed="10"/>
      <name val="Arial"/>
      <family val="2"/>
    </font>
    <font>
      <sz val="10"/>
      <color indexed="10"/>
      <name val="Arial"/>
      <family val="2"/>
    </font>
    <font>
      <sz val="14"/>
      <color indexed="57"/>
      <name val="Arial"/>
      <family val="2"/>
    </font>
    <font>
      <sz val="10"/>
      <color indexed="57"/>
      <name val="Arial"/>
      <family val="2"/>
    </font>
    <font>
      <sz val="14"/>
      <color indexed="36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5" xfId="0" applyFont="1" applyBorder="1"/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1" fillId="2" borderId="5" xfId="0" applyFont="1" applyFill="1" applyBorder="1"/>
    <xf numFmtId="0" fontId="1" fillId="2" borderId="2" xfId="0" applyFont="1" applyFill="1" applyBorder="1"/>
    <xf numFmtId="0" fontId="2" fillId="2" borderId="6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0" xfId="0" applyBorder="1"/>
    <xf numFmtId="0" fontId="0" fillId="0" borderId="11" xfId="0" applyBorder="1"/>
    <xf numFmtId="0" fontId="2" fillId="0" borderId="8" xfId="0" applyFont="1" applyBorder="1"/>
    <xf numFmtId="0" fontId="2" fillId="0" borderId="10" xfId="0" applyFont="1" applyBorder="1"/>
    <xf numFmtId="0" fontId="2" fillId="0" borderId="9" xfId="0" applyFont="1" applyBorder="1"/>
    <xf numFmtId="0" fontId="2" fillId="0" borderId="12" xfId="0" applyFont="1" applyBorder="1"/>
    <xf numFmtId="0" fontId="2" fillId="0" borderId="11" xfId="0" applyFont="1" applyBorder="1"/>
    <xf numFmtId="0" fontId="2" fillId="2" borderId="6" xfId="0" applyFont="1" applyFill="1" applyBorder="1"/>
    <xf numFmtId="0" fontId="2" fillId="2" borderId="7" xfId="0" applyFont="1" applyFill="1" applyBorder="1"/>
    <xf numFmtId="0" fontId="4" fillId="0" borderId="1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4" fontId="2" fillId="0" borderId="4" xfId="0" applyNumberFormat="1" applyFont="1" applyBorder="1"/>
    <xf numFmtId="10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14" fontId="2" fillId="3" borderId="4" xfId="0" applyNumberFormat="1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  <xf numFmtId="164" fontId="2" fillId="5" borderId="4" xfId="0" applyNumberFormat="1" applyFont="1" applyFill="1" applyBorder="1"/>
    <xf numFmtId="164" fontId="2" fillId="0" borderId="4" xfId="0" applyNumberFormat="1" applyFont="1" applyFill="1" applyBorder="1" applyAlignment="1">
      <alignment horizontal="center"/>
    </xf>
    <xf numFmtId="164" fontId="2" fillId="0" borderId="4" xfId="0" applyNumberFormat="1" applyFont="1" applyFill="1" applyBorder="1"/>
    <xf numFmtId="164" fontId="2" fillId="3" borderId="4" xfId="0" applyNumberFormat="1" applyFont="1" applyFill="1" applyBorder="1" applyAlignment="1">
      <alignment horizontal="center"/>
    </xf>
    <xf numFmtId="4" fontId="2" fillId="0" borderId="4" xfId="0" applyNumberFormat="1" applyFont="1" applyFill="1" applyBorder="1"/>
    <xf numFmtId="0" fontId="11" fillId="0" borderId="4" xfId="0" applyFont="1" applyBorder="1" applyAlignment="1">
      <alignment horizontal="center"/>
    </xf>
    <xf numFmtId="164" fontId="11" fillId="0" borderId="4" xfId="0" applyNumberFormat="1" applyFont="1" applyFill="1" applyBorder="1"/>
    <xf numFmtId="10" fontId="12" fillId="0" borderId="0" xfId="0" applyNumberFormat="1" applyFont="1"/>
    <xf numFmtId="0" fontId="13" fillId="0" borderId="4" xfId="0" applyFont="1" applyBorder="1" applyAlignment="1">
      <alignment horizontal="center"/>
    </xf>
    <xf numFmtId="10" fontId="14" fillId="0" borderId="0" xfId="0" applyNumberFormat="1" applyFont="1"/>
    <xf numFmtId="164" fontId="13" fillId="0" borderId="4" xfId="0" applyNumberFormat="1" applyFont="1" applyFill="1" applyBorder="1" applyAlignment="1">
      <alignment horizontal="center"/>
    </xf>
    <xf numFmtId="164" fontId="13" fillId="0" borderId="7" xfId="0" applyNumberFormat="1" applyFont="1" applyFill="1" applyBorder="1"/>
    <xf numFmtId="164" fontId="2" fillId="3" borderId="4" xfId="0" applyNumberFormat="1" applyFont="1" applyFill="1" applyBorder="1"/>
    <xf numFmtId="10" fontId="0" fillId="4" borderId="0" xfId="0" applyNumberFormat="1" applyFill="1"/>
    <xf numFmtId="164" fontId="2" fillId="3" borderId="3" xfId="0" applyNumberFormat="1" applyFont="1" applyFill="1" applyBorder="1" applyAlignment="1">
      <alignment horizontal="right"/>
    </xf>
    <xf numFmtId="164" fontId="2" fillId="0" borderId="4" xfId="0" applyNumberFormat="1" applyFont="1" applyBorder="1" applyAlignment="1">
      <alignment horizontal="right"/>
    </xf>
    <xf numFmtId="164" fontId="2" fillId="5" borderId="4" xfId="0" applyNumberFormat="1" applyFont="1" applyFill="1" applyBorder="1" applyAlignment="1">
      <alignment horizontal="right"/>
    </xf>
    <xf numFmtId="164" fontId="11" fillId="0" borderId="4" xfId="0" applyNumberFormat="1" applyFont="1" applyFill="1" applyBorder="1" applyAlignment="1">
      <alignment horizontal="right"/>
    </xf>
    <xf numFmtId="164" fontId="2" fillId="0" borderId="4" xfId="0" applyNumberFormat="1" applyFont="1" applyFill="1" applyBorder="1" applyAlignment="1">
      <alignment horizontal="right"/>
    </xf>
    <xf numFmtId="164" fontId="2" fillId="3" borderId="4" xfId="0" applyNumberFormat="1" applyFont="1" applyFill="1" applyBorder="1" applyAlignment="1">
      <alignment horizontal="right"/>
    </xf>
    <xf numFmtId="164" fontId="13" fillId="0" borderId="4" xfId="0" applyNumberFormat="1" applyFont="1" applyFill="1" applyBorder="1" applyAlignment="1">
      <alignment horizontal="right"/>
    </xf>
    <xf numFmtId="0" fontId="2" fillId="2" borderId="7" xfId="0" applyFont="1" applyFill="1" applyBorder="1" applyAlignment="1">
      <alignment horizontal="right"/>
    </xf>
    <xf numFmtId="164" fontId="5" fillId="0" borderId="4" xfId="0" applyNumberFormat="1" applyFont="1" applyBorder="1" applyAlignment="1">
      <alignment horizontal="right"/>
    </xf>
    <xf numFmtId="0" fontId="9" fillId="0" borderId="13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4" fontId="2" fillId="0" borderId="4" xfId="0" applyNumberFormat="1" applyFont="1" applyFill="1" applyBorder="1" applyAlignment="1">
      <alignment horizontal="right"/>
    </xf>
    <xf numFmtId="164" fontId="2" fillId="3" borderId="15" xfId="0" applyNumberFormat="1" applyFont="1" applyFill="1" applyBorder="1" applyAlignment="1">
      <alignment horizontal="right"/>
    </xf>
    <xf numFmtId="0" fontId="15" fillId="0" borderId="7" xfId="0" applyFont="1" applyBorder="1" applyAlignment="1">
      <alignment horizontal="center"/>
    </xf>
    <xf numFmtId="164" fontId="15" fillId="0" borderId="3" xfId="0" applyNumberFormat="1" applyFont="1" applyFill="1" applyBorder="1" applyAlignment="1">
      <alignment horizontal="right"/>
    </xf>
    <xf numFmtId="0" fontId="5" fillId="0" borderId="4" xfId="0" applyFont="1" applyFill="1" applyBorder="1" applyAlignment="1">
      <alignment horizontal="center"/>
    </xf>
    <xf numFmtId="164" fontId="5" fillId="0" borderId="4" xfId="0" applyNumberFormat="1" applyFont="1" applyFill="1" applyBorder="1" applyAlignment="1">
      <alignment horizontal="right"/>
    </xf>
    <xf numFmtId="14" fontId="5" fillId="0" borderId="4" xfId="0" applyNumberFormat="1" applyFont="1" applyFill="1" applyBorder="1" applyAlignment="1">
      <alignment horizontal="center"/>
    </xf>
    <xf numFmtId="164" fontId="8" fillId="0" borderId="4" xfId="0" applyNumberFormat="1" applyFont="1" applyBorder="1" applyAlignment="1">
      <alignment horizontal="right"/>
    </xf>
    <xf numFmtId="14" fontId="5" fillId="4" borderId="1" xfId="0" applyNumberFormat="1" applyFont="1" applyFill="1" applyBorder="1" applyAlignment="1">
      <alignment horizontal="center"/>
    </xf>
    <xf numFmtId="0" fontId="0" fillId="0" borderId="6" xfId="0" applyBorder="1"/>
    <xf numFmtId="0" fontId="10" fillId="0" borderId="0" xfId="0" applyFont="1" applyBorder="1"/>
    <xf numFmtId="0" fontId="7" fillId="0" borderId="0" xfId="0" applyFont="1" applyBorder="1"/>
    <xf numFmtId="0" fontId="7" fillId="0" borderId="0" xfId="0" applyFont="1" applyFill="1" applyBorder="1"/>
    <xf numFmtId="0" fontId="7" fillId="0" borderId="7" xfId="0" applyFont="1" applyBorder="1"/>
    <xf numFmtId="0" fontId="7" fillId="0" borderId="1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/>
    <xf numFmtId="0" fontId="7" fillId="0" borderId="0" xfId="0" quotePrefix="1" applyFont="1" applyFill="1" applyBorder="1"/>
    <xf numFmtId="0" fontId="7" fillId="0" borderId="10" xfId="0" applyFont="1" applyFill="1" applyBorder="1" applyAlignment="1">
      <alignment horizontal="center"/>
    </xf>
    <xf numFmtId="0" fontId="7" fillId="0" borderId="9" xfId="0" quotePrefix="1" applyFont="1" applyBorder="1" applyAlignment="1">
      <alignment horizontal="center"/>
    </xf>
    <xf numFmtId="0" fontId="7" fillId="0" borderId="9" xfId="0" quotePrefix="1" applyFont="1" applyFill="1" applyBorder="1" applyAlignment="1">
      <alignment horizontal="center"/>
    </xf>
    <xf numFmtId="0" fontId="7" fillId="0" borderId="6" xfId="0" applyFont="1" applyBorder="1"/>
    <xf numFmtId="0" fontId="2" fillId="6" borderId="4" xfId="0" applyFont="1" applyFill="1" applyBorder="1" applyAlignment="1">
      <alignment horizontal="center"/>
    </xf>
    <xf numFmtId="0" fontId="1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11</xdr:row>
      <xdr:rowOff>114300</xdr:rowOff>
    </xdr:from>
    <xdr:ext cx="2919261" cy="907941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47675" y="1895475"/>
          <a:ext cx="2919261" cy="907941"/>
        </a:xfrm>
        <a:prstGeom prst="rect">
          <a:avLst/>
        </a:prstGeom>
        <a:solidFill>
          <a:srgbClr val="FF99CC"/>
        </a:solidFill>
        <a:ln>
          <a:noFill/>
        </a:ln>
        <a:extLst/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D1:F1 est nommée marques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D2:D4 est nommée SEAT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E2:E4 est nommée KIA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F2:F4 est nommée VO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Ces noms sont utilisés dans les Validations de liste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de la Feuille Marge en B14 et B17</a:t>
          </a:r>
        </a:p>
      </xdr:txBody>
    </xdr:sp>
    <xdr:clientData/>
  </xdr:oneCellAnchor>
  <xdr:twoCellAnchor>
    <xdr:from>
      <xdr:col>8</xdr:col>
      <xdr:colOff>152400</xdr:colOff>
      <xdr:row>26</xdr:row>
      <xdr:rowOff>0</xdr:rowOff>
    </xdr:from>
    <xdr:to>
      <xdr:col>12</xdr:col>
      <xdr:colOff>19050</xdr:colOff>
      <xdr:row>33</xdr:row>
      <xdr:rowOff>85725</xdr:rowOff>
    </xdr:to>
    <xdr:sp macro="" textlink="">
      <xdr:nvSpPr>
        <xdr:cNvPr id="3" name="ZoneTexte 2"/>
        <xdr:cNvSpPr txBox="1"/>
      </xdr:nvSpPr>
      <xdr:spPr>
        <a:xfrm>
          <a:off x="6248400" y="4210050"/>
          <a:ext cx="373380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k1:l1 est nommée marques2</a:t>
          </a:r>
          <a:endParaRPr lang="fr-FR">
            <a:effectLst/>
          </a:endParaRPr>
        </a:p>
        <a:p>
          <a:pPr rtl="0"/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k2:k17 est nommée SEAT2</a:t>
          </a:r>
          <a:endParaRPr lang="fr-FR">
            <a:effectLst/>
          </a:endParaRPr>
        </a:p>
        <a:p>
          <a:pPr rtl="0"/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l2:l17 est nommée KIA2</a:t>
          </a:r>
          <a:endParaRPr lang="fr-FR">
            <a:effectLst/>
          </a:endParaRPr>
        </a:p>
        <a:p>
          <a:pPr rtl="0"/>
          <a:endParaRPr lang="fr-FR">
            <a:effectLst/>
          </a:endParaRPr>
        </a:p>
        <a:p>
          <a:pPr rtl="0"/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Ces noms sont utilisés dans les Validations de liste</a:t>
          </a:r>
          <a:endParaRPr lang="fr-FR">
            <a:effectLst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Feuille Marge en B14 et B17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1009650</xdr:colOff>
      <xdr:row>0</xdr:row>
      <xdr:rowOff>133350</xdr:rowOff>
    </xdr:from>
    <xdr:ext cx="76200" cy="200025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524125" y="13335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59"/>
  <sheetViews>
    <sheetView tabSelected="1" topLeftCell="AM1" workbookViewId="0">
      <pane xSplit="7440" topLeftCell="BH1" activePane="topRight"/>
      <selection activeCell="AP16" sqref="AP16:AP17"/>
      <selection pane="topRight" activeCell="BN2" sqref="BN2"/>
    </sheetView>
  </sheetViews>
  <sheetFormatPr baseColWidth="10" defaultRowHeight="12.75" x14ac:dyDescent="0.2"/>
  <cols>
    <col min="1" max="1" width="9.140625" bestFit="1" customWidth="1"/>
    <col min="2" max="2" width="10.85546875" bestFit="1" customWidth="1"/>
    <col min="4" max="4" width="10.85546875" bestFit="1" customWidth="1"/>
    <col min="5" max="5" width="8.85546875" bestFit="1" customWidth="1"/>
    <col min="6" max="6" width="10.85546875" bestFit="1" customWidth="1"/>
    <col min="8" max="8" width="10.140625" bestFit="1" customWidth="1"/>
    <col min="9" max="9" width="19.140625" bestFit="1" customWidth="1"/>
    <col min="11" max="11" width="19.140625" bestFit="1" customWidth="1"/>
    <col min="12" max="12" width="16.85546875" bestFit="1" customWidth="1"/>
    <col min="14" max="14" width="19.140625" bestFit="1" customWidth="1"/>
    <col min="15" max="15" width="16.28515625" bestFit="1" customWidth="1"/>
    <col min="17" max="17" width="5.42578125" bestFit="1" customWidth="1"/>
    <col min="18" max="18" width="8.7109375" bestFit="1" customWidth="1"/>
    <col min="19" max="19" width="10.28515625" bestFit="1" customWidth="1"/>
    <col min="20" max="20" width="6" bestFit="1" customWidth="1"/>
    <col min="21" max="21" width="6.85546875" bestFit="1" customWidth="1"/>
    <col min="22" max="22" width="9.85546875" bestFit="1" customWidth="1"/>
    <col min="23" max="23" width="19.140625" bestFit="1" customWidth="1"/>
    <col min="24" max="24" width="11.28515625" bestFit="1" customWidth="1"/>
    <col min="25" max="25" width="6" bestFit="1" customWidth="1"/>
    <col min="26" max="26" width="9.28515625" bestFit="1" customWidth="1"/>
    <col min="27" max="27" width="9" bestFit="1" customWidth="1"/>
    <col min="28" max="28" width="8.42578125" bestFit="1" customWidth="1"/>
    <col min="29" max="29" width="9.5703125" bestFit="1" customWidth="1"/>
    <col min="30" max="30" width="11.28515625" bestFit="1" customWidth="1"/>
    <col min="31" max="31" width="10.85546875" bestFit="1" customWidth="1"/>
    <col min="32" max="32" width="12" bestFit="1" customWidth="1"/>
    <col min="33" max="33" width="16.7109375" bestFit="1" customWidth="1"/>
    <col min="34" max="34" width="12" bestFit="1" customWidth="1"/>
    <col min="35" max="35" width="14.85546875" bestFit="1" customWidth="1"/>
    <col min="36" max="36" width="12" bestFit="1" customWidth="1"/>
    <col min="37" max="37" width="15.7109375" bestFit="1" customWidth="1"/>
    <col min="38" max="38" width="16.85546875" bestFit="1" customWidth="1"/>
    <col min="39" max="39" width="15.42578125" bestFit="1" customWidth="1"/>
    <col min="41" max="41" width="19.140625" bestFit="1" customWidth="1"/>
    <col min="42" max="42" width="16.28515625" bestFit="1" customWidth="1"/>
    <col min="43" max="43" width="4.85546875" customWidth="1"/>
    <col min="44" max="67" width="16.28515625" customWidth="1"/>
    <col min="68" max="71" width="13.5703125" customWidth="1"/>
    <col min="72" max="72" width="12.28515625" bestFit="1" customWidth="1"/>
    <col min="73" max="73" width="8.7109375" bestFit="1" customWidth="1"/>
    <col min="74" max="74" width="6.42578125" bestFit="1" customWidth="1"/>
  </cols>
  <sheetData>
    <row r="1" spans="1:74" x14ac:dyDescent="0.2">
      <c r="A1" s="79" t="s">
        <v>36</v>
      </c>
      <c r="B1" s="83" t="s">
        <v>7</v>
      </c>
      <c r="C1" s="83"/>
      <c r="D1" s="83" t="s">
        <v>47</v>
      </c>
      <c r="E1" s="83" t="s">
        <v>46</v>
      </c>
      <c r="F1" s="83" t="s">
        <v>115</v>
      </c>
      <c r="G1" s="81"/>
      <c r="H1" s="91" t="s">
        <v>121</v>
      </c>
      <c r="I1" s="83" t="s">
        <v>1</v>
      </c>
      <c r="J1" s="83"/>
      <c r="K1" s="83" t="s">
        <v>119</v>
      </c>
      <c r="L1" s="83" t="s">
        <v>120</v>
      </c>
      <c r="M1" s="81"/>
      <c r="N1" s="83" t="s">
        <v>146</v>
      </c>
      <c r="O1" s="40" t="s">
        <v>104</v>
      </c>
      <c r="P1" s="81"/>
      <c r="Q1" s="40" t="s">
        <v>33</v>
      </c>
      <c r="R1" s="86" t="s">
        <v>159</v>
      </c>
      <c r="S1" s="86" t="s">
        <v>158</v>
      </c>
      <c r="T1" s="40" t="s">
        <v>105</v>
      </c>
      <c r="U1" s="40" t="s">
        <v>106</v>
      </c>
      <c r="V1" s="86" t="s">
        <v>157</v>
      </c>
      <c r="W1" s="86" t="s">
        <v>156</v>
      </c>
      <c r="X1" s="40" t="s">
        <v>107</v>
      </c>
      <c r="Y1" s="40" t="s">
        <v>108</v>
      </c>
      <c r="Z1" s="86" t="s">
        <v>155</v>
      </c>
      <c r="AA1" t="s">
        <v>40</v>
      </c>
      <c r="AB1" t="s">
        <v>41</v>
      </c>
      <c r="AC1" s="86" t="s">
        <v>154</v>
      </c>
      <c r="AD1" t="s">
        <v>42</v>
      </c>
      <c r="AE1" t="s">
        <v>43</v>
      </c>
      <c r="AF1" s="86" t="s">
        <v>153</v>
      </c>
      <c r="AG1" s="86" t="s">
        <v>152</v>
      </c>
      <c r="AH1" t="s">
        <v>44</v>
      </c>
      <c r="AI1" s="86" t="s">
        <v>151</v>
      </c>
      <c r="AJ1" s="86" t="s">
        <v>150</v>
      </c>
      <c r="AK1" s="86" t="s">
        <v>149</v>
      </c>
      <c r="AL1" s="86" t="s">
        <v>148</v>
      </c>
      <c r="AM1" s="86" t="s">
        <v>147</v>
      </c>
      <c r="AN1" s="81"/>
      <c r="AO1" s="83" t="s">
        <v>146</v>
      </c>
      <c r="AP1" s="86" t="s">
        <v>65</v>
      </c>
      <c r="AQ1" s="40"/>
      <c r="AR1" s="40" t="s">
        <v>33</v>
      </c>
      <c r="AS1" s="86" t="s">
        <v>159</v>
      </c>
      <c r="AT1" s="86" t="s">
        <v>158</v>
      </c>
      <c r="AU1" s="40" t="s">
        <v>105</v>
      </c>
      <c r="AV1" s="40" t="s">
        <v>106</v>
      </c>
      <c r="AW1" s="86" t="s">
        <v>157</v>
      </c>
      <c r="AX1" s="86" t="s">
        <v>156</v>
      </c>
      <c r="AY1" s="40" t="s">
        <v>107</v>
      </c>
      <c r="AZ1" s="40" t="s">
        <v>108</v>
      </c>
      <c r="BA1" s="86" t="s">
        <v>155</v>
      </c>
      <c r="BB1" t="s">
        <v>40</v>
      </c>
      <c r="BC1" t="s">
        <v>41</v>
      </c>
      <c r="BD1" s="86" t="s">
        <v>154</v>
      </c>
      <c r="BE1" t="s">
        <v>42</v>
      </c>
      <c r="BF1" t="s">
        <v>43</v>
      </c>
      <c r="BG1" s="86" t="s">
        <v>153</v>
      </c>
      <c r="BH1" s="86" t="s">
        <v>152</v>
      </c>
      <c r="BI1" t="s">
        <v>44</v>
      </c>
      <c r="BJ1" s="86" t="s">
        <v>151</v>
      </c>
      <c r="BK1" s="86" t="s">
        <v>150</v>
      </c>
      <c r="BL1" s="86" t="s">
        <v>149</v>
      </c>
      <c r="BM1" s="86" t="s">
        <v>148</v>
      </c>
      <c r="BN1" s="86" t="s">
        <v>147</v>
      </c>
      <c r="BO1" s="40"/>
      <c r="BP1" s="40"/>
      <c r="BQ1" s="40"/>
      <c r="BR1" s="40"/>
      <c r="BT1" s="40" t="s">
        <v>57</v>
      </c>
      <c r="BU1" s="41" t="s">
        <v>63</v>
      </c>
      <c r="BV1" t="s">
        <v>48</v>
      </c>
    </row>
    <row r="2" spans="1:74" x14ac:dyDescent="0.2">
      <c r="A2" s="84" t="s">
        <v>47</v>
      </c>
      <c r="B2" s="85" t="s">
        <v>54</v>
      </c>
      <c r="C2" s="81"/>
      <c r="D2" s="86" t="s">
        <v>54</v>
      </c>
      <c r="E2" s="82" t="s">
        <v>53</v>
      </c>
      <c r="F2" s="82" t="s">
        <v>117</v>
      </c>
      <c r="G2" s="81"/>
      <c r="H2" s="84" t="s">
        <v>119</v>
      </c>
      <c r="I2" s="40" t="s">
        <v>33</v>
      </c>
      <c r="J2" s="81"/>
      <c r="K2" s="40" t="s">
        <v>33</v>
      </c>
      <c r="L2" t="s">
        <v>40</v>
      </c>
      <c r="M2" s="82"/>
      <c r="N2" s="40" t="s">
        <v>33</v>
      </c>
      <c r="O2" s="82" t="s">
        <v>145</v>
      </c>
      <c r="P2" s="82"/>
      <c r="Q2" s="82" t="s">
        <v>145</v>
      </c>
      <c r="R2" s="82" t="s">
        <v>145</v>
      </c>
      <c r="S2" s="82" t="s">
        <v>145</v>
      </c>
      <c r="T2" s="82" t="s">
        <v>145</v>
      </c>
      <c r="U2" s="82" t="s">
        <v>145</v>
      </c>
      <c r="V2" s="82" t="s">
        <v>145</v>
      </c>
      <c r="W2" s="82" t="s">
        <v>145</v>
      </c>
      <c r="X2" s="82" t="s">
        <v>145</v>
      </c>
      <c r="Y2" s="82" t="s">
        <v>145</v>
      </c>
      <c r="Z2" s="82" t="s">
        <v>145</v>
      </c>
      <c r="AA2" s="86" t="s">
        <v>122</v>
      </c>
      <c r="AB2" s="86" t="s">
        <v>125</v>
      </c>
      <c r="AC2" s="86" t="s">
        <v>125</v>
      </c>
      <c r="AD2" s="86" t="s">
        <v>127</v>
      </c>
      <c r="AE2" s="86" t="s">
        <v>125</v>
      </c>
      <c r="AF2" s="86" t="s">
        <v>132</v>
      </c>
      <c r="AG2" s="86" t="s">
        <v>125</v>
      </c>
      <c r="AH2" s="86" t="s">
        <v>132</v>
      </c>
      <c r="AI2" s="86" t="s">
        <v>125</v>
      </c>
      <c r="AJ2" s="86" t="s">
        <v>127</v>
      </c>
      <c r="AK2" s="86" t="s">
        <v>127</v>
      </c>
      <c r="AL2" s="86" t="s">
        <v>138</v>
      </c>
      <c r="AM2" s="86" t="s">
        <v>143</v>
      </c>
      <c r="AN2" s="82"/>
      <c r="AO2" s="40" t="s">
        <v>33</v>
      </c>
      <c r="AP2" s="82" t="s">
        <v>162</v>
      </c>
      <c r="AQ2" s="82"/>
      <c r="AR2" s="82" t="s">
        <v>162</v>
      </c>
      <c r="AS2" s="82" t="s">
        <v>163</v>
      </c>
      <c r="AT2" s="82" t="s">
        <v>164</v>
      </c>
      <c r="AU2" s="82" t="s">
        <v>165</v>
      </c>
      <c r="AV2" s="82" t="s">
        <v>166</v>
      </c>
      <c r="AW2" s="82" t="s">
        <v>167</v>
      </c>
      <c r="AX2" s="82" t="s">
        <v>168</v>
      </c>
      <c r="AY2" s="82" t="s">
        <v>169</v>
      </c>
      <c r="AZ2" s="82" t="s">
        <v>170</v>
      </c>
      <c r="BA2" s="82" t="s">
        <v>171</v>
      </c>
      <c r="BB2" s="40" t="s">
        <v>67</v>
      </c>
      <c r="BC2" s="82" t="s">
        <v>73</v>
      </c>
      <c r="BD2" s="82" t="s">
        <v>66</v>
      </c>
      <c r="BE2" s="40" t="s">
        <v>84</v>
      </c>
      <c r="BF2" s="82" t="s">
        <v>66</v>
      </c>
      <c r="BG2" s="82" t="s">
        <v>95</v>
      </c>
      <c r="BH2" s="40" t="s">
        <v>70</v>
      </c>
      <c r="BI2" s="82" t="s">
        <v>80</v>
      </c>
      <c r="BJ2" s="82" t="s">
        <v>66</v>
      </c>
      <c r="BK2" s="82" t="s">
        <v>66</v>
      </c>
      <c r="BL2" s="82" t="s">
        <v>66</v>
      </c>
      <c r="BM2" s="82" t="s">
        <v>80</v>
      </c>
      <c r="BN2" s="82" t="s">
        <v>92</v>
      </c>
      <c r="BO2" s="82"/>
      <c r="BQ2" s="40"/>
      <c r="BT2" s="40" t="s">
        <v>58</v>
      </c>
      <c r="BU2" s="42">
        <v>1</v>
      </c>
      <c r="BV2" t="s">
        <v>49</v>
      </c>
    </row>
    <row r="3" spans="1:74" x14ac:dyDescent="0.2">
      <c r="A3" s="84" t="s">
        <v>47</v>
      </c>
      <c r="B3" s="85" t="s">
        <v>55</v>
      </c>
      <c r="C3" s="81"/>
      <c r="D3" s="86" t="s">
        <v>55</v>
      </c>
      <c r="E3" s="82" t="s">
        <v>52</v>
      </c>
      <c r="F3" s="82" t="s">
        <v>118</v>
      </c>
      <c r="G3" s="81"/>
      <c r="H3" s="84" t="s">
        <v>119</v>
      </c>
      <c r="I3" s="40" t="s">
        <v>159</v>
      </c>
      <c r="J3" s="81"/>
      <c r="K3" s="40" t="s">
        <v>159</v>
      </c>
      <c r="L3" t="s">
        <v>41</v>
      </c>
      <c r="M3" s="82"/>
      <c r="N3" s="40" t="s">
        <v>159</v>
      </c>
      <c r="O3" s="82" t="s">
        <v>145</v>
      </c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6" t="s">
        <v>123</v>
      </c>
      <c r="AB3" s="86" t="s">
        <v>126</v>
      </c>
      <c r="AC3" s="86" t="s">
        <v>126</v>
      </c>
      <c r="AD3" s="86" t="s">
        <v>128</v>
      </c>
      <c r="AE3" s="86" t="s">
        <v>130</v>
      </c>
      <c r="AF3" s="86" t="s">
        <v>133</v>
      </c>
      <c r="AG3" s="86" t="s">
        <v>127</v>
      </c>
      <c r="AH3" s="86" t="s">
        <v>133</v>
      </c>
      <c r="AI3" s="86" t="s">
        <v>127</v>
      </c>
      <c r="AJ3" s="86" t="s">
        <v>132</v>
      </c>
      <c r="AK3" s="86" t="s">
        <v>132</v>
      </c>
      <c r="AL3" s="86" t="s">
        <v>139</v>
      </c>
      <c r="AM3" s="86" t="s">
        <v>144</v>
      </c>
      <c r="AN3" s="82"/>
      <c r="AO3" s="40" t="s">
        <v>159</v>
      </c>
      <c r="AP3" s="82" t="s">
        <v>163</v>
      </c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40" t="s">
        <v>68</v>
      </c>
      <c r="BC3" s="82" t="s">
        <v>80</v>
      </c>
      <c r="BD3" s="82" t="s">
        <v>73</v>
      </c>
      <c r="BE3" s="40" t="s">
        <v>85</v>
      </c>
      <c r="BF3" s="82" t="s">
        <v>71</v>
      </c>
      <c r="BG3" s="82" t="s">
        <v>80</v>
      </c>
      <c r="BH3" s="40" t="s">
        <v>71</v>
      </c>
      <c r="BI3" s="82"/>
      <c r="BJ3" s="82" t="s">
        <v>71</v>
      </c>
      <c r="BK3" s="82" t="s">
        <v>81</v>
      </c>
      <c r="BL3" s="82" t="s">
        <v>71</v>
      </c>
      <c r="BM3" s="82" t="s">
        <v>92</v>
      </c>
      <c r="BN3" s="82" t="s">
        <v>102</v>
      </c>
      <c r="BO3" s="82"/>
      <c r="BQ3" s="40"/>
      <c r="BT3" s="40" t="s">
        <v>28</v>
      </c>
      <c r="BU3" s="42">
        <v>2</v>
      </c>
      <c r="BV3" t="s">
        <v>50</v>
      </c>
    </row>
    <row r="4" spans="1:74" x14ac:dyDescent="0.2">
      <c r="A4" s="84" t="s">
        <v>47</v>
      </c>
      <c r="B4" s="85" t="s">
        <v>56</v>
      </c>
      <c r="C4" s="81"/>
      <c r="D4" s="82" t="s">
        <v>56</v>
      </c>
      <c r="E4" s="87" t="s">
        <v>116</v>
      </c>
      <c r="F4" s="87" t="s">
        <v>116</v>
      </c>
      <c r="G4" s="80"/>
      <c r="H4" s="84" t="s">
        <v>119</v>
      </c>
      <c r="I4" s="40" t="s">
        <v>158</v>
      </c>
      <c r="J4" s="81"/>
      <c r="K4" s="40" t="s">
        <v>158</v>
      </c>
      <c r="L4" t="s">
        <v>154</v>
      </c>
      <c r="M4" s="87"/>
      <c r="N4" s="40" t="s">
        <v>158</v>
      </c>
      <c r="O4" s="82" t="s">
        <v>145</v>
      </c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6" t="s">
        <v>124</v>
      </c>
      <c r="AB4" s="87"/>
      <c r="AC4" s="87"/>
      <c r="AD4" s="86" t="s">
        <v>129</v>
      </c>
      <c r="AE4" s="86" t="s">
        <v>131</v>
      </c>
      <c r="AF4" s="86" t="s">
        <v>134</v>
      </c>
      <c r="AG4" s="86" t="s">
        <v>132</v>
      </c>
      <c r="AH4" s="86" t="s">
        <v>133</v>
      </c>
      <c r="AI4" s="86" t="s">
        <v>132</v>
      </c>
      <c r="AJ4" s="86" t="s">
        <v>133</v>
      </c>
      <c r="AK4" s="86" t="s">
        <v>133</v>
      </c>
      <c r="AL4" s="86" t="s">
        <v>140</v>
      </c>
      <c r="AM4" s="87"/>
      <c r="AN4" s="87"/>
      <c r="AO4" s="40" t="s">
        <v>158</v>
      </c>
      <c r="AP4" s="82" t="s">
        <v>164</v>
      </c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40" t="s">
        <v>69</v>
      </c>
      <c r="BC4" s="82" t="s">
        <v>81</v>
      </c>
      <c r="BD4" s="82" t="s">
        <v>71</v>
      </c>
      <c r="BE4" s="40" t="s">
        <v>86</v>
      </c>
      <c r="BF4" s="82" t="s">
        <v>80</v>
      </c>
      <c r="BG4" s="82" t="s">
        <v>81</v>
      </c>
      <c r="BH4" s="82" t="s">
        <v>75</v>
      </c>
      <c r="BI4" s="82"/>
      <c r="BJ4" s="82" t="s">
        <v>80</v>
      </c>
      <c r="BK4" s="82"/>
      <c r="BL4" s="82" t="s">
        <v>75</v>
      </c>
      <c r="BM4" s="82" t="s">
        <v>97</v>
      </c>
      <c r="BN4" s="82" t="s">
        <v>103</v>
      </c>
      <c r="BO4" s="82"/>
      <c r="BQ4" s="40"/>
      <c r="BT4" s="40" t="s">
        <v>59</v>
      </c>
      <c r="BU4" s="42">
        <v>3</v>
      </c>
    </row>
    <row r="5" spans="1:74" x14ac:dyDescent="0.2">
      <c r="A5" s="84" t="s">
        <v>46</v>
      </c>
      <c r="B5" s="85" t="s">
        <v>53</v>
      </c>
      <c r="C5" s="81"/>
      <c r="D5" s="86"/>
      <c r="G5" s="80"/>
      <c r="H5" s="84" t="s">
        <v>119</v>
      </c>
      <c r="I5" s="40" t="s">
        <v>105</v>
      </c>
      <c r="J5" s="81"/>
      <c r="K5" s="40" t="s">
        <v>105</v>
      </c>
      <c r="L5" t="s">
        <v>42</v>
      </c>
      <c r="N5" s="40" t="s">
        <v>105</v>
      </c>
      <c r="O5" s="82" t="s">
        <v>145</v>
      </c>
      <c r="AE5" s="86" t="s">
        <v>128</v>
      </c>
      <c r="AG5" s="86" t="s">
        <v>133</v>
      </c>
      <c r="AI5" s="86" t="s">
        <v>133</v>
      </c>
      <c r="AJ5" s="86" t="s">
        <v>133</v>
      </c>
      <c r="AK5" s="86" t="s">
        <v>137</v>
      </c>
      <c r="AL5" s="86" t="s">
        <v>141</v>
      </c>
      <c r="AO5" s="40" t="s">
        <v>105</v>
      </c>
      <c r="AP5" s="82" t="s">
        <v>165</v>
      </c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40" t="s">
        <v>70</v>
      </c>
      <c r="BC5" s="82"/>
      <c r="BD5" s="82" t="s">
        <v>83</v>
      </c>
      <c r="BE5" s="40" t="s">
        <v>87</v>
      </c>
      <c r="BF5" s="82" t="s">
        <v>79</v>
      </c>
      <c r="BG5" s="82"/>
      <c r="BH5" s="82" t="s">
        <v>81</v>
      </c>
      <c r="BI5" s="82"/>
      <c r="BJ5" s="82" t="s">
        <v>75</v>
      </c>
      <c r="BK5" s="82"/>
      <c r="BL5" s="82" t="s">
        <v>80</v>
      </c>
      <c r="BM5" s="82" t="s">
        <v>98</v>
      </c>
      <c r="BN5" s="82"/>
      <c r="BO5" s="82"/>
      <c r="BQ5" s="40"/>
    </row>
    <row r="6" spans="1:74" x14ac:dyDescent="0.2">
      <c r="A6" s="84" t="s">
        <v>46</v>
      </c>
      <c r="B6" s="85" t="s">
        <v>52</v>
      </c>
      <c r="C6" s="81"/>
      <c r="D6" s="86"/>
      <c r="G6" s="80"/>
      <c r="H6" s="84" t="s">
        <v>119</v>
      </c>
      <c r="I6" s="40" t="s">
        <v>106</v>
      </c>
      <c r="J6" s="81"/>
      <c r="K6" s="40" t="s">
        <v>106</v>
      </c>
      <c r="L6" t="s">
        <v>43</v>
      </c>
      <c r="N6" s="40" t="s">
        <v>106</v>
      </c>
      <c r="O6" s="82" t="s">
        <v>145</v>
      </c>
      <c r="AG6" s="86" t="s">
        <v>135</v>
      </c>
      <c r="AI6" s="86" t="s">
        <v>135</v>
      </c>
      <c r="AJ6" s="86" t="s">
        <v>134</v>
      </c>
      <c r="AL6" s="86" t="s">
        <v>142</v>
      </c>
      <c r="AO6" s="40" t="s">
        <v>106</v>
      </c>
      <c r="AP6" s="82" t="s">
        <v>166</v>
      </c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40" t="s">
        <v>71</v>
      </c>
      <c r="BC6" s="82"/>
      <c r="BD6" s="82"/>
      <c r="BE6" s="40" t="s">
        <v>88</v>
      </c>
      <c r="BF6" s="82" t="s">
        <v>92</v>
      </c>
      <c r="BG6" s="82"/>
      <c r="BH6" s="82"/>
      <c r="BI6" s="82"/>
      <c r="BJ6" s="82" t="s">
        <v>96</v>
      </c>
      <c r="BK6" s="82"/>
      <c r="BL6" s="82" t="s">
        <v>96</v>
      </c>
      <c r="BM6" s="82" t="s">
        <v>101</v>
      </c>
      <c r="BN6" s="82"/>
      <c r="BO6" s="82"/>
      <c r="BQ6" s="40"/>
    </row>
    <row r="7" spans="1:74" x14ac:dyDescent="0.2">
      <c r="A7" s="84" t="s">
        <v>46</v>
      </c>
      <c r="B7" s="89" t="s">
        <v>116</v>
      </c>
      <c r="C7" s="81"/>
      <c r="D7" s="86"/>
      <c r="G7" s="80"/>
      <c r="H7" s="84" t="s">
        <v>119</v>
      </c>
      <c r="I7" s="40" t="s">
        <v>157</v>
      </c>
      <c r="J7" s="81"/>
      <c r="K7" s="40" t="s">
        <v>157</v>
      </c>
      <c r="L7" t="s">
        <v>153</v>
      </c>
      <c r="N7" s="40" t="s">
        <v>157</v>
      </c>
      <c r="O7" s="82" t="s">
        <v>145</v>
      </c>
      <c r="AG7" s="86" t="s">
        <v>136</v>
      </c>
      <c r="AI7" s="86" t="s">
        <v>137</v>
      </c>
      <c r="AO7" s="40" t="s">
        <v>157</v>
      </c>
      <c r="AP7" s="82" t="s">
        <v>167</v>
      </c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40" t="s">
        <v>72</v>
      </c>
      <c r="BC7" s="82"/>
      <c r="BD7" s="82"/>
      <c r="BE7" s="40" t="s">
        <v>89</v>
      </c>
      <c r="BF7" s="82"/>
      <c r="BG7" s="82"/>
      <c r="BH7" s="82"/>
      <c r="BI7" s="82"/>
      <c r="BJ7" s="82" t="s">
        <v>97</v>
      </c>
      <c r="BK7" s="82"/>
      <c r="BL7" s="82" t="s">
        <v>97</v>
      </c>
      <c r="BM7" s="82"/>
      <c r="BN7" s="82"/>
      <c r="BO7" s="82"/>
      <c r="BQ7" s="40"/>
    </row>
    <row r="8" spans="1:74" x14ac:dyDescent="0.2">
      <c r="A8" s="84" t="s">
        <v>115</v>
      </c>
      <c r="B8" s="85" t="s">
        <v>117</v>
      </c>
      <c r="C8" s="81"/>
      <c r="D8" s="86"/>
      <c r="G8" s="80"/>
      <c r="H8" s="84" t="s">
        <v>119</v>
      </c>
      <c r="I8" s="40" t="s">
        <v>156</v>
      </c>
      <c r="J8" s="81"/>
      <c r="K8" s="40" t="s">
        <v>156</v>
      </c>
      <c r="L8" t="s">
        <v>152</v>
      </c>
      <c r="N8" s="40" t="s">
        <v>156</v>
      </c>
      <c r="O8" s="82" t="s">
        <v>145</v>
      </c>
      <c r="AO8" s="40" t="s">
        <v>156</v>
      </c>
      <c r="AP8" s="82" t="s">
        <v>168</v>
      </c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40" t="s">
        <v>73</v>
      </c>
      <c r="BC8" s="82"/>
      <c r="BD8" s="82"/>
      <c r="BE8" s="40" t="s">
        <v>90</v>
      </c>
      <c r="BF8" s="82"/>
      <c r="BG8" s="82"/>
      <c r="BH8" s="82"/>
      <c r="BI8" s="82"/>
      <c r="BJ8" s="82" t="s">
        <v>98</v>
      </c>
      <c r="BK8" s="82"/>
      <c r="BL8" s="82" t="s">
        <v>98</v>
      </c>
      <c r="BM8" s="82"/>
      <c r="BN8" s="82"/>
      <c r="BO8" s="82"/>
      <c r="BQ8" s="40"/>
    </row>
    <row r="9" spans="1:74" x14ac:dyDescent="0.2">
      <c r="A9" s="84" t="s">
        <v>115</v>
      </c>
      <c r="B9" s="85" t="s">
        <v>118</v>
      </c>
      <c r="C9" s="81"/>
      <c r="D9" s="86"/>
      <c r="G9" s="80"/>
      <c r="H9" s="84" t="s">
        <v>119</v>
      </c>
      <c r="I9" s="40" t="s">
        <v>107</v>
      </c>
      <c r="J9" s="81"/>
      <c r="K9" s="40" t="s">
        <v>107</v>
      </c>
      <c r="L9" t="s">
        <v>44</v>
      </c>
      <c r="N9" s="40" t="s">
        <v>107</v>
      </c>
      <c r="O9" s="82" t="s">
        <v>145</v>
      </c>
      <c r="AO9" s="40" t="s">
        <v>107</v>
      </c>
      <c r="AP9" s="82" t="s">
        <v>169</v>
      </c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40" t="s">
        <v>74</v>
      </c>
      <c r="BC9" s="82"/>
      <c r="BD9" s="82"/>
      <c r="BE9" s="40" t="s">
        <v>91</v>
      </c>
      <c r="BF9" s="82"/>
      <c r="BG9" s="82"/>
      <c r="BH9" s="82"/>
      <c r="BI9" s="82"/>
      <c r="BJ9" s="82" t="s">
        <v>99</v>
      </c>
      <c r="BK9" s="82"/>
      <c r="BL9" s="82"/>
      <c r="BM9" s="82"/>
      <c r="BN9" s="82"/>
      <c r="BO9" s="82"/>
      <c r="BQ9" s="40"/>
    </row>
    <row r="10" spans="1:74" x14ac:dyDescent="0.2">
      <c r="A10" s="88" t="s">
        <v>115</v>
      </c>
      <c r="B10" s="90" t="s">
        <v>116</v>
      </c>
      <c r="G10" s="15"/>
      <c r="H10" s="84" t="s">
        <v>119</v>
      </c>
      <c r="I10" s="40" t="s">
        <v>108</v>
      </c>
      <c r="K10" s="40" t="s">
        <v>108</v>
      </c>
      <c r="L10" t="s">
        <v>160</v>
      </c>
      <c r="N10" s="40" t="s">
        <v>108</v>
      </c>
      <c r="O10" s="82" t="s">
        <v>145</v>
      </c>
      <c r="AO10" s="40" t="s">
        <v>108</v>
      </c>
      <c r="AP10" s="82" t="s">
        <v>170</v>
      </c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40" t="s">
        <v>75</v>
      </c>
      <c r="BC10" s="82"/>
      <c r="BD10" s="82"/>
      <c r="BE10" s="40" t="s">
        <v>92</v>
      </c>
      <c r="BF10" s="82"/>
      <c r="BG10" s="82"/>
      <c r="BH10" s="82"/>
      <c r="BI10" s="82"/>
      <c r="BJ10" s="82" t="s">
        <v>100</v>
      </c>
      <c r="BK10" s="82"/>
      <c r="BL10" s="82"/>
      <c r="BM10" s="82"/>
      <c r="BN10" s="82"/>
      <c r="BO10" s="82"/>
      <c r="BQ10" s="40"/>
    </row>
    <row r="11" spans="1:74" x14ac:dyDescent="0.2">
      <c r="G11" s="15"/>
      <c r="H11" s="84" t="s">
        <v>119</v>
      </c>
      <c r="I11" s="40" t="s">
        <v>155</v>
      </c>
      <c r="J11" s="15"/>
      <c r="K11" s="40" t="s">
        <v>155</v>
      </c>
      <c r="L11" t="s">
        <v>150</v>
      </c>
      <c r="M11" s="15"/>
      <c r="N11" s="40" t="s">
        <v>155</v>
      </c>
      <c r="O11" s="82" t="s">
        <v>145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40" t="s">
        <v>155</v>
      </c>
      <c r="AP11" s="82" t="s">
        <v>171</v>
      </c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40" t="s">
        <v>76</v>
      </c>
      <c r="BC11" s="82"/>
      <c r="BD11" s="82"/>
      <c r="BE11" s="40" t="s">
        <v>93</v>
      </c>
      <c r="BF11" s="82"/>
      <c r="BG11" s="82"/>
      <c r="BH11" s="82"/>
      <c r="BI11" s="82"/>
      <c r="BJ11" s="82"/>
      <c r="BK11" s="82"/>
      <c r="BL11" s="82"/>
      <c r="BM11" s="82"/>
      <c r="BN11" s="86"/>
      <c r="BO11" s="82"/>
      <c r="BQ11" s="40"/>
    </row>
    <row r="12" spans="1:74" x14ac:dyDescent="0.2">
      <c r="H12" s="84" t="s">
        <v>120</v>
      </c>
      <c r="I12" t="s">
        <v>40</v>
      </c>
      <c r="L12" t="s">
        <v>149</v>
      </c>
      <c r="N12" s="93" t="s">
        <v>40</v>
      </c>
      <c r="O12" s="86" t="s">
        <v>122</v>
      </c>
      <c r="AO12" s="93" t="s">
        <v>40</v>
      </c>
      <c r="AP12" s="40" t="s">
        <v>66</v>
      </c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40" t="s">
        <v>77</v>
      </c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Q12" s="40"/>
    </row>
    <row r="13" spans="1:74" x14ac:dyDescent="0.2">
      <c r="H13" s="84" t="s">
        <v>120</v>
      </c>
      <c r="I13" t="s">
        <v>41</v>
      </c>
      <c r="L13" t="s">
        <v>148</v>
      </c>
      <c r="N13" s="93" t="s">
        <v>40</v>
      </c>
      <c r="O13" s="86" t="s">
        <v>123</v>
      </c>
      <c r="AO13" s="93" t="s">
        <v>40</v>
      </c>
      <c r="AP13" s="40" t="s">
        <v>67</v>
      </c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40" t="s">
        <v>78</v>
      </c>
      <c r="BC13" s="86"/>
      <c r="BD13" s="86"/>
      <c r="BE13" s="86"/>
      <c r="BF13" s="86"/>
      <c r="BG13" s="86"/>
      <c r="BH13" s="86"/>
      <c r="BI13" s="86"/>
      <c r="BJ13" s="86"/>
      <c r="BK13" s="86"/>
      <c r="BL13" s="86"/>
      <c r="BM13" s="86"/>
      <c r="BN13" s="86"/>
      <c r="BO13" s="86"/>
      <c r="BQ13" s="40"/>
    </row>
    <row r="14" spans="1:74" x14ac:dyDescent="0.2">
      <c r="H14" s="84" t="s">
        <v>120</v>
      </c>
      <c r="I14" t="s">
        <v>154</v>
      </c>
      <c r="L14" t="s">
        <v>147</v>
      </c>
      <c r="N14" s="93" t="s">
        <v>40</v>
      </c>
      <c r="O14" s="86" t="s">
        <v>124</v>
      </c>
      <c r="AO14" s="93" t="s">
        <v>40</v>
      </c>
      <c r="AP14" s="40" t="s">
        <v>68</v>
      </c>
      <c r="AQ14" s="86"/>
      <c r="AR14" s="86"/>
      <c r="AS14" s="86"/>
      <c r="AT14" s="86"/>
      <c r="AU14" s="86"/>
      <c r="AV14" s="86"/>
      <c r="AW14" s="86"/>
      <c r="AX14" s="86"/>
      <c r="AY14" s="86"/>
      <c r="AZ14" s="86"/>
      <c r="BA14" s="86"/>
      <c r="BB14" s="40" t="s">
        <v>79</v>
      </c>
      <c r="BC14" s="86"/>
      <c r="BD14" s="86"/>
      <c r="BE14" s="86"/>
      <c r="BF14" s="86"/>
      <c r="BG14" s="86"/>
      <c r="BH14" s="86"/>
      <c r="BI14" s="86"/>
      <c r="BJ14" s="86"/>
      <c r="BK14" s="86"/>
      <c r="BL14" s="86"/>
      <c r="BM14" s="86"/>
      <c r="BN14" s="86"/>
      <c r="BO14" s="86"/>
      <c r="BQ14" s="40"/>
    </row>
    <row r="15" spans="1:74" x14ac:dyDescent="0.2">
      <c r="H15" s="84" t="s">
        <v>120</v>
      </c>
      <c r="I15" t="s">
        <v>42</v>
      </c>
      <c r="N15" s="93" t="s">
        <v>41</v>
      </c>
      <c r="O15" s="86" t="s">
        <v>125</v>
      </c>
      <c r="AO15" s="93" t="s">
        <v>41</v>
      </c>
      <c r="AP15" s="40" t="s">
        <v>69</v>
      </c>
      <c r="AQ15" s="86"/>
      <c r="AR15" s="86"/>
      <c r="AS15" s="86"/>
      <c r="AT15" s="86"/>
      <c r="AU15" s="86"/>
      <c r="AV15" s="86"/>
      <c r="AW15" s="86"/>
      <c r="AX15" s="86"/>
      <c r="AY15" s="86"/>
      <c r="AZ15" s="86"/>
      <c r="BA15" s="86"/>
      <c r="BB15" s="86"/>
      <c r="BC15" s="86"/>
      <c r="BD15" s="86"/>
      <c r="BE15" s="86"/>
      <c r="BF15" s="86"/>
      <c r="BG15" s="86"/>
      <c r="BH15" s="86"/>
      <c r="BI15" s="86"/>
      <c r="BJ15" s="86"/>
      <c r="BK15" s="86"/>
      <c r="BL15" s="86"/>
      <c r="BM15" s="86"/>
      <c r="BN15" s="86"/>
      <c r="BO15" s="86"/>
      <c r="BQ15" s="40"/>
    </row>
    <row r="16" spans="1:74" x14ac:dyDescent="0.2">
      <c r="H16" s="84" t="s">
        <v>120</v>
      </c>
      <c r="I16" t="s">
        <v>43</v>
      </c>
      <c r="N16" s="93" t="s">
        <v>41</v>
      </c>
      <c r="O16" s="86" t="s">
        <v>126</v>
      </c>
      <c r="AO16" s="93" t="s">
        <v>41</v>
      </c>
      <c r="AP16" s="40" t="s">
        <v>70</v>
      </c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  <c r="BM16" s="86"/>
      <c r="BN16" s="86"/>
      <c r="BO16" s="86"/>
      <c r="BP16" s="40"/>
      <c r="BQ16" s="40"/>
    </row>
    <row r="17" spans="8:69" x14ac:dyDescent="0.2">
      <c r="H17" s="84" t="s">
        <v>120</v>
      </c>
      <c r="I17" t="s">
        <v>153</v>
      </c>
      <c r="N17" s="93" t="s">
        <v>154</v>
      </c>
      <c r="O17" s="86" t="s">
        <v>125</v>
      </c>
      <c r="AO17" s="93" t="s">
        <v>154</v>
      </c>
      <c r="AP17" s="40" t="s">
        <v>71</v>
      </c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86"/>
      <c r="BO17" s="86"/>
      <c r="BP17" s="40"/>
      <c r="BQ17" s="40"/>
    </row>
    <row r="18" spans="8:69" x14ac:dyDescent="0.2">
      <c r="H18" s="84" t="s">
        <v>120</v>
      </c>
      <c r="I18" t="s">
        <v>152</v>
      </c>
      <c r="N18" s="93" t="s">
        <v>154</v>
      </c>
      <c r="O18" s="86" t="s">
        <v>126</v>
      </c>
      <c r="AO18" s="93" t="s">
        <v>154</v>
      </c>
      <c r="AP18" s="40" t="s">
        <v>72</v>
      </c>
      <c r="AQ18" s="86"/>
      <c r="AR18" s="86"/>
      <c r="AS18" s="86"/>
      <c r="AT18" s="86"/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  <c r="BM18" s="86"/>
      <c r="BN18" s="86"/>
      <c r="BO18" s="86"/>
      <c r="BP18" s="40"/>
      <c r="BQ18" s="40"/>
    </row>
    <row r="19" spans="8:69" x14ac:dyDescent="0.2">
      <c r="H19" s="84" t="s">
        <v>120</v>
      </c>
      <c r="I19" t="s">
        <v>44</v>
      </c>
      <c r="N19" s="93" t="s">
        <v>42</v>
      </c>
      <c r="O19" s="86" t="s">
        <v>127</v>
      </c>
      <c r="AO19" s="93" t="s">
        <v>42</v>
      </c>
      <c r="AP19" s="40" t="s">
        <v>73</v>
      </c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40"/>
      <c r="BQ19" s="40"/>
    </row>
    <row r="20" spans="8:69" x14ac:dyDescent="0.2">
      <c r="H20" s="84" t="s">
        <v>120</v>
      </c>
      <c r="I20" t="s">
        <v>160</v>
      </c>
      <c r="N20" s="93" t="s">
        <v>42</v>
      </c>
      <c r="O20" s="86" t="s">
        <v>128</v>
      </c>
      <c r="AO20" s="93" t="s">
        <v>42</v>
      </c>
      <c r="AP20" s="40" t="s">
        <v>74</v>
      </c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40"/>
      <c r="BQ20" s="40"/>
    </row>
    <row r="21" spans="8:69" x14ac:dyDescent="0.2">
      <c r="H21" s="84" t="s">
        <v>120</v>
      </c>
      <c r="I21" t="s">
        <v>150</v>
      </c>
      <c r="N21" s="93" t="s">
        <v>42</v>
      </c>
      <c r="O21" s="86" t="s">
        <v>129</v>
      </c>
      <c r="AO21" s="93" t="s">
        <v>42</v>
      </c>
      <c r="AP21" s="40" t="s">
        <v>75</v>
      </c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40"/>
      <c r="BQ21" s="40"/>
    </row>
    <row r="22" spans="8:69" x14ac:dyDescent="0.2">
      <c r="H22" s="84" t="s">
        <v>120</v>
      </c>
      <c r="I22" t="s">
        <v>149</v>
      </c>
      <c r="N22" s="93" t="s">
        <v>43</v>
      </c>
      <c r="O22" s="86" t="s">
        <v>125</v>
      </c>
      <c r="AO22" s="93" t="s">
        <v>43</v>
      </c>
      <c r="AP22" s="40" t="s">
        <v>76</v>
      </c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  <c r="BK22" s="86"/>
      <c r="BL22" s="86"/>
      <c r="BM22" s="86"/>
      <c r="BN22" s="86"/>
      <c r="BO22" s="86"/>
      <c r="BP22" s="40"/>
      <c r="BQ22" s="40"/>
    </row>
    <row r="23" spans="8:69" x14ac:dyDescent="0.2">
      <c r="H23" s="84" t="s">
        <v>120</v>
      </c>
      <c r="I23" t="s">
        <v>148</v>
      </c>
      <c r="N23" s="93" t="s">
        <v>43</v>
      </c>
      <c r="O23" s="86" t="s">
        <v>130</v>
      </c>
      <c r="AO23" s="93" t="s">
        <v>43</v>
      </c>
      <c r="AP23" s="40" t="s">
        <v>77</v>
      </c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40"/>
      <c r="BQ23" s="40"/>
    </row>
    <row r="24" spans="8:69" x14ac:dyDescent="0.2">
      <c r="H24" s="84" t="s">
        <v>120</v>
      </c>
      <c r="I24" t="s">
        <v>147</v>
      </c>
      <c r="N24" s="93" t="s">
        <v>43</v>
      </c>
      <c r="O24" s="86" t="s">
        <v>131</v>
      </c>
      <c r="AO24" s="93" t="s">
        <v>43</v>
      </c>
      <c r="AP24" s="40" t="s">
        <v>78</v>
      </c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  <c r="BM24" s="86"/>
      <c r="BN24" s="86"/>
      <c r="BO24" s="86"/>
      <c r="BP24" s="40"/>
      <c r="BQ24" s="40"/>
    </row>
    <row r="25" spans="8:69" x14ac:dyDescent="0.2">
      <c r="N25" s="93" t="s">
        <v>43</v>
      </c>
      <c r="O25" s="86" t="s">
        <v>128</v>
      </c>
      <c r="AO25" s="93" t="s">
        <v>43</v>
      </c>
      <c r="AP25" s="40" t="s">
        <v>79</v>
      </c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40"/>
    </row>
    <row r="26" spans="8:69" x14ac:dyDescent="0.2">
      <c r="N26" s="93" t="s">
        <v>153</v>
      </c>
      <c r="O26" s="86" t="s">
        <v>132</v>
      </c>
      <c r="AO26" s="93" t="s">
        <v>153</v>
      </c>
      <c r="AP26" s="40" t="s">
        <v>80</v>
      </c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</row>
    <row r="27" spans="8:69" x14ac:dyDescent="0.2">
      <c r="N27" s="93" t="s">
        <v>153</v>
      </c>
      <c r="O27" s="86" t="s">
        <v>133</v>
      </c>
      <c r="AO27" s="93" t="s">
        <v>153</v>
      </c>
      <c r="AP27" s="40" t="s">
        <v>81</v>
      </c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</row>
    <row r="28" spans="8:69" x14ac:dyDescent="0.2">
      <c r="N28" s="93" t="s">
        <v>153</v>
      </c>
      <c r="O28" s="86" t="s">
        <v>134</v>
      </c>
      <c r="AO28" s="93" t="s">
        <v>153</v>
      </c>
      <c r="AP28" s="40" t="s">
        <v>82</v>
      </c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</row>
    <row r="29" spans="8:69" x14ac:dyDescent="0.2">
      <c r="N29" s="93" t="s">
        <v>152</v>
      </c>
      <c r="O29" s="86" t="s">
        <v>125</v>
      </c>
      <c r="AO29" s="93" t="s">
        <v>152</v>
      </c>
      <c r="AP29" s="40" t="s">
        <v>83</v>
      </c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86"/>
      <c r="BN29" s="86"/>
      <c r="BO29" s="86"/>
    </row>
    <row r="30" spans="8:69" x14ac:dyDescent="0.2">
      <c r="N30" s="93" t="s">
        <v>152</v>
      </c>
      <c r="O30" s="86" t="s">
        <v>127</v>
      </c>
      <c r="AO30" s="93" t="s">
        <v>152</v>
      </c>
      <c r="AP30" s="40" t="s">
        <v>84</v>
      </c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</row>
    <row r="31" spans="8:69" x14ac:dyDescent="0.2">
      <c r="N31" s="93" t="s">
        <v>152</v>
      </c>
      <c r="O31" s="86" t="s">
        <v>132</v>
      </c>
      <c r="AO31" s="93" t="s">
        <v>152</v>
      </c>
      <c r="AP31" s="40" t="s">
        <v>85</v>
      </c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86"/>
      <c r="BO31" s="86"/>
    </row>
    <row r="32" spans="8:69" x14ac:dyDescent="0.2">
      <c r="N32" s="93" t="s">
        <v>152</v>
      </c>
      <c r="O32" s="86" t="s">
        <v>133</v>
      </c>
      <c r="AO32" s="93" t="s">
        <v>152</v>
      </c>
      <c r="AP32" s="40" t="s">
        <v>86</v>
      </c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6"/>
      <c r="BN32" s="86"/>
      <c r="BO32" s="86"/>
    </row>
    <row r="33" spans="14:67" x14ac:dyDescent="0.2">
      <c r="N33" s="93" t="s">
        <v>152</v>
      </c>
      <c r="O33" s="86" t="s">
        <v>135</v>
      </c>
      <c r="AO33" s="93" t="s">
        <v>152</v>
      </c>
      <c r="AP33" s="40" t="s">
        <v>87</v>
      </c>
      <c r="AQ33" s="86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  <c r="BM33" s="86"/>
      <c r="BN33" s="86"/>
      <c r="BO33" s="86"/>
    </row>
    <row r="34" spans="14:67" x14ac:dyDescent="0.2">
      <c r="N34" s="93" t="s">
        <v>152</v>
      </c>
      <c r="O34" s="86" t="s">
        <v>136</v>
      </c>
      <c r="AO34" s="93" t="s">
        <v>152</v>
      </c>
      <c r="AP34" s="40" t="s">
        <v>88</v>
      </c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  <c r="BM34" s="86"/>
      <c r="BN34" s="86"/>
      <c r="BO34" s="86"/>
    </row>
    <row r="35" spans="14:67" x14ac:dyDescent="0.2">
      <c r="N35" s="93" t="s">
        <v>44</v>
      </c>
      <c r="O35" s="86" t="s">
        <v>132</v>
      </c>
      <c r="AO35" s="93" t="s">
        <v>44</v>
      </c>
      <c r="AP35" s="40" t="s">
        <v>89</v>
      </c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  <c r="BM35" s="86"/>
      <c r="BN35" s="86"/>
      <c r="BO35" s="86"/>
    </row>
    <row r="36" spans="14:67" x14ac:dyDescent="0.2">
      <c r="N36" s="93" t="s">
        <v>44</v>
      </c>
      <c r="O36" s="86" t="s">
        <v>133</v>
      </c>
      <c r="AO36" s="93" t="s">
        <v>44</v>
      </c>
      <c r="AP36" s="40" t="s">
        <v>90</v>
      </c>
      <c r="AQ36" s="86"/>
      <c r="AR36" s="86"/>
      <c r="AS36" s="86"/>
      <c r="AT36" s="86"/>
      <c r="AU36" s="86"/>
      <c r="AV36" s="86"/>
      <c r="AW36" s="86"/>
      <c r="AX36" s="86"/>
      <c r="AY36" s="86"/>
      <c r="AZ36" s="86"/>
      <c r="BA36" s="86"/>
      <c r="BB36" s="86"/>
      <c r="BC36" s="86"/>
      <c r="BD36" s="86"/>
      <c r="BE36" s="86"/>
      <c r="BF36" s="86"/>
      <c r="BG36" s="86"/>
      <c r="BH36" s="86"/>
      <c r="BI36" s="86"/>
      <c r="BJ36" s="86"/>
      <c r="BK36" s="86"/>
      <c r="BL36" s="86"/>
      <c r="BM36" s="86"/>
      <c r="BN36" s="86"/>
      <c r="BO36" s="86"/>
    </row>
    <row r="37" spans="14:67" x14ac:dyDescent="0.2">
      <c r="N37" s="93" t="s">
        <v>44</v>
      </c>
      <c r="O37" s="86" t="s">
        <v>133</v>
      </c>
      <c r="AO37" s="93" t="s">
        <v>44</v>
      </c>
      <c r="AP37" s="40" t="s">
        <v>91</v>
      </c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  <c r="BM37" s="86"/>
      <c r="BN37" s="86"/>
      <c r="BO37" s="86"/>
    </row>
    <row r="38" spans="14:67" x14ac:dyDescent="0.2">
      <c r="N38" s="93" t="s">
        <v>161</v>
      </c>
      <c r="O38" s="86" t="s">
        <v>125</v>
      </c>
      <c r="AO38" s="93" t="s">
        <v>161</v>
      </c>
      <c r="AP38" s="40" t="s">
        <v>92</v>
      </c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</row>
    <row r="39" spans="14:67" x14ac:dyDescent="0.2">
      <c r="N39" s="93" t="s">
        <v>161</v>
      </c>
      <c r="O39" s="86" t="s">
        <v>127</v>
      </c>
      <c r="AO39" s="93" t="s">
        <v>161</v>
      </c>
      <c r="AP39" s="40" t="s">
        <v>93</v>
      </c>
      <c r="AQ39" s="86"/>
      <c r="AR39" s="86"/>
      <c r="AS39" s="86"/>
      <c r="AT39" s="86"/>
      <c r="AU39" s="86"/>
      <c r="AV39" s="86"/>
      <c r="AW39" s="86"/>
      <c r="AX39" s="86"/>
      <c r="AY39" s="86"/>
      <c r="AZ39" s="86"/>
      <c r="BA39" s="86"/>
      <c r="BB39" s="86"/>
      <c r="BC39" s="86"/>
      <c r="BD39" s="86"/>
      <c r="BE39" s="86"/>
      <c r="BF39" s="86"/>
      <c r="BG39" s="86"/>
      <c r="BH39" s="86"/>
      <c r="BI39" s="86"/>
      <c r="BJ39" s="86"/>
      <c r="BK39" s="86"/>
      <c r="BL39" s="86"/>
      <c r="BM39" s="86"/>
      <c r="BN39" s="86"/>
      <c r="BO39" s="86"/>
    </row>
    <row r="40" spans="14:67" x14ac:dyDescent="0.2">
      <c r="N40" s="93" t="s">
        <v>161</v>
      </c>
      <c r="O40" s="86" t="s">
        <v>132</v>
      </c>
      <c r="AO40" s="93" t="s">
        <v>161</v>
      </c>
      <c r="AP40" s="40" t="s">
        <v>79</v>
      </c>
      <c r="AQ40" s="86"/>
      <c r="AR40" s="86"/>
      <c r="AS40" s="86"/>
      <c r="AT40" s="86"/>
      <c r="AU40" s="86"/>
      <c r="AV40" s="86"/>
      <c r="AW40" s="86"/>
      <c r="AX40" s="86"/>
      <c r="AY40" s="86"/>
      <c r="AZ40" s="86"/>
      <c r="BA40" s="86"/>
      <c r="BB40" s="86"/>
      <c r="BC40" s="86"/>
      <c r="BD40" s="86"/>
      <c r="BE40" s="86"/>
      <c r="BF40" s="86"/>
      <c r="BG40" s="86"/>
      <c r="BH40" s="86"/>
      <c r="BI40" s="86"/>
      <c r="BJ40" s="86"/>
      <c r="BK40" s="86"/>
      <c r="BL40" s="86"/>
      <c r="BM40" s="86"/>
      <c r="BN40" s="86"/>
      <c r="BO40" s="86"/>
    </row>
    <row r="41" spans="14:67" x14ac:dyDescent="0.2">
      <c r="N41" s="93" t="s">
        <v>161</v>
      </c>
      <c r="O41" s="86" t="s">
        <v>133</v>
      </c>
      <c r="AO41" s="93" t="s">
        <v>161</v>
      </c>
      <c r="AP41" s="40" t="s">
        <v>94</v>
      </c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6"/>
      <c r="BM41" s="86"/>
      <c r="BN41" s="86"/>
      <c r="BO41" s="86"/>
    </row>
    <row r="42" spans="14:67" x14ac:dyDescent="0.2">
      <c r="N42" s="93" t="s">
        <v>161</v>
      </c>
      <c r="O42" s="86" t="s">
        <v>135</v>
      </c>
      <c r="AO42" s="93" t="s">
        <v>161</v>
      </c>
      <c r="AP42" s="40" t="s">
        <v>95</v>
      </c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6"/>
      <c r="BM42" s="86"/>
      <c r="BN42" s="86"/>
      <c r="BO42" s="86"/>
    </row>
    <row r="43" spans="14:67" x14ac:dyDescent="0.2">
      <c r="N43" s="93" t="s">
        <v>161</v>
      </c>
      <c r="O43" s="86" t="s">
        <v>137</v>
      </c>
      <c r="AO43" s="93" t="s">
        <v>161</v>
      </c>
      <c r="AP43" s="40" t="s">
        <v>96</v>
      </c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86"/>
      <c r="BB43" s="86"/>
      <c r="BC43" s="86"/>
      <c r="BD43" s="86"/>
      <c r="BE43" s="86"/>
      <c r="BF43" s="86"/>
      <c r="BG43" s="86"/>
      <c r="BH43" s="86"/>
      <c r="BI43" s="86"/>
      <c r="BJ43" s="86"/>
      <c r="BK43" s="86"/>
      <c r="BL43" s="86"/>
      <c r="BM43" s="86"/>
      <c r="BN43" s="86"/>
      <c r="BO43" s="86"/>
    </row>
    <row r="44" spans="14:67" x14ac:dyDescent="0.2">
      <c r="N44" s="93" t="s">
        <v>150</v>
      </c>
      <c r="O44" s="86" t="s">
        <v>127</v>
      </c>
      <c r="AO44" s="93" t="s">
        <v>150</v>
      </c>
      <c r="AP44" s="40" t="s">
        <v>97</v>
      </c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86"/>
      <c r="BB44" s="86"/>
      <c r="BC44" s="86"/>
      <c r="BD44" s="86"/>
      <c r="BE44" s="86"/>
      <c r="BF44" s="86"/>
      <c r="BG44" s="86"/>
      <c r="BH44" s="86"/>
      <c r="BI44" s="86"/>
      <c r="BJ44" s="86"/>
      <c r="BK44" s="86"/>
      <c r="BL44" s="86"/>
      <c r="BM44" s="86"/>
      <c r="BN44" s="86"/>
      <c r="BO44" s="86"/>
    </row>
    <row r="45" spans="14:67" x14ac:dyDescent="0.2">
      <c r="N45" s="93" t="s">
        <v>150</v>
      </c>
      <c r="O45" s="86" t="s">
        <v>132</v>
      </c>
      <c r="AO45" s="93" t="s">
        <v>150</v>
      </c>
      <c r="AP45" s="40" t="s">
        <v>98</v>
      </c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86"/>
      <c r="BB45" s="86"/>
      <c r="BC45" s="86"/>
      <c r="BD45" s="86"/>
      <c r="BE45" s="86"/>
      <c r="BF45" s="86"/>
      <c r="BG45" s="86"/>
      <c r="BH45" s="86"/>
      <c r="BI45" s="86"/>
      <c r="BJ45" s="86"/>
      <c r="BK45" s="86"/>
      <c r="BL45" s="86"/>
      <c r="BM45" s="86"/>
      <c r="BN45" s="86"/>
      <c r="BO45" s="86"/>
    </row>
    <row r="46" spans="14:67" x14ac:dyDescent="0.2">
      <c r="N46" s="93" t="s">
        <v>150</v>
      </c>
      <c r="O46" s="86" t="s">
        <v>133</v>
      </c>
      <c r="AO46" s="93" t="s">
        <v>150</v>
      </c>
      <c r="AP46" s="40" t="s">
        <v>99</v>
      </c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86"/>
      <c r="BB46" s="86"/>
      <c r="BC46" s="86"/>
      <c r="BD46" s="86"/>
      <c r="BE46" s="86"/>
      <c r="BF46" s="86"/>
      <c r="BG46" s="86"/>
      <c r="BH46" s="86"/>
      <c r="BI46" s="86"/>
      <c r="BJ46" s="86"/>
      <c r="BK46" s="86"/>
      <c r="BL46" s="86"/>
      <c r="BM46" s="86"/>
      <c r="BN46" s="86"/>
      <c r="BO46" s="86"/>
    </row>
    <row r="47" spans="14:67" x14ac:dyDescent="0.2">
      <c r="N47" s="93" t="s">
        <v>150</v>
      </c>
      <c r="O47" s="86" t="s">
        <v>133</v>
      </c>
      <c r="AO47" s="93" t="s">
        <v>150</v>
      </c>
      <c r="AP47" s="40" t="s">
        <v>100</v>
      </c>
      <c r="AQ47" s="86"/>
      <c r="AR47" s="86"/>
      <c r="AS47" s="86"/>
      <c r="AT47" s="86"/>
      <c r="AU47" s="86"/>
      <c r="AV47" s="86"/>
      <c r="AW47" s="86"/>
      <c r="AX47" s="86"/>
      <c r="AY47" s="86"/>
      <c r="AZ47" s="86"/>
      <c r="BA47" s="86"/>
      <c r="BB47" s="86"/>
      <c r="BC47" s="86"/>
      <c r="BD47" s="86"/>
      <c r="BE47" s="86"/>
      <c r="BF47" s="86"/>
      <c r="BG47" s="86"/>
      <c r="BH47" s="86"/>
      <c r="BI47" s="86"/>
      <c r="BJ47" s="86"/>
      <c r="BK47" s="86"/>
      <c r="BL47" s="86"/>
      <c r="BM47" s="86"/>
      <c r="BN47" s="86"/>
      <c r="BO47" s="86"/>
    </row>
    <row r="48" spans="14:67" x14ac:dyDescent="0.2">
      <c r="N48" s="93" t="s">
        <v>150</v>
      </c>
      <c r="O48" s="86" t="s">
        <v>134</v>
      </c>
      <c r="AO48" s="93" t="s">
        <v>150</v>
      </c>
      <c r="AP48" s="40" t="s">
        <v>101</v>
      </c>
      <c r="AQ48" s="86"/>
      <c r="AR48" s="86"/>
      <c r="AS48" s="86"/>
      <c r="AT48" s="86"/>
      <c r="AU48" s="86"/>
      <c r="AV48" s="86"/>
      <c r="AW48" s="86"/>
      <c r="AX48" s="86"/>
      <c r="AY48" s="86"/>
      <c r="AZ48" s="86"/>
      <c r="BA48" s="86"/>
      <c r="BB48" s="86"/>
      <c r="BC48" s="86"/>
      <c r="BD48" s="86"/>
      <c r="BE48" s="86"/>
      <c r="BF48" s="86"/>
      <c r="BG48" s="86"/>
      <c r="BH48" s="86"/>
      <c r="BI48" s="86"/>
      <c r="BJ48" s="86"/>
      <c r="BK48" s="86"/>
      <c r="BL48" s="86"/>
      <c r="BM48" s="86"/>
      <c r="BN48" s="86"/>
      <c r="BO48" s="86"/>
    </row>
    <row r="49" spans="14:67" x14ac:dyDescent="0.2">
      <c r="N49" s="93" t="s">
        <v>149</v>
      </c>
      <c r="O49" s="86" t="s">
        <v>127</v>
      </c>
      <c r="AO49" s="93" t="s">
        <v>149</v>
      </c>
      <c r="AP49" s="40" t="s">
        <v>102</v>
      </c>
      <c r="AQ49" s="86"/>
      <c r="AR49" s="86"/>
      <c r="AS49" s="86"/>
      <c r="AT49" s="86"/>
      <c r="AU49" s="86"/>
      <c r="AV49" s="86"/>
      <c r="AW49" s="86"/>
      <c r="AX49" s="86"/>
      <c r="AY49" s="86"/>
      <c r="AZ49" s="86"/>
      <c r="BA49" s="86"/>
      <c r="BB49" s="86"/>
      <c r="BC49" s="86"/>
      <c r="BD49" s="86"/>
      <c r="BE49" s="86"/>
      <c r="BF49" s="86"/>
      <c r="BG49" s="86"/>
      <c r="BH49" s="86"/>
      <c r="BI49" s="86"/>
      <c r="BJ49" s="86"/>
      <c r="BK49" s="86"/>
      <c r="BL49" s="86"/>
      <c r="BM49" s="86"/>
      <c r="BN49" s="86"/>
      <c r="BO49" s="86"/>
    </row>
    <row r="50" spans="14:67" x14ac:dyDescent="0.2">
      <c r="N50" s="93" t="s">
        <v>149</v>
      </c>
      <c r="O50" s="86" t="s">
        <v>132</v>
      </c>
      <c r="AO50" s="93" t="s">
        <v>149</v>
      </c>
      <c r="AP50" s="40" t="s">
        <v>103</v>
      </c>
      <c r="AQ50" s="86"/>
      <c r="AR50" s="86"/>
      <c r="AS50" s="86"/>
      <c r="AT50" s="86"/>
      <c r="AU50" s="86"/>
      <c r="AV50" s="86"/>
      <c r="AW50" s="86"/>
      <c r="AX50" s="86"/>
      <c r="AY50" s="86"/>
      <c r="AZ50" s="86"/>
      <c r="BA50" s="86"/>
      <c r="BB50" s="86"/>
      <c r="BC50" s="86"/>
      <c r="BD50" s="86"/>
      <c r="BE50" s="86"/>
      <c r="BF50" s="86"/>
      <c r="BG50" s="86"/>
      <c r="BH50" s="86"/>
      <c r="BI50" s="86"/>
      <c r="BJ50" s="86"/>
      <c r="BK50" s="86"/>
      <c r="BL50" s="86"/>
      <c r="BM50" s="86"/>
      <c r="BN50" s="86"/>
      <c r="BO50" s="86"/>
    </row>
    <row r="51" spans="14:67" x14ac:dyDescent="0.2">
      <c r="N51" s="93" t="s">
        <v>149</v>
      </c>
      <c r="O51" s="86" t="s">
        <v>133</v>
      </c>
      <c r="AO51" s="93" t="s">
        <v>149</v>
      </c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  <c r="BM51" s="86"/>
      <c r="BN51" s="86"/>
      <c r="BO51" s="86"/>
    </row>
    <row r="52" spans="14:67" x14ac:dyDescent="0.2">
      <c r="N52" s="93" t="s">
        <v>149</v>
      </c>
      <c r="O52" s="86" t="s">
        <v>137</v>
      </c>
      <c r="AO52" s="93" t="s">
        <v>149</v>
      </c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  <c r="BM52" s="86"/>
      <c r="BN52" s="86"/>
      <c r="BO52" s="86"/>
    </row>
    <row r="53" spans="14:67" x14ac:dyDescent="0.2">
      <c r="N53" s="93" t="s">
        <v>148</v>
      </c>
      <c r="O53" s="86" t="s">
        <v>138</v>
      </c>
      <c r="AO53" s="93" t="s">
        <v>148</v>
      </c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86"/>
      <c r="BA53" s="86"/>
      <c r="BB53" s="86"/>
      <c r="BC53" s="86"/>
      <c r="BD53" s="86"/>
      <c r="BE53" s="86"/>
      <c r="BF53" s="86"/>
      <c r="BG53" s="86"/>
      <c r="BH53" s="86"/>
      <c r="BI53" s="86"/>
      <c r="BJ53" s="86"/>
      <c r="BK53" s="86"/>
      <c r="BL53" s="86"/>
      <c r="BM53" s="86"/>
      <c r="BN53" s="86"/>
      <c r="BO53" s="86"/>
    </row>
    <row r="54" spans="14:67" x14ac:dyDescent="0.2">
      <c r="N54" s="93" t="s">
        <v>148</v>
      </c>
      <c r="O54" s="86" t="s">
        <v>139</v>
      </c>
      <c r="AO54" s="93" t="s">
        <v>148</v>
      </c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86"/>
      <c r="BA54" s="86"/>
      <c r="BB54" s="86"/>
      <c r="BC54" s="86"/>
      <c r="BD54" s="86"/>
      <c r="BE54" s="86"/>
      <c r="BF54" s="86"/>
      <c r="BG54" s="86"/>
      <c r="BH54" s="86"/>
      <c r="BI54" s="86"/>
      <c r="BJ54" s="86"/>
      <c r="BK54" s="86"/>
      <c r="BL54" s="86"/>
      <c r="BM54" s="86"/>
      <c r="BN54" s="86"/>
      <c r="BO54" s="86"/>
    </row>
    <row r="55" spans="14:67" x14ac:dyDescent="0.2">
      <c r="N55" s="93" t="s">
        <v>148</v>
      </c>
      <c r="O55" s="86" t="s">
        <v>140</v>
      </c>
      <c r="AO55" s="93" t="s">
        <v>148</v>
      </c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86"/>
      <c r="BM55" s="86"/>
      <c r="BN55" s="86"/>
      <c r="BO55" s="86"/>
    </row>
    <row r="56" spans="14:67" x14ac:dyDescent="0.2">
      <c r="N56" s="93" t="s">
        <v>148</v>
      </c>
      <c r="O56" s="86" t="s">
        <v>141</v>
      </c>
      <c r="AO56" s="93" t="s">
        <v>148</v>
      </c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86"/>
      <c r="BD56" s="86"/>
      <c r="BE56" s="86"/>
      <c r="BF56" s="86"/>
      <c r="BG56" s="86"/>
      <c r="BH56" s="86"/>
      <c r="BI56" s="86"/>
      <c r="BJ56" s="86"/>
      <c r="BK56" s="86"/>
      <c r="BL56" s="86"/>
      <c r="BM56" s="86"/>
      <c r="BN56" s="86"/>
      <c r="BO56" s="86"/>
    </row>
    <row r="57" spans="14:67" x14ac:dyDescent="0.2">
      <c r="N57" s="93" t="s">
        <v>148</v>
      </c>
      <c r="O57" s="86" t="s">
        <v>142</v>
      </c>
      <c r="AO57" s="93" t="s">
        <v>148</v>
      </c>
      <c r="AP57" s="86"/>
      <c r="AQ57" s="86"/>
      <c r="AR57" s="86"/>
      <c r="AS57" s="86"/>
      <c r="AT57" s="86"/>
      <c r="AU57" s="86"/>
      <c r="AV57" s="86"/>
      <c r="AW57" s="86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86"/>
      <c r="BN57" s="86"/>
      <c r="BO57" s="86"/>
    </row>
    <row r="58" spans="14:67" x14ac:dyDescent="0.2">
      <c r="N58" s="93" t="s">
        <v>147</v>
      </c>
      <c r="O58" s="86" t="s">
        <v>143</v>
      </c>
      <c r="AO58" s="93" t="s">
        <v>147</v>
      </c>
      <c r="AP58" s="86"/>
      <c r="AQ58" s="86"/>
      <c r="AR58" s="86"/>
      <c r="AS58" s="86"/>
      <c r="AT58" s="86"/>
      <c r="AU58" s="86"/>
      <c r="AV58" s="86"/>
      <c r="AW58" s="86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86"/>
      <c r="BN58" s="86"/>
      <c r="BO58" s="86"/>
    </row>
    <row r="59" spans="14:67" x14ac:dyDescent="0.2">
      <c r="N59" s="93" t="s">
        <v>147</v>
      </c>
      <c r="O59" s="86" t="s">
        <v>144</v>
      </c>
      <c r="AO59" s="93" t="s">
        <v>147</v>
      </c>
      <c r="AP59" s="86"/>
      <c r="AQ59" s="86"/>
      <c r="AR59" s="86"/>
      <c r="AS59" s="86"/>
      <c r="AT59" s="86"/>
      <c r="AU59" s="86"/>
      <c r="AV59" s="86"/>
      <c r="AW59" s="86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86"/>
      <c r="BL59" s="86"/>
      <c r="BM59" s="86"/>
      <c r="BO59" s="86"/>
    </row>
  </sheetData>
  <dataConsolidate topLabels="1">
    <dataRefs count="1">
      <dataRef ref="F1:G65536" sheet="Base"/>
    </dataRefs>
  </dataConsolidate>
  <phoneticPr fontId="4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workbookViewId="0">
      <selection activeCell="B7" sqref="B7"/>
    </sheetView>
  </sheetViews>
  <sheetFormatPr baseColWidth="10" defaultRowHeight="12.75" x14ac:dyDescent="0.2"/>
  <cols>
    <col min="1" max="1" width="22.7109375" customWidth="1"/>
    <col min="2" max="2" width="24.28515625" customWidth="1"/>
    <col min="3" max="3" width="35.42578125" customWidth="1"/>
    <col min="4" max="4" width="22.7109375" customWidth="1"/>
    <col min="5" max="5" width="19.140625" customWidth="1"/>
  </cols>
  <sheetData>
    <row r="1" spans="1:6" ht="57" customHeight="1" thickBot="1" x14ac:dyDescent="0.25"/>
    <row r="2" spans="1:6" ht="40.15" customHeight="1" thickBot="1" x14ac:dyDescent="0.45">
      <c r="A2" s="6" t="s">
        <v>18</v>
      </c>
      <c r="B2" s="1"/>
      <c r="C2" s="1"/>
      <c r="D2" s="2"/>
    </row>
    <row r="3" spans="1:6" ht="24" customHeight="1" thickBot="1" x14ac:dyDescent="0.3">
      <c r="A3" s="33" t="s">
        <v>45</v>
      </c>
      <c r="B3" s="78">
        <v>40553</v>
      </c>
      <c r="C3" s="29" t="s">
        <v>36</v>
      </c>
      <c r="D3" s="35" t="s">
        <v>46</v>
      </c>
    </row>
    <row r="4" spans="1:6" s="3" customFormat="1" ht="21" thickBot="1" x14ac:dyDescent="0.35">
      <c r="A4" s="9" t="s">
        <v>19</v>
      </c>
      <c r="B4" s="10"/>
      <c r="C4" s="9" t="s">
        <v>37</v>
      </c>
      <c r="D4" s="31" t="s">
        <v>38</v>
      </c>
      <c r="E4" s="32" t="s">
        <v>32</v>
      </c>
    </row>
    <row r="5" spans="1:6" ht="21" customHeight="1" x14ac:dyDescent="0.25">
      <c r="A5" s="4" t="s">
        <v>0</v>
      </c>
      <c r="B5" s="34"/>
      <c r="C5" s="4" t="s">
        <v>27</v>
      </c>
      <c r="D5" s="58">
        <v>0</v>
      </c>
      <c r="E5" s="26">
        <f>D5/1.196</f>
        <v>0</v>
      </c>
    </row>
    <row r="6" spans="1:6" ht="21" customHeight="1" x14ac:dyDescent="0.25">
      <c r="A6" s="5" t="s">
        <v>1</v>
      </c>
      <c r="B6" s="92" t="s">
        <v>148</v>
      </c>
      <c r="C6" s="5" t="s">
        <v>24</v>
      </c>
      <c r="D6" s="59">
        <f>+D5-(D5*F7)</f>
        <v>0</v>
      </c>
      <c r="E6" s="26">
        <f>D6/1.196</f>
        <v>0</v>
      </c>
    </row>
    <row r="7" spans="1:6" ht="21" customHeight="1" x14ac:dyDescent="0.25">
      <c r="A7" s="37" t="s">
        <v>64</v>
      </c>
      <c r="B7" s="35" t="s">
        <v>141</v>
      </c>
      <c r="C7" s="5" t="s">
        <v>25</v>
      </c>
      <c r="D7" s="60">
        <f>D5-D6</f>
        <v>0</v>
      </c>
      <c r="E7" s="44">
        <f>D7/1.196</f>
        <v>0</v>
      </c>
      <c r="F7" s="57">
        <v>0.11</v>
      </c>
    </row>
    <row r="8" spans="1:6" ht="21" customHeight="1" x14ac:dyDescent="0.25">
      <c r="A8" s="37" t="s">
        <v>65</v>
      </c>
      <c r="B8" s="35" t="s">
        <v>73</v>
      </c>
      <c r="C8" s="49" t="s">
        <v>39</v>
      </c>
      <c r="D8" s="61">
        <f>+D5-D11</f>
        <v>0</v>
      </c>
      <c r="E8" s="50">
        <f>+D8/1.196</f>
        <v>0</v>
      </c>
      <c r="F8" s="51" t="e">
        <f>+D8/D5</f>
        <v>#DIV/0!</v>
      </c>
    </row>
    <row r="9" spans="1:6" ht="22.15" customHeight="1" x14ac:dyDescent="0.25">
      <c r="A9" s="5" t="s">
        <v>2</v>
      </c>
      <c r="B9" s="35" t="s">
        <v>49</v>
      </c>
      <c r="C9" s="49"/>
      <c r="D9" s="61"/>
      <c r="E9" s="50"/>
    </row>
    <row r="10" spans="1:6" ht="21" customHeight="1" x14ac:dyDescent="0.25">
      <c r="A10" s="36" t="s">
        <v>51</v>
      </c>
      <c r="B10" s="38"/>
      <c r="C10" s="5"/>
      <c r="D10" s="62"/>
      <c r="E10" s="46"/>
    </row>
    <row r="11" spans="1:6" ht="21" customHeight="1" x14ac:dyDescent="0.25">
      <c r="A11" s="7" t="s">
        <v>5</v>
      </c>
      <c r="B11" s="8"/>
      <c r="C11" s="30" t="s">
        <v>30</v>
      </c>
      <c r="D11" s="63">
        <v>0</v>
      </c>
      <c r="E11" s="48">
        <f>+D11/1.196</f>
        <v>0</v>
      </c>
    </row>
    <row r="12" spans="1:6" ht="21" customHeight="1" x14ac:dyDescent="0.25">
      <c r="A12" s="5" t="s">
        <v>3</v>
      </c>
      <c r="B12" s="39"/>
      <c r="C12" s="52" t="s">
        <v>26</v>
      </c>
      <c r="D12" s="64">
        <f>D11-D6</f>
        <v>0</v>
      </c>
      <c r="E12" s="55">
        <f>D12/1.196</f>
        <v>0</v>
      </c>
      <c r="F12" s="53" t="e">
        <f>+E12/E5</f>
        <v>#DIV/0!</v>
      </c>
    </row>
    <row r="13" spans="1:6" ht="21" customHeight="1" x14ac:dyDescent="0.25">
      <c r="A13" s="5" t="s">
        <v>4</v>
      </c>
      <c r="B13" s="35" t="s">
        <v>49</v>
      </c>
      <c r="C13" s="5" t="s">
        <v>34</v>
      </c>
      <c r="D13" s="45"/>
      <c r="E13" s="56">
        <v>100</v>
      </c>
    </row>
    <row r="14" spans="1:6" ht="22.15" customHeight="1" x14ac:dyDescent="0.25">
      <c r="A14" s="5" t="s">
        <v>36</v>
      </c>
      <c r="B14" s="39"/>
      <c r="C14" s="5" t="s">
        <v>35</v>
      </c>
      <c r="D14" s="45"/>
      <c r="E14" s="56">
        <v>20</v>
      </c>
    </row>
    <row r="15" spans="1:6" ht="21" customHeight="1" x14ac:dyDescent="0.25">
      <c r="A15" s="37" t="s">
        <v>10</v>
      </c>
      <c r="B15" s="47">
        <v>12000</v>
      </c>
      <c r="C15" s="52" t="s">
        <v>26</v>
      </c>
      <c r="D15" s="54"/>
      <c r="E15" s="55">
        <f>+E12-E13-E14</f>
        <v>-120</v>
      </c>
      <c r="F15" s="53" t="e">
        <f>+E15/E5</f>
        <v>#DIV/0!</v>
      </c>
    </row>
    <row r="16" spans="1:6" ht="21" customHeight="1" x14ac:dyDescent="0.25">
      <c r="A16" s="7" t="s">
        <v>6</v>
      </c>
      <c r="B16" s="8"/>
      <c r="C16" s="37" t="s">
        <v>109</v>
      </c>
      <c r="D16" s="45"/>
      <c r="E16" s="56">
        <v>200</v>
      </c>
      <c r="F16" s="43" t="e">
        <f>+E16/E5</f>
        <v>#DIV/0!</v>
      </c>
    </row>
    <row r="17" spans="1:6" ht="22.15" customHeight="1" x14ac:dyDescent="0.25">
      <c r="A17" s="5" t="s">
        <v>7</v>
      </c>
      <c r="B17" s="35" t="s">
        <v>53</v>
      </c>
      <c r="C17" s="37" t="s">
        <v>109</v>
      </c>
      <c r="D17" s="45"/>
      <c r="E17" s="56">
        <v>250</v>
      </c>
      <c r="F17" s="43" t="e">
        <f>+E17/E5</f>
        <v>#DIV/0!</v>
      </c>
    </row>
    <row r="18" spans="1:6" ht="21" customHeight="1" x14ac:dyDescent="0.25">
      <c r="A18" s="5"/>
      <c r="B18" s="5"/>
      <c r="C18" s="37" t="s">
        <v>109</v>
      </c>
      <c r="D18" s="45"/>
      <c r="E18" s="56">
        <v>100</v>
      </c>
      <c r="F18" s="43" t="e">
        <f>+E18/E5</f>
        <v>#DIV/0!</v>
      </c>
    </row>
    <row r="19" spans="1:6" ht="21" customHeight="1" x14ac:dyDescent="0.25">
      <c r="A19" s="7" t="s">
        <v>8</v>
      </c>
      <c r="B19" s="8"/>
      <c r="C19" s="52" t="s">
        <v>26</v>
      </c>
      <c r="D19" s="54"/>
      <c r="E19" s="55">
        <f>+E15+E16+E17+E18</f>
        <v>430</v>
      </c>
      <c r="F19" s="53" t="e">
        <f>+E19/E5</f>
        <v>#DIV/0!</v>
      </c>
    </row>
    <row r="20" spans="1:6" ht="21" customHeight="1" x14ac:dyDescent="0.25">
      <c r="A20" s="5" t="s">
        <v>9</v>
      </c>
      <c r="B20" s="35" t="s">
        <v>49</v>
      </c>
      <c r="C20" s="7" t="s">
        <v>16</v>
      </c>
      <c r="D20" s="8"/>
    </row>
    <row r="21" spans="1:6" ht="21" customHeight="1" x14ac:dyDescent="0.25">
      <c r="A21" s="37" t="s">
        <v>57</v>
      </c>
      <c r="B21" s="35" t="s">
        <v>58</v>
      </c>
      <c r="C21" s="5" t="s">
        <v>12</v>
      </c>
      <c r="D21" s="62">
        <f>+E19*10%</f>
        <v>43</v>
      </c>
    </row>
    <row r="22" spans="1:6" ht="22.15" customHeight="1" x14ac:dyDescent="0.25">
      <c r="A22" s="37" t="s">
        <v>60</v>
      </c>
      <c r="B22" s="39">
        <v>15000</v>
      </c>
      <c r="C22" s="5" t="s">
        <v>2</v>
      </c>
      <c r="D22" s="62">
        <f>IF(B9="oui",(5),"0")</f>
        <v>5</v>
      </c>
    </row>
    <row r="23" spans="1:6" ht="21" customHeight="1" x14ac:dyDescent="0.25">
      <c r="A23" s="37" t="s">
        <v>61</v>
      </c>
      <c r="B23" s="39">
        <v>7500</v>
      </c>
      <c r="C23" s="5"/>
      <c r="D23" s="62" t="str">
        <f>IF(B25="oui",(5),"")</f>
        <v/>
      </c>
    </row>
    <row r="24" spans="1:6" ht="21.6" customHeight="1" x14ac:dyDescent="0.25">
      <c r="A24" s="5" t="s">
        <v>17</v>
      </c>
      <c r="B24" s="35" t="s">
        <v>49</v>
      </c>
      <c r="C24" s="5" t="s">
        <v>14</v>
      </c>
      <c r="D24" s="62">
        <f>+B23*0.5%</f>
        <v>37.5</v>
      </c>
    </row>
    <row r="25" spans="1:6" ht="21.6" customHeight="1" x14ac:dyDescent="0.25">
      <c r="A25" s="37" t="s">
        <v>62</v>
      </c>
      <c r="B25" s="35"/>
      <c r="C25" s="5" t="s">
        <v>13</v>
      </c>
      <c r="D25" s="62">
        <f>IF(B27="oui",(10),"")</f>
        <v>10</v>
      </c>
    </row>
    <row r="26" spans="1:6" ht="21" customHeight="1" x14ac:dyDescent="0.25">
      <c r="A26" s="11" t="s">
        <v>29</v>
      </c>
      <c r="B26" s="8"/>
      <c r="C26" s="5" t="s">
        <v>20</v>
      </c>
      <c r="D26" s="62">
        <f>IF(B24="oui",(5),"")</f>
        <v>5</v>
      </c>
    </row>
    <row r="27" spans="1:6" ht="22.15" customHeight="1" x14ac:dyDescent="0.25">
      <c r="A27" s="67" t="s">
        <v>112</v>
      </c>
      <c r="B27" s="35" t="s">
        <v>49</v>
      </c>
      <c r="C27" s="37" t="s">
        <v>110</v>
      </c>
      <c r="D27" s="62" t="str">
        <f>IF(B28="oui",(5),"")</f>
        <v/>
      </c>
    </row>
    <row r="28" spans="1:6" ht="21" customHeight="1" x14ac:dyDescent="0.25">
      <c r="A28" s="68" t="s">
        <v>113</v>
      </c>
      <c r="B28" s="35" t="s">
        <v>50</v>
      </c>
      <c r="C28" s="37" t="s">
        <v>111</v>
      </c>
      <c r="D28" s="70"/>
    </row>
    <row r="29" spans="1:6" ht="21" customHeight="1" thickBot="1" x14ac:dyDescent="0.3">
      <c r="A29" s="68" t="s">
        <v>110</v>
      </c>
      <c r="B29" s="35" t="s">
        <v>49</v>
      </c>
      <c r="C29" s="5" t="s">
        <v>23</v>
      </c>
      <c r="D29" s="71"/>
    </row>
    <row r="30" spans="1:6" ht="21" customHeight="1" thickTop="1" x14ac:dyDescent="0.25">
      <c r="A30" s="69" t="s">
        <v>111</v>
      </c>
      <c r="B30" s="35" t="s">
        <v>49</v>
      </c>
      <c r="C30" s="72" t="s">
        <v>15</v>
      </c>
      <c r="D30" s="73">
        <f>SUM(D21:D29)</f>
        <v>100.5</v>
      </c>
      <c r="F30" s="43" t="e">
        <f>+D30/E5</f>
        <v>#DIV/0!</v>
      </c>
    </row>
    <row r="31" spans="1:6" ht="22.15" customHeight="1" x14ac:dyDescent="0.25">
      <c r="A31" s="11"/>
      <c r="B31" s="8"/>
      <c r="C31" s="11"/>
      <c r="D31" s="65"/>
      <c r="F31" s="28"/>
    </row>
    <row r="32" spans="1:6" ht="21" customHeight="1" x14ac:dyDescent="0.25">
      <c r="A32" s="24" t="s">
        <v>21</v>
      </c>
      <c r="B32" s="12"/>
      <c r="C32" s="36" t="s">
        <v>114</v>
      </c>
      <c r="D32" s="77">
        <f>+D30*45%</f>
        <v>45.225000000000001</v>
      </c>
      <c r="F32" s="28"/>
    </row>
    <row r="33" spans="1:6" ht="21" customHeight="1" x14ac:dyDescent="0.25">
      <c r="A33" s="14"/>
      <c r="B33" s="13"/>
      <c r="C33" s="25" t="s">
        <v>11</v>
      </c>
      <c r="D33" s="66">
        <f>+E19-D30-D32</f>
        <v>284.27499999999998</v>
      </c>
      <c r="E33" s="27"/>
      <c r="F33" s="43" t="e">
        <f>+D33/E5</f>
        <v>#DIV/0!</v>
      </c>
    </row>
    <row r="34" spans="1:6" ht="21" customHeight="1" x14ac:dyDescent="0.25">
      <c r="A34" s="20"/>
      <c r="B34" s="16"/>
      <c r="C34" s="74"/>
      <c r="D34" s="75"/>
      <c r="E34" s="27"/>
    </row>
    <row r="35" spans="1:6" ht="18" x14ac:dyDescent="0.25">
      <c r="A35" s="22"/>
      <c r="B35" s="23"/>
      <c r="C35" s="74"/>
      <c r="D35" s="75"/>
    </row>
    <row r="36" spans="1:6" ht="18" x14ac:dyDescent="0.25">
      <c r="A36" s="24" t="s">
        <v>22</v>
      </c>
      <c r="B36" s="17"/>
      <c r="C36" s="74"/>
      <c r="D36" s="75"/>
    </row>
    <row r="37" spans="1:6" ht="18" x14ac:dyDescent="0.25">
      <c r="A37" s="18"/>
      <c r="B37" s="19"/>
      <c r="C37" s="74"/>
      <c r="D37" s="74"/>
    </row>
    <row r="38" spans="1:6" ht="18" x14ac:dyDescent="0.25">
      <c r="A38" s="20"/>
      <c r="B38" s="21"/>
      <c r="C38" s="74"/>
      <c r="D38" s="76"/>
    </row>
    <row r="39" spans="1:6" x14ac:dyDescent="0.2">
      <c r="A39" s="15"/>
      <c r="B39" s="15"/>
    </row>
    <row r="40" spans="1:6" x14ac:dyDescent="0.2">
      <c r="A40" t="s">
        <v>31</v>
      </c>
    </row>
  </sheetData>
  <phoneticPr fontId="4" type="noConversion"/>
  <conditionalFormatting sqref="B6">
    <cfRule type="colorScale" priority="1">
      <colorScale>
        <cfvo type="min"/>
        <cfvo type="max"/>
        <color rgb="FFFF7128"/>
        <color rgb="FFFFEF9C"/>
      </colorScale>
    </cfRule>
  </conditionalFormatting>
  <dataValidations count="4">
    <dataValidation type="list" allowBlank="1" showInputMessage="1" showErrorMessage="1" sqref="D3">
      <formula1>marques_</formula1>
    </dataValidation>
    <dataValidation type="list" allowBlank="1" showInputMessage="1" showErrorMessage="1" sqref="B17">
      <formula1>INDIRECT($D$3&amp;"_")</formula1>
    </dataValidation>
    <dataValidation type="list" allowBlank="1" showInputMessage="1" showErrorMessage="1" sqref="B6">
      <formula1>INDIRECT($D$3&amp;2)</formula1>
    </dataValidation>
    <dataValidation type="list" allowBlank="1" showInputMessage="1" showErrorMessage="1" sqref="B7">
      <formula1>INDIRECT($B$6&amp;"")</formula1>
    </dataValidation>
  </dataValidations>
  <pageMargins left="0.78740157499999996" right="0.78740157499999996" top="0.984251969" bottom="0.984251969" header="0.4921259845" footer="0.4921259845"/>
  <pageSetup paperSize="9" scale="5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Base</vt:lpstr>
      <vt:lpstr>Marge</vt:lpstr>
      <vt:lpstr>Feuil3</vt:lpstr>
      <vt:lpstr>CEED</vt:lpstr>
      <vt:lpstr>CEED_SW</vt:lpstr>
      <vt:lpstr>KIA_</vt:lpstr>
      <vt:lpstr>KIA2</vt:lpstr>
      <vt:lpstr>marques_</vt:lpstr>
      <vt:lpstr>marques2_</vt:lpstr>
      <vt:lpstr>MODELES</vt:lpstr>
      <vt:lpstr>NEW_CEED</vt:lpstr>
      <vt:lpstr>NEW_CEED_SW</vt:lpstr>
      <vt:lpstr>NEW_PRO_CEED</vt:lpstr>
      <vt:lpstr>NEW_RIO</vt:lpstr>
      <vt:lpstr>NEW_SORENTO</vt:lpstr>
      <vt:lpstr>NEW_SPORTAGE</vt:lpstr>
      <vt:lpstr>PICANTO</vt:lpstr>
      <vt:lpstr>PRO_CEED</vt:lpstr>
      <vt:lpstr>RIO</vt:lpstr>
      <vt:lpstr>SEAT_</vt:lpstr>
      <vt:lpstr>SEAT2</vt:lpstr>
      <vt:lpstr>SOUL</vt:lpstr>
      <vt:lpstr>VENGA</vt:lpstr>
      <vt:lpstr>VO_</vt:lpstr>
    </vt:vector>
  </TitlesOfParts>
  <Company>gedas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MEAUX60</dc:creator>
  <cp:lastModifiedBy>chgau</cp:lastModifiedBy>
  <cp:lastPrinted>2007-02-22T17:14:18Z</cp:lastPrinted>
  <dcterms:created xsi:type="dcterms:W3CDTF">2007-02-16T13:26:34Z</dcterms:created>
  <dcterms:modified xsi:type="dcterms:W3CDTF">2011-02-13T18:24:37Z</dcterms:modified>
</cp:coreProperties>
</file>