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65" windowWidth="15480" windowHeight="10410" activeTab="1"/>
  </bookViews>
  <sheets>
    <sheet name="Base" sheetId="2" r:id="rId1"/>
    <sheet name="Marge" sheetId="1" r:id="rId2"/>
    <sheet name="Feuil3" sheetId="3" r:id="rId3"/>
  </sheets>
  <definedNames>
    <definedName name="KIA_">Base!$E$2:$E$3</definedName>
    <definedName name="KIA2_">Base!$L$3:$L$21</definedName>
    <definedName name="marques_">Base!$D$1:$F$1</definedName>
    <definedName name="marques2_">Base!$K$1:$L$1</definedName>
    <definedName name="SEAT_">Base!$D$2:$D$4</definedName>
    <definedName name="SEAT2_">Base!$K$2:$K$17</definedName>
    <definedName name="VO_">Base!$F$2:$F$4</definedName>
  </definedNames>
  <calcPr calcId="144525"/>
</workbook>
</file>

<file path=xl/calcChain.xml><?xml version="1.0" encoding="utf-8"?>
<calcChain xmlns="http://schemas.openxmlformats.org/spreadsheetml/2006/main">
  <c r="D8" i="1" l="1"/>
  <c r="D25" i="1" l="1"/>
  <c r="D24" i="1"/>
  <c r="D26" i="1"/>
  <c r="D22" i="1"/>
  <c r="D6" i="1"/>
  <c r="D7" i="1" s="1"/>
  <c r="E7" i="1" s="1"/>
  <c r="F8" i="1"/>
  <c r="E11" i="1"/>
  <c r="E5" i="1"/>
  <c r="F18" i="1"/>
  <c r="D27" i="1"/>
  <c r="D23" i="1"/>
  <c r="F17" i="1"/>
  <c r="F16" i="1"/>
  <c r="E8" i="1"/>
  <c r="D12" i="1"/>
  <c r="E12" i="1" s="1"/>
  <c r="E6" i="1" l="1"/>
  <c r="F12" i="1"/>
  <c r="E15" i="1"/>
  <c r="F15" i="1" l="1"/>
  <c r="E19" i="1"/>
  <c r="D21" i="1" l="1"/>
  <c r="D30" i="1" s="1"/>
  <c r="F19" i="1"/>
  <c r="D32" i="1" l="1"/>
  <c r="F30" i="1"/>
  <c r="D33" i="1"/>
  <c r="F33" i="1" s="1"/>
</calcChain>
</file>

<file path=xl/sharedStrings.xml><?xml version="1.0" encoding="utf-8"?>
<sst xmlns="http://schemas.openxmlformats.org/spreadsheetml/2006/main" count="275" uniqueCount="158">
  <si>
    <t>N° VN</t>
  </si>
  <si>
    <t>MODELE</t>
  </si>
  <si>
    <t>STOCK</t>
  </si>
  <si>
    <t>NOM</t>
  </si>
  <si>
    <t>REPRISE</t>
  </si>
  <si>
    <t xml:space="preserve">                            CLIENT</t>
  </si>
  <si>
    <t xml:space="preserve">                         VENDEUR</t>
  </si>
  <si>
    <t>VENDEUR</t>
  </si>
  <si>
    <t xml:space="preserve">                       FINANCEMENT</t>
  </si>
  <si>
    <t>CREDIT</t>
  </si>
  <si>
    <t>MONTANT</t>
  </si>
  <si>
    <t>MARGE HT</t>
  </si>
  <si>
    <t>COMMISSION</t>
  </si>
  <si>
    <t>GRAVAGE</t>
  </si>
  <si>
    <t>COM CREDIT</t>
  </si>
  <si>
    <t>COM TOTALE</t>
  </si>
  <si>
    <t xml:space="preserve">                        COMMISSION</t>
  </si>
  <si>
    <t>ASSURANCES</t>
  </si>
  <si>
    <t xml:space="preserve">                   FEUILLE DE MARGE</t>
  </si>
  <si>
    <t xml:space="preserve">                VEHICULE</t>
  </si>
  <si>
    <t>BONUS ASS</t>
  </si>
  <si>
    <t>SIGNATURE VENDEUR</t>
  </si>
  <si>
    <t>SIGNATURE DIRECTION</t>
  </si>
  <si>
    <t>PRIME SPECIALE</t>
  </si>
  <si>
    <t>PRIX D'ACHAT</t>
  </si>
  <si>
    <t>MARGE €</t>
  </si>
  <si>
    <t>MARGE REST €</t>
  </si>
  <si>
    <t>PRIX TARIF</t>
  </si>
  <si>
    <t>SEAT FI</t>
  </si>
  <si>
    <t xml:space="preserve">                          GRAVAGES</t>
  </si>
  <si>
    <t>PRIX DE VENTE CLIENT*</t>
  </si>
  <si>
    <t>* prix de vente hors accessoires, frais d'immatriculation et gravage</t>
  </si>
  <si>
    <t>HT</t>
  </si>
  <si>
    <t>IBIZA</t>
  </si>
  <si>
    <t>TRANSFERT VO</t>
  </si>
  <si>
    <t>CADEAUX</t>
  </si>
  <si>
    <t>MARQUE</t>
  </si>
  <si>
    <t xml:space="preserve">            VENTE</t>
  </si>
  <si>
    <t>TTC</t>
  </si>
  <si>
    <t>REMISE TTC</t>
  </si>
  <si>
    <t>PICANTO</t>
  </si>
  <si>
    <t>RIO</t>
  </si>
  <si>
    <t>NEW RIO</t>
  </si>
  <si>
    <t>SOUL</t>
  </si>
  <si>
    <t>VENGA</t>
  </si>
  <si>
    <t>PRO CEED</t>
  </si>
  <si>
    <t>NEW PRO CEED</t>
  </si>
  <si>
    <t>CEED</t>
  </si>
  <si>
    <t xml:space="preserve">NEW CEED </t>
  </si>
  <si>
    <t>CEED SW</t>
  </si>
  <si>
    <t>NEW CEED SW</t>
  </si>
  <si>
    <t>NEW SPORTAGE</t>
  </si>
  <si>
    <t>NEW SORENTO</t>
  </si>
  <si>
    <t>DATE CDE</t>
  </si>
  <si>
    <t>KIA</t>
  </si>
  <si>
    <t>SEAT</t>
  </si>
  <si>
    <t>CHOIX</t>
  </si>
  <si>
    <t>OUI</t>
  </si>
  <si>
    <t>NON</t>
  </si>
  <si>
    <t>Date d'entrée en Stk</t>
  </si>
  <si>
    <t>GAUDRY</t>
  </si>
  <si>
    <t>THERIN</t>
  </si>
  <si>
    <t>HARLET</t>
  </si>
  <si>
    <t>COURTAUX</t>
  </si>
  <si>
    <t>WLODAR</t>
  </si>
  <si>
    <t>ORGANISME</t>
  </si>
  <si>
    <t>VIAXEL</t>
  </si>
  <si>
    <t>CETELEM</t>
  </si>
  <si>
    <t>Mt Financé</t>
  </si>
  <si>
    <t>Mt Eligible</t>
  </si>
  <si>
    <t>Nbr Assurances</t>
  </si>
  <si>
    <t>Nbre Ass</t>
  </si>
  <si>
    <t>MOTORISATION</t>
  </si>
  <si>
    <t>VERSION</t>
  </si>
  <si>
    <t>1,0 ESS</t>
  </si>
  <si>
    <t>1,1 ESS</t>
  </si>
  <si>
    <t>1,1 CRDI</t>
  </si>
  <si>
    <t>1,4 ESS</t>
  </si>
  <si>
    <t>1,5 CRDI</t>
  </si>
  <si>
    <t>1,6 ESS</t>
  </si>
  <si>
    <t>1,6 CRDI</t>
  </si>
  <si>
    <t>1,6 CRDI AT</t>
  </si>
  <si>
    <t>1,6 ESS AT</t>
  </si>
  <si>
    <t>1,4 CRDI</t>
  </si>
  <si>
    <t>1,6 CRDI 90</t>
  </si>
  <si>
    <t>1,6 CRDI 115</t>
  </si>
  <si>
    <t>1,6 CRDI 140</t>
  </si>
  <si>
    <t>1,6 CRDI 128</t>
  </si>
  <si>
    <t>1,6 CRDI 128 AT</t>
  </si>
  <si>
    <t>1,6 CRDI 115 AT</t>
  </si>
  <si>
    <t>1,6 ESS 2WD</t>
  </si>
  <si>
    <t>1,7 CRDI 2WD</t>
  </si>
  <si>
    <t>2,0 CRDI 2WD</t>
  </si>
  <si>
    <t>2,0 CRDI 4WD</t>
  </si>
  <si>
    <t>2,0 CRDI 4WD AT</t>
  </si>
  <si>
    <t>2,2 CRDI</t>
  </si>
  <si>
    <t>2,2 CRDI AT</t>
  </si>
  <si>
    <t>MOTION</t>
  </si>
  <si>
    <t>MOTION AM 2009</t>
  </si>
  <si>
    <t>MOTION AM 2010</t>
  </si>
  <si>
    <t>MOTION AM 2011</t>
  </si>
  <si>
    <t>START</t>
  </si>
  <si>
    <t>STYLE</t>
  </si>
  <si>
    <t>STYLE PACK</t>
  </si>
  <si>
    <t>BEST</t>
  </si>
  <si>
    <t>BEST AM 2010</t>
  </si>
  <si>
    <t>FIFA</t>
  </si>
  <si>
    <t>FIFA CLIM</t>
  </si>
  <si>
    <t>ORANGINA 2</t>
  </si>
  <si>
    <t>ACTIVE CLIM</t>
  </si>
  <si>
    <t>URBAN CHIC</t>
  </si>
  <si>
    <t>ACTIVE</t>
  </si>
  <si>
    <t>SPORT</t>
  </si>
  <si>
    <t>AUTRES VERSION</t>
  </si>
  <si>
    <t>STYLE AM 2011</t>
  </si>
  <si>
    <t>PLUG</t>
  </si>
  <si>
    <t>PLUG AM 2011</t>
  </si>
  <si>
    <t>PLAY</t>
  </si>
  <si>
    <t>PLAY AM 2011</t>
  </si>
  <si>
    <t>TRACK</t>
  </si>
  <si>
    <t>VISION</t>
  </si>
  <si>
    <t>VIBE</t>
  </si>
  <si>
    <t>BUZZ</t>
  </si>
  <si>
    <t>PREMIUM</t>
  </si>
  <si>
    <t>URBAN MATIC</t>
  </si>
  <si>
    <t>TOUTES VERSION</t>
  </si>
  <si>
    <t>VICTORY</t>
  </si>
  <si>
    <t>ACTIVE EURO 5</t>
  </si>
  <si>
    <t>STYLE ISG</t>
  </si>
  <si>
    <t>ACTIVE ISG</t>
  </si>
  <si>
    <t>ACTIVE ISG PREMIUM</t>
  </si>
  <si>
    <t>SPORT NAVI</t>
  </si>
  <si>
    <t>PREMIUM ISG</t>
  </si>
  <si>
    <t>ACTIVE 5 SIEGES</t>
  </si>
  <si>
    <t>ACTIVE 7 SIEGES</t>
  </si>
  <si>
    <t>MOTORISATIONS</t>
  </si>
  <si>
    <t>IBIZA ST</t>
  </si>
  <si>
    <t>IBIZA VAN</t>
  </si>
  <si>
    <t>LEON</t>
  </si>
  <si>
    <t>ALTEA</t>
  </si>
  <si>
    <t>ALTEA XL</t>
  </si>
  <si>
    <t>ALTEA FREETRACK</t>
  </si>
  <si>
    <t>ALHAMBRA</t>
  </si>
  <si>
    <t>EXEO</t>
  </si>
  <si>
    <t>EXEO ST</t>
  </si>
  <si>
    <t>PRIME</t>
  </si>
  <si>
    <t>CARTE VDR</t>
  </si>
  <si>
    <t>ICARE</t>
  </si>
  <si>
    <t>GRAV CLUB</t>
  </si>
  <si>
    <t>GRAV CAPITAL</t>
  </si>
  <si>
    <t>Charges Soc / Comm</t>
  </si>
  <si>
    <t>VO</t>
  </si>
  <si>
    <t>--</t>
  </si>
  <si>
    <t>ROELANDT</t>
  </si>
  <si>
    <t>MASSON</t>
  </si>
  <si>
    <t>SEAT2</t>
  </si>
  <si>
    <t>KIA2</t>
  </si>
  <si>
    <t>MARQUE2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</si>
</sst>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0"/>
      <name val="Arial"/>
    </font>
    <font>
      <sz val="16"/>
      <name val="Arial"/>
      <family val="2"/>
    </font>
    <font>
      <sz val="14"/>
      <name val="Arial"/>
      <family val="2"/>
    </font>
    <font>
      <sz val="24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color rgb="FFFF0000"/>
      <name val="Arial"/>
      <family val="2"/>
    </font>
    <font>
      <sz val="10"/>
      <color rgb="FFFF0000"/>
      <name val="Arial"/>
      <family val="2"/>
    </font>
    <font>
      <sz val="14"/>
      <color rgb="FF33CC33"/>
      <name val="Arial"/>
      <family val="2"/>
    </font>
    <font>
      <sz val="10"/>
      <color rgb="FF33CC33"/>
      <name val="Arial"/>
      <family val="2"/>
    </font>
    <font>
      <sz val="14"/>
      <color rgb="FF7030A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5" xfId="0" applyFont="1" applyBorder="1"/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center"/>
    </xf>
    <xf numFmtId="0" fontId="1" fillId="2" borderId="5" xfId="0" applyFont="1" applyFill="1" applyBorder="1"/>
    <xf numFmtId="0" fontId="1" fillId="2" borderId="2" xfId="0" applyFont="1" applyFill="1" applyBorder="1"/>
    <xf numFmtId="0" fontId="2" fillId="2" borderId="6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0" xfId="0" applyBorder="1"/>
    <xf numFmtId="0" fontId="0" fillId="0" borderId="11" xfId="0" applyBorder="1"/>
    <xf numFmtId="0" fontId="2" fillId="0" borderId="8" xfId="0" applyFont="1" applyBorder="1"/>
    <xf numFmtId="0" fontId="2" fillId="0" borderId="10" xfId="0" applyFont="1" applyBorder="1"/>
    <xf numFmtId="0" fontId="2" fillId="0" borderId="9" xfId="0" applyFont="1" applyBorder="1"/>
    <xf numFmtId="0" fontId="2" fillId="0" borderId="12" xfId="0" applyFont="1" applyBorder="1"/>
    <xf numFmtId="0" fontId="2" fillId="0" borderId="11" xfId="0" applyFont="1" applyBorder="1"/>
    <xf numFmtId="0" fontId="2" fillId="2" borderId="6" xfId="0" applyFont="1" applyFill="1" applyBorder="1"/>
    <xf numFmtId="0" fontId="2" fillId="2" borderId="7" xfId="0" applyFont="1" applyFill="1" applyBorder="1"/>
    <xf numFmtId="0" fontId="4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4" fontId="2" fillId="0" borderId="4" xfId="0" applyNumberFormat="1" applyFont="1" applyBorder="1"/>
    <xf numFmtId="10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4" fontId="2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164" fontId="2" fillId="5" borderId="4" xfId="0" applyNumberFormat="1" applyFont="1" applyFill="1" applyBorder="1"/>
    <xf numFmtId="164" fontId="2" fillId="0" borderId="4" xfId="0" applyNumberFormat="1" applyFont="1" applyFill="1" applyBorder="1" applyAlignment="1">
      <alignment horizontal="center"/>
    </xf>
    <xf numFmtId="164" fontId="2" fillId="0" borderId="4" xfId="0" applyNumberFormat="1" applyFont="1" applyFill="1" applyBorder="1"/>
    <xf numFmtId="164" fontId="2" fillId="3" borderId="4" xfId="0" applyNumberFormat="1" applyFont="1" applyFill="1" applyBorder="1" applyAlignment="1">
      <alignment horizontal="center"/>
    </xf>
    <xf numFmtId="4" fontId="2" fillId="0" borderId="4" xfId="0" applyNumberFormat="1" applyFont="1" applyFill="1" applyBorder="1"/>
    <xf numFmtId="0" fontId="11" fillId="0" borderId="4" xfId="0" applyFont="1" applyBorder="1" applyAlignment="1">
      <alignment horizontal="center"/>
    </xf>
    <xf numFmtId="164" fontId="11" fillId="0" borderId="4" xfId="0" applyNumberFormat="1" applyFont="1" applyFill="1" applyBorder="1"/>
    <xf numFmtId="10" fontId="12" fillId="0" borderId="0" xfId="0" applyNumberFormat="1" applyFont="1"/>
    <xf numFmtId="0" fontId="13" fillId="0" borderId="4" xfId="0" applyFont="1" applyBorder="1" applyAlignment="1">
      <alignment horizontal="center"/>
    </xf>
    <xf numFmtId="10" fontId="14" fillId="0" borderId="0" xfId="0" applyNumberFormat="1" applyFont="1"/>
    <xf numFmtId="164" fontId="13" fillId="0" borderId="4" xfId="0" applyNumberFormat="1" applyFont="1" applyFill="1" applyBorder="1" applyAlignment="1">
      <alignment horizontal="center"/>
    </xf>
    <xf numFmtId="164" fontId="13" fillId="0" borderId="7" xfId="0" applyNumberFormat="1" applyFont="1" applyFill="1" applyBorder="1"/>
    <xf numFmtId="164" fontId="2" fillId="3" borderId="4" xfId="0" applyNumberFormat="1" applyFont="1" applyFill="1" applyBorder="1"/>
    <xf numFmtId="10" fontId="0" fillId="4" borderId="0" xfId="0" applyNumberFormat="1" applyFill="1"/>
    <xf numFmtId="164" fontId="2" fillId="3" borderId="3" xfId="0" applyNumberFormat="1" applyFont="1" applyFill="1" applyBorder="1" applyAlignment="1">
      <alignment horizontal="right"/>
    </xf>
    <xf numFmtId="164" fontId="2" fillId="0" borderId="4" xfId="0" applyNumberFormat="1" applyFont="1" applyBorder="1" applyAlignment="1">
      <alignment horizontal="right"/>
    </xf>
    <xf numFmtId="164" fontId="2" fillId="5" borderId="4" xfId="0" applyNumberFormat="1" applyFont="1" applyFill="1" applyBorder="1" applyAlignment="1">
      <alignment horizontal="right"/>
    </xf>
    <xf numFmtId="164" fontId="11" fillId="0" borderId="4" xfId="0" applyNumberFormat="1" applyFont="1" applyFill="1" applyBorder="1" applyAlignment="1">
      <alignment horizontal="right"/>
    </xf>
    <xf numFmtId="164" fontId="2" fillId="0" borderId="4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right"/>
    </xf>
    <xf numFmtId="164" fontId="13" fillId="0" borderId="4" xfId="0" applyNumberFormat="1" applyFont="1" applyFill="1" applyBorder="1" applyAlignment="1">
      <alignment horizontal="right"/>
    </xf>
    <xf numFmtId="0" fontId="2" fillId="2" borderId="7" xfId="0" applyFont="1" applyFill="1" applyBorder="1" applyAlignment="1">
      <alignment horizontal="right"/>
    </xf>
    <xf numFmtId="164" fontId="5" fillId="0" borderId="4" xfId="0" applyNumberFormat="1" applyFont="1" applyBorder="1" applyAlignment="1">
      <alignment horizontal="right"/>
    </xf>
    <xf numFmtId="0" fontId="9" fillId="0" borderId="13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4" fontId="2" fillId="0" borderId="4" xfId="0" applyNumberFormat="1" applyFont="1" applyFill="1" applyBorder="1" applyAlignment="1">
      <alignment horizontal="right"/>
    </xf>
    <xf numFmtId="164" fontId="2" fillId="3" borderId="15" xfId="0" applyNumberFormat="1" applyFont="1" applyFill="1" applyBorder="1" applyAlignment="1">
      <alignment horizontal="right"/>
    </xf>
    <xf numFmtId="0" fontId="15" fillId="0" borderId="7" xfId="0" applyFont="1" applyBorder="1" applyAlignment="1">
      <alignment horizontal="center"/>
    </xf>
    <xf numFmtId="164" fontId="15" fillId="0" borderId="3" xfId="0" applyNumberFormat="1" applyFont="1" applyFill="1" applyBorder="1" applyAlignment="1">
      <alignment horizontal="right"/>
    </xf>
    <xf numFmtId="0" fontId="5" fillId="0" borderId="4" xfId="0" applyFont="1" applyFill="1" applyBorder="1" applyAlignment="1">
      <alignment horizontal="center"/>
    </xf>
    <xf numFmtId="164" fontId="5" fillId="0" borderId="4" xfId="0" applyNumberFormat="1" applyFont="1" applyFill="1" applyBorder="1" applyAlignment="1">
      <alignment horizontal="right"/>
    </xf>
    <xf numFmtId="14" fontId="5" fillId="0" borderId="4" xfId="0" applyNumberFormat="1" applyFont="1" applyFill="1" applyBorder="1" applyAlignment="1">
      <alignment horizontal="center"/>
    </xf>
    <xf numFmtId="164" fontId="8" fillId="0" borderId="4" xfId="0" applyNumberFormat="1" applyFont="1" applyBorder="1" applyAlignment="1">
      <alignment horizontal="right"/>
    </xf>
    <xf numFmtId="14" fontId="5" fillId="4" borderId="1" xfId="0" applyNumberFormat="1" applyFont="1" applyFill="1" applyBorder="1" applyAlignment="1">
      <alignment horizontal="center"/>
    </xf>
    <xf numFmtId="0" fontId="0" fillId="0" borderId="6" xfId="0" applyBorder="1"/>
    <xf numFmtId="0" fontId="10" fillId="0" borderId="0" xfId="0" applyFont="1" applyBorder="1"/>
    <xf numFmtId="0" fontId="7" fillId="0" borderId="0" xfId="0" applyFont="1" applyBorder="1"/>
    <xf numFmtId="0" fontId="7" fillId="0" borderId="0" xfId="0" applyFont="1" applyFill="1" applyBorder="1"/>
    <xf numFmtId="0" fontId="7" fillId="0" borderId="7" xfId="0" applyFont="1" applyBorder="1"/>
    <xf numFmtId="0" fontId="7" fillId="0" borderId="10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0" xfId="0" applyFont="1"/>
    <xf numFmtId="0" fontId="7" fillId="0" borderId="0" xfId="0" quotePrefix="1" applyFont="1" applyFill="1" applyBorder="1"/>
    <xf numFmtId="0" fontId="7" fillId="0" borderId="10" xfId="0" applyFont="1" applyFill="1" applyBorder="1" applyAlignment="1">
      <alignment horizontal="center"/>
    </xf>
    <xf numFmtId="0" fontId="7" fillId="0" borderId="9" xfId="0" quotePrefix="1" applyFont="1" applyBorder="1" applyAlignment="1">
      <alignment horizontal="center"/>
    </xf>
    <xf numFmtId="0" fontId="7" fillId="0" borderId="9" xfId="0" quotePrefix="1" applyFont="1" applyFill="1" applyBorder="1" applyAlignment="1">
      <alignment horizontal="center"/>
    </xf>
    <xf numFmtId="0" fontId="7" fillId="0" borderId="6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447675</xdr:colOff>
      <xdr:row>11</xdr:row>
      <xdr:rowOff>114300</xdr:rowOff>
    </xdr:from>
    <xdr:ext cx="2919261" cy="907941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447675" y="1895475"/>
          <a:ext cx="2919261" cy="907941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D1:F1 est nommée marques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D2:D4 est nommée SEAT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E2:E4 est nommée KIA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F2:F4 est nommée VO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Ces noms sont utilisés dans les Validations de liste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de la Feuille Marge en B14 et B17</a:t>
          </a:r>
        </a:p>
      </xdr:txBody>
    </xdr:sp>
    <xdr:clientData/>
  </xdr:oneCellAnchor>
  <xdr:twoCellAnchor>
    <xdr:from>
      <xdr:col>8</xdr:col>
      <xdr:colOff>152400</xdr:colOff>
      <xdr:row>26</xdr:row>
      <xdr:rowOff>0</xdr:rowOff>
    </xdr:from>
    <xdr:to>
      <xdr:col>12</xdr:col>
      <xdr:colOff>19050</xdr:colOff>
      <xdr:row>33</xdr:row>
      <xdr:rowOff>85725</xdr:rowOff>
    </xdr:to>
    <xdr:sp macro="" textlink="">
      <xdr:nvSpPr>
        <xdr:cNvPr id="3" name="ZoneTexte 2"/>
        <xdr:cNvSpPr txBox="1"/>
      </xdr:nvSpPr>
      <xdr:spPr>
        <a:xfrm>
          <a:off x="6248400" y="4210050"/>
          <a:ext cx="373380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k1:l1 est nommée marques2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k2:k17 est nommée SEAT2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l2:l17 est nommée KIA2</a:t>
          </a:r>
          <a:endParaRPr lang="fr-FR">
            <a:effectLst/>
          </a:endParaRPr>
        </a:p>
        <a:p>
          <a:pPr rtl="0"/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Ces noms sont utilisés dans les Validations de liste</a:t>
          </a:r>
          <a:endParaRPr lang="fr-FR">
            <a:effectLst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Feuille Marge en B14 et B17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"/>
  <sheetViews>
    <sheetView workbookViewId="0">
      <selection activeCell="J20" sqref="J20"/>
    </sheetView>
  </sheetViews>
  <sheetFormatPr baseColWidth="10" defaultRowHeight="12.75" x14ac:dyDescent="0.2"/>
  <cols>
    <col min="9" max="9" width="18.7109375" bestFit="1" customWidth="1"/>
    <col min="12" max="12" width="16.42578125" bestFit="1" customWidth="1"/>
    <col min="14" max="14" width="15.7109375" bestFit="1" customWidth="1"/>
    <col min="15" max="15" width="15.7109375" customWidth="1"/>
    <col min="16" max="16" width="16.140625" bestFit="1" customWidth="1"/>
    <col min="17" max="17" width="20.7109375" bestFit="1" customWidth="1"/>
  </cols>
  <sheetData>
    <row r="1" spans="1:21" x14ac:dyDescent="0.2">
      <c r="A1" s="79" t="s">
        <v>36</v>
      </c>
      <c r="B1" s="83" t="s">
        <v>7</v>
      </c>
      <c r="C1" s="83"/>
      <c r="D1" s="83" t="s">
        <v>55</v>
      </c>
      <c r="E1" s="83" t="s">
        <v>54</v>
      </c>
      <c r="F1" s="83" t="s">
        <v>151</v>
      </c>
      <c r="G1" s="81"/>
      <c r="H1" s="91" t="s">
        <v>157</v>
      </c>
      <c r="I1" s="83" t="s">
        <v>1</v>
      </c>
      <c r="J1" s="83"/>
      <c r="K1" s="83" t="s">
        <v>155</v>
      </c>
      <c r="L1" s="83" t="s">
        <v>156</v>
      </c>
      <c r="M1" s="81"/>
      <c r="N1" s="40"/>
      <c r="O1" s="40" t="s">
        <v>73</v>
      </c>
      <c r="P1" s="40" t="s">
        <v>135</v>
      </c>
      <c r="Q1" s="40" t="s">
        <v>73</v>
      </c>
      <c r="S1" s="40" t="s">
        <v>65</v>
      </c>
      <c r="T1" s="41" t="s">
        <v>71</v>
      </c>
      <c r="U1" t="s">
        <v>56</v>
      </c>
    </row>
    <row r="2" spans="1:21" x14ac:dyDescent="0.2">
      <c r="A2" s="84" t="s">
        <v>55</v>
      </c>
      <c r="B2" s="85" t="s">
        <v>62</v>
      </c>
      <c r="C2" s="81"/>
      <c r="D2" s="86" t="s">
        <v>62</v>
      </c>
      <c r="E2" s="82" t="s">
        <v>61</v>
      </c>
      <c r="F2" s="82" t="s">
        <v>153</v>
      </c>
      <c r="G2" s="81"/>
      <c r="H2" s="84" t="s">
        <v>155</v>
      </c>
      <c r="I2" s="40" t="s">
        <v>33</v>
      </c>
      <c r="J2" s="81"/>
      <c r="K2" s="40" t="s">
        <v>33</v>
      </c>
      <c r="L2" t="s">
        <v>40</v>
      </c>
      <c r="M2" s="82"/>
      <c r="O2" s="40" t="s">
        <v>98</v>
      </c>
      <c r="P2" s="40" t="s">
        <v>74</v>
      </c>
      <c r="Q2" s="40" t="s">
        <v>97</v>
      </c>
      <c r="S2" s="40" t="s">
        <v>66</v>
      </c>
      <c r="T2" s="42">
        <v>1</v>
      </c>
      <c r="U2" t="s">
        <v>57</v>
      </c>
    </row>
    <row r="3" spans="1:21" x14ac:dyDescent="0.2">
      <c r="A3" s="84" t="s">
        <v>55</v>
      </c>
      <c r="B3" s="85" t="s">
        <v>63</v>
      </c>
      <c r="C3" s="81"/>
      <c r="D3" s="86" t="s">
        <v>63</v>
      </c>
      <c r="E3" s="82" t="s">
        <v>60</v>
      </c>
      <c r="F3" s="82" t="s">
        <v>154</v>
      </c>
      <c r="G3" s="81"/>
      <c r="H3" s="84" t="s">
        <v>155</v>
      </c>
      <c r="I3" s="40" t="s">
        <v>136</v>
      </c>
      <c r="J3" s="81"/>
      <c r="K3" s="40" t="s">
        <v>136</v>
      </c>
      <c r="L3" t="s">
        <v>41</v>
      </c>
      <c r="M3" s="82"/>
      <c r="O3" s="40" t="s">
        <v>99</v>
      </c>
      <c r="P3" s="40" t="s">
        <v>75</v>
      </c>
      <c r="Q3" s="40" t="s">
        <v>98</v>
      </c>
      <c r="S3" s="40" t="s">
        <v>28</v>
      </c>
      <c r="T3" s="42">
        <v>2</v>
      </c>
      <c r="U3" t="s">
        <v>58</v>
      </c>
    </row>
    <row r="4" spans="1:21" x14ac:dyDescent="0.2">
      <c r="A4" s="84" t="s">
        <v>55</v>
      </c>
      <c r="B4" s="85" t="s">
        <v>64</v>
      </c>
      <c r="C4" s="81"/>
      <c r="D4" s="82" t="s">
        <v>64</v>
      </c>
      <c r="E4" s="87" t="s">
        <v>152</v>
      </c>
      <c r="F4" s="87" t="s">
        <v>152</v>
      </c>
      <c r="G4" s="80"/>
      <c r="H4" s="84" t="s">
        <v>155</v>
      </c>
      <c r="I4" s="40" t="s">
        <v>137</v>
      </c>
      <c r="J4" s="81"/>
      <c r="K4" s="40" t="s">
        <v>137</v>
      </c>
      <c r="L4" t="s">
        <v>42</v>
      </c>
      <c r="M4" s="87"/>
      <c r="O4" s="40" t="s">
        <v>101</v>
      </c>
      <c r="P4" s="40" t="s">
        <v>76</v>
      </c>
      <c r="Q4" s="40" t="s">
        <v>99</v>
      </c>
      <c r="S4" s="40" t="s">
        <v>67</v>
      </c>
      <c r="T4" s="42">
        <v>3</v>
      </c>
    </row>
    <row r="5" spans="1:21" x14ac:dyDescent="0.2">
      <c r="A5" s="84" t="s">
        <v>54</v>
      </c>
      <c r="B5" s="85" t="s">
        <v>61</v>
      </c>
      <c r="C5" s="81"/>
      <c r="D5" s="86"/>
      <c r="G5" s="80"/>
      <c r="H5" s="84" t="s">
        <v>155</v>
      </c>
      <c r="I5" s="40" t="s">
        <v>138</v>
      </c>
      <c r="J5" s="81"/>
      <c r="K5" s="40" t="s">
        <v>138</v>
      </c>
      <c r="L5" t="s">
        <v>43</v>
      </c>
      <c r="O5" s="40" t="s">
        <v>102</v>
      </c>
      <c r="P5" s="40" t="s">
        <v>77</v>
      </c>
      <c r="Q5" s="40" t="s">
        <v>100</v>
      </c>
    </row>
    <row r="6" spans="1:21" x14ac:dyDescent="0.2">
      <c r="A6" s="84" t="s">
        <v>54</v>
      </c>
      <c r="B6" s="85" t="s">
        <v>60</v>
      </c>
      <c r="C6" s="81"/>
      <c r="D6" s="86"/>
      <c r="G6" s="80"/>
      <c r="H6" s="84" t="s">
        <v>155</v>
      </c>
      <c r="I6" s="40" t="s">
        <v>139</v>
      </c>
      <c r="J6" s="81"/>
      <c r="K6" s="40" t="s">
        <v>139</v>
      </c>
      <c r="L6" t="s">
        <v>44</v>
      </c>
      <c r="O6" s="40" t="s">
        <v>103</v>
      </c>
      <c r="P6" s="40" t="s">
        <v>78</v>
      </c>
      <c r="Q6" s="40" t="s">
        <v>101</v>
      </c>
    </row>
    <row r="7" spans="1:21" x14ac:dyDescent="0.2">
      <c r="A7" s="84" t="s">
        <v>54</v>
      </c>
      <c r="B7" s="89" t="s">
        <v>152</v>
      </c>
      <c r="C7" s="81"/>
      <c r="D7" s="86"/>
      <c r="G7" s="80"/>
      <c r="H7" s="84" t="s">
        <v>155</v>
      </c>
      <c r="I7" s="40" t="s">
        <v>140</v>
      </c>
      <c r="J7" s="81"/>
      <c r="K7" s="40" t="s">
        <v>140</v>
      </c>
      <c r="L7" t="s">
        <v>45</v>
      </c>
      <c r="O7" s="40" t="s">
        <v>104</v>
      </c>
      <c r="P7" s="40" t="s">
        <v>79</v>
      </c>
      <c r="Q7" s="40" t="s">
        <v>102</v>
      </c>
    </row>
    <row r="8" spans="1:21" x14ac:dyDescent="0.2">
      <c r="A8" s="84" t="s">
        <v>151</v>
      </c>
      <c r="B8" s="85" t="s">
        <v>153</v>
      </c>
      <c r="C8" s="81"/>
      <c r="D8" s="86"/>
      <c r="G8" s="80"/>
      <c r="H8" s="84" t="s">
        <v>155</v>
      </c>
      <c r="I8" s="40" t="s">
        <v>141</v>
      </c>
      <c r="J8" s="81"/>
      <c r="K8" s="40" t="s">
        <v>141</v>
      </c>
      <c r="L8" t="s">
        <v>46</v>
      </c>
      <c r="O8" s="40" t="s">
        <v>105</v>
      </c>
      <c r="P8" s="40" t="s">
        <v>80</v>
      </c>
      <c r="Q8" s="40" t="s">
        <v>103</v>
      </c>
    </row>
    <row r="9" spans="1:21" x14ac:dyDescent="0.2">
      <c r="A9" s="84" t="s">
        <v>151</v>
      </c>
      <c r="B9" s="85" t="s">
        <v>154</v>
      </c>
      <c r="C9" s="81"/>
      <c r="D9" s="86"/>
      <c r="G9" s="80"/>
      <c r="H9" s="84" t="s">
        <v>155</v>
      </c>
      <c r="I9" s="40" t="s">
        <v>142</v>
      </c>
      <c r="J9" s="81"/>
      <c r="K9" s="40" t="s">
        <v>142</v>
      </c>
      <c r="L9" t="s">
        <v>47</v>
      </c>
      <c r="O9" s="40" t="s">
        <v>106</v>
      </c>
      <c r="P9" s="40" t="s">
        <v>81</v>
      </c>
      <c r="Q9" s="40" t="s">
        <v>104</v>
      </c>
    </row>
    <row r="10" spans="1:21" x14ac:dyDescent="0.2">
      <c r="A10" s="88" t="s">
        <v>151</v>
      </c>
      <c r="B10" s="90" t="s">
        <v>152</v>
      </c>
      <c r="G10" s="15"/>
      <c r="H10" s="84" t="s">
        <v>155</v>
      </c>
      <c r="I10" s="40" t="s">
        <v>143</v>
      </c>
      <c r="K10" s="40" t="s">
        <v>143</v>
      </c>
      <c r="L10" t="s">
        <v>48</v>
      </c>
      <c r="O10" s="40" t="s">
        <v>107</v>
      </c>
      <c r="P10" s="40" t="s">
        <v>82</v>
      </c>
      <c r="Q10" s="40" t="s">
        <v>105</v>
      </c>
    </row>
    <row r="11" spans="1:21" x14ac:dyDescent="0.2">
      <c r="G11" s="15"/>
      <c r="H11" s="84" t="s">
        <v>155</v>
      </c>
      <c r="I11" s="40" t="s">
        <v>144</v>
      </c>
      <c r="J11" s="15"/>
      <c r="K11" s="40" t="s">
        <v>144</v>
      </c>
      <c r="L11" t="s">
        <v>49</v>
      </c>
      <c r="M11" s="15"/>
      <c r="O11" s="40" t="s">
        <v>108</v>
      </c>
      <c r="P11" s="40" t="s">
        <v>83</v>
      </c>
      <c r="Q11" s="40" t="s">
        <v>106</v>
      </c>
    </row>
    <row r="12" spans="1:21" x14ac:dyDescent="0.2">
      <c r="H12" s="84" t="s">
        <v>156</v>
      </c>
      <c r="I12" t="s">
        <v>40</v>
      </c>
      <c r="L12" t="s">
        <v>50</v>
      </c>
      <c r="O12" s="40" t="s">
        <v>109</v>
      </c>
      <c r="P12" s="40" t="s">
        <v>84</v>
      </c>
      <c r="Q12" s="40" t="s">
        <v>107</v>
      </c>
    </row>
    <row r="13" spans="1:21" x14ac:dyDescent="0.2">
      <c r="H13" s="84" t="s">
        <v>156</v>
      </c>
      <c r="I13" t="s">
        <v>41</v>
      </c>
      <c r="L13" t="s">
        <v>51</v>
      </c>
      <c r="O13" s="40" t="s">
        <v>110</v>
      </c>
      <c r="P13" s="40" t="s">
        <v>85</v>
      </c>
      <c r="Q13" s="40" t="s">
        <v>108</v>
      </c>
    </row>
    <row r="14" spans="1:21" x14ac:dyDescent="0.2">
      <c r="H14" s="84" t="s">
        <v>156</v>
      </c>
      <c r="I14" t="s">
        <v>42</v>
      </c>
      <c r="L14" t="s">
        <v>52</v>
      </c>
      <c r="O14" s="40" t="s">
        <v>104</v>
      </c>
      <c r="P14" s="40" t="s">
        <v>86</v>
      </c>
      <c r="Q14" s="40" t="s">
        <v>109</v>
      </c>
    </row>
    <row r="15" spans="1:21" x14ac:dyDescent="0.2">
      <c r="H15" s="84" t="s">
        <v>156</v>
      </c>
      <c r="I15" t="s">
        <v>43</v>
      </c>
      <c r="O15" s="40" t="s">
        <v>99</v>
      </c>
      <c r="P15" s="40" t="s">
        <v>87</v>
      </c>
      <c r="Q15" s="40" t="s">
        <v>110</v>
      </c>
    </row>
    <row r="16" spans="1:21" x14ac:dyDescent="0.2">
      <c r="H16" s="84" t="s">
        <v>156</v>
      </c>
      <c r="I16" t="s">
        <v>44</v>
      </c>
      <c r="N16" s="40"/>
      <c r="O16" s="40" t="s">
        <v>105</v>
      </c>
      <c r="P16" s="40" t="s">
        <v>88</v>
      </c>
      <c r="Q16" s="40" t="s">
        <v>111</v>
      </c>
    </row>
    <row r="17" spans="8:17" x14ac:dyDescent="0.2">
      <c r="H17" s="84" t="s">
        <v>156</v>
      </c>
      <c r="I17" t="s">
        <v>45</v>
      </c>
      <c r="N17" s="40"/>
      <c r="O17" s="40" t="s">
        <v>106</v>
      </c>
      <c r="P17" s="40" t="s">
        <v>89</v>
      </c>
      <c r="Q17" s="40" t="s">
        <v>112</v>
      </c>
    </row>
    <row r="18" spans="8:17" x14ac:dyDescent="0.2">
      <c r="H18" s="84" t="s">
        <v>156</v>
      </c>
      <c r="I18" t="s">
        <v>46</v>
      </c>
      <c r="N18" s="40"/>
      <c r="O18" s="40" t="s">
        <v>107</v>
      </c>
      <c r="P18" s="40" t="s">
        <v>90</v>
      </c>
      <c r="Q18" s="40" t="s">
        <v>113</v>
      </c>
    </row>
    <row r="19" spans="8:17" x14ac:dyDescent="0.2">
      <c r="H19" s="84" t="s">
        <v>156</v>
      </c>
      <c r="I19" t="s">
        <v>47</v>
      </c>
      <c r="N19" s="40"/>
      <c r="O19" s="40" t="s">
        <v>109</v>
      </c>
      <c r="P19" s="40" t="s">
        <v>91</v>
      </c>
      <c r="Q19" s="40" t="s">
        <v>114</v>
      </c>
    </row>
    <row r="20" spans="8:17" x14ac:dyDescent="0.2">
      <c r="H20" s="84" t="s">
        <v>156</v>
      </c>
      <c r="I20" t="s">
        <v>48</v>
      </c>
      <c r="N20" s="40"/>
      <c r="O20" s="40" t="s">
        <v>104</v>
      </c>
      <c r="P20" s="40" t="s">
        <v>92</v>
      </c>
      <c r="Q20" s="40" t="s">
        <v>115</v>
      </c>
    </row>
    <row r="21" spans="8:17" x14ac:dyDescent="0.2">
      <c r="H21" s="84" t="s">
        <v>156</v>
      </c>
      <c r="I21" t="s">
        <v>49</v>
      </c>
      <c r="N21" s="40"/>
      <c r="O21" s="40" t="s">
        <v>113</v>
      </c>
      <c r="P21" s="40" t="s">
        <v>93</v>
      </c>
      <c r="Q21" s="40" t="s">
        <v>116</v>
      </c>
    </row>
    <row r="22" spans="8:17" x14ac:dyDescent="0.2">
      <c r="H22" s="84" t="s">
        <v>156</v>
      </c>
      <c r="I22" t="s">
        <v>50</v>
      </c>
      <c r="N22" s="40"/>
      <c r="O22" s="40" t="s">
        <v>111</v>
      </c>
      <c r="P22" s="40" t="s">
        <v>94</v>
      </c>
      <c r="Q22" s="40" t="s">
        <v>117</v>
      </c>
    </row>
    <row r="23" spans="8:17" x14ac:dyDescent="0.2">
      <c r="H23" s="84" t="s">
        <v>156</v>
      </c>
      <c r="I23" t="s">
        <v>51</v>
      </c>
      <c r="N23" s="40"/>
      <c r="O23" s="40" t="s">
        <v>112</v>
      </c>
      <c r="P23" s="40" t="s">
        <v>95</v>
      </c>
      <c r="Q23" s="40" t="s">
        <v>118</v>
      </c>
    </row>
    <row r="24" spans="8:17" x14ac:dyDescent="0.2">
      <c r="H24" s="84" t="s">
        <v>156</v>
      </c>
      <c r="I24" t="s">
        <v>52</v>
      </c>
      <c r="N24" s="40"/>
      <c r="O24" s="40" t="s">
        <v>113</v>
      </c>
      <c r="P24" s="40" t="s">
        <v>96</v>
      </c>
      <c r="Q24" s="40" t="s">
        <v>119</v>
      </c>
    </row>
    <row r="25" spans="8:17" x14ac:dyDescent="0.2">
      <c r="N25" s="40"/>
      <c r="Q25" s="40" t="s">
        <v>120</v>
      </c>
    </row>
    <row r="26" spans="8:17" x14ac:dyDescent="0.2">
      <c r="Q26" s="40" t="s">
        <v>121</v>
      </c>
    </row>
    <row r="27" spans="8:17" x14ac:dyDescent="0.2">
      <c r="Q27" s="40" t="s">
        <v>122</v>
      </c>
    </row>
    <row r="28" spans="8:17" x14ac:dyDescent="0.2">
      <c r="Q28" s="40" t="s">
        <v>123</v>
      </c>
    </row>
    <row r="29" spans="8:17" x14ac:dyDescent="0.2">
      <c r="Q29" s="40" t="s">
        <v>124</v>
      </c>
    </row>
    <row r="30" spans="8:17" x14ac:dyDescent="0.2">
      <c r="Q30" s="40" t="s">
        <v>110</v>
      </c>
    </row>
    <row r="31" spans="8:17" x14ac:dyDescent="0.2">
      <c r="Q31" s="40" t="s">
        <v>125</v>
      </c>
    </row>
    <row r="32" spans="8:17" x14ac:dyDescent="0.2">
      <c r="Q32" s="40" t="s">
        <v>126</v>
      </c>
    </row>
    <row r="33" spans="17:17" x14ac:dyDescent="0.2">
      <c r="Q33" s="40" t="s">
        <v>127</v>
      </c>
    </row>
    <row r="34" spans="17:17" x14ac:dyDescent="0.2">
      <c r="Q34" s="40" t="s">
        <v>128</v>
      </c>
    </row>
    <row r="35" spans="17:17" x14ac:dyDescent="0.2">
      <c r="Q35" s="40" t="s">
        <v>129</v>
      </c>
    </row>
    <row r="36" spans="17:17" x14ac:dyDescent="0.2">
      <c r="Q36" s="40" t="s">
        <v>130</v>
      </c>
    </row>
    <row r="37" spans="17:17" x14ac:dyDescent="0.2">
      <c r="Q37" s="40" t="s">
        <v>131</v>
      </c>
    </row>
    <row r="38" spans="17:17" x14ac:dyDescent="0.2">
      <c r="Q38" s="40" t="s">
        <v>132</v>
      </c>
    </row>
    <row r="39" spans="17:17" x14ac:dyDescent="0.2">
      <c r="Q39" s="40" t="s">
        <v>133</v>
      </c>
    </row>
    <row r="40" spans="17:17" x14ac:dyDescent="0.2">
      <c r="Q40" s="40" t="s">
        <v>134</v>
      </c>
    </row>
  </sheetData>
  <dataConsolidate topLabels="1">
    <dataRefs count="1">
      <dataRef ref="F1:G65536" sheet="Base"/>
    </dataRefs>
  </dataConsolidate>
  <phoneticPr fontId="4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0"/>
  <sheetViews>
    <sheetView tabSelected="1" workbookViewId="0">
      <selection activeCell="B6" sqref="B6"/>
    </sheetView>
  </sheetViews>
  <sheetFormatPr baseColWidth="10" defaultRowHeight="12.75" x14ac:dyDescent="0.2"/>
  <cols>
    <col min="1" max="1" width="22.7109375" customWidth="1"/>
    <col min="2" max="2" width="24.28515625" customWidth="1"/>
    <col min="3" max="3" width="35.42578125" customWidth="1"/>
    <col min="4" max="4" width="22.7109375" customWidth="1"/>
    <col min="5" max="5" width="19.140625" customWidth="1"/>
  </cols>
  <sheetData>
    <row r="1" spans="1:6" ht="57" customHeight="1" thickBot="1" x14ac:dyDescent="0.25"/>
    <row r="2" spans="1:6" ht="40.15" customHeight="1" thickBot="1" x14ac:dyDescent="0.45">
      <c r="A2" s="6" t="s">
        <v>18</v>
      </c>
      <c r="B2" s="1"/>
      <c r="C2" s="1"/>
      <c r="D2" s="2"/>
    </row>
    <row r="3" spans="1:6" ht="24" customHeight="1" thickBot="1" x14ac:dyDescent="0.3">
      <c r="A3" s="33" t="s">
        <v>53</v>
      </c>
      <c r="B3" s="78">
        <v>40553</v>
      </c>
      <c r="C3" s="29" t="s">
        <v>36</v>
      </c>
      <c r="D3" s="35" t="s">
        <v>55</v>
      </c>
    </row>
    <row r="4" spans="1:6" s="3" customFormat="1" ht="21" thickBot="1" x14ac:dyDescent="0.35">
      <c r="A4" s="9" t="s">
        <v>19</v>
      </c>
      <c r="B4" s="10"/>
      <c r="C4" s="9" t="s">
        <v>37</v>
      </c>
      <c r="D4" s="31" t="s">
        <v>38</v>
      </c>
      <c r="E4" s="32" t="s">
        <v>32</v>
      </c>
    </row>
    <row r="5" spans="1:6" ht="21" customHeight="1" x14ac:dyDescent="0.25">
      <c r="A5" s="4" t="s">
        <v>0</v>
      </c>
      <c r="B5" s="34"/>
      <c r="C5" s="4" t="s">
        <v>27</v>
      </c>
      <c r="D5" s="58">
        <v>0</v>
      </c>
      <c r="E5" s="26">
        <f>D5/1.196</f>
        <v>0</v>
      </c>
    </row>
    <row r="6" spans="1:6" ht="21" customHeight="1" x14ac:dyDescent="0.25">
      <c r="A6" s="5" t="s">
        <v>1</v>
      </c>
      <c r="B6" s="35" t="s">
        <v>61</v>
      </c>
      <c r="C6" s="5" t="s">
        <v>24</v>
      </c>
      <c r="D6" s="59">
        <f>+D5-(D5*F7)</f>
        <v>0</v>
      </c>
      <c r="E6" s="26">
        <f>D6/1.196</f>
        <v>0</v>
      </c>
    </row>
    <row r="7" spans="1:6" ht="21" customHeight="1" x14ac:dyDescent="0.25">
      <c r="A7" s="37" t="s">
        <v>72</v>
      </c>
      <c r="B7" s="35" t="s">
        <v>74</v>
      </c>
      <c r="C7" s="5" t="s">
        <v>25</v>
      </c>
      <c r="D7" s="60">
        <f>D5-D6</f>
        <v>0</v>
      </c>
      <c r="E7" s="44">
        <f>D7/1.196</f>
        <v>0</v>
      </c>
      <c r="F7" s="57">
        <v>0.11</v>
      </c>
    </row>
    <row r="8" spans="1:6" ht="21" customHeight="1" x14ac:dyDescent="0.25">
      <c r="A8" s="37" t="s">
        <v>73</v>
      </c>
      <c r="B8" s="35" t="s">
        <v>104</v>
      </c>
      <c r="C8" s="49" t="s">
        <v>39</v>
      </c>
      <c r="D8" s="61">
        <f>+D5-D11</f>
        <v>0</v>
      </c>
      <c r="E8" s="50">
        <f>+D8/1.196</f>
        <v>0</v>
      </c>
      <c r="F8" s="51" t="e">
        <f>+D8/D5</f>
        <v>#DIV/0!</v>
      </c>
    </row>
    <row r="9" spans="1:6" ht="22.15" customHeight="1" x14ac:dyDescent="0.25">
      <c r="A9" s="5" t="s">
        <v>2</v>
      </c>
      <c r="B9" s="35" t="s">
        <v>57</v>
      </c>
      <c r="C9" s="49"/>
      <c r="D9" s="61"/>
      <c r="E9" s="50"/>
    </row>
    <row r="10" spans="1:6" ht="21" customHeight="1" x14ac:dyDescent="0.25">
      <c r="A10" s="36" t="s">
        <v>59</v>
      </c>
      <c r="B10" s="38"/>
      <c r="C10" s="5"/>
      <c r="D10" s="62"/>
      <c r="E10" s="46"/>
    </row>
    <row r="11" spans="1:6" ht="21" customHeight="1" x14ac:dyDescent="0.25">
      <c r="A11" s="7" t="s">
        <v>5</v>
      </c>
      <c r="B11" s="8"/>
      <c r="C11" s="30" t="s">
        <v>30</v>
      </c>
      <c r="D11" s="63">
        <v>0</v>
      </c>
      <c r="E11" s="48">
        <f>+D11/1.196</f>
        <v>0</v>
      </c>
    </row>
    <row r="12" spans="1:6" ht="21" customHeight="1" x14ac:dyDescent="0.25">
      <c r="A12" s="5" t="s">
        <v>3</v>
      </c>
      <c r="B12" s="39"/>
      <c r="C12" s="52" t="s">
        <v>26</v>
      </c>
      <c r="D12" s="64">
        <f>D11-D6</f>
        <v>0</v>
      </c>
      <c r="E12" s="55">
        <f>D12/1.196</f>
        <v>0</v>
      </c>
      <c r="F12" s="53" t="e">
        <f>+E12/E5</f>
        <v>#DIV/0!</v>
      </c>
    </row>
    <row r="13" spans="1:6" ht="21" customHeight="1" x14ac:dyDescent="0.25">
      <c r="A13" s="5" t="s">
        <v>4</v>
      </c>
      <c r="B13" s="35" t="s">
        <v>57</v>
      </c>
      <c r="C13" s="5" t="s">
        <v>34</v>
      </c>
      <c r="D13" s="45"/>
      <c r="E13" s="56">
        <v>100</v>
      </c>
    </row>
    <row r="14" spans="1:6" ht="22.15" customHeight="1" x14ac:dyDescent="0.25">
      <c r="A14" s="5" t="s">
        <v>36</v>
      </c>
      <c r="B14" s="39"/>
      <c r="C14" s="5" t="s">
        <v>35</v>
      </c>
      <c r="D14" s="45"/>
      <c r="E14" s="56">
        <v>20</v>
      </c>
    </row>
    <row r="15" spans="1:6" ht="21" customHeight="1" x14ac:dyDescent="0.25">
      <c r="A15" s="37" t="s">
        <v>10</v>
      </c>
      <c r="B15" s="47">
        <v>12000</v>
      </c>
      <c r="C15" s="52" t="s">
        <v>26</v>
      </c>
      <c r="D15" s="54"/>
      <c r="E15" s="55">
        <f>+E12-E13-E14</f>
        <v>-120</v>
      </c>
      <c r="F15" s="53" t="e">
        <f>+E15/E5</f>
        <v>#DIV/0!</v>
      </c>
    </row>
    <row r="16" spans="1:6" ht="21" customHeight="1" x14ac:dyDescent="0.25">
      <c r="A16" s="7" t="s">
        <v>6</v>
      </c>
      <c r="B16" s="8"/>
      <c r="C16" s="37" t="s">
        <v>145</v>
      </c>
      <c r="D16" s="45"/>
      <c r="E16" s="56">
        <v>200</v>
      </c>
      <c r="F16" s="43" t="e">
        <f>+E16/E5</f>
        <v>#DIV/0!</v>
      </c>
    </row>
    <row r="17" spans="1:6" ht="22.15" customHeight="1" x14ac:dyDescent="0.25">
      <c r="A17" s="5" t="s">
        <v>7</v>
      </c>
      <c r="B17" s="35" t="s">
        <v>61</v>
      </c>
      <c r="C17" s="37" t="s">
        <v>145</v>
      </c>
      <c r="D17" s="45"/>
      <c r="E17" s="56">
        <v>250</v>
      </c>
      <c r="F17" s="43" t="e">
        <f>+E17/E5</f>
        <v>#DIV/0!</v>
      </c>
    </row>
    <row r="18" spans="1:6" ht="21" customHeight="1" x14ac:dyDescent="0.25">
      <c r="A18" s="5"/>
      <c r="B18" s="5"/>
      <c r="C18" s="37" t="s">
        <v>145</v>
      </c>
      <c r="D18" s="45"/>
      <c r="E18" s="56">
        <v>100</v>
      </c>
      <c r="F18" s="43" t="e">
        <f>+E18/E5</f>
        <v>#DIV/0!</v>
      </c>
    </row>
    <row r="19" spans="1:6" ht="21" customHeight="1" x14ac:dyDescent="0.25">
      <c r="A19" s="7" t="s">
        <v>8</v>
      </c>
      <c r="B19" s="8"/>
      <c r="C19" s="52" t="s">
        <v>26</v>
      </c>
      <c r="D19" s="54"/>
      <c r="E19" s="55">
        <f>+E15+E16+E17+E18</f>
        <v>430</v>
      </c>
      <c r="F19" s="53" t="e">
        <f>+E19/E5</f>
        <v>#DIV/0!</v>
      </c>
    </row>
    <row r="20" spans="1:6" ht="21" customHeight="1" x14ac:dyDescent="0.25">
      <c r="A20" s="5" t="s">
        <v>9</v>
      </c>
      <c r="B20" s="35" t="s">
        <v>57</v>
      </c>
      <c r="C20" s="7" t="s">
        <v>16</v>
      </c>
      <c r="D20" s="8"/>
    </row>
    <row r="21" spans="1:6" ht="21" customHeight="1" x14ac:dyDescent="0.25">
      <c r="A21" s="37" t="s">
        <v>65</v>
      </c>
      <c r="B21" s="35" t="s">
        <v>66</v>
      </c>
      <c r="C21" s="5" t="s">
        <v>12</v>
      </c>
      <c r="D21" s="62">
        <f>+E19*10%</f>
        <v>43</v>
      </c>
    </row>
    <row r="22" spans="1:6" ht="22.15" customHeight="1" x14ac:dyDescent="0.25">
      <c r="A22" s="37" t="s">
        <v>68</v>
      </c>
      <c r="B22" s="39">
        <v>15000</v>
      </c>
      <c r="C22" s="5" t="s">
        <v>2</v>
      </c>
      <c r="D22" s="62">
        <f>IF(B9="oui",(5),"0")</f>
        <v>5</v>
      </c>
    </row>
    <row r="23" spans="1:6" ht="21" customHeight="1" x14ac:dyDescent="0.25">
      <c r="A23" s="37" t="s">
        <v>69</v>
      </c>
      <c r="B23" s="39">
        <v>7500</v>
      </c>
      <c r="C23" s="5"/>
      <c r="D23" s="62" t="str">
        <f>IF(B25="oui",(5),"")</f>
        <v/>
      </c>
    </row>
    <row r="24" spans="1:6" ht="21.6" customHeight="1" x14ac:dyDescent="0.25">
      <c r="A24" s="5" t="s">
        <v>17</v>
      </c>
      <c r="B24" s="35" t="s">
        <v>57</v>
      </c>
      <c r="C24" s="5" t="s">
        <v>14</v>
      </c>
      <c r="D24" s="62">
        <f>+B23*0.5%</f>
        <v>37.5</v>
      </c>
    </row>
    <row r="25" spans="1:6" ht="21.6" customHeight="1" x14ac:dyDescent="0.25">
      <c r="A25" s="37" t="s">
        <v>70</v>
      </c>
      <c r="B25" s="35"/>
      <c r="C25" s="5" t="s">
        <v>13</v>
      </c>
      <c r="D25" s="62">
        <f>IF(B27="oui",(10),"")</f>
        <v>10</v>
      </c>
    </row>
    <row r="26" spans="1:6" ht="21" customHeight="1" x14ac:dyDescent="0.25">
      <c r="A26" s="11" t="s">
        <v>29</v>
      </c>
      <c r="B26" s="8"/>
      <c r="C26" s="5" t="s">
        <v>20</v>
      </c>
      <c r="D26" s="62">
        <f>IF(B24="oui",(5),"")</f>
        <v>5</v>
      </c>
    </row>
    <row r="27" spans="1:6" ht="22.15" customHeight="1" x14ac:dyDescent="0.25">
      <c r="A27" s="67" t="s">
        <v>148</v>
      </c>
      <c r="B27" s="35" t="s">
        <v>57</v>
      </c>
      <c r="C27" s="37" t="s">
        <v>146</v>
      </c>
      <c r="D27" s="62" t="str">
        <f>IF(B28="oui",(5),"")</f>
        <v/>
      </c>
    </row>
    <row r="28" spans="1:6" ht="21" customHeight="1" x14ac:dyDescent="0.25">
      <c r="A28" s="68" t="s">
        <v>149</v>
      </c>
      <c r="B28" s="35" t="s">
        <v>58</v>
      </c>
      <c r="C28" s="37" t="s">
        <v>147</v>
      </c>
      <c r="D28" s="70"/>
    </row>
    <row r="29" spans="1:6" ht="21" customHeight="1" thickBot="1" x14ac:dyDescent="0.3">
      <c r="A29" s="68" t="s">
        <v>146</v>
      </c>
      <c r="B29" s="35" t="s">
        <v>57</v>
      </c>
      <c r="C29" s="5" t="s">
        <v>23</v>
      </c>
      <c r="D29" s="71"/>
    </row>
    <row r="30" spans="1:6" ht="21" customHeight="1" thickTop="1" x14ac:dyDescent="0.25">
      <c r="A30" s="69" t="s">
        <v>147</v>
      </c>
      <c r="B30" s="35" t="s">
        <v>57</v>
      </c>
      <c r="C30" s="72" t="s">
        <v>15</v>
      </c>
      <c r="D30" s="73">
        <f>SUM(D21:D29)</f>
        <v>100.5</v>
      </c>
      <c r="F30" s="43" t="e">
        <f>+D30/E5</f>
        <v>#DIV/0!</v>
      </c>
    </row>
    <row r="31" spans="1:6" ht="22.15" customHeight="1" x14ac:dyDescent="0.25">
      <c r="A31" s="11"/>
      <c r="B31" s="8"/>
      <c r="C31" s="11"/>
      <c r="D31" s="65"/>
      <c r="F31" s="28"/>
    </row>
    <row r="32" spans="1:6" ht="21" customHeight="1" x14ac:dyDescent="0.25">
      <c r="A32" s="24" t="s">
        <v>21</v>
      </c>
      <c r="B32" s="12"/>
      <c r="C32" s="36" t="s">
        <v>150</v>
      </c>
      <c r="D32" s="77">
        <f>+D30*45%</f>
        <v>45.225000000000001</v>
      </c>
      <c r="F32" s="28"/>
    </row>
    <row r="33" spans="1:6" ht="21" customHeight="1" x14ac:dyDescent="0.25">
      <c r="A33" s="14"/>
      <c r="B33" s="13"/>
      <c r="C33" s="25" t="s">
        <v>11</v>
      </c>
      <c r="D33" s="66">
        <f>+E19-D30-D32</f>
        <v>284.27499999999998</v>
      </c>
      <c r="E33" s="27"/>
      <c r="F33" s="43" t="e">
        <f>+D33/E5</f>
        <v>#DIV/0!</v>
      </c>
    </row>
    <row r="34" spans="1:6" ht="21" customHeight="1" x14ac:dyDescent="0.25">
      <c r="A34" s="20"/>
      <c r="B34" s="16"/>
      <c r="C34" s="74"/>
      <c r="D34" s="75"/>
      <c r="E34" s="27"/>
    </row>
    <row r="35" spans="1:6" ht="18" x14ac:dyDescent="0.25">
      <c r="A35" s="22"/>
      <c r="B35" s="23"/>
      <c r="C35" s="74"/>
      <c r="D35" s="75"/>
    </row>
    <row r="36" spans="1:6" ht="18" x14ac:dyDescent="0.25">
      <c r="A36" s="24" t="s">
        <v>22</v>
      </c>
      <c r="B36" s="17"/>
      <c r="C36" s="74"/>
      <c r="D36" s="75"/>
    </row>
    <row r="37" spans="1:6" ht="18" x14ac:dyDescent="0.25">
      <c r="A37" s="18"/>
      <c r="B37" s="19"/>
      <c r="C37" s="74"/>
      <c r="D37" s="74"/>
    </row>
    <row r="38" spans="1:6" ht="18" x14ac:dyDescent="0.25">
      <c r="A38" s="20"/>
      <c r="B38" s="21"/>
      <c r="C38" s="74"/>
      <c r="D38" s="76"/>
    </row>
    <row r="39" spans="1:6" x14ac:dyDescent="0.2">
      <c r="A39" s="15"/>
      <c r="B39" s="15"/>
    </row>
    <row r="40" spans="1:6" x14ac:dyDescent="0.2">
      <c r="A40" t="s">
        <v>31</v>
      </c>
    </row>
  </sheetData>
  <phoneticPr fontId="4" type="noConversion"/>
  <conditionalFormatting sqref="B6">
    <cfRule type="colorScale" priority="1">
      <colorScale>
        <cfvo type="min"/>
        <cfvo type="max"/>
        <color rgb="FFFF7128"/>
        <color rgb="FFFFEF9C"/>
      </colorScale>
    </cfRule>
  </conditionalFormatting>
  <dataValidations count="2">
    <dataValidation type="list" allowBlank="1" showInputMessage="1" showErrorMessage="1" sqref="D3">
      <formula1>marques_</formula1>
    </dataValidation>
    <dataValidation type="list" allowBlank="1" showInputMessage="1" showErrorMessage="1" sqref="B17 B6">
      <formula1>INDIRECT($D$3&amp;"_")</formula1>
    </dataValidation>
  </dataValidations>
  <pageMargins left="0.78740157499999996" right="0.78740157499999996" top="0.984251969" bottom="0.984251969" header="0.4921259845" footer="0.4921259845"/>
  <pageSetup paperSize="9" scale="5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</vt:lpstr>
      <vt:lpstr>Marge</vt:lpstr>
      <vt:lpstr>Feuil3</vt:lpstr>
      <vt:lpstr>KIA_</vt:lpstr>
      <vt:lpstr>KIA2_</vt:lpstr>
      <vt:lpstr>marques_</vt:lpstr>
      <vt:lpstr>marques2_</vt:lpstr>
      <vt:lpstr>SEAT_</vt:lpstr>
      <vt:lpstr>SEAT2_</vt:lpstr>
      <vt:lpstr>VO_</vt:lpstr>
    </vt:vector>
  </TitlesOfParts>
  <Company>gedas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MEAUX60</dc:creator>
  <cp:lastModifiedBy>chgau</cp:lastModifiedBy>
  <cp:lastPrinted>2007-02-22T17:14:18Z</cp:lastPrinted>
  <dcterms:created xsi:type="dcterms:W3CDTF">2007-02-16T13:26:34Z</dcterms:created>
  <dcterms:modified xsi:type="dcterms:W3CDTF">2011-02-13T16:38:53Z</dcterms:modified>
</cp:coreProperties>
</file>