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drawings/drawing2.xml" ContentType="application/vnd.openxmlformats-officedocument.drawing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ml.chartsha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3040" windowHeight="9408" activeTab="1"/>
  </bookViews>
  <sheets>
    <sheet name="Page d'accueil" sheetId="13" r:id="rId1"/>
    <sheet name="Feuil1" sheetId="16" r:id="rId2"/>
    <sheet name="suivi commande" sheetId="14" r:id="rId3"/>
    <sheet name="suivi coupe" sheetId="9" r:id="rId4"/>
    <sheet name="suivi rectif " sheetId="10" r:id="rId5"/>
    <sheet name="suivi commande fabrication" sheetId="2" r:id="rId6"/>
    <sheet name="suivi fabrication" sheetId="4" r:id="rId7"/>
    <sheet name="suivi conventionnel" sheetId="15" r:id="rId8"/>
    <sheet name="suivi commande affutage" sheetId="3" r:id="rId9"/>
    <sheet name="suivi controle" sheetId="19" r:id="rId10"/>
    <sheet name="suivi affutage" sheetId="5" r:id="rId11"/>
    <sheet name="suivi expedition" sheetId="20" r:id="rId12"/>
    <sheet name=" suivi commande barreau" sheetId="17" r:id="rId13"/>
    <sheet name="suivi stock barreau" sheetId="6" r:id="rId14"/>
    <sheet name="suivi stock piece fini" sheetId="18" r:id="rId15"/>
    <sheet name="base de donnée" sheetId="7" r:id="rId16"/>
    <sheet name="plannification machine" sheetId="8" r:id="rId17"/>
    <sheet name="employer" sheetId="11" r:id="rId18"/>
    <sheet name="Feuil12" sheetId="12" r:id="rId19"/>
  </sheets>
  <definedNames>
    <definedName name="fabrication">'suivi controle'!$B$11:$B$12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3" l="1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10" i="3"/>
  <c r="M11" i="3"/>
  <c r="M12" i="3"/>
  <c r="M9" i="3"/>
  <c r="R11" i="7" l="1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49" i="7"/>
  <c r="R50" i="7"/>
  <c r="R51" i="7"/>
  <c r="R52" i="7"/>
  <c r="R53" i="7"/>
  <c r="R54" i="7"/>
  <c r="R55" i="7"/>
  <c r="R56" i="7"/>
  <c r="R57" i="7"/>
  <c r="R58" i="7"/>
  <c r="R59" i="7"/>
  <c r="R60" i="7"/>
  <c r="R61" i="7"/>
  <c r="R62" i="7"/>
  <c r="R63" i="7"/>
  <c r="R64" i="7"/>
  <c r="R65" i="7"/>
  <c r="R66" i="7"/>
  <c r="R67" i="7"/>
  <c r="R68" i="7"/>
  <c r="R69" i="7"/>
  <c r="R70" i="7"/>
  <c r="R71" i="7"/>
  <c r="R72" i="7"/>
  <c r="R73" i="7"/>
  <c r="R74" i="7"/>
  <c r="R75" i="7"/>
  <c r="R76" i="7"/>
  <c r="R77" i="7"/>
  <c r="R78" i="7"/>
  <c r="R79" i="7"/>
  <c r="R80" i="7"/>
  <c r="R81" i="7"/>
  <c r="R82" i="7"/>
  <c r="R83" i="7"/>
  <c r="R84" i="7"/>
  <c r="R85" i="7"/>
  <c r="R86" i="7"/>
  <c r="R87" i="7"/>
  <c r="R88" i="7"/>
  <c r="R89" i="7"/>
  <c r="R90" i="7"/>
  <c r="R91" i="7"/>
  <c r="R92" i="7"/>
  <c r="R93" i="7"/>
  <c r="R94" i="7"/>
  <c r="R95" i="7"/>
  <c r="R96" i="7"/>
  <c r="R97" i="7"/>
  <c r="R98" i="7"/>
  <c r="R99" i="7"/>
  <c r="R100" i="7"/>
  <c r="R101" i="7"/>
  <c r="R102" i="7"/>
  <c r="R103" i="7"/>
  <c r="R104" i="7"/>
  <c r="R105" i="7"/>
  <c r="R106" i="7"/>
  <c r="R107" i="7"/>
  <c r="R108" i="7"/>
  <c r="R109" i="7"/>
  <c r="R110" i="7"/>
  <c r="R111" i="7"/>
  <c r="R112" i="7"/>
  <c r="R113" i="7"/>
  <c r="R114" i="7"/>
  <c r="R115" i="7"/>
  <c r="R116" i="7"/>
  <c r="R117" i="7"/>
  <c r="R118" i="7"/>
  <c r="R119" i="7"/>
  <c r="R120" i="7"/>
  <c r="R121" i="7"/>
  <c r="R122" i="7"/>
  <c r="R123" i="7"/>
  <c r="R124" i="7"/>
  <c r="R125" i="7"/>
  <c r="R126" i="7"/>
  <c r="R127" i="7"/>
  <c r="R128" i="7"/>
  <c r="R129" i="7"/>
  <c r="R130" i="7"/>
  <c r="R131" i="7"/>
  <c r="R132" i="7"/>
  <c r="R133" i="7"/>
  <c r="R134" i="7"/>
  <c r="R135" i="7"/>
  <c r="R136" i="7"/>
  <c r="R137" i="7"/>
  <c r="R138" i="7"/>
  <c r="R139" i="7"/>
  <c r="R140" i="7"/>
  <c r="R141" i="7"/>
  <c r="R142" i="7"/>
  <c r="R143" i="7"/>
  <c r="R144" i="7"/>
  <c r="R145" i="7"/>
  <c r="R146" i="7"/>
  <c r="R147" i="7"/>
  <c r="R148" i="7"/>
  <c r="R149" i="7"/>
  <c r="R150" i="7"/>
  <c r="R151" i="7"/>
  <c r="R152" i="7"/>
  <c r="R153" i="7"/>
  <c r="R154" i="7"/>
  <c r="R155" i="7"/>
  <c r="R156" i="7"/>
  <c r="R157" i="7"/>
  <c r="R158" i="7"/>
  <c r="R159" i="7"/>
  <c r="R16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112" i="7"/>
  <c r="O113" i="7"/>
  <c r="O114" i="7"/>
  <c r="O115" i="7"/>
  <c r="O116" i="7"/>
  <c r="O117" i="7"/>
  <c r="O118" i="7"/>
  <c r="O119" i="7"/>
  <c r="O120" i="7"/>
  <c r="O121" i="7"/>
  <c r="O122" i="7"/>
  <c r="O123" i="7"/>
  <c r="O124" i="7"/>
  <c r="O125" i="7"/>
  <c r="O126" i="7"/>
  <c r="O127" i="7"/>
  <c r="O128" i="7"/>
  <c r="O129" i="7"/>
  <c r="O130" i="7"/>
  <c r="O131" i="7"/>
  <c r="O132" i="7"/>
  <c r="O133" i="7"/>
  <c r="O134" i="7"/>
  <c r="O135" i="7"/>
  <c r="O136" i="7"/>
  <c r="O137" i="7"/>
  <c r="O138" i="7"/>
  <c r="O139" i="7"/>
  <c r="O140" i="7"/>
  <c r="O141" i="7"/>
  <c r="O142" i="7"/>
  <c r="O143" i="7"/>
  <c r="O144" i="7"/>
  <c r="O145" i="7"/>
  <c r="O146" i="7"/>
  <c r="O147" i="7"/>
  <c r="O148" i="7"/>
  <c r="O149" i="7"/>
  <c r="O150" i="7"/>
  <c r="O151" i="7"/>
  <c r="O152" i="7"/>
  <c r="O153" i="7"/>
  <c r="O154" i="7"/>
  <c r="O155" i="7"/>
  <c r="O156" i="7"/>
  <c r="O157" i="7"/>
  <c r="O158" i="7"/>
  <c r="O159" i="7"/>
  <c r="O16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0" i="7"/>
  <c r="I10" i="7"/>
  <c r="L10" i="7"/>
  <c r="O10" i="7"/>
  <c r="R10" i="7"/>
  <c r="E52" i="12" l="1"/>
  <c r="F19" i="12"/>
  <c r="F21" i="12" s="1"/>
  <c r="F22" i="12" s="1"/>
  <c r="G16" i="12"/>
  <c r="B6" i="2" l="1"/>
  <c r="H11" i="14" l="1"/>
</calcChain>
</file>

<file path=xl/sharedStrings.xml><?xml version="1.0" encoding="utf-8"?>
<sst xmlns="http://schemas.openxmlformats.org/spreadsheetml/2006/main" count="281" uniqueCount="130">
  <si>
    <t xml:space="preserve">suivi </t>
  </si>
  <si>
    <t>date</t>
  </si>
  <si>
    <t>Suivi commande fabrication</t>
  </si>
  <si>
    <t>Date</t>
  </si>
  <si>
    <t>Client</t>
  </si>
  <si>
    <t>Bon de fabrication</t>
  </si>
  <si>
    <t>reference</t>
  </si>
  <si>
    <t>quantité</t>
  </si>
  <si>
    <t xml:space="preserve">tps de reglage </t>
  </si>
  <si>
    <t>tps fabrication</t>
  </si>
  <si>
    <t>tps total</t>
  </si>
  <si>
    <t>Designation</t>
  </si>
  <si>
    <t>num de commande</t>
  </si>
  <si>
    <t>rapport</t>
  </si>
  <si>
    <t>Colonne1</t>
  </si>
  <si>
    <t>Suivi commande affutage</t>
  </si>
  <si>
    <t>suivi fabrication</t>
  </si>
  <si>
    <t>Suivi affutage</t>
  </si>
  <si>
    <t>suivi stock</t>
  </si>
  <si>
    <t>Base de donnée</t>
  </si>
  <si>
    <t>machine</t>
  </si>
  <si>
    <t xml:space="preserve">liste deroulante </t>
  </si>
  <si>
    <t>affutage</t>
  </si>
  <si>
    <t>fabrication</t>
  </si>
  <si>
    <t>Donnee pour creation vba</t>
  </si>
  <si>
    <t>Reference</t>
  </si>
  <si>
    <t>Designiation</t>
  </si>
  <si>
    <t>Tps reglage</t>
  </si>
  <si>
    <t>Tps fabrication</t>
  </si>
  <si>
    <t>Tps total</t>
  </si>
  <si>
    <t>Tps affutage</t>
  </si>
  <si>
    <t>Dia barreau</t>
  </si>
  <si>
    <t>Pas trou d huile</t>
  </si>
  <si>
    <t>Ecart trou d huile</t>
  </si>
  <si>
    <t>Lg outils</t>
  </si>
  <si>
    <t>Coupe</t>
  </si>
  <si>
    <t>rectif</t>
  </si>
  <si>
    <t>weldom</t>
  </si>
  <si>
    <t>Fabrication</t>
  </si>
  <si>
    <t>Affutage</t>
  </si>
  <si>
    <t>details</t>
  </si>
  <si>
    <t>Tps rectif</t>
  </si>
  <si>
    <t>Tps coupe</t>
  </si>
  <si>
    <t>Tps reglage2</t>
  </si>
  <si>
    <t>Tps total3</t>
  </si>
  <si>
    <t>Tps reglage4</t>
  </si>
  <si>
    <t>Tps total5</t>
  </si>
  <si>
    <t>Tps reglage6</t>
  </si>
  <si>
    <t>Tps fabrication7</t>
  </si>
  <si>
    <t>Tps total8</t>
  </si>
  <si>
    <t>Tps reglage9</t>
  </si>
  <si>
    <t>Tps total10</t>
  </si>
  <si>
    <t>0362AF-708</t>
  </si>
  <si>
    <t>FRAISE A LAMER Ø4,15X7X50</t>
  </si>
  <si>
    <t>0362AF707</t>
  </si>
  <si>
    <t>FR-Z2-D3,15</t>
  </si>
  <si>
    <t>203 200260R1073</t>
  </si>
  <si>
    <t>FRAISE 2 TAILLE D8X7,74</t>
  </si>
  <si>
    <t>Suivi commande</t>
  </si>
  <si>
    <t>Commande</t>
  </si>
  <si>
    <t>coupe</t>
  </si>
  <si>
    <t>aaaaaa</t>
  </si>
  <si>
    <t>mmmm</t>
  </si>
  <si>
    <t>dates</t>
  </si>
  <si>
    <t>GGDDD</t>
  </si>
  <si>
    <t>conventionel</t>
  </si>
  <si>
    <t>bf026</t>
  </si>
  <si>
    <t>cde00</t>
  </si>
  <si>
    <t>fb</t>
  </si>
  <si>
    <t>jj</t>
  </si>
  <si>
    <t>m</t>
  </si>
  <si>
    <t>kjnn</t>
  </si>
  <si>
    <t>444gggg</t>
  </si>
  <si>
    <t>ddd</t>
  </si>
  <si>
    <t>dr</t>
  </si>
  <si>
    <t>ccc</t>
  </si>
  <si>
    <t>vvvv</t>
  </si>
  <si>
    <t>xxxx</t>
  </si>
  <si>
    <t>eeee</t>
  </si>
  <si>
    <t>dd</t>
  </si>
  <si>
    <t>aa</t>
  </si>
  <si>
    <t>maurice</t>
  </si>
  <si>
    <t>Frederic</t>
  </si>
  <si>
    <t>alain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</si>
  <si>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</si>
  <si>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</si>
  <si>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</si>
  <si>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</si>
  <si>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</si>
  <si>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</si>
  <si>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</si>
  <si>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</si>
  <si>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realiser</t>
  </si>
  <si>
    <t>objectif</t>
  </si>
  <si>
    <t>taux de realisation</t>
  </si>
  <si>
    <t>cadran</t>
  </si>
  <si>
    <t>trait</t>
  </si>
  <si>
    <t>graduation 1</t>
  </si>
  <si>
    <t>graduation 2</t>
  </si>
  <si>
    <t>graduation 3</t>
  </si>
  <si>
    <t>graduation 4</t>
  </si>
  <si>
    <t>graduation 5</t>
  </si>
  <si>
    <t>graduation 6</t>
  </si>
  <si>
    <t>graduation 7</t>
  </si>
  <si>
    <t>graduation 8</t>
  </si>
  <si>
    <t>graduation 9</t>
  </si>
  <si>
    <t>graduation 10</t>
  </si>
  <si>
    <t>graduation 11</t>
  </si>
  <si>
    <t>graduation 12</t>
  </si>
  <si>
    <t>graduation 13</t>
  </si>
  <si>
    <t>graduation 14</t>
  </si>
  <si>
    <t>graduation 15</t>
  </si>
  <si>
    <t>graduation 16</t>
  </si>
  <si>
    <t>aiguille</t>
  </si>
  <si>
    <t>invisible</t>
  </si>
  <si>
    <t>etiquettes</t>
  </si>
  <si>
    <t>Ordre de lancement</t>
  </si>
  <si>
    <t>avancement</t>
  </si>
  <si>
    <t>date affutage</t>
  </si>
  <si>
    <t>date de contrôle</t>
  </si>
  <si>
    <t>date expedition</t>
  </si>
  <si>
    <t>suivi pieces</t>
  </si>
  <si>
    <t>bf052</t>
  </si>
  <si>
    <t>bf025</t>
  </si>
  <si>
    <t>N°de piece</t>
  </si>
  <si>
    <t>liste deroulante</t>
  </si>
  <si>
    <t xml:space="preserve">affutage </t>
  </si>
  <si>
    <t>Expedition</t>
  </si>
  <si>
    <t>Contrôle</t>
  </si>
  <si>
    <t>suivi expedition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</si>
</sst>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 Black"/>
      <family val="2"/>
    </font>
    <font>
      <sz val="20"/>
      <color theme="1"/>
      <name val="Arial Black"/>
      <family val="2"/>
    </font>
    <font>
      <sz val="28"/>
      <color theme="1"/>
      <name val="Arial Black"/>
      <family val="2"/>
    </font>
    <font>
      <b/>
      <i/>
      <sz val="28"/>
      <color theme="1"/>
      <name val="Arial Black"/>
      <family val="2"/>
    </font>
    <font>
      <b/>
      <i/>
      <u/>
      <sz val="28"/>
      <color theme="1"/>
      <name val="Arial Black"/>
      <family val="2"/>
    </font>
    <font>
      <sz val="16"/>
      <color theme="1"/>
      <name val="Calibri"/>
      <family val="2"/>
      <scheme val="minor"/>
    </font>
    <font>
      <sz val="16"/>
      <color theme="1"/>
      <name val="Arial Black"/>
      <family val="2"/>
    </font>
    <font>
      <sz val="11"/>
      <color theme="1"/>
      <name val="Calibri"/>
      <family val="2"/>
      <scheme val="minor"/>
    </font>
    <font>
      <b/>
      <i/>
      <u/>
      <sz val="20"/>
      <color theme="1"/>
      <name val="Arial Black"/>
      <family val="2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u/>
      <sz val="2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theme="6"/>
      </patternFill>
    </fill>
  </fills>
  <borders count="8">
    <border>
      <left/>
      <right/>
      <top/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49">
    <xf numFmtId="0" fontId="0" fillId="0" borderId="0" xfId="0"/>
    <xf numFmtId="14" fontId="0" fillId="0" borderId="0" xfId="0" applyNumberFormat="1"/>
    <xf numFmtId="14" fontId="2" fillId="0" borderId="0" xfId="0" applyNumberFormat="1" applyFont="1"/>
    <xf numFmtId="0" fontId="1" fillId="4" borderId="0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0" fillId="0" borderId="3" xfId="0" applyBorder="1"/>
    <xf numFmtId="0" fontId="8" fillId="5" borderId="0" xfId="0" applyFont="1" applyFill="1" applyBorder="1" applyAlignment="1"/>
    <xf numFmtId="0" fontId="0" fillId="5" borderId="0" xfId="0" applyFill="1" applyBorder="1" applyAlignment="1"/>
    <xf numFmtId="0" fontId="1" fillId="4" borderId="4" xfId="0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0" fontId="0" fillId="2" borderId="0" xfId="0" applyFill="1" applyAlignment="1">
      <alignment horizontal="center" vertical="center"/>
    </xf>
    <xf numFmtId="0" fontId="0" fillId="6" borderId="0" xfId="0" applyFill="1"/>
    <xf numFmtId="9" fontId="0" fillId="0" borderId="0" xfId="1" applyFont="1"/>
    <xf numFmtId="9" fontId="0" fillId="0" borderId="0" xfId="0" applyNumberFormat="1"/>
    <xf numFmtId="0" fontId="8" fillId="3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0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3" xfId="0" applyNumberFormat="1" applyBorder="1"/>
    <xf numFmtId="2" fontId="0" fillId="0" borderId="0" xfId="0" applyNumberFormat="1"/>
    <xf numFmtId="2" fontId="5" fillId="2" borderId="0" xfId="0" applyNumberFormat="1" applyFont="1" applyFill="1" applyAlignment="1">
      <alignment horizontal="center"/>
    </xf>
    <xf numFmtId="2" fontId="8" fillId="3" borderId="3" xfId="0" applyNumberFormat="1" applyFon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7" fillId="3" borderId="3" xfId="0" applyNumberFormat="1" applyFont="1" applyFill="1" applyBorder="1" applyAlignment="1">
      <alignment horizontal="center"/>
    </xf>
    <xf numFmtId="0" fontId="11" fillId="8" borderId="3" xfId="0" applyFont="1" applyFill="1" applyBorder="1" applyAlignment="1">
      <alignment horizontal="center" vertical="center"/>
    </xf>
    <xf numFmtId="0" fontId="13" fillId="6" borderId="3" xfId="0" applyNumberFormat="1" applyFont="1" applyFill="1" applyBorder="1" applyAlignment="1">
      <alignment horizontal="center" vertical="center"/>
    </xf>
    <xf numFmtId="14" fontId="13" fillId="6" borderId="3" xfId="0" applyNumberFormat="1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/>
    <xf numFmtId="0" fontId="0" fillId="0" borderId="0" xfId="0" applyBorder="1" applyAlignment="1"/>
    <xf numFmtId="0" fontId="11" fillId="8" borderId="7" xfId="0" applyFont="1" applyFill="1" applyBorder="1" applyAlignment="1">
      <alignment horizontal="center" vertical="center"/>
    </xf>
    <xf numFmtId="0" fontId="11" fillId="6" borderId="7" xfId="0" applyNumberFormat="1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1" fillId="8" borderId="3" xfId="0" applyFont="1" applyFill="1" applyBorder="1"/>
  </cellXfs>
  <cellStyles count="2">
    <cellStyle name="Normal" xfId="0" builtinId="0"/>
    <cellStyle name="Pourcentage" xfId="1" builtinId="5"/>
  </cellStyles>
  <dxfs count="5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theme="6"/>
        </top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border outline="0">
        <top style="thin">
          <color theme="6"/>
        </top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colors>
    <mruColors>
      <color rgb="FF000000"/>
      <color rgb="FF008000"/>
      <color rgb="FFE56E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281047105953863"/>
          <c:y val="8.1992908781139198E-2"/>
          <c:w val="0.59192291753004556"/>
          <c:h val="0.78923055670672748"/>
        </c:manualLayout>
      </c:layout>
      <c:pieChart>
        <c:varyColors val="1"/>
        <c:ser>
          <c:idx val="1"/>
          <c:order val="1"/>
          <c:tx>
            <c:strRef>
              <c:f>Feuil12!$F$18</c:f>
              <c:strCache>
                <c:ptCount val="1"/>
                <c:pt idx="0">
                  <c:v>aiguille</c:v>
                </c:pt>
              </c:strCache>
            </c:strRef>
          </c:tx>
          <c:spPr>
            <a:noFill/>
            <a:effectLst>
              <a:glow rad="127000">
                <a:schemeClr val="tx1"/>
              </a:glow>
            </a:effectLst>
          </c:spPr>
          <c:explosion val="20"/>
          <c:dPt>
            <c:idx val="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"/>
            <c:bubble3D val="0"/>
            <c:explosion val="49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val>
            <c:numRef>
              <c:f>Feuil12!$F$19:$F$52</c:f>
              <c:numCache>
                <c:formatCode>0%</c:formatCode>
                <c:ptCount val="34"/>
                <c:pt idx="0">
                  <c:v>0.65666666666666662</c:v>
                </c:pt>
                <c:pt idx="1">
                  <c:v>0.02</c:v>
                </c:pt>
                <c:pt idx="2">
                  <c:v>1.4566666666666666</c:v>
                </c:pt>
                <c:pt idx="3">
                  <c:v>2.1133333333333333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pieChart>
        <c:varyColors val="1"/>
        <c:ser>
          <c:idx val="0"/>
          <c:order val="0"/>
          <c:tx>
            <c:strRef>
              <c:f>Feuil12!$E$18</c:f>
              <c:strCache>
                <c:ptCount val="1"/>
                <c:pt idx="0">
                  <c:v>cadran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>
              <a:softEdge rad="0"/>
            </a:effectLst>
          </c:spPr>
          <c:explosion val="400"/>
          <c:dPt>
            <c:idx val="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3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3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Lbls>
            <c:dLbl>
              <c:idx val="0"/>
              <c:layout>
                <c:manualLayout>
                  <c:x val="-7.0603674540682419E-3"/>
                  <c:y val="-2.1012936624028714E-3"/>
                </c:manualLayout>
              </c:layout>
              <c:tx>
                <c:rich>
                  <a:bodyPr/>
                  <a:lstStyle/>
                  <a:p>
                    <a:fld id="{C9540483-DC15-4023-90B1-2CEC99DBA99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DC21092-E87B-4104-BEA6-02586BB5361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>
                <c:manualLayout>
                  <c:x val="-8.7719298245614308E-3"/>
                  <c:y val="-5.0965837768302677E-3"/>
                </c:manualLayout>
              </c:layout>
              <c:tx>
                <c:rich>
                  <a:bodyPr/>
                  <a:lstStyle/>
                  <a:p>
                    <a:fld id="{9A9C2528-DC98-42B8-84B6-7DD4A3B295C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31578947368418E-2"/>
                      <c:h val="5.3524374176548088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744E2D2-283E-4122-88BA-82B03A1002E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>
                <c:manualLayout>
                  <c:x val="-1.2318229958097343E-2"/>
                  <c:y val="3.5674270953284988E-3"/>
                </c:manualLayout>
              </c:layout>
              <c:tx>
                <c:rich>
                  <a:bodyPr/>
                  <a:lstStyle/>
                  <a:p>
                    <a:fld id="{E565E40C-EE57-49C7-8524-DF7682DB072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CDDE8C6-4AA2-47BA-B661-2816B208EB8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>
                <c:manualLayout>
                  <c:x val="-1.1148409080443893E-2"/>
                  <c:y val="3.8488271969956325E-3"/>
                </c:manualLayout>
              </c:layout>
              <c:tx>
                <c:rich>
                  <a:bodyPr/>
                  <a:lstStyle/>
                  <a:p>
                    <a:fld id="{66ECE1B3-44ED-4060-9063-A05328062A6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992D475F-9C67-4C5D-9AE2-DFA4D02385A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8"/>
              <c:layout>
                <c:manualLayout>
                  <c:x val="-1.8736243495878803E-2"/>
                  <c:y val="1.5309721660286535E-3"/>
                </c:manualLayout>
              </c:layout>
              <c:tx>
                <c:rich>
                  <a:bodyPr/>
                  <a:lstStyle/>
                  <a:p>
                    <a:fld id="{5806F6AF-AF82-40BA-936C-BA1A8308081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B60E59E5-C60D-40AC-A5E9-7A827378AE7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0"/>
              <c:layout>
                <c:manualLayout>
                  <c:x val="-1.3601095915642151E-2"/>
                  <c:y val="-7.1270735426846345E-3"/>
                </c:manualLayout>
              </c:layout>
              <c:tx>
                <c:rich>
                  <a:bodyPr/>
                  <a:lstStyle/>
                  <a:p>
                    <a:fld id="{820B9C80-547C-4E94-9289-981F5643516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EB579C99-4C2D-4313-AB2E-A2684C5B998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2"/>
              <c:layout>
                <c:manualLayout>
                  <c:x val="-4.094027720219183E-3"/>
                  <c:y val="-4.1999937754816224E-3"/>
                </c:manualLayout>
              </c:layout>
              <c:tx>
                <c:rich>
                  <a:bodyPr/>
                  <a:lstStyle/>
                  <a:p>
                    <a:fld id="{F73E31A9-86FF-4CA1-961F-95B8C8BFD52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2DC6A4E7-24F8-44E4-A204-8506E393405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4"/>
              <c:layout>
                <c:manualLayout>
                  <c:x val="-1.6480176820002762E-3"/>
                  <c:y val="-1.5845548950649945E-2"/>
                </c:manualLayout>
              </c:layout>
              <c:tx>
                <c:rich>
                  <a:bodyPr/>
                  <a:lstStyle/>
                  <a:p>
                    <a:fld id="{92863D5A-DD19-41A6-9196-24AE36EFB8F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F887A1F3-868A-46A3-B1B0-BAD8BF21FA6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6"/>
              <c:layout>
                <c:manualLayout>
                  <c:x val="-8.4106920845420634E-3"/>
                  <c:y val="-1.3165893788968078E-2"/>
                </c:manualLayout>
              </c:layout>
              <c:tx>
                <c:rich>
                  <a:bodyPr/>
                  <a:lstStyle/>
                  <a:p>
                    <a:fld id="{75F52FD5-722C-400A-A00F-69787890BB8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C7CC48E3-2BC6-4384-A25C-828EE516D0D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8"/>
              <c:layout>
                <c:manualLayout>
                  <c:x val="-1.3531565133305706E-2"/>
                  <c:y val="-1.2735883311028809E-2"/>
                </c:manualLayout>
              </c:layout>
              <c:tx>
                <c:rich>
                  <a:bodyPr/>
                  <a:lstStyle/>
                  <a:p>
                    <a:fld id="{453035D2-D838-4408-BA11-C5C7E321E98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C794D498-5BA4-4D78-B92D-455CBA7DD68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0"/>
              <c:layout>
                <c:manualLayout>
                  <c:x val="-3.6499056039047749E-3"/>
                  <c:y val="-1.5976263836585643E-3"/>
                </c:manualLayout>
              </c:layout>
              <c:tx>
                <c:rich>
                  <a:bodyPr/>
                  <a:lstStyle/>
                  <a:p>
                    <a:fld id="{DE14B0F4-3780-4C02-A715-B12545F37D7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C0D1093A-7B62-4203-B657-AEB6D576383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2"/>
              <c:layout>
                <c:manualLayout>
                  <c:x val="-5.0577888290279501E-3"/>
                  <c:y val="-8.1382984241594302E-3"/>
                </c:manualLayout>
              </c:layout>
              <c:tx>
                <c:rich>
                  <a:bodyPr/>
                  <a:lstStyle/>
                  <a:p>
                    <a:fld id="{4447B5DF-5905-461C-82D2-2DE8FC00F44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6BC20AE4-DA3D-49CF-9075-3FC29D564DF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4"/>
              <c:layout>
                <c:manualLayout>
                  <c:x val="-2.003039093798558E-4"/>
                  <c:y val="-1.2094498563173675E-2"/>
                </c:manualLayout>
              </c:layout>
              <c:tx>
                <c:rich>
                  <a:bodyPr/>
                  <a:lstStyle/>
                  <a:p>
                    <a:fld id="{C7F1C83F-DA8B-4933-A111-21ECADD32D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28F46B51-9B57-4E61-AB25-EAF750E32DD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6"/>
              <c:layout>
                <c:manualLayout>
                  <c:x val="4.6871114794861165E-3"/>
                  <c:y val="-1.3390495160436962E-3"/>
                </c:manualLayout>
              </c:layout>
              <c:tx>
                <c:rich>
                  <a:bodyPr/>
                  <a:lstStyle/>
                  <a:p>
                    <a:fld id="{B98AD08B-D78C-4A04-8ED1-88BCE25D262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175ABDD7-310E-43AF-AE47-4DF1200904A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8"/>
              <c:layout>
                <c:manualLayout>
                  <c:x val="6.4587650227930964E-3"/>
                  <c:y val="-4.6798004004439554E-3"/>
                </c:manualLayout>
              </c:layout>
              <c:tx>
                <c:rich>
                  <a:bodyPr/>
                  <a:lstStyle/>
                  <a:p>
                    <a:fld id="{985A71FE-0078-4DA7-96CB-0AD7BB97373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F0F92450-3BD6-4060-8EEB-53E056E506E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0"/>
              <c:layout>
                <c:manualLayout>
                  <c:x val="3.4636459916193613E-3"/>
                  <c:y val="-9.3232911103503374E-3"/>
                </c:manualLayout>
              </c:layout>
              <c:tx>
                <c:rich>
                  <a:bodyPr/>
                  <a:lstStyle/>
                  <a:p>
                    <a:fld id="{9B0A6393-7707-4C60-951E-89678B478A4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35A550F5-C390-4137-810F-E3D35EC8F61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2"/>
              <c:layout>
                <c:manualLayout>
                  <c:x val="1.7096053782750841E-3"/>
                  <c:y val="-1.7733912213542476E-2"/>
                </c:manualLayout>
              </c:layout>
              <c:tx>
                <c:rich>
                  <a:bodyPr/>
                  <a:lstStyle/>
                  <a:p>
                    <a:fld id="{450391F7-3611-4145-BF01-D10AB15C009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BD817A12-B08C-4C45-A67D-4E58C2175B1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>
                <a:outerShdw blurRad="12700" dist="50800" dir="600000" algn="ctr" rotWithShape="0">
                  <a:srgbClr val="000000">
                    <a:alpha val="43137"/>
                  </a:srgbClr>
                </a:outerShdw>
                <a:softEdge rad="0"/>
              </a:effectLst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>
                  <a:softEdge rad="393700"/>
                </a:effectLst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Feuil12!$E$19:$E$52</c:f>
              <c:numCache>
                <c:formatCode>General</c:formatCode>
                <c:ptCount val="34"/>
                <c:pt idx="0">
                  <c:v>1</c:v>
                </c:pt>
                <c:pt idx="1">
                  <c:v>10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10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10</c:v>
                </c:pt>
                <c:pt idx="12">
                  <c:v>1</c:v>
                </c:pt>
                <c:pt idx="13">
                  <c:v>10</c:v>
                </c:pt>
                <c:pt idx="14">
                  <c:v>1</c:v>
                </c:pt>
                <c:pt idx="15">
                  <c:v>10</c:v>
                </c:pt>
                <c:pt idx="16">
                  <c:v>1</c:v>
                </c:pt>
                <c:pt idx="17">
                  <c:v>10</c:v>
                </c:pt>
                <c:pt idx="18">
                  <c:v>1</c:v>
                </c:pt>
                <c:pt idx="19">
                  <c:v>10</c:v>
                </c:pt>
                <c:pt idx="20">
                  <c:v>1</c:v>
                </c:pt>
                <c:pt idx="21">
                  <c:v>10</c:v>
                </c:pt>
                <c:pt idx="22">
                  <c:v>1</c:v>
                </c:pt>
                <c:pt idx="23">
                  <c:v>10</c:v>
                </c:pt>
                <c:pt idx="24">
                  <c:v>1</c:v>
                </c:pt>
                <c:pt idx="25">
                  <c:v>10</c:v>
                </c:pt>
                <c:pt idx="26">
                  <c:v>1</c:v>
                </c:pt>
                <c:pt idx="27">
                  <c:v>10</c:v>
                </c:pt>
                <c:pt idx="28">
                  <c:v>1</c:v>
                </c:pt>
                <c:pt idx="29">
                  <c:v>10</c:v>
                </c:pt>
                <c:pt idx="30">
                  <c:v>1</c:v>
                </c:pt>
                <c:pt idx="31">
                  <c:v>10</c:v>
                </c:pt>
                <c:pt idx="32">
                  <c:v>1</c:v>
                </c:pt>
                <c:pt idx="33">
                  <c:v>59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Feuil12!$G$19:$G$52</c15:f>
                <c15:dlblRangeCache>
                  <c:ptCount val="34"/>
                  <c:pt idx="0">
                    <c:v>0</c:v>
                  </c:pt>
                  <c:pt idx="2">
                    <c:v>10</c:v>
                  </c:pt>
                  <c:pt idx="4">
                    <c:v>20</c:v>
                  </c:pt>
                  <c:pt idx="6">
                    <c:v>30</c:v>
                  </c:pt>
                  <c:pt idx="8">
                    <c:v>40</c:v>
                  </c:pt>
                  <c:pt idx="10">
                    <c:v>50</c:v>
                  </c:pt>
                  <c:pt idx="12">
                    <c:v>60</c:v>
                  </c:pt>
                  <c:pt idx="14">
                    <c:v>70</c:v>
                  </c:pt>
                  <c:pt idx="16">
                    <c:v>80</c:v>
                  </c:pt>
                  <c:pt idx="18">
                    <c:v>90</c:v>
                  </c:pt>
                  <c:pt idx="20">
                    <c:v>100</c:v>
                  </c:pt>
                  <c:pt idx="22">
                    <c:v>110</c:v>
                  </c:pt>
                  <c:pt idx="24">
                    <c:v>120</c:v>
                  </c:pt>
                  <c:pt idx="26">
                    <c:v>130</c:v>
                  </c:pt>
                  <c:pt idx="28">
                    <c:v>140</c:v>
                  </c:pt>
                  <c:pt idx="30">
                    <c:v>150</c:v>
                  </c:pt>
                  <c:pt idx="32">
                    <c:v>160%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267070161005994"/>
          <c:y val="0.10248483283851814"/>
          <c:w val="0.59192291753004556"/>
          <c:h val="0.78923055670672748"/>
        </c:manualLayout>
      </c:layout>
      <c:pieChart>
        <c:varyColors val="1"/>
        <c:ser>
          <c:idx val="1"/>
          <c:order val="1"/>
          <c:tx>
            <c:strRef>
              <c:f>Feuil12!$F$18</c:f>
              <c:strCache>
                <c:ptCount val="1"/>
                <c:pt idx="0">
                  <c:v>aiguille</c:v>
                </c:pt>
              </c:strCache>
            </c:strRef>
          </c:tx>
          <c:spPr>
            <a:noFill/>
            <a:effectLst>
              <a:glow rad="127000">
                <a:schemeClr val="tx1"/>
              </a:glow>
            </a:effectLst>
          </c:spPr>
          <c:explosion val="20"/>
          <c:dPt>
            <c:idx val="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"/>
            <c:bubble3D val="0"/>
            <c:explosion val="49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val>
            <c:numRef>
              <c:f>Feuil12!$F$19:$F$52</c:f>
              <c:numCache>
                <c:formatCode>0%</c:formatCode>
                <c:ptCount val="34"/>
                <c:pt idx="0">
                  <c:v>0.65666666666666662</c:v>
                </c:pt>
                <c:pt idx="1">
                  <c:v>0.02</c:v>
                </c:pt>
                <c:pt idx="2">
                  <c:v>1.4566666666666666</c:v>
                </c:pt>
                <c:pt idx="3">
                  <c:v>2.1133333333333333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pieChart>
        <c:varyColors val="1"/>
        <c:ser>
          <c:idx val="0"/>
          <c:order val="0"/>
          <c:tx>
            <c:strRef>
              <c:f>Feuil12!$E$18</c:f>
              <c:strCache>
                <c:ptCount val="1"/>
                <c:pt idx="0">
                  <c:v>cadran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>
              <a:softEdge rad="0"/>
            </a:effectLst>
          </c:spPr>
          <c:explosion val="400"/>
          <c:dPt>
            <c:idx val="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3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3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Lbls>
            <c:dLbl>
              <c:idx val="0"/>
              <c:layout>
                <c:manualLayout>
                  <c:x val="-7.0603674540682419E-3"/>
                  <c:y val="-2.1012936624028714E-3"/>
                </c:manualLayout>
              </c:layout>
              <c:tx>
                <c:rich>
                  <a:bodyPr/>
                  <a:lstStyle/>
                  <a:p>
                    <a:fld id="{5D0E6EB3-4D67-4F09-BE15-E1866AACCA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0E5466B-6B46-401E-BEFE-DAFB36B8E54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>
                <c:manualLayout>
                  <c:x val="-8.7719298245614308E-3"/>
                  <c:y val="-5.0965837768302677E-3"/>
                </c:manualLayout>
              </c:layout>
              <c:tx>
                <c:rich>
                  <a:bodyPr/>
                  <a:lstStyle/>
                  <a:p>
                    <a:fld id="{04F42376-1E7A-48FE-8EE1-4A38CAA7183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31578947368418E-2"/>
                      <c:h val="5.3524374176548088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99FC4F0-550D-4BE4-AFB0-E5B438804F2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>
                <c:manualLayout>
                  <c:x val="-1.2318229958097343E-2"/>
                  <c:y val="3.5674270953284988E-3"/>
                </c:manualLayout>
              </c:layout>
              <c:tx>
                <c:rich>
                  <a:bodyPr/>
                  <a:lstStyle/>
                  <a:p>
                    <a:fld id="{8745385B-713D-4F8B-AB10-87015FB5DC5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7E3A690-2C18-4D00-842B-F4B8076A291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>
                <c:manualLayout>
                  <c:x val="-1.1148409080443893E-2"/>
                  <c:y val="3.8488271969956325E-3"/>
                </c:manualLayout>
              </c:layout>
              <c:tx>
                <c:rich>
                  <a:bodyPr/>
                  <a:lstStyle/>
                  <a:p>
                    <a:fld id="{F18B584D-E1BE-4AD5-9C52-8CF98596269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2DDFD978-BD6A-41F8-8645-D69665E6CBC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8"/>
              <c:layout>
                <c:manualLayout>
                  <c:x val="-1.8736243495878803E-2"/>
                  <c:y val="1.5309721660286535E-3"/>
                </c:manualLayout>
              </c:layout>
              <c:tx>
                <c:rich>
                  <a:bodyPr/>
                  <a:lstStyle/>
                  <a:p>
                    <a:fld id="{0047C457-27EF-4786-8C92-A6D0A9FDE98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5C2C3EF3-9750-45EF-BB2F-CA5A838B136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0"/>
              <c:layout>
                <c:manualLayout>
                  <c:x val="-1.3601095915642151E-2"/>
                  <c:y val="-7.1270735426846345E-3"/>
                </c:manualLayout>
              </c:layout>
              <c:tx>
                <c:rich>
                  <a:bodyPr/>
                  <a:lstStyle/>
                  <a:p>
                    <a:fld id="{8B43DB3C-8EDE-4E06-BB40-60C57F15633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A68DE87C-AADA-49D7-95FB-C9CF82CCB89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2"/>
              <c:layout>
                <c:manualLayout>
                  <c:x val="-4.094027720219183E-3"/>
                  <c:y val="-4.1999937754816224E-3"/>
                </c:manualLayout>
              </c:layout>
              <c:tx>
                <c:rich>
                  <a:bodyPr/>
                  <a:lstStyle/>
                  <a:p>
                    <a:fld id="{A369BF10-D7A0-4DC1-9172-2874116B02F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8FF5DF30-6680-411C-83AE-FFD0E4D6C8B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4"/>
              <c:layout>
                <c:manualLayout>
                  <c:x val="-1.6480176820002762E-3"/>
                  <c:y val="-1.5845548950649945E-2"/>
                </c:manualLayout>
              </c:layout>
              <c:tx>
                <c:rich>
                  <a:bodyPr/>
                  <a:lstStyle/>
                  <a:p>
                    <a:fld id="{E75D78BA-0A46-4552-B7A0-11B0B11A71B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18BE5419-1C7D-4267-B3B3-84C26D35D32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6"/>
              <c:layout>
                <c:manualLayout>
                  <c:x val="-8.4106920845420634E-3"/>
                  <c:y val="-1.3165893788968078E-2"/>
                </c:manualLayout>
              </c:layout>
              <c:tx>
                <c:rich>
                  <a:bodyPr/>
                  <a:lstStyle/>
                  <a:p>
                    <a:fld id="{92C1A6EB-DBAE-47AB-B8C5-C6A95552B56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F252AC14-4231-4192-BB27-BD0B5DA8B87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8"/>
              <c:layout>
                <c:manualLayout>
                  <c:x val="-1.3531565133305706E-2"/>
                  <c:y val="-1.2735883311028809E-2"/>
                </c:manualLayout>
              </c:layout>
              <c:tx>
                <c:rich>
                  <a:bodyPr/>
                  <a:lstStyle/>
                  <a:p>
                    <a:fld id="{14CD1F6D-2120-4B1F-9A43-F5F7CEB2D62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BC42BDFD-913C-42AF-A9C4-FAB4C8F0DDB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0"/>
              <c:layout>
                <c:manualLayout>
                  <c:x val="-3.6499056039047749E-3"/>
                  <c:y val="-1.5976263836585643E-3"/>
                </c:manualLayout>
              </c:layout>
              <c:tx>
                <c:rich>
                  <a:bodyPr/>
                  <a:lstStyle/>
                  <a:p>
                    <a:fld id="{95A99F72-BC2B-49AC-B65C-0D2BB2245DE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6A7F556E-640E-46FF-B918-5611557B7F3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2"/>
              <c:layout>
                <c:manualLayout>
                  <c:x val="-5.0577888290279501E-3"/>
                  <c:y val="-8.1382984241594302E-3"/>
                </c:manualLayout>
              </c:layout>
              <c:tx>
                <c:rich>
                  <a:bodyPr/>
                  <a:lstStyle/>
                  <a:p>
                    <a:fld id="{2F210F70-9170-4869-AE1C-B8DD992104B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C62BC78E-5B61-436A-BE7C-03027119106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4"/>
              <c:layout>
                <c:manualLayout>
                  <c:x val="-2.003039093798558E-4"/>
                  <c:y val="-1.2094498563173675E-2"/>
                </c:manualLayout>
              </c:layout>
              <c:tx>
                <c:rich>
                  <a:bodyPr/>
                  <a:lstStyle/>
                  <a:p>
                    <a:fld id="{ECB0B859-852C-45AC-B3F0-30FCCAFAC5E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9B0CC77A-7F5E-438B-A018-8174AB14926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6"/>
              <c:layout>
                <c:manualLayout>
                  <c:x val="4.6871114794861165E-3"/>
                  <c:y val="-1.3390495160436962E-3"/>
                </c:manualLayout>
              </c:layout>
              <c:tx>
                <c:rich>
                  <a:bodyPr/>
                  <a:lstStyle/>
                  <a:p>
                    <a:fld id="{DB742E5A-F7A1-4CCA-98B0-6B5EF4456B8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FE2704B1-FB12-4046-9267-27B15349250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8"/>
              <c:layout>
                <c:manualLayout>
                  <c:x val="6.4587650227930964E-3"/>
                  <c:y val="-4.6798004004439554E-3"/>
                </c:manualLayout>
              </c:layout>
              <c:tx>
                <c:rich>
                  <a:bodyPr/>
                  <a:lstStyle/>
                  <a:p>
                    <a:fld id="{73D626EC-BBF3-4490-89AE-3E8873B7715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433ADF68-DAA4-446D-AE8D-FB280FA90AE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0"/>
              <c:layout>
                <c:manualLayout>
                  <c:x val="3.4636459916193613E-3"/>
                  <c:y val="-9.3232911103503374E-3"/>
                </c:manualLayout>
              </c:layout>
              <c:tx>
                <c:rich>
                  <a:bodyPr/>
                  <a:lstStyle/>
                  <a:p>
                    <a:fld id="{9CA646A1-1369-49C7-ABED-2355CD70699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C8E94057-5286-431A-BED5-5914B11F7DB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2"/>
              <c:layout>
                <c:manualLayout>
                  <c:x val="1.7096053782750841E-3"/>
                  <c:y val="-1.7733912213542476E-2"/>
                </c:manualLayout>
              </c:layout>
              <c:tx>
                <c:rich>
                  <a:bodyPr/>
                  <a:lstStyle/>
                  <a:p>
                    <a:fld id="{9C3E6A31-0288-4F18-95D9-74C58B1B257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D1B38812-EB5F-4B13-B293-76C7DD1E65B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>
                <a:outerShdw blurRad="12700" dist="50800" dir="600000" algn="ctr" rotWithShape="0">
                  <a:srgbClr val="000000">
                    <a:alpha val="43137"/>
                  </a:srgbClr>
                </a:outerShdw>
                <a:softEdge rad="0"/>
              </a:effectLst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>
                  <a:softEdge rad="393700"/>
                </a:effectLst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Feuil12!$E$19:$E$52</c:f>
              <c:numCache>
                <c:formatCode>General</c:formatCode>
                <c:ptCount val="34"/>
                <c:pt idx="0">
                  <c:v>1</c:v>
                </c:pt>
                <c:pt idx="1">
                  <c:v>10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10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10</c:v>
                </c:pt>
                <c:pt idx="12">
                  <c:v>1</c:v>
                </c:pt>
                <c:pt idx="13">
                  <c:v>10</c:v>
                </c:pt>
                <c:pt idx="14">
                  <c:v>1</c:v>
                </c:pt>
                <c:pt idx="15">
                  <c:v>10</c:v>
                </c:pt>
                <c:pt idx="16">
                  <c:v>1</c:v>
                </c:pt>
                <c:pt idx="17">
                  <c:v>10</c:v>
                </c:pt>
                <c:pt idx="18">
                  <c:v>1</c:v>
                </c:pt>
                <c:pt idx="19">
                  <c:v>10</c:v>
                </c:pt>
                <c:pt idx="20">
                  <c:v>1</c:v>
                </c:pt>
                <c:pt idx="21">
                  <c:v>10</c:v>
                </c:pt>
                <c:pt idx="22">
                  <c:v>1</c:v>
                </c:pt>
                <c:pt idx="23">
                  <c:v>10</c:v>
                </c:pt>
                <c:pt idx="24">
                  <c:v>1</c:v>
                </c:pt>
                <c:pt idx="25">
                  <c:v>10</c:v>
                </c:pt>
                <c:pt idx="26">
                  <c:v>1</c:v>
                </c:pt>
                <c:pt idx="27">
                  <c:v>10</c:v>
                </c:pt>
                <c:pt idx="28">
                  <c:v>1</c:v>
                </c:pt>
                <c:pt idx="29">
                  <c:v>10</c:v>
                </c:pt>
                <c:pt idx="30">
                  <c:v>1</c:v>
                </c:pt>
                <c:pt idx="31">
                  <c:v>10</c:v>
                </c:pt>
                <c:pt idx="32">
                  <c:v>1</c:v>
                </c:pt>
                <c:pt idx="33">
                  <c:v>59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Feuil12!$G$19:$G$52</c15:f>
                <c15:dlblRangeCache>
                  <c:ptCount val="34"/>
                  <c:pt idx="0">
                    <c:v>0</c:v>
                  </c:pt>
                  <c:pt idx="2">
                    <c:v>10</c:v>
                  </c:pt>
                  <c:pt idx="4">
                    <c:v>20</c:v>
                  </c:pt>
                  <c:pt idx="6">
                    <c:v>30</c:v>
                  </c:pt>
                  <c:pt idx="8">
                    <c:v>40</c:v>
                  </c:pt>
                  <c:pt idx="10">
                    <c:v>50</c:v>
                  </c:pt>
                  <c:pt idx="12">
                    <c:v>60</c:v>
                  </c:pt>
                  <c:pt idx="14">
                    <c:v>70</c:v>
                  </c:pt>
                  <c:pt idx="16">
                    <c:v>80</c:v>
                  </c:pt>
                  <c:pt idx="18">
                    <c:v>90</c:v>
                  </c:pt>
                  <c:pt idx="20">
                    <c:v>100</c:v>
                  </c:pt>
                  <c:pt idx="22">
                    <c:v>110</c:v>
                  </c:pt>
                  <c:pt idx="24">
                    <c:v>120</c:v>
                  </c:pt>
                  <c:pt idx="26">
                    <c:v>130</c:v>
                  </c:pt>
                  <c:pt idx="28">
                    <c:v>140</c:v>
                  </c:pt>
                  <c:pt idx="30">
                    <c:v>150</c:v>
                  </c:pt>
                  <c:pt idx="32">
                    <c:v>160%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281047105953863"/>
          <c:y val="8.1992908781139198E-2"/>
          <c:w val="0.59192291753004556"/>
          <c:h val="0.78923055670672748"/>
        </c:manualLayout>
      </c:layout>
      <c:pieChart>
        <c:varyColors val="1"/>
        <c:ser>
          <c:idx val="1"/>
          <c:order val="1"/>
          <c:tx>
            <c:strRef>
              <c:f>Feuil12!$F$18</c:f>
              <c:strCache>
                <c:ptCount val="1"/>
                <c:pt idx="0">
                  <c:v>aiguille</c:v>
                </c:pt>
              </c:strCache>
            </c:strRef>
          </c:tx>
          <c:spPr>
            <a:noFill/>
            <a:effectLst>
              <a:glow rad="127000">
                <a:schemeClr val="tx1"/>
              </a:glow>
            </a:effectLst>
          </c:spPr>
          <c:explosion val="20"/>
          <c:dPt>
            <c:idx val="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"/>
            <c:bubble3D val="0"/>
            <c:explosion val="49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val>
            <c:numRef>
              <c:f>Feuil12!$F$19:$F$52</c:f>
              <c:numCache>
                <c:formatCode>0%</c:formatCode>
                <c:ptCount val="34"/>
                <c:pt idx="0">
                  <c:v>0.65666666666666662</c:v>
                </c:pt>
                <c:pt idx="1">
                  <c:v>0.02</c:v>
                </c:pt>
                <c:pt idx="2">
                  <c:v>1.4566666666666666</c:v>
                </c:pt>
                <c:pt idx="3">
                  <c:v>2.1133333333333333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pieChart>
        <c:varyColors val="1"/>
        <c:ser>
          <c:idx val="0"/>
          <c:order val="0"/>
          <c:tx>
            <c:strRef>
              <c:f>Feuil12!$E$18</c:f>
              <c:strCache>
                <c:ptCount val="1"/>
                <c:pt idx="0">
                  <c:v>cadran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>
              <a:softEdge rad="0"/>
            </a:effectLst>
          </c:spPr>
          <c:explosion val="400"/>
          <c:dPt>
            <c:idx val="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3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3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Lbls>
            <c:dLbl>
              <c:idx val="0"/>
              <c:layout>
                <c:manualLayout>
                  <c:x val="-7.0603674540682419E-3"/>
                  <c:y val="-2.1012936624028714E-3"/>
                </c:manualLayout>
              </c:layout>
              <c:tx>
                <c:rich>
                  <a:bodyPr/>
                  <a:lstStyle/>
                  <a:p>
                    <a:fld id="{222E2053-6EAD-4C47-8BF7-8DC228E0B2D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4501100-25C4-4C53-A9D5-DAB247FD04E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>
                <c:manualLayout>
                  <c:x val="-8.7719298245614308E-3"/>
                  <c:y val="-5.0965837768302677E-3"/>
                </c:manualLayout>
              </c:layout>
              <c:tx>
                <c:rich>
                  <a:bodyPr/>
                  <a:lstStyle/>
                  <a:p>
                    <a:fld id="{DB52F29A-8EA7-4B6E-87B7-7A704072F7D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31578947368418E-2"/>
                      <c:h val="5.3524374176548088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79E4973-7687-4CAE-8A2A-4A6F5BC89D1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>
                <c:manualLayout>
                  <c:x val="-1.2318229958097343E-2"/>
                  <c:y val="3.5674270953284988E-3"/>
                </c:manualLayout>
              </c:layout>
              <c:tx>
                <c:rich>
                  <a:bodyPr/>
                  <a:lstStyle/>
                  <a:p>
                    <a:fld id="{FA9D4E45-34C0-4E85-B44E-BCA62E440B5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7B331E3D-3ADF-48A8-9E1C-A2B962CF4AB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>
                <c:manualLayout>
                  <c:x val="-1.1148409080443893E-2"/>
                  <c:y val="3.8488271969956325E-3"/>
                </c:manualLayout>
              </c:layout>
              <c:tx>
                <c:rich>
                  <a:bodyPr/>
                  <a:lstStyle/>
                  <a:p>
                    <a:fld id="{34D9A2B6-80AB-45FD-8FC6-B89CB9FC6D6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63B7E09C-B098-4207-ADF5-40AA82EF60C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8"/>
              <c:layout>
                <c:manualLayout>
                  <c:x val="-1.8736243495878803E-2"/>
                  <c:y val="1.5309721660286535E-3"/>
                </c:manualLayout>
              </c:layout>
              <c:tx>
                <c:rich>
                  <a:bodyPr/>
                  <a:lstStyle/>
                  <a:p>
                    <a:fld id="{9A1E76D4-F893-435D-BDB1-2B984D5C4E6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6D017AC9-1C06-4FC5-B114-EEC71D74636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0"/>
              <c:layout>
                <c:manualLayout>
                  <c:x val="-1.3601095915642151E-2"/>
                  <c:y val="-7.1270735426846345E-3"/>
                </c:manualLayout>
              </c:layout>
              <c:tx>
                <c:rich>
                  <a:bodyPr/>
                  <a:lstStyle/>
                  <a:p>
                    <a:fld id="{6E0F1A7F-0962-463F-8D0A-D97E6532E95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DA00A045-01FB-4A82-92FD-7DAB3F100EC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2"/>
              <c:layout>
                <c:manualLayout>
                  <c:x val="-4.094027720219183E-3"/>
                  <c:y val="-4.1999937754816224E-3"/>
                </c:manualLayout>
              </c:layout>
              <c:tx>
                <c:rich>
                  <a:bodyPr/>
                  <a:lstStyle/>
                  <a:p>
                    <a:fld id="{2FFD9A02-597A-4623-B591-E3C19E5D132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B63428AF-2EDD-4E6F-AA5A-52A0987AE44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4"/>
              <c:layout>
                <c:manualLayout>
                  <c:x val="-1.6480176820002762E-3"/>
                  <c:y val="-1.5845548950649945E-2"/>
                </c:manualLayout>
              </c:layout>
              <c:tx>
                <c:rich>
                  <a:bodyPr/>
                  <a:lstStyle/>
                  <a:p>
                    <a:fld id="{586D028B-2933-4E87-8FD9-72F6A616077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2E9974F5-3434-4A35-945B-30AB05469B1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6"/>
              <c:layout>
                <c:manualLayout>
                  <c:x val="-8.4106920845420634E-3"/>
                  <c:y val="-1.3165893788968078E-2"/>
                </c:manualLayout>
              </c:layout>
              <c:tx>
                <c:rich>
                  <a:bodyPr/>
                  <a:lstStyle/>
                  <a:p>
                    <a:fld id="{004885A5-F3A7-4E32-A0EF-6D5C710BA81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A2857C18-6C1F-4312-BD76-5F844D85D95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8"/>
              <c:layout>
                <c:manualLayout>
                  <c:x val="-1.3531565133305706E-2"/>
                  <c:y val="-1.2735883311028809E-2"/>
                </c:manualLayout>
              </c:layout>
              <c:tx>
                <c:rich>
                  <a:bodyPr/>
                  <a:lstStyle/>
                  <a:p>
                    <a:fld id="{300079BA-181D-4C6F-823F-BBE5826FE24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DFF0C7BF-2D82-43A3-9127-AC496F97B9D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0"/>
              <c:layout>
                <c:manualLayout>
                  <c:x val="-3.6499056039047749E-3"/>
                  <c:y val="-1.5976263836585643E-3"/>
                </c:manualLayout>
              </c:layout>
              <c:tx>
                <c:rich>
                  <a:bodyPr/>
                  <a:lstStyle/>
                  <a:p>
                    <a:fld id="{05C66F77-1DCB-46FF-A69F-43C74CD2685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BC4A51A5-00FD-4EC4-BB83-85FA68C9C82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2"/>
              <c:layout>
                <c:manualLayout>
                  <c:x val="-5.0577888290279501E-3"/>
                  <c:y val="-8.1382984241594302E-3"/>
                </c:manualLayout>
              </c:layout>
              <c:tx>
                <c:rich>
                  <a:bodyPr/>
                  <a:lstStyle/>
                  <a:p>
                    <a:fld id="{E7F58646-0FB9-41BA-933F-58C4B7F14E5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FBE596B6-BCBF-49D1-80B4-26286EE52C2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4"/>
              <c:layout>
                <c:manualLayout>
                  <c:x val="-2.003039093798558E-4"/>
                  <c:y val="-1.2094498563173675E-2"/>
                </c:manualLayout>
              </c:layout>
              <c:tx>
                <c:rich>
                  <a:bodyPr/>
                  <a:lstStyle/>
                  <a:p>
                    <a:fld id="{80145F8D-B304-400B-94D0-AF0393F77DA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FCE576D5-F82B-4383-88B5-5E6942289E1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6"/>
              <c:layout>
                <c:manualLayout>
                  <c:x val="4.6871114794861165E-3"/>
                  <c:y val="-1.3390495160436962E-3"/>
                </c:manualLayout>
              </c:layout>
              <c:tx>
                <c:rich>
                  <a:bodyPr/>
                  <a:lstStyle/>
                  <a:p>
                    <a:fld id="{3DB6072C-F86A-4497-9457-CF5977899BB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2B58EEFE-1E89-4842-A968-214D6E5EB2F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8"/>
              <c:layout>
                <c:manualLayout>
                  <c:x val="6.4587650227930964E-3"/>
                  <c:y val="-4.6798004004439554E-3"/>
                </c:manualLayout>
              </c:layout>
              <c:tx>
                <c:rich>
                  <a:bodyPr/>
                  <a:lstStyle/>
                  <a:p>
                    <a:fld id="{8BB3FDDE-42D2-4AF8-86D8-0DEC9D0C52B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A8ADC904-29E0-45C5-A630-50C8234EC61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0"/>
              <c:layout>
                <c:manualLayout>
                  <c:x val="3.4636459916193613E-3"/>
                  <c:y val="-9.3232911103503374E-3"/>
                </c:manualLayout>
              </c:layout>
              <c:tx>
                <c:rich>
                  <a:bodyPr/>
                  <a:lstStyle/>
                  <a:p>
                    <a:fld id="{F5C135AA-15F5-45CE-B08F-0ED69C191EA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7EE2269D-1BDF-48DA-8F74-60FC44DD608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2"/>
              <c:layout>
                <c:manualLayout>
                  <c:x val="1.7096053782750841E-3"/>
                  <c:y val="-1.7733912213542476E-2"/>
                </c:manualLayout>
              </c:layout>
              <c:tx>
                <c:rich>
                  <a:bodyPr/>
                  <a:lstStyle/>
                  <a:p>
                    <a:fld id="{32D4B1EC-87DA-432C-BA48-90AA272FEDC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F8D96967-8CFB-446F-98BF-3653A230901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>
                <a:outerShdw blurRad="12700" dist="50800" dir="600000" algn="ctr" rotWithShape="0">
                  <a:srgbClr val="000000">
                    <a:alpha val="43137"/>
                  </a:srgbClr>
                </a:outerShdw>
                <a:softEdge rad="0"/>
              </a:effectLst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>
                  <a:softEdge rad="393700"/>
                </a:effectLst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Feuil12!$E$19:$E$52</c:f>
              <c:numCache>
                <c:formatCode>General</c:formatCode>
                <c:ptCount val="34"/>
                <c:pt idx="0">
                  <c:v>1</c:v>
                </c:pt>
                <c:pt idx="1">
                  <c:v>10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10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10</c:v>
                </c:pt>
                <c:pt idx="12">
                  <c:v>1</c:v>
                </c:pt>
                <c:pt idx="13">
                  <c:v>10</c:v>
                </c:pt>
                <c:pt idx="14">
                  <c:v>1</c:v>
                </c:pt>
                <c:pt idx="15">
                  <c:v>10</c:v>
                </c:pt>
                <c:pt idx="16">
                  <c:v>1</c:v>
                </c:pt>
                <c:pt idx="17">
                  <c:v>10</c:v>
                </c:pt>
                <c:pt idx="18">
                  <c:v>1</c:v>
                </c:pt>
                <c:pt idx="19">
                  <c:v>10</c:v>
                </c:pt>
                <c:pt idx="20">
                  <c:v>1</c:v>
                </c:pt>
                <c:pt idx="21">
                  <c:v>10</c:v>
                </c:pt>
                <c:pt idx="22">
                  <c:v>1</c:v>
                </c:pt>
                <c:pt idx="23">
                  <c:v>10</c:v>
                </c:pt>
                <c:pt idx="24">
                  <c:v>1</c:v>
                </c:pt>
                <c:pt idx="25">
                  <c:v>10</c:v>
                </c:pt>
                <c:pt idx="26">
                  <c:v>1</c:v>
                </c:pt>
                <c:pt idx="27">
                  <c:v>10</c:v>
                </c:pt>
                <c:pt idx="28">
                  <c:v>1</c:v>
                </c:pt>
                <c:pt idx="29">
                  <c:v>10</c:v>
                </c:pt>
                <c:pt idx="30">
                  <c:v>1</c:v>
                </c:pt>
                <c:pt idx="31">
                  <c:v>10</c:v>
                </c:pt>
                <c:pt idx="32">
                  <c:v>1</c:v>
                </c:pt>
                <c:pt idx="33">
                  <c:v>59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Feuil12!$G$19:$G$52</c15:f>
                <c15:dlblRangeCache>
                  <c:ptCount val="34"/>
                  <c:pt idx="0">
                    <c:v>0</c:v>
                  </c:pt>
                  <c:pt idx="2">
                    <c:v>10</c:v>
                  </c:pt>
                  <c:pt idx="4">
                    <c:v>20</c:v>
                  </c:pt>
                  <c:pt idx="6">
                    <c:v>30</c:v>
                  </c:pt>
                  <c:pt idx="8">
                    <c:v>40</c:v>
                  </c:pt>
                  <c:pt idx="10">
                    <c:v>50</c:v>
                  </c:pt>
                  <c:pt idx="12">
                    <c:v>60</c:v>
                  </c:pt>
                  <c:pt idx="14">
                    <c:v>70</c:v>
                  </c:pt>
                  <c:pt idx="16">
                    <c:v>80</c:v>
                  </c:pt>
                  <c:pt idx="18">
                    <c:v>90</c:v>
                  </c:pt>
                  <c:pt idx="20">
                    <c:v>100</c:v>
                  </c:pt>
                  <c:pt idx="22">
                    <c:v>110</c:v>
                  </c:pt>
                  <c:pt idx="24">
                    <c:v>120</c:v>
                  </c:pt>
                  <c:pt idx="26">
                    <c:v>130</c:v>
                  </c:pt>
                  <c:pt idx="28">
                    <c:v>140</c:v>
                  </c:pt>
                  <c:pt idx="30">
                    <c:v>150</c:v>
                  </c:pt>
                  <c:pt idx="32">
                    <c:v>160%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45237080407685"/>
          <c:y val="0.12980723721010284"/>
          <c:w val="0.59192291753004556"/>
          <c:h val="0.78923055670672748"/>
        </c:manualLayout>
      </c:layout>
      <c:pieChart>
        <c:varyColors val="1"/>
        <c:ser>
          <c:idx val="1"/>
          <c:order val="1"/>
          <c:tx>
            <c:strRef>
              <c:f>Feuil12!$F$18</c:f>
              <c:strCache>
                <c:ptCount val="1"/>
                <c:pt idx="0">
                  <c:v>aiguille</c:v>
                </c:pt>
              </c:strCache>
            </c:strRef>
          </c:tx>
          <c:spPr>
            <a:noFill/>
            <a:effectLst>
              <a:glow rad="127000">
                <a:schemeClr val="tx1"/>
              </a:glow>
            </a:effectLst>
          </c:spPr>
          <c:explosion val="20"/>
          <c:dPt>
            <c:idx val="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"/>
            <c:bubble3D val="0"/>
            <c:explosion val="49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val>
            <c:numRef>
              <c:f>Feuil12!$F$19:$F$52</c:f>
              <c:numCache>
                <c:formatCode>0%</c:formatCode>
                <c:ptCount val="34"/>
                <c:pt idx="0">
                  <c:v>0.65666666666666662</c:v>
                </c:pt>
                <c:pt idx="1">
                  <c:v>0.02</c:v>
                </c:pt>
                <c:pt idx="2">
                  <c:v>1.4566666666666666</c:v>
                </c:pt>
                <c:pt idx="3">
                  <c:v>2.1133333333333333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pieChart>
        <c:varyColors val="1"/>
        <c:ser>
          <c:idx val="0"/>
          <c:order val="0"/>
          <c:tx>
            <c:strRef>
              <c:f>Feuil12!$E$18</c:f>
              <c:strCache>
                <c:ptCount val="1"/>
                <c:pt idx="0">
                  <c:v>cadran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>
              <a:softEdge rad="0"/>
            </a:effectLst>
          </c:spPr>
          <c:explosion val="400"/>
          <c:dPt>
            <c:idx val="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3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3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Lbls>
            <c:dLbl>
              <c:idx val="0"/>
              <c:layout>
                <c:manualLayout>
                  <c:x val="-7.0603674540682419E-3"/>
                  <c:y val="-2.1012936624028714E-3"/>
                </c:manualLayout>
              </c:layout>
              <c:tx>
                <c:rich>
                  <a:bodyPr/>
                  <a:lstStyle/>
                  <a:p>
                    <a:fld id="{03941DF1-4ABA-4826-BED2-EBA947755D8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1353204-107E-4A55-A7F8-3E787E16BF8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>
                <c:manualLayout>
                  <c:x val="-8.7719298245614308E-3"/>
                  <c:y val="-5.0965837768302677E-3"/>
                </c:manualLayout>
              </c:layout>
              <c:tx>
                <c:rich>
                  <a:bodyPr/>
                  <a:lstStyle/>
                  <a:p>
                    <a:fld id="{FE968422-0DEB-424A-B55B-A6CF2F6BFAE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31578947368418E-2"/>
                      <c:h val="5.3524374176548088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3F40ED6-2307-4BA6-AD23-0F58FF0BBA9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>
                <c:manualLayout>
                  <c:x val="-1.2318229958097343E-2"/>
                  <c:y val="3.5674270953284988E-3"/>
                </c:manualLayout>
              </c:layout>
              <c:tx>
                <c:rich>
                  <a:bodyPr/>
                  <a:lstStyle/>
                  <a:p>
                    <a:fld id="{C09DFAE1-5DEC-4A8B-BBB1-887F8DA5AF2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E7293B2-106E-45C3-9519-327944AB89C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>
                <c:manualLayout>
                  <c:x val="-1.1148409080443893E-2"/>
                  <c:y val="3.8488271969956325E-3"/>
                </c:manualLayout>
              </c:layout>
              <c:tx>
                <c:rich>
                  <a:bodyPr/>
                  <a:lstStyle/>
                  <a:p>
                    <a:fld id="{57DAA89D-C9D1-4132-8EF4-FED63B37A15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C9334EAB-DF9A-4C85-8BE0-0D10F687A42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8"/>
              <c:layout>
                <c:manualLayout>
                  <c:x val="-1.8736243495878803E-2"/>
                  <c:y val="1.5309721660286535E-3"/>
                </c:manualLayout>
              </c:layout>
              <c:tx>
                <c:rich>
                  <a:bodyPr/>
                  <a:lstStyle/>
                  <a:p>
                    <a:fld id="{87A877E4-8F04-448C-A62C-65F2CEC49C7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079C657E-C16C-4086-B6D2-DB0736C195E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0"/>
              <c:layout>
                <c:manualLayout>
                  <c:x val="-1.3601095915642151E-2"/>
                  <c:y val="-7.1270735426846345E-3"/>
                </c:manualLayout>
              </c:layout>
              <c:tx>
                <c:rich>
                  <a:bodyPr/>
                  <a:lstStyle/>
                  <a:p>
                    <a:fld id="{944E4BDC-A561-4493-B196-349D81C24C8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3F5C8CA0-8AF1-4157-9021-AA09C81822C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2"/>
              <c:layout>
                <c:manualLayout>
                  <c:x val="-4.094027720219183E-3"/>
                  <c:y val="-4.1999937754816224E-3"/>
                </c:manualLayout>
              </c:layout>
              <c:tx>
                <c:rich>
                  <a:bodyPr/>
                  <a:lstStyle/>
                  <a:p>
                    <a:fld id="{27DF4097-AAFD-4776-8436-A30C06987A5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4D175EE8-59FD-4989-B8DF-18C11E48964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4"/>
              <c:layout>
                <c:manualLayout>
                  <c:x val="-1.6480176820002762E-3"/>
                  <c:y val="-1.5845548950649945E-2"/>
                </c:manualLayout>
              </c:layout>
              <c:tx>
                <c:rich>
                  <a:bodyPr/>
                  <a:lstStyle/>
                  <a:p>
                    <a:fld id="{F55DC882-33EA-48F1-824B-B6D4BAAFF60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92ADA658-6774-441D-8446-201D283F0C8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6"/>
              <c:layout>
                <c:manualLayout>
                  <c:x val="-8.4106920845420634E-3"/>
                  <c:y val="-1.3165893788968078E-2"/>
                </c:manualLayout>
              </c:layout>
              <c:tx>
                <c:rich>
                  <a:bodyPr/>
                  <a:lstStyle/>
                  <a:p>
                    <a:fld id="{E21B963C-694D-4A7E-BE9C-66BEB5395D5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023412D6-FA0D-4718-96F5-833D75FC10A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8"/>
              <c:layout>
                <c:manualLayout>
                  <c:x val="-1.3531565133305706E-2"/>
                  <c:y val="-1.2735883311028809E-2"/>
                </c:manualLayout>
              </c:layout>
              <c:tx>
                <c:rich>
                  <a:bodyPr/>
                  <a:lstStyle/>
                  <a:p>
                    <a:fld id="{740238E2-D972-4698-8ABD-76063890C93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58921F10-00D2-4B51-A0E5-5A753EA2995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0"/>
              <c:layout>
                <c:manualLayout>
                  <c:x val="-3.6499056039047749E-3"/>
                  <c:y val="-1.5976263836585643E-3"/>
                </c:manualLayout>
              </c:layout>
              <c:tx>
                <c:rich>
                  <a:bodyPr/>
                  <a:lstStyle/>
                  <a:p>
                    <a:fld id="{27B1C384-2722-4CD6-812D-A682894F0B7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B8D116E5-7EE8-4FA2-99B9-6D20B0BAB28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2"/>
              <c:layout>
                <c:manualLayout>
                  <c:x val="-5.0577888290279501E-3"/>
                  <c:y val="-8.1382984241594302E-3"/>
                </c:manualLayout>
              </c:layout>
              <c:tx>
                <c:rich>
                  <a:bodyPr/>
                  <a:lstStyle/>
                  <a:p>
                    <a:fld id="{31823937-194A-4C19-A758-64E6A79633A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8E8C1239-2A7E-497E-A85F-29CF0AD817E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4"/>
              <c:layout>
                <c:manualLayout>
                  <c:x val="-2.003039093798558E-4"/>
                  <c:y val="-1.2094498563173675E-2"/>
                </c:manualLayout>
              </c:layout>
              <c:tx>
                <c:rich>
                  <a:bodyPr/>
                  <a:lstStyle/>
                  <a:p>
                    <a:fld id="{1C54D16F-5BD8-4222-83A5-2B9E491471D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B0112999-D4D5-49A4-9E76-0B86EB6CD71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6"/>
              <c:layout>
                <c:manualLayout>
                  <c:x val="4.6871114794861165E-3"/>
                  <c:y val="-1.3390495160436962E-3"/>
                </c:manualLayout>
              </c:layout>
              <c:tx>
                <c:rich>
                  <a:bodyPr/>
                  <a:lstStyle/>
                  <a:p>
                    <a:fld id="{1B0CB1A2-3BC1-44CB-9E22-D1795915EBA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DBEFB082-C9CB-4B64-97C9-F983EBFDB11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8"/>
              <c:layout>
                <c:manualLayout>
                  <c:x val="6.4587650227930964E-3"/>
                  <c:y val="-4.6798004004439554E-3"/>
                </c:manualLayout>
              </c:layout>
              <c:tx>
                <c:rich>
                  <a:bodyPr/>
                  <a:lstStyle/>
                  <a:p>
                    <a:fld id="{F19FF567-2251-4230-9C8F-9C4ED6C8A83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D3AC7C3C-7179-4A57-8597-E1D66AF3DEC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0"/>
              <c:layout>
                <c:manualLayout>
                  <c:x val="3.4636459916193613E-3"/>
                  <c:y val="-9.3232911103503374E-3"/>
                </c:manualLayout>
              </c:layout>
              <c:tx>
                <c:rich>
                  <a:bodyPr/>
                  <a:lstStyle/>
                  <a:p>
                    <a:fld id="{70F88FA3-6128-44A8-80CD-6A89D6B708D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63F626C7-3478-4B4A-A121-59DECD24CB4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2"/>
              <c:layout>
                <c:manualLayout>
                  <c:x val="1.7096053782750841E-3"/>
                  <c:y val="-1.7733912213542476E-2"/>
                </c:manualLayout>
              </c:layout>
              <c:tx>
                <c:rich>
                  <a:bodyPr/>
                  <a:lstStyle/>
                  <a:p>
                    <a:fld id="{A5A61C7F-A5F9-4F11-A92E-225A5E086D0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0217B58B-89F1-4BD2-BB3E-9DF83674AC8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>
                <a:outerShdw blurRad="12700" dist="50800" dir="600000" algn="ctr" rotWithShape="0">
                  <a:srgbClr val="000000">
                    <a:alpha val="43137"/>
                  </a:srgbClr>
                </a:outerShdw>
                <a:softEdge rad="0"/>
              </a:effectLst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>
                  <a:softEdge rad="393700"/>
                </a:effectLst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Feuil12!$E$19:$E$52</c:f>
              <c:numCache>
                <c:formatCode>General</c:formatCode>
                <c:ptCount val="34"/>
                <c:pt idx="0">
                  <c:v>1</c:v>
                </c:pt>
                <c:pt idx="1">
                  <c:v>10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10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10</c:v>
                </c:pt>
                <c:pt idx="12">
                  <c:v>1</c:v>
                </c:pt>
                <c:pt idx="13">
                  <c:v>10</c:v>
                </c:pt>
                <c:pt idx="14">
                  <c:v>1</c:v>
                </c:pt>
                <c:pt idx="15">
                  <c:v>10</c:v>
                </c:pt>
                <c:pt idx="16">
                  <c:v>1</c:v>
                </c:pt>
                <c:pt idx="17">
                  <c:v>10</c:v>
                </c:pt>
                <c:pt idx="18">
                  <c:v>1</c:v>
                </c:pt>
                <c:pt idx="19">
                  <c:v>10</c:v>
                </c:pt>
                <c:pt idx="20">
                  <c:v>1</c:v>
                </c:pt>
                <c:pt idx="21">
                  <c:v>10</c:v>
                </c:pt>
                <c:pt idx="22">
                  <c:v>1</c:v>
                </c:pt>
                <c:pt idx="23">
                  <c:v>10</c:v>
                </c:pt>
                <c:pt idx="24">
                  <c:v>1</c:v>
                </c:pt>
                <c:pt idx="25">
                  <c:v>10</c:v>
                </c:pt>
                <c:pt idx="26">
                  <c:v>1</c:v>
                </c:pt>
                <c:pt idx="27">
                  <c:v>10</c:v>
                </c:pt>
                <c:pt idx="28">
                  <c:v>1</c:v>
                </c:pt>
                <c:pt idx="29">
                  <c:v>10</c:v>
                </c:pt>
                <c:pt idx="30">
                  <c:v>1</c:v>
                </c:pt>
                <c:pt idx="31">
                  <c:v>10</c:v>
                </c:pt>
                <c:pt idx="32">
                  <c:v>1</c:v>
                </c:pt>
                <c:pt idx="33">
                  <c:v>59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Feuil12!$G$19:$G$52</c15:f>
                <c15:dlblRangeCache>
                  <c:ptCount val="34"/>
                  <c:pt idx="0">
                    <c:v>0</c:v>
                  </c:pt>
                  <c:pt idx="2">
                    <c:v>10</c:v>
                  </c:pt>
                  <c:pt idx="4">
                    <c:v>20</c:v>
                  </c:pt>
                  <c:pt idx="6">
                    <c:v>30</c:v>
                  </c:pt>
                  <c:pt idx="8">
                    <c:v>40</c:v>
                  </c:pt>
                  <c:pt idx="10">
                    <c:v>50</c:v>
                  </c:pt>
                  <c:pt idx="12">
                    <c:v>60</c:v>
                  </c:pt>
                  <c:pt idx="14">
                    <c:v>70</c:v>
                  </c:pt>
                  <c:pt idx="16">
                    <c:v>80</c:v>
                  </c:pt>
                  <c:pt idx="18">
                    <c:v>90</c:v>
                  </c:pt>
                  <c:pt idx="20">
                    <c:v>100</c:v>
                  </c:pt>
                  <c:pt idx="22">
                    <c:v>110</c:v>
                  </c:pt>
                  <c:pt idx="24">
                    <c:v>120</c:v>
                  </c:pt>
                  <c:pt idx="26">
                    <c:v>130</c:v>
                  </c:pt>
                  <c:pt idx="28">
                    <c:v>140</c:v>
                  </c:pt>
                  <c:pt idx="30">
                    <c:v>150</c:v>
                  </c:pt>
                  <c:pt idx="32">
                    <c:v>160%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281047105953863"/>
          <c:y val="8.1992908781139198E-2"/>
          <c:w val="0.59192291753004556"/>
          <c:h val="0.78923055670672748"/>
        </c:manualLayout>
      </c:layout>
      <c:pieChart>
        <c:varyColors val="1"/>
        <c:ser>
          <c:idx val="1"/>
          <c:order val="1"/>
          <c:tx>
            <c:strRef>
              <c:f>Feuil12!$F$18</c:f>
              <c:strCache>
                <c:ptCount val="1"/>
                <c:pt idx="0">
                  <c:v>aiguille</c:v>
                </c:pt>
              </c:strCache>
            </c:strRef>
          </c:tx>
          <c:spPr>
            <a:noFill/>
            <a:effectLst>
              <a:glow rad="127000">
                <a:schemeClr val="tx1"/>
              </a:glow>
            </a:effectLst>
          </c:spPr>
          <c:dPt>
            <c:idx val="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1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2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dPt>
            <c:idx val="3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</c:dPt>
          <c:val>
            <c:numRef>
              <c:f>Feuil12!$F$19:$F$52</c:f>
              <c:numCache>
                <c:formatCode>0%</c:formatCode>
                <c:ptCount val="34"/>
                <c:pt idx="0">
                  <c:v>0.65666666666666662</c:v>
                </c:pt>
                <c:pt idx="1">
                  <c:v>0.02</c:v>
                </c:pt>
                <c:pt idx="2">
                  <c:v>1.4566666666666666</c:v>
                </c:pt>
                <c:pt idx="3">
                  <c:v>2.1133333333333333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pieChart>
        <c:varyColors val="1"/>
        <c:ser>
          <c:idx val="0"/>
          <c:order val="0"/>
          <c:tx>
            <c:strRef>
              <c:f>Feuil12!$E$18</c:f>
              <c:strCache>
                <c:ptCount val="1"/>
                <c:pt idx="0">
                  <c:v>cadran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>
              <a:softEdge rad="0"/>
            </a:effectLst>
          </c:spPr>
          <c:explosion val="400"/>
          <c:dPt>
            <c:idx val="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1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1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2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2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3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Pt>
            <c:idx val="3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</c:dPt>
          <c:dPt>
            <c:idx val="3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</c:dPt>
          <c:dLbls>
            <c:dLbl>
              <c:idx val="0"/>
              <c:layout>
                <c:manualLayout>
                  <c:x val="-7.0603674540682419E-3"/>
                  <c:y val="-2.1012936624028714E-3"/>
                </c:manualLayout>
              </c:layout>
              <c:tx>
                <c:rich>
                  <a:bodyPr/>
                  <a:lstStyle/>
                  <a:p>
                    <a:fld id="{807C3CE9-4147-4262-8FDB-6686A50005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AA5F5CA-0E33-43D9-8CE0-E85C0E4526C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>
                <c:manualLayout>
                  <c:x val="-8.7719298245614308E-3"/>
                  <c:y val="-5.0965837768302677E-3"/>
                </c:manualLayout>
              </c:layout>
              <c:tx>
                <c:rich>
                  <a:bodyPr/>
                  <a:lstStyle/>
                  <a:p>
                    <a:fld id="{F7BD82EF-83C5-48C1-B43D-F9259F4A05B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31578947368418E-2"/>
                      <c:h val="5.3524374176548088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DEF65B7-E041-4159-85C9-2A4B1818C38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>
                <c:manualLayout>
                  <c:x val="-1.2318229958097343E-2"/>
                  <c:y val="3.5674270953284988E-3"/>
                </c:manualLayout>
              </c:layout>
              <c:tx>
                <c:rich>
                  <a:bodyPr/>
                  <a:lstStyle/>
                  <a:p>
                    <a:fld id="{5B82444D-D305-4A17-A7BF-0FA4074434D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5D7E70C-8BF1-4116-9A54-18B25F33D7F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>
                <c:manualLayout>
                  <c:x val="-1.1148409080443893E-2"/>
                  <c:y val="3.8488271969956325E-3"/>
                </c:manualLayout>
              </c:layout>
              <c:tx>
                <c:rich>
                  <a:bodyPr/>
                  <a:lstStyle/>
                  <a:p>
                    <a:fld id="{033B5E70-1875-4376-8D6C-55F5FD2F70E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3D1B6B8B-5796-49C9-82C2-E87771F3BB7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8"/>
              <c:layout>
                <c:manualLayout>
                  <c:x val="-1.8736243495878803E-2"/>
                  <c:y val="1.5309721660286535E-3"/>
                </c:manualLayout>
              </c:layout>
              <c:tx>
                <c:rich>
                  <a:bodyPr/>
                  <a:lstStyle/>
                  <a:p>
                    <a:fld id="{56E6339B-38F1-4459-9391-A08DD709733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4FB9DCAA-7A55-46E2-AB5C-B6E68337CF7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0"/>
              <c:layout>
                <c:manualLayout>
                  <c:x val="-1.3601095915642151E-2"/>
                  <c:y val="-7.1270735426846345E-3"/>
                </c:manualLayout>
              </c:layout>
              <c:tx>
                <c:rich>
                  <a:bodyPr/>
                  <a:lstStyle/>
                  <a:p>
                    <a:fld id="{34A57365-2B0B-485C-8018-35FB6145BB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1AC544E3-183D-45F3-A390-76414D71329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2"/>
              <c:layout>
                <c:manualLayout>
                  <c:x val="-4.094027720219183E-3"/>
                  <c:y val="-4.1999937754816224E-3"/>
                </c:manualLayout>
              </c:layout>
              <c:tx>
                <c:rich>
                  <a:bodyPr/>
                  <a:lstStyle/>
                  <a:p>
                    <a:fld id="{F1894A66-C109-4744-8328-315C39D29C5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9B50A333-CC3D-4CD8-AB05-60021936470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4"/>
              <c:layout>
                <c:manualLayout>
                  <c:x val="-1.6480176820002762E-3"/>
                  <c:y val="-1.5845548950649945E-2"/>
                </c:manualLayout>
              </c:layout>
              <c:tx>
                <c:rich>
                  <a:bodyPr/>
                  <a:lstStyle/>
                  <a:p>
                    <a:fld id="{6D5F2514-B9CD-4595-8EAC-ABCB4074319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B6D192C5-F2EE-417E-91B6-1A11AFB7182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6"/>
              <c:layout>
                <c:manualLayout>
                  <c:x val="-8.4106920845420634E-3"/>
                  <c:y val="-1.3165893788968078E-2"/>
                </c:manualLayout>
              </c:layout>
              <c:tx>
                <c:rich>
                  <a:bodyPr/>
                  <a:lstStyle/>
                  <a:p>
                    <a:fld id="{400EF2A1-F4A2-47EB-A4F2-79240D9D6C8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800B8E44-8E52-4912-89A6-E876B11BF1A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18"/>
              <c:layout>
                <c:manualLayout>
                  <c:x val="-1.3531565133305706E-2"/>
                  <c:y val="-1.2735883311028809E-2"/>
                </c:manualLayout>
              </c:layout>
              <c:tx>
                <c:rich>
                  <a:bodyPr/>
                  <a:lstStyle/>
                  <a:p>
                    <a:fld id="{C96CE181-3B06-4FD9-A169-A43A50EF0BA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AE0EC4C9-4844-44F1-A51A-C61D45A1272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0"/>
              <c:layout>
                <c:manualLayout>
                  <c:x val="-3.6499056039047749E-3"/>
                  <c:y val="-1.5976263836585643E-3"/>
                </c:manualLayout>
              </c:layout>
              <c:tx>
                <c:rich>
                  <a:bodyPr/>
                  <a:lstStyle/>
                  <a:p>
                    <a:fld id="{9A6720E1-2475-42CB-9C2B-6CCF929C581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86BA0C73-691A-4DAA-AEC1-A7528BE4C9D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2"/>
              <c:layout>
                <c:manualLayout>
                  <c:x val="-5.0577888290279501E-3"/>
                  <c:y val="-8.1382984241594302E-3"/>
                </c:manualLayout>
              </c:layout>
              <c:tx>
                <c:rich>
                  <a:bodyPr/>
                  <a:lstStyle/>
                  <a:p>
                    <a:fld id="{84780CA0-0DD5-42FC-97E2-6D255CB0013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0CD599CD-5430-4B76-B775-83D68E1B623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4"/>
              <c:layout>
                <c:manualLayout>
                  <c:x val="-2.003039093798558E-4"/>
                  <c:y val="-1.2094498563173675E-2"/>
                </c:manualLayout>
              </c:layout>
              <c:tx>
                <c:rich>
                  <a:bodyPr/>
                  <a:lstStyle/>
                  <a:p>
                    <a:fld id="{2C206E5F-2FC8-45EA-8D7A-7272219B21F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6BD7C1C4-59E8-4C32-B8E7-759741172DB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6"/>
              <c:layout>
                <c:manualLayout>
                  <c:x val="4.6871114794861165E-3"/>
                  <c:y val="-1.3390495160436962E-3"/>
                </c:manualLayout>
              </c:layout>
              <c:tx>
                <c:rich>
                  <a:bodyPr/>
                  <a:lstStyle/>
                  <a:p>
                    <a:fld id="{5B0E0FF3-4A1C-42D7-862B-41E3F86CBE3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19D13546-BDB3-45AA-8033-60F042694DE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8"/>
              <c:layout>
                <c:manualLayout>
                  <c:x val="6.4587650227930964E-3"/>
                  <c:y val="-4.6798004004439554E-3"/>
                </c:manualLayout>
              </c:layout>
              <c:tx>
                <c:rich>
                  <a:bodyPr/>
                  <a:lstStyle/>
                  <a:p>
                    <a:fld id="{2852D2EC-4EEA-4900-925F-31F801BA263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12EB52A6-03FA-49AE-B6FE-E2EEF56CD84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0"/>
              <c:layout>
                <c:manualLayout>
                  <c:x val="3.4636459916193613E-3"/>
                  <c:y val="-9.3232911103503374E-3"/>
                </c:manualLayout>
              </c:layout>
              <c:tx>
                <c:rich>
                  <a:bodyPr/>
                  <a:lstStyle/>
                  <a:p>
                    <a:fld id="{0A584087-C207-4B5D-8A5E-D13061B37B9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B2EF75B8-6286-4C51-94D9-15A470991AD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32"/>
              <c:layout>
                <c:manualLayout>
                  <c:x val="1.7096053782750841E-3"/>
                  <c:y val="-1.7733912213542476E-2"/>
                </c:manualLayout>
              </c:layout>
              <c:tx>
                <c:rich>
                  <a:bodyPr/>
                  <a:lstStyle/>
                  <a:p>
                    <a:fld id="{E815125E-1D5B-44E4-97C3-7E5FCB022E1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C33B7852-810B-4F16-A566-18340431972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>
                <a:outerShdw blurRad="12700" dist="50800" dir="600000" algn="ctr" rotWithShape="0">
                  <a:srgbClr val="000000">
                    <a:alpha val="43137"/>
                  </a:srgbClr>
                </a:outerShdw>
                <a:softEdge rad="0"/>
              </a:effectLst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>
                  <a:softEdge rad="393700"/>
                </a:effectLst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Feuil12!$E$19:$E$52</c:f>
              <c:numCache>
                <c:formatCode>General</c:formatCode>
                <c:ptCount val="34"/>
                <c:pt idx="0">
                  <c:v>1</c:v>
                </c:pt>
                <c:pt idx="1">
                  <c:v>10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10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10</c:v>
                </c:pt>
                <c:pt idx="12">
                  <c:v>1</c:v>
                </c:pt>
                <c:pt idx="13">
                  <c:v>10</c:v>
                </c:pt>
                <c:pt idx="14">
                  <c:v>1</c:v>
                </c:pt>
                <c:pt idx="15">
                  <c:v>10</c:v>
                </c:pt>
                <c:pt idx="16">
                  <c:v>1</c:v>
                </c:pt>
                <c:pt idx="17">
                  <c:v>10</c:v>
                </c:pt>
                <c:pt idx="18">
                  <c:v>1</c:v>
                </c:pt>
                <c:pt idx="19">
                  <c:v>10</c:v>
                </c:pt>
                <c:pt idx="20">
                  <c:v>1</c:v>
                </c:pt>
                <c:pt idx="21">
                  <c:v>10</c:v>
                </c:pt>
                <c:pt idx="22">
                  <c:v>1</c:v>
                </c:pt>
                <c:pt idx="23">
                  <c:v>10</c:v>
                </c:pt>
                <c:pt idx="24">
                  <c:v>1</c:v>
                </c:pt>
                <c:pt idx="25">
                  <c:v>10</c:v>
                </c:pt>
                <c:pt idx="26">
                  <c:v>1</c:v>
                </c:pt>
                <c:pt idx="27">
                  <c:v>10</c:v>
                </c:pt>
                <c:pt idx="28">
                  <c:v>1</c:v>
                </c:pt>
                <c:pt idx="29">
                  <c:v>10</c:v>
                </c:pt>
                <c:pt idx="30">
                  <c:v>1</c:v>
                </c:pt>
                <c:pt idx="31">
                  <c:v>10</c:v>
                </c:pt>
                <c:pt idx="32">
                  <c:v>1</c:v>
                </c:pt>
                <c:pt idx="33">
                  <c:v>59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Feuil12!$G$19:$G$52</c15:f>
                <c15:dlblRangeCache>
                  <c:ptCount val="34"/>
                  <c:pt idx="0">
                    <c:v>0</c:v>
                  </c:pt>
                  <c:pt idx="2">
                    <c:v>10</c:v>
                  </c:pt>
                  <c:pt idx="4">
                    <c:v>20</c:v>
                  </c:pt>
                  <c:pt idx="6">
                    <c:v>30</c:v>
                  </c:pt>
                  <c:pt idx="8">
                    <c:v>40</c:v>
                  </c:pt>
                  <c:pt idx="10">
                    <c:v>50</c:v>
                  </c:pt>
                  <c:pt idx="12">
                    <c:v>60</c:v>
                  </c:pt>
                  <c:pt idx="14">
                    <c:v>70</c:v>
                  </c:pt>
                  <c:pt idx="16">
                    <c:v>80</c:v>
                  </c:pt>
                  <c:pt idx="18">
                    <c:v>90</c:v>
                  </c:pt>
                  <c:pt idx="20">
                    <c:v>100</c:v>
                  </c:pt>
                  <c:pt idx="22">
                    <c:v>110</c:v>
                  </c:pt>
                  <c:pt idx="24">
                    <c:v>120</c:v>
                  </c:pt>
                  <c:pt idx="26">
                    <c:v>130</c:v>
                  </c:pt>
                  <c:pt idx="28">
                    <c:v>140</c:v>
                  </c:pt>
                  <c:pt idx="30">
                    <c:v>150</c:v>
                  </c:pt>
                  <c:pt idx="32">
                    <c:v>160%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image" Target="../media/image9.emf"/><Relationship Id="rId7" Type="http://schemas.openxmlformats.org/officeDocument/2006/relationships/image" Target="../media/image5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6" Type="http://schemas.openxmlformats.org/officeDocument/2006/relationships/image" Target="../media/image6.emf"/><Relationship Id="rId11" Type="http://schemas.openxmlformats.org/officeDocument/2006/relationships/image" Target="../media/image1.emf"/><Relationship Id="rId5" Type="http://schemas.openxmlformats.org/officeDocument/2006/relationships/image" Target="../media/image7.emf"/><Relationship Id="rId10" Type="http://schemas.openxmlformats.org/officeDocument/2006/relationships/image" Target="../media/image2.emf"/><Relationship Id="rId4" Type="http://schemas.openxmlformats.org/officeDocument/2006/relationships/image" Target="../media/image8.emf"/><Relationship Id="rId9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0.emf"/><Relationship Id="rId13" Type="http://schemas.openxmlformats.org/officeDocument/2006/relationships/image" Target="../media/image25.emf"/><Relationship Id="rId3" Type="http://schemas.openxmlformats.org/officeDocument/2006/relationships/image" Target="../media/image15.emf"/><Relationship Id="rId7" Type="http://schemas.openxmlformats.org/officeDocument/2006/relationships/image" Target="../media/image19.emf"/><Relationship Id="rId12" Type="http://schemas.openxmlformats.org/officeDocument/2006/relationships/image" Target="../media/image24.emf"/><Relationship Id="rId2" Type="http://schemas.openxmlformats.org/officeDocument/2006/relationships/image" Target="../media/image14.emf"/><Relationship Id="rId16" Type="http://schemas.openxmlformats.org/officeDocument/2006/relationships/image" Target="../media/image28.emf"/><Relationship Id="rId1" Type="http://schemas.openxmlformats.org/officeDocument/2006/relationships/image" Target="../media/image13.emf"/><Relationship Id="rId6" Type="http://schemas.openxmlformats.org/officeDocument/2006/relationships/image" Target="../media/image18.emf"/><Relationship Id="rId11" Type="http://schemas.openxmlformats.org/officeDocument/2006/relationships/image" Target="../media/image23.emf"/><Relationship Id="rId5" Type="http://schemas.openxmlformats.org/officeDocument/2006/relationships/image" Target="../media/image17.emf"/><Relationship Id="rId15" Type="http://schemas.openxmlformats.org/officeDocument/2006/relationships/image" Target="../media/image27.emf"/><Relationship Id="rId10" Type="http://schemas.openxmlformats.org/officeDocument/2006/relationships/image" Target="../media/image22.emf"/><Relationship Id="rId4" Type="http://schemas.openxmlformats.org/officeDocument/2006/relationships/image" Target="../media/image16.emf"/><Relationship Id="rId9" Type="http://schemas.openxmlformats.org/officeDocument/2006/relationships/image" Target="../media/image21.emf"/><Relationship Id="rId14" Type="http://schemas.openxmlformats.org/officeDocument/2006/relationships/image" Target="../media/image2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685800</xdr:colOff>
      <xdr:row>39</xdr:row>
      <xdr:rowOff>137830</xdr:rowOff>
    </xdr:to>
    <xdr:pic>
      <xdr:nvPicPr>
        <xdr:cNvPr id="2" name="yui_3_5_1_1_1709482678363_760" descr="https://tse2.explicit.bing.net/th?id=OIP.yKUu5-dx2IgHs9rht0ENtQHaE7&amp;pid=Api&amp;P=0&amp;h=18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912840" cy="72701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noFill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  <a:extLst/>
      </xdr:spPr>
    </xdr:pic>
    <xdr:clientData/>
  </xdr:twoCellAnchor>
  <xdr:twoCellAnchor>
    <xdr:from>
      <xdr:col>0</xdr:col>
      <xdr:colOff>114300</xdr:colOff>
      <xdr:row>0</xdr:row>
      <xdr:rowOff>106680</xdr:rowOff>
    </xdr:from>
    <xdr:to>
      <xdr:col>2</xdr:col>
      <xdr:colOff>762000</xdr:colOff>
      <xdr:row>2</xdr:row>
      <xdr:rowOff>106680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14300" y="106680"/>
          <a:ext cx="2232660" cy="365760"/>
        </a:xfrm>
        <a:prstGeom prst="roundRect">
          <a:avLst/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0</xdr:row>
      <xdr:rowOff>121921</xdr:rowOff>
    </xdr:from>
    <xdr:to>
      <xdr:col>1</xdr:col>
      <xdr:colOff>182880</xdr:colOff>
      <xdr:row>2</xdr:row>
      <xdr:rowOff>91440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213360" y="121921"/>
          <a:ext cx="762000" cy="335279"/>
        </a:xfrm>
        <a:prstGeom prst="rect">
          <a:avLst/>
        </a:prstGeom>
        <a:noFill/>
        <a:ln w="9525" cmpd="sng">
          <a:solidFill>
            <a:schemeClr val="lt1">
              <a:shade val="50000"/>
              <a:alpha val="0"/>
            </a:schemeClr>
          </a:solidFill>
        </a:ln>
        <a:effectLst>
          <a:softEdge rad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latin typeface="Arial Black" panose="020B0A04020102020204" pitchFamily="34" charset="0"/>
            </a:rPr>
            <a:t>Date:</a:t>
          </a:r>
        </a:p>
      </xdr:txBody>
    </xdr:sp>
    <xdr:clientData/>
  </xdr:twoCellAnchor>
  <xdr:twoCellAnchor>
    <xdr:from>
      <xdr:col>1</xdr:col>
      <xdr:colOff>38100</xdr:colOff>
      <xdr:row>0</xdr:row>
      <xdr:rowOff>129540</xdr:rowOff>
    </xdr:from>
    <xdr:to>
      <xdr:col>2</xdr:col>
      <xdr:colOff>548640</xdr:colOff>
      <xdr:row>2</xdr:row>
      <xdr:rowOff>83820</xdr:rowOff>
    </xdr:to>
    <xdr:sp macro="" textlink="'suivi commande fabrication'!B6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830580" y="129540"/>
          <a:ext cx="1303020" cy="320040"/>
        </a:xfrm>
        <a:prstGeom prst="rect">
          <a:avLst/>
        </a:prstGeom>
        <a:noFill/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E50DCE5-BAC4-4380-8291-F3603E3B4E4F}" type="TxLink">
            <a:rPr lang="en-US" sz="1400" b="0" i="0" u="none" strike="noStrike">
              <a:solidFill>
                <a:srgbClr val="000000"/>
              </a:solidFill>
              <a:latin typeface="Arial Black" panose="020B0A04020102020204" pitchFamily="34" charset="0"/>
            </a:rPr>
            <a:pPr/>
            <a:t>10/03/2024</a:t>
          </a:fld>
          <a:endParaRPr lang="fr-FR" sz="1400">
            <a:latin typeface="Arial Black" panose="020B0A04020102020204" pitchFamily="34" charset="0"/>
          </a:endParaRPr>
        </a:p>
      </xdr:txBody>
    </xdr:sp>
    <xdr:clientData/>
  </xdr:twoCellAnchor>
  <xdr:twoCellAnchor>
    <xdr:from>
      <xdr:col>6</xdr:col>
      <xdr:colOff>274320</xdr:colOff>
      <xdr:row>11</xdr:row>
      <xdr:rowOff>30479</xdr:rowOff>
    </xdr:from>
    <xdr:to>
      <xdr:col>12</xdr:col>
      <xdr:colOff>640080</xdr:colOff>
      <xdr:row>28</xdr:row>
      <xdr:rowOff>175260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5029200" y="2042159"/>
          <a:ext cx="5120640" cy="3253741"/>
        </a:xfrm>
        <a:prstGeom prst="roundRect">
          <a:avLst/>
        </a:prstGeom>
        <a:gradFill>
          <a:gsLst>
            <a:gs pos="0">
              <a:schemeClr val="accent3">
                <a:lumMod val="110000"/>
                <a:satMod val="105000"/>
                <a:tint val="67000"/>
              </a:schemeClr>
            </a:gs>
            <a:gs pos="0">
              <a:schemeClr val="accent3">
                <a:lumMod val="105000"/>
                <a:satMod val="103000"/>
                <a:tint val="73000"/>
              </a:schemeClr>
            </a:gs>
            <a:gs pos="100000">
              <a:schemeClr val="accent3">
                <a:lumMod val="105000"/>
                <a:satMod val="109000"/>
                <a:tint val="81000"/>
              </a:schemeClr>
            </a:gs>
          </a:gsLst>
        </a:gra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320040</xdr:colOff>
          <xdr:row>10</xdr:row>
          <xdr:rowOff>60960</xdr:rowOff>
        </xdr:from>
        <xdr:to>
          <xdr:col>1</xdr:col>
          <xdr:colOff>762000</xdr:colOff>
          <xdr:row>11</xdr:row>
          <xdr:rowOff>137160</xdr:rowOff>
        </xdr:to>
        <xdr:sp macro="" textlink="">
          <xdr:nvSpPr>
            <xdr:cNvPr id="13314" name="datecde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xmlns="" id="{00000000-0008-0000-00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198120</xdr:colOff>
          <xdr:row>19</xdr:row>
          <xdr:rowOff>152400</xdr:rowOff>
        </xdr:from>
        <xdr:to>
          <xdr:col>1</xdr:col>
          <xdr:colOff>769620</xdr:colOff>
          <xdr:row>21</xdr:row>
          <xdr:rowOff>45720</xdr:rowOff>
        </xdr:to>
        <xdr:sp macro="" textlink="">
          <xdr:nvSpPr>
            <xdr:cNvPr id="13315" name="desig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xmlns="" id="{00000000-0008-0000-00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198120</xdr:colOff>
          <xdr:row>21</xdr:row>
          <xdr:rowOff>99060</xdr:rowOff>
        </xdr:from>
        <xdr:to>
          <xdr:col>1</xdr:col>
          <xdr:colOff>632460</xdr:colOff>
          <xdr:row>22</xdr:row>
          <xdr:rowOff>175260</xdr:rowOff>
        </xdr:to>
        <xdr:sp macro="" textlink="">
          <xdr:nvSpPr>
            <xdr:cNvPr id="13316" name="quantité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xmlns="" id="{00000000-0008-0000-00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12</xdr:row>
          <xdr:rowOff>7620</xdr:rowOff>
        </xdr:from>
        <xdr:to>
          <xdr:col>1</xdr:col>
          <xdr:colOff>655320</xdr:colOff>
          <xdr:row>13</xdr:row>
          <xdr:rowOff>83820</xdr:rowOff>
        </xdr:to>
        <xdr:sp macro="" textlink="">
          <xdr:nvSpPr>
            <xdr:cNvPr id="13317" name="referencecde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xmlns="" id="{00000000-0008-0000-00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198120</xdr:colOff>
          <xdr:row>18</xdr:row>
          <xdr:rowOff>7620</xdr:rowOff>
        </xdr:from>
        <xdr:to>
          <xdr:col>2</xdr:col>
          <xdr:colOff>381000</xdr:colOff>
          <xdr:row>19</xdr:row>
          <xdr:rowOff>83820</xdr:rowOff>
        </xdr:to>
        <xdr:sp macro="" textlink="">
          <xdr:nvSpPr>
            <xdr:cNvPr id="13318" name="numcde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xmlns="" id="{00000000-0008-0000-00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198120</xdr:colOff>
          <xdr:row>16</xdr:row>
          <xdr:rowOff>60960</xdr:rowOff>
        </xdr:from>
        <xdr:to>
          <xdr:col>1</xdr:col>
          <xdr:colOff>632460</xdr:colOff>
          <xdr:row>17</xdr:row>
          <xdr:rowOff>137160</xdr:rowOff>
        </xdr:to>
        <xdr:sp macro="" textlink="">
          <xdr:nvSpPr>
            <xdr:cNvPr id="13319" name="bondefab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xmlns="" id="{00000000-0008-0000-00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14</xdr:row>
          <xdr:rowOff>38100</xdr:rowOff>
        </xdr:from>
        <xdr:to>
          <xdr:col>1</xdr:col>
          <xdr:colOff>617220</xdr:colOff>
          <xdr:row>15</xdr:row>
          <xdr:rowOff>114300</xdr:rowOff>
        </xdr:to>
        <xdr:sp macro="" textlink="">
          <xdr:nvSpPr>
            <xdr:cNvPr id="13322" name="client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xmlns="" id="{00000000-0008-0000-00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274320</xdr:colOff>
          <xdr:row>12</xdr:row>
          <xdr:rowOff>30480</xdr:rowOff>
        </xdr:from>
        <xdr:to>
          <xdr:col>4</xdr:col>
          <xdr:colOff>205740</xdr:colOff>
          <xdr:row>13</xdr:row>
          <xdr:rowOff>114300</xdr:rowOff>
        </xdr:to>
        <xdr:sp macro="" textlink="">
          <xdr:nvSpPr>
            <xdr:cNvPr id="13324" name="txtref" hidden="1">
              <a:extLst>
                <a:ext uri="{63B3BB69-23CF-44E3-9099-C40C66FF867C}">
                  <a14:compatExt spid="_x0000_s13324"/>
                </a:ext>
                <a:ext uri="{FF2B5EF4-FFF2-40B4-BE49-F238E27FC236}">
                  <a16:creationId xmlns:a16="http://schemas.microsoft.com/office/drawing/2014/main" xmlns="" id="{00000000-0008-0000-00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274320</xdr:colOff>
          <xdr:row>10</xdr:row>
          <xdr:rowOff>22860</xdr:rowOff>
        </xdr:from>
        <xdr:to>
          <xdr:col>4</xdr:col>
          <xdr:colOff>205740</xdr:colOff>
          <xdr:row>11</xdr:row>
          <xdr:rowOff>106680</xdr:rowOff>
        </xdr:to>
        <xdr:sp macro="" textlink="">
          <xdr:nvSpPr>
            <xdr:cNvPr id="13325" name="txtdate" hidden="1">
              <a:extLst>
                <a:ext uri="{63B3BB69-23CF-44E3-9099-C40C66FF867C}">
                  <a14:compatExt spid="_x0000_s13325"/>
                </a:ext>
                <a:ext uri="{FF2B5EF4-FFF2-40B4-BE49-F238E27FC236}">
                  <a16:creationId xmlns:a16="http://schemas.microsoft.com/office/drawing/2014/main" xmlns="" id="{00000000-0008-0000-0000-00000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251460</xdr:colOff>
          <xdr:row>14</xdr:row>
          <xdr:rowOff>7620</xdr:rowOff>
        </xdr:from>
        <xdr:to>
          <xdr:col>4</xdr:col>
          <xdr:colOff>182880</xdr:colOff>
          <xdr:row>15</xdr:row>
          <xdr:rowOff>91440</xdr:rowOff>
        </xdr:to>
        <xdr:sp macro="" textlink="">
          <xdr:nvSpPr>
            <xdr:cNvPr id="13326" name="txtclient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xmlns="" id="{00000000-0008-0000-00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16</xdr:row>
          <xdr:rowOff>45720</xdr:rowOff>
        </xdr:from>
        <xdr:to>
          <xdr:col>4</xdr:col>
          <xdr:colOff>160020</xdr:colOff>
          <xdr:row>17</xdr:row>
          <xdr:rowOff>129540</xdr:rowOff>
        </xdr:to>
        <xdr:sp macro="" textlink="">
          <xdr:nvSpPr>
            <xdr:cNvPr id="13327" name="txtnumbf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xmlns="" id="{00000000-0008-0000-00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220980</xdr:colOff>
          <xdr:row>21</xdr:row>
          <xdr:rowOff>68580</xdr:rowOff>
        </xdr:from>
        <xdr:to>
          <xdr:col>4</xdr:col>
          <xdr:colOff>152400</xdr:colOff>
          <xdr:row>22</xdr:row>
          <xdr:rowOff>152400</xdr:rowOff>
        </xdr:to>
        <xdr:sp macro="" textlink="">
          <xdr:nvSpPr>
            <xdr:cNvPr id="13328" name="txtquantite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xmlns="" id="{00000000-0008-0000-00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18</xdr:row>
          <xdr:rowOff>30480</xdr:rowOff>
        </xdr:from>
        <xdr:to>
          <xdr:col>4</xdr:col>
          <xdr:colOff>160020</xdr:colOff>
          <xdr:row>19</xdr:row>
          <xdr:rowOff>114300</xdr:rowOff>
        </xdr:to>
        <xdr:sp macro="" textlink="">
          <xdr:nvSpPr>
            <xdr:cNvPr id="13329" name="txtnumcde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xmlns="" id="{00000000-0008-0000-00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19</xdr:row>
          <xdr:rowOff>144780</xdr:rowOff>
        </xdr:from>
        <xdr:to>
          <xdr:col>4</xdr:col>
          <xdr:colOff>160020</xdr:colOff>
          <xdr:row>21</xdr:row>
          <xdr:rowOff>45720</xdr:rowOff>
        </xdr:to>
        <xdr:sp macro="" textlink="">
          <xdr:nvSpPr>
            <xdr:cNvPr id="13330" name="txtdesig" hidden="1">
              <a:extLst>
                <a:ext uri="{63B3BB69-23CF-44E3-9099-C40C66FF867C}">
                  <a14:compatExt spid="_x0000_s13330"/>
                </a:ext>
                <a:ext uri="{FF2B5EF4-FFF2-40B4-BE49-F238E27FC236}">
                  <a16:creationId xmlns:a16="http://schemas.microsoft.com/office/drawing/2014/main" xmlns="" id="{00000000-0008-0000-0000-00001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6</xdr:row>
          <xdr:rowOff>60960</xdr:rowOff>
        </xdr:from>
        <xdr:to>
          <xdr:col>5</xdr:col>
          <xdr:colOff>289560</xdr:colOff>
          <xdr:row>8</xdr:row>
          <xdr:rowOff>83820</xdr:rowOff>
        </xdr:to>
        <xdr:sp macro="" textlink="">
          <xdr:nvSpPr>
            <xdr:cNvPr id="13333" name="boxaction" hidden="1">
              <a:extLst>
                <a:ext uri="{63B3BB69-23CF-44E3-9099-C40C66FF867C}">
                  <a14:compatExt spid="_x0000_s13333"/>
                </a:ext>
                <a:ext uri="{FF2B5EF4-FFF2-40B4-BE49-F238E27FC236}">
                  <a16:creationId xmlns:a16="http://schemas.microsoft.com/office/drawing/2014/main" xmlns="" id="{00000000-0008-0000-0000-00001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556260</xdr:colOff>
          <xdr:row>10</xdr:row>
          <xdr:rowOff>83820</xdr:rowOff>
        </xdr:from>
        <xdr:to>
          <xdr:col>6</xdr:col>
          <xdr:colOff>251460</xdr:colOff>
          <xdr:row>12</xdr:row>
          <xdr:rowOff>38100</xdr:rowOff>
        </xdr:to>
        <xdr:sp macro="" textlink="">
          <xdr:nvSpPr>
            <xdr:cNvPr id="13337" name="CommandButton1" hidden="1">
              <a:extLst>
                <a:ext uri="{63B3BB69-23CF-44E3-9099-C40C66FF867C}">
                  <a14:compatExt spid="_x0000_s13337"/>
                </a:ext>
                <a:ext uri="{FF2B5EF4-FFF2-40B4-BE49-F238E27FC236}">
                  <a16:creationId xmlns:a16="http://schemas.microsoft.com/office/drawing/2014/main" xmlns="" id="{00000000-0008-0000-0000-00001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701040</xdr:colOff>
      <xdr:row>0</xdr:row>
      <xdr:rowOff>68580</xdr:rowOff>
    </xdr:from>
    <xdr:to>
      <xdr:col>11</xdr:col>
      <xdr:colOff>45720</xdr:colOff>
      <xdr:row>5</xdr:row>
      <xdr:rowOff>7620</xdr:rowOff>
    </xdr:to>
    <xdr:sp macro="" textlink="">
      <xdr:nvSpPr>
        <xdr:cNvPr id="9" name="Rectangle à coins arrondis 8"/>
        <xdr:cNvSpPr/>
      </xdr:nvSpPr>
      <xdr:spPr>
        <a:xfrm>
          <a:off x="3078480" y="68580"/>
          <a:ext cx="5684520" cy="8534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logo entreprise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43910</xdr:colOff>
      <xdr:row>10</xdr:row>
      <xdr:rowOff>53298</xdr:rowOff>
    </xdr:from>
    <xdr:to>
      <xdr:col>8</xdr:col>
      <xdr:colOff>233077</xdr:colOff>
      <xdr:row>25</xdr:row>
      <xdr:rowOff>141169</xdr:rowOff>
    </xdr:to>
    <xdr:grpSp>
      <xdr:nvGrpSpPr>
        <xdr:cNvPr id="3" name="Groupe 2"/>
        <xdr:cNvGrpSpPr/>
      </xdr:nvGrpSpPr>
      <xdr:grpSpPr>
        <a:xfrm>
          <a:off x="3213830" y="1882098"/>
          <a:ext cx="3359087" cy="2831071"/>
          <a:chOff x="3457266" y="1459793"/>
          <a:chExt cx="360360" cy="1562232"/>
        </a:xfrm>
        <a:effectLst/>
      </xdr:grpSpPr>
      <xdr:sp macro="" textlink="">
        <xdr:nvSpPr>
          <xdr:cNvPr id="4" name="Forme libre 3"/>
          <xdr:cNvSpPr/>
        </xdr:nvSpPr>
        <xdr:spPr>
          <a:xfrm>
            <a:off x="3457266" y="1717227"/>
            <a:ext cx="134747" cy="498408"/>
          </a:xfrm>
          <a:custGeom>
            <a:avLst/>
            <a:gdLst>
              <a:gd name="connsiteX0" fmla="*/ 0 w 1211502"/>
              <a:gd name="connsiteY0" fmla="*/ 520055 h 1040110"/>
              <a:gd name="connsiteX1" fmla="*/ 260028 w 1211502"/>
              <a:gd name="connsiteY1" fmla="*/ 0 h 1040110"/>
              <a:gd name="connsiteX2" fmla="*/ 951475 w 1211502"/>
              <a:gd name="connsiteY2" fmla="*/ 0 h 1040110"/>
              <a:gd name="connsiteX3" fmla="*/ 1211502 w 1211502"/>
              <a:gd name="connsiteY3" fmla="*/ 520055 h 1040110"/>
              <a:gd name="connsiteX4" fmla="*/ 951475 w 1211502"/>
              <a:gd name="connsiteY4" fmla="*/ 1040110 h 1040110"/>
              <a:gd name="connsiteX5" fmla="*/ 260028 w 1211502"/>
              <a:gd name="connsiteY5" fmla="*/ 1040110 h 1040110"/>
              <a:gd name="connsiteX6" fmla="*/ 0 w 1211502"/>
              <a:gd name="connsiteY6" fmla="*/ 520055 h 10401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11502" h="1040110">
                <a:moveTo>
                  <a:pt x="0" y="520055"/>
                </a:moveTo>
                <a:lnTo>
                  <a:pt x="260028" y="0"/>
                </a:lnTo>
                <a:lnTo>
                  <a:pt x="951475" y="0"/>
                </a:lnTo>
                <a:lnTo>
                  <a:pt x="1211502" y="520055"/>
                </a:lnTo>
                <a:lnTo>
                  <a:pt x="951475" y="1040110"/>
                </a:lnTo>
                <a:lnTo>
                  <a:pt x="260028" y="1040110"/>
                </a:lnTo>
                <a:lnTo>
                  <a:pt x="0" y="520055"/>
                </a:lnTo>
                <a:close/>
              </a:path>
            </a:pathLst>
          </a:custGeom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87634" tIns="175060" rIns="187634" bIns="175060" numCol="1" spcCol="1270" anchor="ctr" anchorCtr="0">
            <a:noAutofit/>
          </a:bodyPr>
          <a:lstStyle/>
          <a:p>
            <a:pPr lvl="0" algn="ctr" defTabSz="466725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050" b="0" i="1" kern="1200">
                <a:latin typeface="Arial Black" panose="020B0A04020102020204" pitchFamily="34" charset="0"/>
              </a:rPr>
              <a:t>Fabrication</a:t>
            </a:r>
          </a:p>
        </xdr:txBody>
      </xdr:sp>
      <xdr:sp macro="" textlink="">
        <xdr:nvSpPr>
          <xdr:cNvPr id="8" name="Forme libre 7"/>
          <xdr:cNvSpPr/>
        </xdr:nvSpPr>
        <xdr:spPr>
          <a:xfrm>
            <a:off x="3568271" y="1992256"/>
            <a:ext cx="134747" cy="498408"/>
          </a:xfrm>
          <a:custGeom>
            <a:avLst/>
            <a:gdLst>
              <a:gd name="connsiteX0" fmla="*/ 0 w 1211502"/>
              <a:gd name="connsiteY0" fmla="*/ 520055 h 1040110"/>
              <a:gd name="connsiteX1" fmla="*/ 260028 w 1211502"/>
              <a:gd name="connsiteY1" fmla="*/ 0 h 1040110"/>
              <a:gd name="connsiteX2" fmla="*/ 951475 w 1211502"/>
              <a:gd name="connsiteY2" fmla="*/ 0 h 1040110"/>
              <a:gd name="connsiteX3" fmla="*/ 1211502 w 1211502"/>
              <a:gd name="connsiteY3" fmla="*/ 520055 h 1040110"/>
              <a:gd name="connsiteX4" fmla="*/ 951475 w 1211502"/>
              <a:gd name="connsiteY4" fmla="*/ 1040110 h 1040110"/>
              <a:gd name="connsiteX5" fmla="*/ 260028 w 1211502"/>
              <a:gd name="connsiteY5" fmla="*/ 1040110 h 1040110"/>
              <a:gd name="connsiteX6" fmla="*/ 0 w 1211502"/>
              <a:gd name="connsiteY6" fmla="*/ 520055 h 10401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11502" h="1040110">
                <a:moveTo>
                  <a:pt x="0" y="520055"/>
                </a:moveTo>
                <a:lnTo>
                  <a:pt x="260028" y="0"/>
                </a:lnTo>
                <a:lnTo>
                  <a:pt x="951475" y="0"/>
                </a:lnTo>
                <a:lnTo>
                  <a:pt x="1211502" y="520055"/>
                </a:lnTo>
                <a:lnTo>
                  <a:pt x="951475" y="1040110"/>
                </a:lnTo>
                <a:lnTo>
                  <a:pt x="260028" y="1040110"/>
                </a:lnTo>
                <a:lnTo>
                  <a:pt x="0" y="520055"/>
                </a:lnTo>
                <a:close/>
              </a:path>
            </a:pathLst>
          </a:custGeom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87634" tIns="175060" rIns="187634" bIns="175060" numCol="1" spcCol="1270" anchor="ctr" anchorCtr="0">
            <a:noAutofit/>
          </a:bodyPr>
          <a:lstStyle/>
          <a:p>
            <a:pPr lvl="0" algn="ctr" defTabSz="466725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050" b="0" i="1" kern="1200">
                <a:latin typeface="Arial Black" panose="020B0A04020102020204" pitchFamily="34" charset="0"/>
              </a:rPr>
              <a:t>coupe</a:t>
            </a:r>
          </a:p>
        </xdr:txBody>
      </xdr:sp>
      <xdr:sp macro="" textlink="">
        <xdr:nvSpPr>
          <xdr:cNvPr id="12" name="Forme libre 11"/>
          <xdr:cNvSpPr/>
        </xdr:nvSpPr>
        <xdr:spPr>
          <a:xfrm>
            <a:off x="3568637" y="2523618"/>
            <a:ext cx="134747" cy="498407"/>
          </a:xfrm>
          <a:custGeom>
            <a:avLst/>
            <a:gdLst>
              <a:gd name="connsiteX0" fmla="*/ 0 w 1211502"/>
              <a:gd name="connsiteY0" fmla="*/ 520055 h 1040110"/>
              <a:gd name="connsiteX1" fmla="*/ 260028 w 1211502"/>
              <a:gd name="connsiteY1" fmla="*/ 0 h 1040110"/>
              <a:gd name="connsiteX2" fmla="*/ 951475 w 1211502"/>
              <a:gd name="connsiteY2" fmla="*/ 0 h 1040110"/>
              <a:gd name="connsiteX3" fmla="*/ 1211502 w 1211502"/>
              <a:gd name="connsiteY3" fmla="*/ 520055 h 1040110"/>
              <a:gd name="connsiteX4" fmla="*/ 951475 w 1211502"/>
              <a:gd name="connsiteY4" fmla="*/ 1040110 h 1040110"/>
              <a:gd name="connsiteX5" fmla="*/ 260028 w 1211502"/>
              <a:gd name="connsiteY5" fmla="*/ 1040110 h 1040110"/>
              <a:gd name="connsiteX6" fmla="*/ 0 w 1211502"/>
              <a:gd name="connsiteY6" fmla="*/ 520055 h 10401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11502" h="1040110">
                <a:moveTo>
                  <a:pt x="0" y="520055"/>
                </a:moveTo>
                <a:lnTo>
                  <a:pt x="260028" y="0"/>
                </a:lnTo>
                <a:lnTo>
                  <a:pt x="951475" y="0"/>
                </a:lnTo>
                <a:lnTo>
                  <a:pt x="1211502" y="520055"/>
                </a:lnTo>
                <a:lnTo>
                  <a:pt x="951475" y="1040110"/>
                </a:lnTo>
                <a:lnTo>
                  <a:pt x="260028" y="1040110"/>
                </a:lnTo>
                <a:lnTo>
                  <a:pt x="0" y="520055"/>
                </a:lnTo>
                <a:close/>
              </a:path>
            </a:pathLst>
          </a:custGeom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87634" tIns="175060" rIns="187634" bIns="175060" numCol="1" spcCol="1270" anchor="ctr" anchorCtr="0">
            <a:noAutofit/>
          </a:bodyPr>
          <a:lstStyle/>
          <a:p>
            <a:pPr lvl="0" algn="ctr" defTabSz="466725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050" b="0" i="1" kern="1200">
                <a:latin typeface="Arial Black" panose="020B0A04020102020204" pitchFamily="34" charset="0"/>
              </a:rPr>
              <a:t>Rectif</a:t>
            </a:r>
          </a:p>
        </xdr:txBody>
      </xdr:sp>
      <xdr:sp macro="" textlink="">
        <xdr:nvSpPr>
          <xdr:cNvPr id="16" name="Forme libre 15"/>
          <xdr:cNvSpPr/>
        </xdr:nvSpPr>
        <xdr:spPr>
          <a:xfrm>
            <a:off x="3682879" y="1720870"/>
            <a:ext cx="134747" cy="498408"/>
          </a:xfrm>
          <a:custGeom>
            <a:avLst/>
            <a:gdLst>
              <a:gd name="connsiteX0" fmla="*/ 0 w 1462670"/>
              <a:gd name="connsiteY0" fmla="*/ 648306 h 1296612"/>
              <a:gd name="connsiteX1" fmla="*/ 324153 w 1462670"/>
              <a:gd name="connsiteY1" fmla="*/ 0 h 1296612"/>
              <a:gd name="connsiteX2" fmla="*/ 1138517 w 1462670"/>
              <a:gd name="connsiteY2" fmla="*/ 0 h 1296612"/>
              <a:gd name="connsiteX3" fmla="*/ 1462670 w 1462670"/>
              <a:gd name="connsiteY3" fmla="*/ 648306 h 1296612"/>
              <a:gd name="connsiteX4" fmla="*/ 1138517 w 1462670"/>
              <a:gd name="connsiteY4" fmla="*/ 1296612 h 1296612"/>
              <a:gd name="connsiteX5" fmla="*/ 324153 w 1462670"/>
              <a:gd name="connsiteY5" fmla="*/ 1296612 h 1296612"/>
              <a:gd name="connsiteX6" fmla="*/ 0 w 1462670"/>
              <a:gd name="connsiteY6" fmla="*/ 648306 h 12966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62670" h="1296612">
                <a:moveTo>
                  <a:pt x="0" y="648306"/>
                </a:moveTo>
                <a:lnTo>
                  <a:pt x="324153" y="0"/>
                </a:lnTo>
                <a:lnTo>
                  <a:pt x="1138517" y="0"/>
                </a:lnTo>
                <a:lnTo>
                  <a:pt x="1462670" y="648306"/>
                </a:lnTo>
                <a:lnTo>
                  <a:pt x="1138517" y="1296612"/>
                </a:lnTo>
                <a:lnTo>
                  <a:pt x="324153" y="1296612"/>
                </a:lnTo>
                <a:lnTo>
                  <a:pt x="0" y="648306"/>
                </a:lnTo>
                <a:close/>
              </a:path>
            </a:pathLst>
          </a:custGeom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29940" tIns="217805" rIns="229940" bIns="217805" numCol="1" spcCol="1270" anchor="ctr" anchorCtr="0">
            <a:noAutofit/>
          </a:bodyPr>
          <a:lstStyle/>
          <a:p>
            <a:pPr lvl="0" algn="ctr" defTabSz="466725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050" b="0" i="1" kern="1200">
                <a:latin typeface="Arial Black" panose="020B0A04020102020204" pitchFamily="34" charset="0"/>
              </a:rPr>
              <a:t>Affutage</a:t>
            </a:r>
          </a:p>
        </xdr:txBody>
      </xdr:sp>
      <xdr:sp macro="" textlink="">
        <xdr:nvSpPr>
          <xdr:cNvPr id="20" name="Forme libre 19"/>
          <xdr:cNvSpPr/>
        </xdr:nvSpPr>
        <xdr:spPr>
          <a:xfrm>
            <a:off x="3569321" y="1459793"/>
            <a:ext cx="135172" cy="496635"/>
          </a:xfrm>
          <a:custGeom>
            <a:avLst/>
            <a:gdLst>
              <a:gd name="connsiteX0" fmla="*/ 0 w 1211502"/>
              <a:gd name="connsiteY0" fmla="*/ 520055 h 1040110"/>
              <a:gd name="connsiteX1" fmla="*/ 260028 w 1211502"/>
              <a:gd name="connsiteY1" fmla="*/ 0 h 1040110"/>
              <a:gd name="connsiteX2" fmla="*/ 951475 w 1211502"/>
              <a:gd name="connsiteY2" fmla="*/ 0 h 1040110"/>
              <a:gd name="connsiteX3" fmla="*/ 1211502 w 1211502"/>
              <a:gd name="connsiteY3" fmla="*/ 520055 h 1040110"/>
              <a:gd name="connsiteX4" fmla="*/ 951475 w 1211502"/>
              <a:gd name="connsiteY4" fmla="*/ 1040110 h 1040110"/>
              <a:gd name="connsiteX5" fmla="*/ 260028 w 1211502"/>
              <a:gd name="connsiteY5" fmla="*/ 1040110 h 1040110"/>
              <a:gd name="connsiteX6" fmla="*/ 0 w 1211502"/>
              <a:gd name="connsiteY6" fmla="*/ 520055 h 10401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11502" h="1040110">
                <a:moveTo>
                  <a:pt x="0" y="520055"/>
                </a:moveTo>
                <a:lnTo>
                  <a:pt x="260028" y="0"/>
                </a:lnTo>
                <a:lnTo>
                  <a:pt x="951475" y="0"/>
                </a:lnTo>
                <a:lnTo>
                  <a:pt x="1211502" y="520055"/>
                </a:lnTo>
                <a:lnTo>
                  <a:pt x="951475" y="1040110"/>
                </a:lnTo>
                <a:lnTo>
                  <a:pt x="260028" y="1040110"/>
                </a:lnTo>
                <a:lnTo>
                  <a:pt x="0" y="520055"/>
                </a:lnTo>
                <a:close/>
              </a:path>
            </a:pathLst>
          </a:custGeom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87634" tIns="175060" rIns="187634" bIns="175060" numCol="1" spcCol="1270" anchor="ctr" anchorCtr="0">
            <a:noAutofit/>
          </a:bodyPr>
          <a:lstStyle/>
          <a:p>
            <a:pPr lvl="0" algn="ctr" defTabSz="466725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050" b="1" i="1" kern="1200">
                <a:effectLst/>
                <a:latin typeface="Arial Black" panose="020B0A04020102020204" pitchFamily="34" charset="0"/>
              </a:rPr>
              <a:t>commande</a:t>
            </a:r>
          </a:p>
        </xdr:txBody>
      </xdr:sp>
    </xdr:grpSp>
    <xdr:clientData/>
  </xdr:twoCellAnchor>
  <xdr:oneCellAnchor>
    <xdr:from>
      <xdr:col>5</xdr:col>
      <xdr:colOff>777240</xdr:colOff>
      <xdr:row>10</xdr:row>
      <xdr:rowOff>7620</xdr:rowOff>
    </xdr:from>
    <xdr:ext cx="184731" cy="264560"/>
    <xdr:sp macro="" textlink="">
      <xdr:nvSpPr>
        <xdr:cNvPr id="24" name="ZoneTexte 23"/>
        <xdr:cNvSpPr txBox="1"/>
      </xdr:nvSpPr>
      <xdr:spPr>
        <a:xfrm>
          <a:off x="4739640" y="18364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5</xdr:col>
      <xdr:colOff>289560</xdr:colOff>
      <xdr:row>26</xdr:row>
      <xdr:rowOff>30480</xdr:rowOff>
    </xdr:from>
    <xdr:to>
      <xdr:col>6</xdr:col>
      <xdr:colOff>757080</xdr:colOff>
      <xdr:row>31</xdr:row>
      <xdr:rowOff>16080</xdr:rowOff>
    </xdr:to>
    <xdr:sp macro="" textlink="">
      <xdr:nvSpPr>
        <xdr:cNvPr id="32" name="Forme libre 31"/>
        <xdr:cNvSpPr/>
      </xdr:nvSpPr>
      <xdr:spPr>
        <a:xfrm>
          <a:off x="4251960" y="4785360"/>
          <a:ext cx="1260000" cy="900000"/>
        </a:xfrm>
        <a:custGeom>
          <a:avLst/>
          <a:gdLst>
            <a:gd name="connsiteX0" fmla="*/ 0 w 1462670"/>
            <a:gd name="connsiteY0" fmla="*/ 648306 h 1296612"/>
            <a:gd name="connsiteX1" fmla="*/ 324153 w 1462670"/>
            <a:gd name="connsiteY1" fmla="*/ 0 h 1296612"/>
            <a:gd name="connsiteX2" fmla="*/ 1138517 w 1462670"/>
            <a:gd name="connsiteY2" fmla="*/ 0 h 1296612"/>
            <a:gd name="connsiteX3" fmla="*/ 1462670 w 1462670"/>
            <a:gd name="connsiteY3" fmla="*/ 648306 h 1296612"/>
            <a:gd name="connsiteX4" fmla="*/ 1138517 w 1462670"/>
            <a:gd name="connsiteY4" fmla="*/ 1296612 h 1296612"/>
            <a:gd name="connsiteX5" fmla="*/ 324153 w 1462670"/>
            <a:gd name="connsiteY5" fmla="*/ 1296612 h 1296612"/>
            <a:gd name="connsiteX6" fmla="*/ 0 w 1462670"/>
            <a:gd name="connsiteY6" fmla="*/ 648306 h 12966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462670" h="1296612">
              <a:moveTo>
                <a:pt x="0" y="648306"/>
              </a:moveTo>
              <a:lnTo>
                <a:pt x="324153" y="0"/>
              </a:lnTo>
              <a:lnTo>
                <a:pt x="1138517" y="0"/>
              </a:lnTo>
              <a:lnTo>
                <a:pt x="1462670" y="648306"/>
              </a:lnTo>
              <a:lnTo>
                <a:pt x="1138517" y="1296612"/>
              </a:lnTo>
              <a:lnTo>
                <a:pt x="324153" y="1296612"/>
              </a:lnTo>
              <a:lnTo>
                <a:pt x="0" y="648306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9940" tIns="217805" rIns="229940" bIns="217805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b="0" i="1" kern="1200">
              <a:latin typeface="Arial Black" panose="020B0A04020102020204" pitchFamily="34" charset="0"/>
            </a:rPr>
            <a:t>Controle</a:t>
          </a:r>
        </a:p>
      </xdr:txBody>
    </xdr:sp>
    <xdr:clientData/>
  </xdr:twoCellAnchor>
  <xdr:twoCellAnchor>
    <xdr:from>
      <xdr:col>6</xdr:col>
      <xdr:colOff>548640</xdr:colOff>
      <xdr:row>23</xdr:row>
      <xdr:rowOff>76200</xdr:rowOff>
    </xdr:from>
    <xdr:to>
      <xdr:col>8</xdr:col>
      <xdr:colOff>223680</xdr:colOff>
      <xdr:row>28</xdr:row>
      <xdr:rowOff>61800</xdr:rowOff>
    </xdr:to>
    <xdr:sp macro="" textlink="">
      <xdr:nvSpPr>
        <xdr:cNvPr id="33" name="Forme libre 32"/>
        <xdr:cNvSpPr/>
      </xdr:nvSpPr>
      <xdr:spPr>
        <a:xfrm>
          <a:off x="5303520" y="4282440"/>
          <a:ext cx="1260000" cy="900000"/>
        </a:xfrm>
        <a:custGeom>
          <a:avLst/>
          <a:gdLst>
            <a:gd name="connsiteX0" fmla="*/ 0 w 1462670"/>
            <a:gd name="connsiteY0" fmla="*/ 648306 h 1296612"/>
            <a:gd name="connsiteX1" fmla="*/ 324153 w 1462670"/>
            <a:gd name="connsiteY1" fmla="*/ 0 h 1296612"/>
            <a:gd name="connsiteX2" fmla="*/ 1138517 w 1462670"/>
            <a:gd name="connsiteY2" fmla="*/ 0 h 1296612"/>
            <a:gd name="connsiteX3" fmla="*/ 1462670 w 1462670"/>
            <a:gd name="connsiteY3" fmla="*/ 648306 h 1296612"/>
            <a:gd name="connsiteX4" fmla="*/ 1138517 w 1462670"/>
            <a:gd name="connsiteY4" fmla="*/ 1296612 h 1296612"/>
            <a:gd name="connsiteX5" fmla="*/ 324153 w 1462670"/>
            <a:gd name="connsiteY5" fmla="*/ 1296612 h 1296612"/>
            <a:gd name="connsiteX6" fmla="*/ 0 w 1462670"/>
            <a:gd name="connsiteY6" fmla="*/ 648306 h 12966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462670" h="1296612">
              <a:moveTo>
                <a:pt x="0" y="648306"/>
              </a:moveTo>
              <a:lnTo>
                <a:pt x="324153" y="0"/>
              </a:lnTo>
              <a:lnTo>
                <a:pt x="1138517" y="0"/>
              </a:lnTo>
              <a:lnTo>
                <a:pt x="1462670" y="648306"/>
              </a:lnTo>
              <a:lnTo>
                <a:pt x="1138517" y="1296612"/>
              </a:lnTo>
              <a:lnTo>
                <a:pt x="324153" y="1296612"/>
              </a:lnTo>
              <a:lnTo>
                <a:pt x="0" y="648306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9940" tIns="217805" rIns="229940" bIns="217805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b="0" i="1" kern="1200">
              <a:latin typeface="Arial Black" panose="020B0A04020102020204" pitchFamily="34" charset="0"/>
            </a:rPr>
            <a:t>Expedition</a:t>
          </a:r>
        </a:p>
      </xdr:txBody>
    </xdr:sp>
    <xdr:clientData/>
  </xdr:twoCellAnchor>
  <xdr:twoCellAnchor>
    <xdr:from>
      <xdr:col>4</xdr:col>
      <xdr:colOff>22860</xdr:colOff>
      <xdr:row>23</xdr:row>
      <xdr:rowOff>76200</xdr:rowOff>
    </xdr:from>
    <xdr:to>
      <xdr:col>5</xdr:col>
      <xdr:colOff>490380</xdr:colOff>
      <xdr:row>28</xdr:row>
      <xdr:rowOff>61800</xdr:rowOff>
    </xdr:to>
    <xdr:sp macro="" textlink="">
      <xdr:nvSpPr>
        <xdr:cNvPr id="34" name="Forme libre 33"/>
        <xdr:cNvSpPr/>
      </xdr:nvSpPr>
      <xdr:spPr>
        <a:xfrm>
          <a:off x="3192780" y="4282440"/>
          <a:ext cx="1260000" cy="900000"/>
        </a:xfrm>
        <a:custGeom>
          <a:avLst/>
          <a:gdLst>
            <a:gd name="connsiteX0" fmla="*/ 0 w 1462670"/>
            <a:gd name="connsiteY0" fmla="*/ 648306 h 1296612"/>
            <a:gd name="connsiteX1" fmla="*/ 324153 w 1462670"/>
            <a:gd name="connsiteY1" fmla="*/ 0 h 1296612"/>
            <a:gd name="connsiteX2" fmla="*/ 1138517 w 1462670"/>
            <a:gd name="connsiteY2" fmla="*/ 0 h 1296612"/>
            <a:gd name="connsiteX3" fmla="*/ 1462670 w 1462670"/>
            <a:gd name="connsiteY3" fmla="*/ 648306 h 1296612"/>
            <a:gd name="connsiteX4" fmla="*/ 1138517 w 1462670"/>
            <a:gd name="connsiteY4" fmla="*/ 1296612 h 1296612"/>
            <a:gd name="connsiteX5" fmla="*/ 324153 w 1462670"/>
            <a:gd name="connsiteY5" fmla="*/ 1296612 h 1296612"/>
            <a:gd name="connsiteX6" fmla="*/ 0 w 1462670"/>
            <a:gd name="connsiteY6" fmla="*/ 648306 h 12966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462670" h="1296612">
              <a:moveTo>
                <a:pt x="0" y="648306"/>
              </a:moveTo>
              <a:lnTo>
                <a:pt x="324153" y="0"/>
              </a:lnTo>
              <a:lnTo>
                <a:pt x="1138517" y="0"/>
              </a:lnTo>
              <a:lnTo>
                <a:pt x="1462670" y="648306"/>
              </a:lnTo>
              <a:lnTo>
                <a:pt x="1138517" y="1296612"/>
              </a:lnTo>
              <a:lnTo>
                <a:pt x="324153" y="1296612"/>
              </a:lnTo>
              <a:lnTo>
                <a:pt x="0" y="648306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9940" tIns="217805" rIns="229940" bIns="217805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800" b="0" i="0" kern="1200">
              <a:latin typeface="Arial Black" panose="020B0A04020102020204" pitchFamily="34" charset="0"/>
            </a:rPr>
            <a:t>conventionel</a:t>
          </a:r>
        </a:p>
      </xdr:txBody>
    </xdr:sp>
    <xdr:clientData/>
  </xdr:twoCellAnchor>
  <xdr:twoCellAnchor>
    <xdr:from>
      <xdr:col>0</xdr:col>
      <xdr:colOff>30480</xdr:colOff>
      <xdr:row>31</xdr:row>
      <xdr:rowOff>114300</xdr:rowOff>
    </xdr:from>
    <xdr:to>
      <xdr:col>3</xdr:col>
      <xdr:colOff>259080</xdr:colOff>
      <xdr:row>41</xdr:row>
      <xdr:rowOff>144780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312420</xdr:colOff>
      <xdr:row>31</xdr:row>
      <xdr:rowOff>114300</xdr:rowOff>
    </xdr:from>
    <xdr:to>
      <xdr:col>6</xdr:col>
      <xdr:colOff>426720</xdr:colOff>
      <xdr:row>41</xdr:row>
      <xdr:rowOff>144780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487680</xdr:colOff>
      <xdr:row>31</xdr:row>
      <xdr:rowOff>106680</xdr:rowOff>
    </xdr:from>
    <xdr:to>
      <xdr:col>10</xdr:col>
      <xdr:colOff>30480</xdr:colOff>
      <xdr:row>41</xdr:row>
      <xdr:rowOff>137160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114300</xdr:colOff>
      <xdr:row>31</xdr:row>
      <xdr:rowOff>91440</xdr:rowOff>
    </xdr:from>
    <xdr:to>
      <xdr:col>13</xdr:col>
      <xdr:colOff>411480</xdr:colOff>
      <xdr:row>41</xdr:row>
      <xdr:rowOff>121920</xdr:rowOff>
    </xdr:to>
    <xdr:graphicFrame macro="">
      <xdr:nvGraphicFramePr>
        <xdr:cNvPr id="40" name="Graphique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45720</xdr:colOff>
      <xdr:row>7</xdr:row>
      <xdr:rowOff>114300</xdr:rowOff>
    </xdr:from>
    <xdr:to>
      <xdr:col>5</xdr:col>
      <xdr:colOff>509281</xdr:colOff>
      <xdr:row>12</xdr:row>
      <xdr:rowOff>103113</xdr:rowOff>
    </xdr:to>
    <xdr:sp macro="" textlink="">
      <xdr:nvSpPr>
        <xdr:cNvPr id="42" name="Forme libre 41"/>
        <xdr:cNvSpPr/>
      </xdr:nvSpPr>
      <xdr:spPr>
        <a:xfrm>
          <a:off x="3215640" y="1394460"/>
          <a:ext cx="1256041" cy="903213"/>
        </a:xfrm>
        <a:custGeom>
          <a:avLst/>
          <a:gdLst>
            <a:gd name="connsiteX0" fmla="*/ 0 w 1211502"/>
            <a:gd name="connsiteY0" fmla="*/ 520055 h 1040110"/>
            <a:gd name="connsiteX1" fmla="*/ 260028 w 1211502"/>
            <a:gd name="connsiteY1" fmla="*/ 0 h 1040110"/>
            <a:gd name="connsiteX2" fmla="*/ 951475 w 1211502"/>
            <a:gd name="connsiteY2" fmla="*/ 0 h 1040110"/>
            <a:gd name="connsiteX3" fmla="*/ 1211502 w 1211502"/>
            <a:gd name="connsiteY3" fmla="*/ 520055 h 1040110"/>
            <a:gd name="connsiteX4" fmla="*/ 951475 w 1211502"/>
            <a:gd name="connsiteY4" fmla="*/ 1040110 h 1040110"/>
            <a:gd name="connsiteX5" fmla="*/ 260028 w 1211502"/>
            <a:gd name="connsiteY5" fmla="*/ 1040110 h 1040110"/>
            <a:gd name="connsiteX6" fmla="*/ 0 w 1211502"/>
            <a:gd name="connsiteY6" fmla="*/ 520055 h 10401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11502" h="1040110">
              <a:moveTo>
                <a:pt x="0" y="520055"/>
              </a:moveTo>
              <a:lnTo>
                <a:pt x="260028" y="0"/>
              </a:lnTo>
              <a:lnTo>
                <a:pt x="951475" y="0"/>
              </a:lnTo>
              <a:lnTo>
                <a:pt x="1211502" y="520055"/>
              </a:lnTo>
              <a:lnTo>
                <a:pt x="951475" y="1040110"/>
              </a:lnTo>
              <a:lnTo>
                <a:pt x="260028" y="1040110"/>
              </a:lnTo>
              <a:lnTo>
                <a:pt x="0" y="520055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87634" tIns="175060" rIns="187634" bIns="175060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b="0" i="1" kern="1200">
              <a:latin typeface="Arial Black" panose="020B0A04020102020204" pitchFamily="34" charset="0"/>
            </a:rPr>
            <a:t>Plan</a:t>
          </a:r>
        </a:p>
      </xdr:txBody>
    </xdr:sp>
    <xdr:clientData/>
  </xdr:twoCellAnchor>
  <xdr:twoCellAnchor>
    <xdr:from>
      <xdr:col>6</xdr:col>
      <xdr:colOff>556260</xdr:colOff>
      <xdr:row>7</xdr:row>
      <xdr:rowOff>106680</xdr:rowOff>
    </xdr:from>
    <xdr:to>
      <xdr:col>8</xdr:col>
      <xdr:colOff>227341</xdr:colOff>
      <xdr:row>12</xdr:row>
      <xdr:rowOff>95493</xdr:rowOff>
    </xdr:to>
    <xdr:sp macro="" textlink="">
      <xdr:nvSpPr>
        <xdr:cNvPr id="43" name="Forme libre 42"/>
        <xdr:cNvSpPr/>
      </xdr:nvSpPr>
      <xdr:spPr>
        <a:xfrm>
          <a:off x="5311140" y="1386840"/>
          <a:ext cx="1256041" cy="903213"/>
        </a:xfrm>
        <a:custGeom>
          <a:avLst/>
          <a:gdLst>
            <a:gd name="connsiteX0" fmla="*/ 0 w 1211502"/>
            <a:gd name="connsiteY0" fmla="*/ 520055 h 1040110"/>
            <a:gd name="connsiteX1" fmla="*/ 260028 w 1211502"/>
            <a:gd name="connsiteY1" fmla="*/ 0 h 1040110"/>
            <a:gd name="connsiteX2" fmla="*/ 951475 w 1211502"/>
            <a:gd name="connsiteY2" fmla="*/ 0 h 1040110"/>
            <a:gd name="connsiteX3" fmla="*/ 1211502 w 1211502"/>
            <a:gd name="connsiteY3" fmla="*/ 520055 h 1040110"/>
            <a:gd name="connsiteX4" fmla="*/ 951475 w 1211502"/>
            <a:gd name="connsiteY4" fmla="*/ 1040110 h 1040110"/>
            <a:gd name="connsiteX5" fmla="*/ 260028 w 1211502"/>
            <a:gd name="connsiteY5" fmla="*/ 1040110 h 1040110"/>
            <a:gd name="connsiteX6" fmla="*/ 0 w 1211502"/>
            <a:gd name="connsiteY6" fmla="*/ 520055 h 10401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11502" h="1040110">
              <a:moveTo>
                <a:pt x="0" y="520055"/>
              </a:moveTo>
              <a:lnTo>
                <a:pt x="260028" y="0"/>
              </a:lnTo>
              <a:lnTo>
                <a:pt x="951475" y="0"/>
              </a:lnTo>
              <a:lnTo>
                <a:pt x="1211502" y="520055"/>
              </a:lnTo>
              <a:lnTo>
                <a:pt x="951475" y="1040110"/>
              </a:lnTo>
              <a:lnTo>
                <a:pt x="260028" y="1040110"/>
              </a:lnTo>
              <a:lnTo>
                <a:pt x="0" y="520055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87634" tIns="175060" rIns="187634" bIns="175060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b="0" i="1" kern="1200">
              <a:latin typeface="Arial Black" panose="020B0A04020102020204" pitchFamily="34" charset="0"/>
            </a:rPr>
            <a:t>Stock</a:t>
          </a:r>
        </a:p>
      </xdr:txBody>
    </xdr:sp>
    <xdr:clientData/>
  </xdr:twoCellAnchor>
  <xdr:twoCellAnchor>
    <xdr:from>
      <xdr:col>0</xdr:col>
      <xdr:colOff>30480</xdr:colOff>
      <xdr:row>0</xdr:row>
      <xdr:rowOff>45720</xdr:rowOff>
    </xdr:from>
    <xdr:to>
      <xdr:col>2</xdr:col>
      <xdr:colOff>624840</xdr:colOff>
      <xdr:row>2</xdr:row>
      <xdr:rowOff>22860</xdr:rowOff>
    </xdr:to>
    <xdr:sp macro="" textlink="">
      <xdr:nvSpPr>
        <xdr:cNvPr id="45" name="Rectangle à coins arrondis 44"/>
        <xdr:cNvSpPr/>
      </xdr:nvSpPr>
      <xdr:spPr>
        <a:xfrm>
          <a:off x="30480" y="45720"/>
          <a:ext cx="2179320" cy="342900"/>
        </a:xfrm>
        <a:prstGeom prst="roundRect">
          <a:avLst/>
        </a:prstGeom>
        <a:noFill/>
        <a:ln w="22225" cmpd="sng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 u="sng">
              <a:latin typeface="Arial Black" panose="020B0A04020102020204" pitchFamily="34" charset="0"/>
            </a:rPr>
            <a:t>Date:</a:t>
          </a:r>
        </a:p>
      </xdr:txBody>
    </xdr:sp>
    <xdr:clientData/>
  </xdr:twoCellAnchor>
  <xdr:twoCellAnchor>
    <xdr:from>
      <xdr:col>0</xdr:col>
      <xdr:colOff>723900</xdr:colOff>
      <xdr:row>0</xdr:row>
      <xdr:rowOff>53340</xdr:rowOff>
    </xdr:from>
    <xdr:to>
      <xdr:col>2</xdr:col>
      <xdr:colOff>609600</xdr:colOff>
      <xdr:row>2</xdr:row>
      <xdr:rowOff>0</xdr:rowOff>
    </xdr:to>
    <xdr:sp macro="" textlink="'suivi commande'!A9">
      <xdr:nvSpPr>
        <xdr:cNvPr id="46" name="Rectangle à coins arrondis 45"/>
        <xdr:cNvSpPr/>
      </xdr:nvSpPr>
      <xdr:spPr>
        <a:xfrm>
          <a:off x="723900" y="53340"/>
          <a:ext cx="1470660" cy="3124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A0575FBC-9A7A-4B01-AB1F-522BE4A098BC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 algn="l"/>
            <a:t> </a:t>
          </a:fld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14</xdr:row>
          <xdr:rowOff>7620</xdr:rowOff>
        </xdr:from>
        <xdr:to>
          <xdr:col>1</xdr:col>
          <xdr:colOff>495300</xdr:colOff>
          <xdr:row>15</xdr:row>
          <xdr:rowOff>83820</xdr:rowOff>
        </xdr:to>
        <xdr:sp macro="" textlink="">
          <xdr:nvSpPr>
            <xdr:cNvPr id="27665" name="Label1" hidden="1">
              <a:extLst>
                <a:ext uri="{63B3BB69-23CF-44E3-9099-C40C66FF867C}">
                  <a14:compatExt spid="_x0000_s276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30480</xdr:rowOff>
        </xdr:from>
        <xdr:to>
          <xdr:col>1</xdr:col>
          <xdr:colOff>571500</xdr:colOff>
          <xdr:row>23</xdr:row>
          <xdr:rowOff>106680</xdr:rowOff>
        </xdr:to>
        <xdr:sp macro="" textlink="">
          <xdr:nvSpPr>
            <xdr:cNvPr id="27666" name="Label2" hidden="1">
              <a:extLst>
                <a:ext uri="{63B3BB69-23CF-44E3-9099-C40C66FF867C}">
                  <a14:compatExt spid="_x0000_s276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137160</xdr:rowOff>
        </xdr:from>
        <xdr:to>
          <xdr:col>1</xdr:col>
          <xdr:colOff>434340</xdr:colOff>
          <xdr:row>25</xdr:row>
          <xdr:rowOff>30480</xdr:rowOff>
        </xdr:to>
        <xdr:sp macro="" textlink="">
          <xdr:nvSpPr>
            <xdr:cNvPr id="27667" name="Label3" hidden="1">
              <a:extLst>
                <a:ext uri="{63B3BB69-23CF-44E3-9099-C40C66FF867C}">
                  <a14:compatExt spid="_x0000_s276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15</xdr:row>
          <xdr:rowOff>152400</xdr:rowOff>
        </xdr:from>
        <xdr:to>
          <xdr:col>1</xdr:col>
          <xdr:colOff>464820</xdr:colOff>
          <xdr:row>17</xdr:row>
          <xdr:rowOff>45720</xdr:rowOff>
        </xdr:to>
        <xdr:sp macro="" textlink="">
          <xdr:nvSpPr>
            <xdr:cNvPr id="27668" name="Label4" hidden="1">
              <a:extLst>
                <a:ext uri="{63B3BB69-23CF-44E3-9099-C40C66FF867C}">
                  <a14:compatExt spid="_x0000_s276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</xdr:colOff>
          <xdr:row>20</xdr:row>
          <xdr:rowOff>99060</xdr:rowOff>
        </xdr:from>
        <xdr:to>
          <xdr:col>2</xdr:col>
          <xdr:colOff>198120</xdr:colOff>
          <xdr:row>21</xdr:row>
          <xdr:rowOff>175260</xdr:rowOff>
        </xdr:to>
        <xdr:sp macro="" textlink="">
          <xdr:nvSpPr>
            <xdr:cNvPr id="27669" name="Label5" hidden="1">
              <a:extLst>
                <a:ext uri="{63B3BB69-23CF-44E3-9099-C40C66FF867C}">
                  <a14:compatExt spid="_x0000_s276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15240</xdr:rowOff>
        </xdr:from>
        <xdr:to>
          <xdr:col>1</xdr:col>
          <xdr:colOff>472440</xdr:colOff>
          <xdr:row>20</xdr:row>
          <xdr:rowOff>91440</xdr:rowOff>
        </xdr:to>
        <xdr:sp macro="" textlink="">
          <xdr:nvSpPr>
            <xdr:cNvPr id="27670" name="Label6" hidden="1">
              <a:extLst>
                <a:ext uri="{63B3BB69-23CF-44E3-9099-C40C66FF867C}">
                  <a14:compatExt spid="_x0000_s276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</xdr:colOff>
          <xdr:row>17</xdr:row>
          <xdr:rowOff>83820</xdr:rowOff>
        </xdr:from>
        <xdr:to>
          <xdr:col>1</xdr:col>
          <xdr:colOff>487680</xdr:colOff>
          <xdr:row>18</xdr:row>
          <xdr:rowOff>160020</xdr:rowOff>
        </xdr:to>
        <xdr:sp macro="" textlink="">
          <xdr:nvSpPr>
            <xdr:cNvPr id="27671" name="Label7" hidden="1">
              <a:extLst>
                <a:ext uri="{63B3BB69-23CF-44E3-9099-C40C66FF867C}">
                  <a14:compatExt spid="_x0000_s276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15</xdr:row>
          <xdr:rowOff>91440</xdr:rowOff>
        </xdr:from>
        <xdr:to>
          <xdr:col>3</xdr:col>
          <xdr:colOff>762000</xdr:colOff>
          <xdr:row>16</xdr:row>
          <xdr:rowOff>175260</xdr:rowOff>
        </xdr:to>
        <xdr:sp macro="" textlink="">
          <xdr:nvSpPr>
            <xdr:cNvPr id="27672" name="TextBox1" hidden="1">
              <a:extLst>
                <a:ext uri="{63B3BB69-23CF-44E3-9099-C40C66FF867C}">
                  <a14:compatExt spid="_x0000_s276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13</xdr:row>
          <xdr:rowOff>152400</xdr:rowOff>
        </xdr:from>
        <xdr:to>
          <xdr:col>3</xdr:col>
          <xdr:colOff>762000</xdr:colOff>
          <xdr:row>15</xdr:row>
          <xdr:rowOff>53340</xdr:rowOff>
        </xdr:to>
        <xdr:sp macro="" textlink="">
          <xdr:nvSpPr>
            <xdr:cNvPr id="27673" name="TextBox2" hidden="1">
              <a:extLst>
                <a:ext uri="{63B3BB69-23CF-44E3-9099-C40C66FF867C}">
                  <a14:compatExt spid="_x0000_s27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17</xdr:row>
          <xdr:rowOff>30480</xdr:rowOff>
        </xdr:from>
        <xdr:to>
          <xdr:col>3</xdr:col>
          <xdr:colOff>762000</xdr:colOff>
          <xdr:row>18</xdr:row>
          <xdr:rowOff>114300</xdr:rowOff>
        </xdr:to>
        <xdr:sp macro="" textlink="">
          <xdr:nvSpPr>
            <xdr:cNvPr id="27674" name="TextBox3" hidden="1">
              <a:extLst>
                <a:ext uri="{63B3BB69-23CF-44E3-9099-C40C66FF867C}">
                  <a14:compatExt spid="_x0000_s27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18</xdr:row>
          <xdr:rowOff>152400</xdr:rowOff>
        </xdr:from>
        <xdr:to>
          <xdr:col>3</xdr:col>
          <xdr:colOff>762000</xdr:colOff>
          <xdr:row>20</xdr:row>
          <xdr:rowOff>53340</xdr:rowOff>
        </xdr:to>
        <xdr:sp macro="" textlink="">
          <xdr:nvSpPr>
            <xdr:cNvPr id="27675" name="TextBox4" hidden="1">
              <a:extLst>
                <a:ext uri="{63B3BB69-23CF-44E3-9099-C40C66FF867C}">
                  <a14:compatExt spid="_x0000_s27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23</xdr:row>
          <xdr:rowOff>129540</xdr:rowOff>
        </xdr:from>
        <xdr:to>
          <xdr:col>3</xdr:col>
          <xdr:colOff>754380</xdr:colOff>
          <xdr:row>25</xdr:row>
          <xdr:rowOff>30480</xdr:rowOff>
        </xdr:to>
        <xdr:sp macro="" textlink="">
          <xdr:nvSpPr>
            <xdr:cNvPr id="27676" name="TextBox5" hidden="1">
              <a:extLst>
                <a:ext uri="{63B3BB69-23CF-44E3-9099-C40C66FF867C}">
                  <a14:compatExt spid="_x0000_s276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20</xdr:row>
          <xdr:rowOff>76200</xdr:rowOff>
        </xdr:from>
        <xdr:to>
          <xdr:col>3</xdr:col>
          <xdr:colOff>762000</xdr:colOff>
          <xdr:row>21</xdr:row>
          <xdr:rowOff>160020</xdr:rowOff>
        </xdr:to>
        <xdr:sp macro="" textlink="">
          <xdr:nvSpPr>
            <xdr:cNvPr id="27677" name="TextBox6" hidden="1">
              <a:extLst>
                <a:ext uri="{63B3BB69-23CF-44E3-9099-C40C66FF867C}">
                  <a14:compatExt spid="_x0000_s276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22</xdr:row>
          <xdr:rowOff>7620</xdr:rowOff>
        </xdr:from>
        <xdr:to>
          <xdr:col>3</xdr:col>
          <xdr:colOff>754380</xdr:colOff>
          <xdr:row>23</xdr:row>
          <xdr:rowOff>91440</xdr:rowOff>
        </xdr:to>
        <xdr:sp macro="" textlink="">
          <xdr:nvSpPr>
            <xdr:cNvPr id="27678" name="TextBox7" hidden="1">
              <a:extLst>
                <a:ext uri="{63B3BB69-23CF-44E3-9099-C40C66FF867C}">
                  <a14:compatExt spid="_x0000_s276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83820</xdr:rowOff>
        </xdr:from>
        <xdr:to>
          <xdr:col>3</xdr:col>
          <xdr:colOff>335280</xdr:colOff>
          <xdr:row>10</xdr:row>
          <xdr:rowOff>106680</xdr:rowOff>
        </xdr:to>
        <xdr:sp macro="" textlink="">
          <xdr:nvSpPr>
            <xdr:cNvPr id="27679" name="ComboBox1" hidden="1">
              <a:extLst>
                <a:ext uri="{63B3BB69-23CF-44E3-9099-C40C66FF867C}">
                  <a14:compatExt spid="_x0000_s27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160020</xdr:colOff>
          <xdr:row>26</xdr:row>
          <xdr:rowOff>15240</xdr:rowOff>
        </xdr:from>
        <xdr:to>
          <xdr:col>3</xdr:col>
          <xdr:colOff>647700</xdr:colOff>
          <xdr:row>27</xdr:row>
          <xdr:rowOff>152400</xdr:rowOff>
        </xdr:to>
        <xdr:sp macro="" textlink="">
          <xdr:nvSpPr>
            <xdr:cNvPr id="27680" name="CommandButton1" hidden="1">
              <a:extLst>
                <a:ext uri="{63B3BB69-23CF-44E3-9099-C40C66FF867C}">
                  <a14:compatExt spid="_x0000_s276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746760</xdr:colOff>
      <xdr:row>0</xdr:row>
      <xdr:rowOff>30480</xdr:rowOff>
    </xdr:from>
    <xdr:to>
      <xdr:col>10</xdr:col>
      <xdr:colOff>777240</xdr:colOff>
      <xdr:row>6</xdr:row>
      <xdr:rowOff>114300</xdr:rowOff>
    </xdr:to>
    <xdr:sp macro="" textlink="">
      <xdr:nvSpPr>
        <xdr:cNvPr id="47" name="Rectangle à coins arrondis 46"/>
        <xdr:cNvSpPr/>
      </xdr:nvSpPr>
      <xdr:spPr>
        <a:xfrm>
          <a:off x="2331720" y="30480"/>
          <a:ext cx="6370320" cy="1181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logo entreprise </a:t>
          </a: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0.39248</cdr:x>
      <cdr:y>0.42833</cdr:y>
    </cdr:from>
    <cdr:to>
      <cdr:x>0.65915</cdr:x>
      <cdr:y>0.58248</cdr:y>
    </cdr:to>
    <cdr:sp macro="" textlink="">
      <cdr:nvSpPr>
        <cdr:cNvPr id="2" name="Rectangle à coins arrondis 1"/>
        <cdr:cNvSpPr/>
      </cdr:nvSpPr>
      <cdr:spPr>
        <a:xfrm xmlns:a="http://schemas.openxmlformats.org/drawingml/2006/main">
          <a:off x="1202269" y="796392"/>
          <a:ext cx="816874" cy="286608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r>
            <a:rPr lang="fr-FR" sz="1000" b="1" i="1"/>
            <a:t>Fabrication</a:t>
          </a:r>
        </a:p>
      </cdr:txBody>
    </cdr:sp>
  </cdr:relSizeAnchor>
  <cdr:relSizeAnchor xmlns:cdr="http://schemas.openxmlformats.org/drawingml/2006/chartDrawing">
    <cdr:from>
      <cdr:x>0.38596</cdr:x>
      <cdr:y>0.64904</cdr:y>
    </cdr:from>
    <cdr:to>
      <cdr:x>0.62632</cdr:x>
      <cdr:y>0.76367</cdr:y>
    </cdr:to>
    <cdr:sp macro="" textlink="">
      <cdr:nvSpPr>
        <cdr:cNvPr id="3" name="Étiquette 2"/>
        <cdr:cNvSpPr/>
      </cdr:nvSpPr>
      <cdr:spPr>
        <a:xfrm xmlns:a="http://schemas.openxmlformats.org/drawingml/2006/main">
          <a:off x="1182288" y="1206750"/>
          <a:ext cx="736280" cy="213130"/>
        </a:xfrm>
        <a:prstGeom xmlns:a="http://schemas.openxmlformats.org/drawingml/2006/main" prst="plaque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0.38766</cdr:x>
      <cdr:y>0.46112</cdr:y>
    </cdr:from>
    <cdr:to>
      <cdr:x>0.65433</cdr:x>
      <cdr:y>0.61527</cdr:y>
    </cdr:to>
    <cdr:sp macro="" textlink="">
      <cdr:nvSpPr>
        <cdr:cNvPr id="2" name="Rectangle à coins arrondis 1"/>
        <cdr:cNvSpPr/>
      </cdr:nvSpPr>
      <cdr:spPr>
        <a:xfrm xmlns:a="http://schemas.openxmlformats.org/drawingml/2006/main">
          <a:off x="965955" y="857352"/>
          <a:ext cx="664473" cy="286608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r>
            <a:rPr lang="fr-FR" sz="1000" b="1" i="1">
              <a:latin typeface="+mn-lt"/>
            </a:rPr>
            <a:t>Affutage</a:t>
          </a:r>
        </a:p>
      </cdr:txBody>
    </cdr:sp>
  </cdr:relSizeAnchor>
  <cdr:relSizeAnchor xmlns:cdr="http://schemas.openxmlformats.org/drawingml/2006/chartDrawing">
    <cdr:from>
      <cdr:x>0.40544</cdr:x>
      <cdr:y>0.68593</cdr:y>
    </cdr:from>
    <cdr:to>
      <cdr:x>0.6458</cdr:x>
      <cdr:y>0.80056</cdr:y>
    </cdr:to>
    <cdr:sp macro="" textlink="">
      <cdr:nvSpPr>
        <cdr:cNvPr id="3" name="Étiquette 2"/>
        <cdr:cNvSpPr/>
      </cdr:nvSpPr>
      <cdr:spPr>
        <a:xfrm xmlns:a="http://schemas.openxmlformats.org/drawingml/2006/main">
          <a:off x="1010263" y="1275334"/>
          <a:ext cx="598915" cy="213129"/>
        </a:xfrm>
        <a:prstGeom xmlns:a="http://schemas.openxmlformats.org/drawingml/2006/main" prst="plaque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0.37258</cdr:x>
      <cdr:y>0.45292</cdr:y>
    </cdr:from>
    <cdr:to>
      <cdr:x>0.63925</cdr:x>
      <cdr:y>0.60707</cdr:y>
    </cdr:to>
    <cdr:sp macro="" textlink="">
      <cdr:nvSpPr>
        <cdr:cNvPr id="2" name="Rectangle à coins arrondis 1"/>
        <cdr:cNvSpPr/>
      </cdr:nvSpPr>
      <cdr:spPr>
        <a:xfrm xmlns:a="http://schemas.openxmlformats.org/drawingml/2006/main">
          <a:off x="1141309" y="842112"/>
          <a:ext cx="816874" cy="286608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r>
            <a:rPr lang="fr-FR" sz="1000" b="1" i="1"/>
            <a:t>Rectif</a:t>
          </a:r>
        </a:p>
      </cdr:txBody>
    </cdr:sp>
  </cdr:relSizeAnchor>
  <cdr:relSizeAnchor xmlns:cdr="http://schemas.openxmlformats.org/drawingml/2006/chartDrawing">
    <cdr:from>
      <cdr:x>0.38845</cdr:x>
      <cdr:y>0.66953</cdr:y>
    </cdr:from>
    <cdr:to>
      <cdr:x>0.62881</cdr:x>
      <cdr:y>0.78416</cdr:y>
    </cdr:to>
    <cdr:sp macro="" textlink="">
      <cdr:nvSpPr>
        <cdr:cNvPr id="3" name="Étiquette 2"/>
        <cdr:cNvSpPr/>
      </cdr:nvSpPr>
      <cdr:spPr>
        <a:xfrm xmlns:a="http://schemas.openxmlformats.org/drawingml/2006/main">
          <a:off x="1189908" y="1244850"/>
          <a:ext cx="736280" cy="213130"/>
        </a:xfrm>
        <a:prstGeom xmlns:a="http://schemas.openxmlformats.org/drawingml/2006/main" prst="plaque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0.36761</cdr:x>
      <cdr:y>0.42424</cdr:y>
    </cdr:from>
    <cdr:to>
      <cdr:x>0.63428</cdr:x>
      <cdr:y>0.57839</cdr:y>
    </cdr:to>
    <cdr:sp macro="" textlink="">
      <cdr:nvSpPr>
        <cdr:cNvPr id="2" name="Rectangle à coins arrondis 1"/>
        <cdr:cNvSpPr/>
      </cdr:nvSpPr>
      <cdr:spPr>
        <a:xfrm xmlns:a="http://schemas.openxmlformats.org/drawingml/2006/main">
          <a:off x="1126069" y="788772"/>
          <a:ext cx="816874" cy="286608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r>
            <a:rPr lang="fr-FR" sz="1000" b="1" i="1"/>
            <a:t>Controle</a:t>
          </a:r>
        </a:p>
      </cdr:txBody>
    </cdr:sp>
  </cdr:relSizeAnchor>
  <cdr:relSizeAnchor xmlns:cdr="http://schemas.openxmlformats.org/drawingml/2006/chartDrawing">
    <cdr:from>
      <cdr:x>0.38596</cdr:x>
      <cdr:y>0.62445</cdr:y>
    </cdr:from>
    <cdr:to>
      <cdr:x>0.62632</cdr:x>
      <cdr:y>0.73908</cdr:y>
    </cdr:to>
    <cdr:sp macro="" textlink="">
      <cdr:nvSpPr>
        <cdr:cNvPr id="3" name="Étiquette 2"/>
        <cdr:cNvSpPr/>
      </cdr:nvSpPr>
      <cdr:spPr>
        <a:xfrm xmlns:a="http://schemas.openxmlformats.org/drawingml/2006/main">
          <a:off x="1182288" y="1161030"/>
          <a:ext cx="736280" cy="213130"/>
        </a:xfrm>
        <a:prstGeom xmlns:a="http://schemas.openxmlformats.org/drawingml/2006/main" prst="plaque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274320</xdr:colOff>
      <xdr:row>12</xdr:row>
      <xdr:rowOff>53340</xdr:rowOff>
    </xdr:from>
    <xdr:to>
      <xdr:col>12</xdr:col>
      <xdr:colOff>655320</xdr:colOff>
      <xdr:row>33</xdr:row>
      <xdr:rowOff>68580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0.3614</cdr:x>
      <cdr:y>0.38735</cdr:y>
    </cdr:from>
    <cdr:to>
      <cdr:x>0.62807</cdr:x>
      <cdr:y>0.5415</cdr:y>
    </cdr:to>
    <cdr:sp macro="" textlink="">
      <cdr:nvSpPr>
        <cdr:cNvPr id="2" name="Rectangle à coins arrondis 1"/>
        <cdr:cNvSpPr/>
      </cdr:nvSpPr>
      <cdr:spPr>
        <a:xfrm xmlns:a="http://schemas.openxmlformats.org/drawingml/2006/main">
          <a:off x="1569720" y="1493520"/>
          <a:ext cx="1158240" cy="594360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0.38596</cdr:x>
      <cdr:y>0.63636</cdr:y>
    </cdr:from>
    <cdr:to>
      <cdr:x>0.62632</cdr:x>
      <cdr:y>0.75099</cdr:y>
    </cdr:to>
    <cdr:sp macro="" textlink="">
      <cdr:nvSpPr>
        <cdr:cNvPr id="3" name="Étiquette 2"/>
        <cdr:cNvSpPr/>
      </cdr:nvSpPr>
      <cdr:spPr>
        <a:xfrm xmlns:a="http://schemas.openxmlformats.org/drawingml/2006/main">
          <a:off x="1676400" y="2453640"/>
          <a:ext cx="1043940" cy="441960"/>
        </a:xfrm>
        <a:prstGeom xmlns:a="http://schemas.openxmlformats.org/drawingml/2006/main" prst="plaque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ables/table1.xml><?xml version="1.0" encoding="utf-8"?>
<table xmlns="http://schemas.openxmlformats.org/spreadsheetml/2006/main" id="7" name="Tableau48" displayName="Tableau48" ref="B10:L12" totalsRowShown="0">
  <autoFilter ref="B10:L12"/>
  <tableColumns count="11">
    <tableColumn id="1" name="Client"/>
    <tableColumn id="2" name="reference"/>
    <tableColumn id="23" name="Bon de fabrication"/>
    <tableColumn id="24" name="num de commande"/>
    <tableColumn id="25" name="Designation"/>
    <tableColumn id="3" name="quantité"/>
    <tableColumn id="4" name="avancement"/>
    <tableColumn id="19" name="Dia barreau"/>
    <tableColumn id="20" name="Lg outils"/>
    <tableColumn id="21" name="Pas trou d huile"/>
    <tableColumn id="22" name="Ecart trou d huil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8:L9" insertRow="1" totalsRowShown="0">
  <autoFilter ref="A8:L9"/>
  <tableColumns count="12">
    <tableColumn id="1" name="Date"/>
    <tableColumn id="2" name="Client"/>
    <tableColumn id="3" name="reference"/>
    <tableColumn id="4" name="Bon de fabrication"/>
    <tableColumn id="5" name="num de commande"/>
    <tableColumn id="6" name="Designation"/>
    <tableColumn id="7" name="quantité"/>
    <tableColumn id="12" name="machine"/>
    <tableColumn id="8" name="tps de reglage "/>
    <tableColumn id="9" name="tps fabrication"/>
    <tableColumn id="10" name="tps total"/>
    <tableColumn id="11" name="rapport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8:N223" totalsRowShown="0" headerRowDxfId="27" dataDxfId="26" headerRowBorderDxfId="42" tableBorderDxfId="43">
  <autoFilter ref="A8:N223"/>
  <tableColumns count="14">
    <tableColumn id="1" name="Date" dataDxfId="41"/>
    <tableColumn id="2" name="Client" dataDxfId="40"/>
    <tableColumn id="3" name="reference" dataDxfId="39"/>
    <tableColumn id="14" name="N°de piece" dataDxfId="38"/>
    <tableColumn id="4" name="Bon de fabrication" dataDxfId="37"/>
    <tableColumn id="5" name="num de commande" dataDxfId="36"/>
    <tableColumn id="6" name="Designation" dataDxfId="35"/>
    <tableColumn id="7" name="quantité" dataDxfId="34"/>
    <tableColumn id="12" name="machine" dataDxfId="33"/>
    <tableColumn id="8" name="date affutage" dataDxfId="32"/>
    <tableColumn id="9" name="date de contrôle" dataDxfId="31"/>
    <tableColumn id="10" name="date expedition" dataDxfId="30"/>
    <tableColumn id="13" name="suivi pieces" dataDxfId="29">
      <calculatedColumnFormula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calculatedColumnFormula>
    </tableColumn>
    <tableColumn id="11" name="rapport" dataDxfId="28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8:J9" insertRowShift="1" totalsRowShown="0" headerRowDxfId="0" dataDxfId="1" headerRowBorderDxfId="12" tableBorderDxfId="13">
  <autoFilter ref="A8:J9"/>
  <tableColumns count="10">
    <tableColumn id="1" name="Date" dataDxfId="11"/>
    <tableColumn id="2" name="Colonne1" dataDxfId="10"/>
    <tableColumn id="3" name="Client" dataDxfId="9"/>
    <tableColumn id="4" name="reference" dataDxfId="8"/>
    <tableColumn id="5" name="N°de piece" dataDxfId="7"/>
    <tableColumn id="6" name="Bon de fabrication" dataDxfId="6"/>
    <tableColumn id="7" name="num de commande" dataDxfId="5"/>
    <tableColumn id="8" name="Designation" dataDxfId="4"/>
    <tableColumn id="9" name="quantité" dataDxfId="3"/>
    <tableColumn id="10" name="rapport" dataDxfId="2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9:V160" totalsRowShown="0">
  <autoFilter ref="A9:V160"/>
  <tableColumns count="22">
    <tableColumn id="1" name="Reference"/>
    <tableColumn id="2" name="Client"/>
    <tableColumn id="3" name="Designiation"/>
    <tableColumn id="4" name="Tps reglage" dataDxfId="58"/>
    <tableColumn id="5" name="Tps coupe" dataDxfId="57"/>
    <tableColumn id="6" name="Tps total" dataDxfId="56">
      <calculatedColumnFormula>SUM(Tableau4[[#This Row],[Tps reglage]:[Tps coupe]])</calculatedColumnFormula>
    </tableColumn>
    <tableColumn id="7" name="Tps reglage2" dataDxfId="55"/>
    <tableColumn id="8" name="Tps rectif" dataDxfId="54"/>
    <tableColumn id="9" name="Tps total3" dataDxfId="53">
      <calculatedColumnFormula>SUM(Tableau4[[#This Row],[Tps reglage2]:[Tps rectif]])</calculatedColumnFormula>
    </tableColumn>
    <tableColumn id="10" name="Tps reglage4" dataDxfId="52"/>
    <tableColumn id="11" name="Tps fabrication" dataDxfId="51"/>
    <tableColumn id="12" name="Tps total5" dataDxfId="50">
      <calculatedColumnFormula>SUM(Tableau4[[#This Row],[Tps reglage4]:[Tps fabrication]])</calculatedColumnFormula>
    </tableColumn>
    <tableColumn id="13" name="Tps reglage6" dataDxfId="49"/>
    <tableColumn id="14" name="Tps fabrication7" dataDxfId="48"/>
    <tableColumn id="15" name="Tps total8" dataDxfId="47">
      <calculatedColumnFormula>SUM(Tableau4[[#This Row],[Tps reglage6]:[Tps fabrication7]])</calculatedColumnFormula>
    </tableColumn>
    <tableColumn id="16" name="Tps reglage9" dataDxfId="46"/>
    <tableColumn id="17" name="Tps affutage" dataDxfId="45"/>
    <tableColumn id="18" name="Tps total10" dataDxfId="44">
      <calculatedColumnFormula>SUM(Tableau4[[#This Row],[Tps reglage9]:[Tps affutage]])</calculatedColumnFormula>
    </tableColumn>
    <tableColumn id="19" name="Dia barreau"/>
    <tableColumn id="20" name="Lg outils"/>
    <tableColumn id="21" name="Pas trou d huile"/>
    <tableColumn id="22" name="Ecart trou d huil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7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36364E7-5B42-42B5-98B2-5CFB513F106E}">
  <we:reference id="wa200005669" version="2.0.0.0" store="fr-FR" storeType="OMEX"/>
  <we:alternateReferences>
    <we:reference id="WA200005669" version="2.0.0.0" store="WA200005669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1.xml"/><Relationship Id="rId26" Type="http://schemas.openxmlformats.org/officeDocument/2006/relationships/control" Target="../activeX/activeX15.xml"/><Relationship Id="rId3" Type="http://schemas.openxmlformats.org/officeDocument/2006/relationships/control" Target="../activeX/activeX1.xml"/><Relationship Id="rId21" Type="http://schemas.openxmlformats.org/officeDocument/2006/relationships/image" Target="../media/image7.emf"/><Relationship Id="rId7" Type="http://schemas.openxmlformats.org/officeDocument/2006/relationships/control" Target="../activeX/activeX3.xml"/><Relationship Id="rId12" Type="http://schemas.openxmlformats.org/officeDocument/2006/relationships/control" Target="../activeX/activeX7.xml"/><Relationship Id="rId17" Type="http://schemas.openxmlformats.org/officeDocument/2006/relationships/image" Target="../media/image5.emf"/><Relationship Id="rId25" Type="http://schemas.openxmlformats.org/officeDocument/2006/relationships/image" Target="../media/image9.emf"/><Relationship Id="rId2" Type="http://schemas.openxmlformats.org/officeDocument/2006/relationships/vmlDrawing" Target="../drawings/vmlDrawing1.vm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2.xml"/><Relationship Id="rId29" Type="http://schemas.openxmlformats.org/officeDocument/2006/relationships/image" Target="../media/image11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6.xml"/><Relationship Id="rId24" Type="http://schemas.openxmlformats.org/officeDocument/2006/relationships/control" Target="../activeX/activeX14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9.xml"/><Relationship Id="rId23" Type="http://schemas.openxmlformats.org/officeDocument/2006/relationships/image" Target="../media/image8.emf"/><Relationship Id="rId28" Type="http://schemas.openxmlformats.org/officeDocument/2006/relationships/control" Target="../activeX/activeX16.xml"/><Relationship Id="rId10" Type="http://schemas.openxmlformats.org/officeDocument/2006/relationships/control" Target="../activeX/activeX5.xml"/><Relationship Id="rId19" Type="http://schemas.openxmlformats.org/officeDocument/2006/relationships/image" Target="../media/image6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4.emf"/><Relationship Id="rId22" Type="http://schemas.openxmlformats.org/officeDocument/2006/relationships/control" Target="../activeX/activeX13.xml"/><Relationship Id="rId27" Type="http://schemas.openxmlformats.org/officeDocument/2006/relationships/image" Target="../media/image10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13" Type="http://schemas.openxmlformats.org/officeDocument/2006/relationships/control" Target="../activeX/activeX22.xml"/><Relationship Id="rId18" Type="http://schemas.openxmlformats.org/officeDocument/2006/relationships/image" Target="../media/image20.emf"/><Relationship Id="rId26" Type="http://schemas.openxmlformats.org/officeDocument/2006/relationships/image" Target="../media/image24.emf"/><Relationship Id="rId3" Type="http://schemas.openxmlformats.org/officeDocument/2006/relationships/control" Target="../activeX/activeX17.xml"/><Relationship Id="rId21" Type="http://schemas.openxmlformats.org/officeDocument/2006/relationships/control" Target="../activeX/activeX26.xml"/><Relationship Id="rId34" Type="http://schemas.openxmlformats.org/officeDocument/2006/relationships/image" Target="../media/image28.emf"/><Relationship Id="rId7" Type="http://schemas.openxmlformats.org/officeDocument/2006/relationships/control" Target="../activeX/activeX19.xml"/><Relationship Id="rId12" Type="http://schemas.openxmlformats.org/officeDocument/2006/relationships/image" Target="../media/image17.emf"/><Relationship Id="rId17" Type="http://schemas.openxmlformats.org/officeDocument/2006/relationships/control" Target="../activeX/activeX24.xml"/><Relationship Id="rId25" Type="http://schemas.openxmlformats.org/officeDocument/2006/relationships/control" Target="../activeX/activeX28.xml"/><Relationship Id="rId33" Type="http://schemas.openxmlformats.org/officeDocument/2006/relationships/control" Target="../activeX/activeX32.xml"/><Relationship Id="rId2" Type="http://schemas.openxmlformats.org/officeDocument/2006/relationships/vmlDrawing" Target="../drawings/vmlDrawing2.vml"/><Relationship Id="rId16" Type="http://schemas.openxmlformats.org/officeDocument/2006/relationships/image" Target="../media/image19.emf"/><Relationship Id="rId20" Type="http://schemas.openxmlformats.org/officeDocument/2006/relationships/image" Target="../media/image21.emf"/><Relationship Id="rId29" Type="http://schemas.openxmlformats.org/officeDocument/2006/relationships/control" Target="../activeX/activeX30.xml"/><Relationship Id="rId1" Type="http://schemas.openxmlformats.org/officeDocument/2006/relationships/drawing" Target="../drawings/drawing2.xml"/><Relationship Id="rId6" Type="http://schemas.openxmlformats.org/officeDocument/2006/relationships/image" Target="../media/image14.emf"/><Relationship Id="rId11" Type="http://schemas.openxmlformats.org/officeDocument/2006/relationships/control" Target="../activeX/activeX21.xml"/><Relationship Id="rId24" Type="http://schemas.openxmlformats.org/officeDocument/2006/relationships/image" Target="../media/image23.emf"/><Relationship Id="rId32" Type="http://schemas.openxmlformats.org/officeDocument/2006/relationships/image" Target="../media/image27.emf"/><Relationship Id="rId5" Type="http://schemas.openxmlformats.org/officeDocument/2006/relationships/control" Target="../activeX/activeX18.xml"/><Relationship Id="rId15" Type="http://schemas.openxmlformats.org/officeDocument/2006/relationships/control" Target="../activeX/activeX23.xml"/><Relationship Id="rId23" Type="http://schemas.openxmlformats.org/officeDocument/2006/relationships/control" Target="../activeX/activeX27.xml"/><Relationship Id="rId28" Type="http://schemas.openxmlformats.org/officeDocument/2006/relationships/image" Target="../media/image25.emf"/><Relationship Id="rId10" Type="http://schemas.openxmlformats.org/officeDocument/2006/relationships/image" Target="../media/image16.emf"/><Relationship Id="rId19" Type="http://schemas.openxmlformats.org/officeDocument/2006/relationships/control" Target="../activeX/activeX25.xml"/><Relationship Id="rId31" Type="http://schemas.openxmlformats.org/officeDocument/2006/relationships/control" Target="../activeX/activeX31.xml"/><Relationship Id="rId4" Type="http://schemas.openxmlformats.org/officeDocument/2006/relationships/image" Target="../media/image13.emf"/><Relationship Id="rId9" Type="http://schemas.openxmlformats.org/officeDocument/2006/relationships/control" Target="../activeX/activeX20.xml"/><Relationship Id="rId14" Type="http://schemas.openxmlformats.org/officeDocument/2006/relationships/image" Target="../media/image18.emf"/><Relationship Id="rId22" Type="http://schemas.openxmlformats.org/officeDocument/2006/relationships/image" Target="../media/image22.emf"/><Relationship Id="rId27" Type="http://schemas.openxmlformats.org/officeDocument/2006/relationships/control" Target="../activeX/activeX29.xml"/><Relationship Id="rId30" Type="http://schemas.openxmlformats.org/officeDocument/2006/relationships/image" Target="../media/image26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sqref="A1:XFD10"/>
    </sheetView>
  </sheetViews>
  <sheetFormatPr baseColWidth="10" defaultRowHeight="14.4" x14ac:dyDescent="0.3"/>
  <sheetData>
    <row r="1" spans="1:1" x14ac:dyDescent="0.3">
      <c r="A1">
        <v>66</v>
      </c>
    </row>
    <row r="2" spans="1:1" x14ac:dyDescent="0.3">
      <c r="A2" s="1"/>
    </row>
    <row r="3" spans="1:1" x14ac:dyDescent="0.3">
      <c r="A3" s="1"/>
    </row>
    <row r="4" spans="1:1" x14ac:dyDescent="0.3">
      <c r="A4" s="1"/>
    </row>
    <row r="5" spans="1:1" x14ac:dyDescent="0.3">
      <c r="A5" s="1"/>
    </row>
    <row r="6" spans="1:1" x14ac:dyDescent="0.3">
      <c r="A6" s="1"/>
    </row>
    <row r="7" spans="1:1" x14ac:dyDescent="0.3">
      <c r="A7" s="1"/>
    </row>
    <row r="8" spans="1:1" x14ac:dyDescent="0.3">
      <c r="A8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3337" r:id="rId3" name="CommandButton1">
          <controlPr defaultSize="0" autoLine="0" autoPict="0" r:id="rId4">
            <anchor moveWithCells="1">
              <from>
                <xdr:col>4</xdr:col>
                <xdr:colOff>556260</xdr:colOff>
                <xdr:row>10</xdr:row>
                <xdr:rowOff>83820</xdr:rowOff>
              </from>
              <to>
                <xdr:col>6</xdr:col>
                <xdr:colOff>251460</xdr:colOff>
                <xdr:row>12</xdr:row>
                <xdr:rowOff>38100</xdr:rowOff>
              </to>
            </anchor>
          </controlPr>
        </control>
      </mc:Choice>
      <mc:Fallback>
        <control shapeId="13337" r:id="rId3" name="CommandButton1"/>
      </mc:Fallback>
    </mc:AlternateContent>
    <mc:AlternateContent xmlns:mc="http://schemas.openxmlformats.org/markup-compatibility/2006">
      <mc:Choice Requires="x14">
        <control shapeId="13333" r:id="rId5" name="boxaction">
          <controlPr defaultSize="0" autoLine="0" listFillRange="Feuil12!A13:A18" r:id="rId6">
            <anchor moveWithCells="1">
              <from>
                <xdr:col>2</xdr:col>
                <xdr:colOff>30480</xdr:colOff>
                <xdr:row>6</xdr:row>
                <xdr:rowOff>60960</xdr:rowOff>
              </from>
              <to>
                <xdr:col>5</xdr:col>
                <xdr:colOff>289560</xdr:colOff>
                <xdr:row>8</xdr:row>
                <xdr:rowOff>83820</xdr:rowOff>
              </to>
            </anchor>
          </controlPr>
        </control>
      </mc:Choice>
      <mc:Fallback>
        <control shapeId="13333" r:id="rId5" name="boxaction"/>
      </mc:Fallback>
    </mc:AlternateContent>
    <mc:AlternateContent xmlns:mc="http://schemas.openxmlformats.org/markup-compatibility/2006">
      <mc:Choice Requires="x14">
        <control shapeId="13330" r:id="rId7" name="txtdesig">
          <controlPr defaultSize="0" autoLine="0" r:id="rId8">
            <anchor moveWithCells="1">
              <from>
                <xdr:col>2</xdr:col>
                <xdr:colOff>228600</xdr:colOff>
                <xdr:row>19</xdr:row>
                <xdr:rowOff>144780</xdr:rowOff>
              </from>
              <to>
                <xdr:col>4</xdr:col>
                <xdr:colOff>160020</xdr:colOff>
                <xdr:row>21</xdr:row>
                <xdr:rowOff>45720</xdr:rowOff>
              </to>
            </anchor>
          </controlPr>
        </control>
      </mc:Choice>
      <mc:Fallback>
        <control shapeId="13330" r:id="rId7" name="txtdesig"/>
      </mc:Fallback>
    </mc:AlternateContent>
    <mc:AlternateContent xmlns:mc="http://schemas.openxmlformats.org/markup-compatibility/2006">
      <mc:Choice Requires="x14">
        <control shapeId="13329" r:id="rId9" name="txtnumcde">
          <controlPr defaultSize="0" autoLine="0" r:id="rId8">
            <anchor moveWithCells="1">
              <from>
                <xdr:col>2</xdr:col>
                <xdr:colOff>228600</xdr:colOff>
                <xdr:row>18</xdr:row>
                <xdr:rowOff>30480</xdr:rowOff>
              </from>
              <to>
                <xdr:col>4</xdr:col>
                <xdr:colOff>160020</xdr:colOff>
                <xdr:row>19</xdr:row>
                <xdr:rowOff>114300</xdr:rowOff>
              </to>
            </anchor>
          </controlPr>
        </control>
      </mc:Choice>
      <mc:Fallback>
        <control shapeId="13329" r:id="rId9" name="txtnumcde"/>
      </mc:Fallback>
    </mc:AlternateContent>
    <mc:AlternateContent xmlns:mc="http://schemas.openxmlformats.org/markup-compatibility/2006">
      <mc:Choice Requires="x14">
        <control shapeId="13328" r:id="rId10" name="txtquantite">
          <controlPr defaultSize="0" autoLine="0" r:id="rId8">
            <anchor moveWithCells="1">
              <from>
                <xdr:col>2</xdr:col>
                <xdr:colOff>220980</xdr:colOff>
                <xdr:row>21</xdr:row>
                <xdr:rowOff>68580</xdr:rowOff>
              </from>
              <to>
                <xdr:col>4</xdr:col>
                <xdr:colOff>152400</xdr:colOff>
                <xdr:row>22</xdr:row>
                <xdr:rowOff>152400</xdr:rowOff>
              </to>
            </anchor>
          </controlPr>
        </control>
      </mc:Choice>
      <mc:Fallback>
        <control shapeId="13328" r:id="rId10" name="txtquantite"/>
      </mc:Fallback>
    </mc:AlternateContent>
    <mc:AlternateContent xmlns:mc="http://schemas.openxmlformats.org/markup-compatibility/2006">
      <mc:Choice Requires="x14">
        <control shapeId="13327" r:id="rId11" name="txtnumbf">
          <controlPr defaultSize="0" autoLine="0" r:id="rId8">
            <anchor moveWithCells="1">
              <from>
                <xdr:col>2</xdr:col>
                <xdr:colOff>228600</xdr:colOff>
                <xdr:row>16</xdr:row>
                <xdr:rowOff>45720</xdr:rowOff>
              </from>
              <to>
                <xdr:col>4</xdr:col>
                <xdr:colOff>160020</xdr:colOff>
                <xdr:row>17</xdr:row>
                <xdr:rowOff>129540</xdr:rowOff>
              </to>
            </anchor>
          </controlPr>
        </control>
      </mc:Choice>
      <mc:Fallback>
        <control shapeId="13327" r:id="rId11" name="txtnumbf"/>
      </mc:Fallback>
    </mc:AlternateContent>
    <mc:AlternateContent xmlns:mc="http://schemas.openxmlformats.org/markup-compatibility/2006">
      <mc:Choice Requires="x14">
        <control shapeId="13326" r:id="rId12" name="txtclient">
          <controlPr defaultSize="0" autoLine="0" r:id="rId8">
            <anchor moveWithCells="1">
              <from>
                <xdr:col>2</xdr:col>
                <xdr:colOff>251460</xdr:colOff>
                <xdr:row>14</xdr:row>
                <xdr:rowOff>7620</xdr:rowOff>
              </from>
              <to>
                <xdr:col>4</xdr:col>
                <xdr:colOff>182880</xdr:colOff>
                <xdr:row>15</xdr:row>
                <xdr:rowOff>91440</xdr:rowOff>
              </to>
            </anchor>
          </controlPr>
        </control>
      </mc:Choice>
      <mc:Fallback>
        <control shapeId="13326" r:id="rId12" name="txtclient"/>
      </mc:Fallback>
    </mc:AlternateContent>
    <mc:AlternateContent xmlns:mc="http://schemas.openxmlformats.org/markup-compatibility/2006">
      <mc:Choice Requires="x14">
        <control shapeId="13325" r:id="rId13" name="txtdate">
          <controlPr defaultSize="0" autoLine="0" r:id="rId14">
            <anchor moveWithCells="1">
              <from>
                <xdr:col>2</xdr:col>
                <xdr:colOff>274320</xdr:colOff>
                <xdr:row>10</xdr:row>
                <xdr:rowOff>22860</xdr:rowOff>
              </from>
              <to>
                <xdr:col>4</xdr:col>
                <xdr:colOff>205740</xdr:colOff>
                <xdr:row>11</xdr:row>
                <xdr:rowOff>106680</xdr:rowOff>
              </to>
            </anchor>
          </controlPr>
        </control>
      </mc:Choice>
      <mc:Fallback>
        <control shapeId="13325" r:id="rId13" name="txtdate"/>
      </mc:Fallback>
    </mc:AlternateContent>
    <mc:AlternateContent xmlns:mc="http://schemas.openxmlformats.org/markup-compatibility/2006">
      <mc:Choice Requires="x14">
        <control shapeId="13324" r:id="rId15" name="txtref">
          <controlPr defaultSize="0" autoLine="0" r:id="rId8">
            <anchor moveWithCells="1">
              <from>
                <xdr:col>2</xdr:col>
                <xdr:colOff>274320</xdr:colOff>
                <xdr:row>12</xdr:row>
                <xdr:rowOff>30480</xdr:rowOff>
              </from>
              <to>
                <xdr:col>4</xdr:col>
                <xdr:colOff>205740</xdr:colOff>
                <xdr:row>13</xdr:row>
                <xdr:rowOff>114300</xdr:rowOff>
              </to>
            </anchor>
          </controlPr>
        </control>
      </mc:Choice>
      <mc:Fallback>
        <control shapeId="13324" r:id="rId15" name="txtref"/>
      </mc:Fallback>
    </mc:AlternateContent>
    <mc:AlternateContent xmlns:mc="http://schemas.openxmlformats.org/markup-compatibility/2006">
      <mc:Choice Requires="x14">
        <control shapeId="13322" r:id="rId16" name="client">
          <controlPr defaultSize="0" autoLine="0" r:id="rId17">
            <anchor moveWithCells="1">
              <from>
                <xdr:col>0</xdr:col>
                <xdr:colOff>175260</xdr:colOff>
                <xdr:row>14</xdr:row>
                <xdr:rowOff>38100</xdr:rowOff>
              </from>
              <to>
                <xdr:col>1</xdr:col>
                <xdr:colOff>617220</xdr:colOff>
                <xdr:row>15</xdr:row>
                <xdr:rowOff>114300</xdr:rowOff>
              </to>
            </anchor>
          </controlPr>
        </control>
      </mc:Choice>
      <mc:Fallback>
        <control shapeId="13322" r:id="rId16" name="client"/>
      </mc:Fallback>
    </mc:AlternateContent>
    <mc:AlternateContent xmlns:mc="http://schemas.openxmlformats.org/markup-compatibility/2006">
      <mc:Choice Requires="x14">
        <control shapeId="13319" r:id="rId18" name="bondefab">
          <controlPr defaultSize="0" autoLine="0" r:id="rId19">
            <anchor moveWithCells="1">
              <from>
                <xdr:col>0</xdr:col>
                <xdr:colOff>198120</xdr:colOff>
                <xdr:row>16</xdr:row>
                <xdr:rowOff>60960</xdr:rowOff>
              </from>
              <to>
                <xdr:col>1</xdr:col>
                <xdr:colOff>632460</xdr:colOff>
                <xdr:row>17</xdr:row>
                <xdr:rowOff>137160</xdr:rowOff>
              </to>
            </anchor>
          </controlPr>
        </control>
      </mc:Choice>
      <mc:Fallback>
        <control shapeId="13319" r:id="rId18" name="bondefab"/>
      </mc:Fallback>
    </mc:AlternateContent>
    <mc:AlternateContent xmlns:mc="http://schemas.openxmlformats.org/markup-compatibility/2006">
      <mc:Choice Requires="x14">
        <control shapeId="13318" r:id="rId20" name="numcde">
          <controlPr defaultSize="0" autoLine="0" r:id="rId21">
            <anchor moveWithCells="1">
              <from>
                <xdr:col>0</xdr:col>
                <xdr:colOff>198120</xdr:colOff>
                <xdr:row>18</xdr:row>
                <xdr:rowOff>7620</xdr:rowOff>
              </from>
              <to>
                <xdr:col>2</xdr:col>
                <xdr:colOff>381000</xdr:colOff>
                <xdr:row>19</xdr:row>
                <xdr:rowOff>83820</xdr:rowOff>
              </to>
            </anchor>
          </controlPr>
        </control>
      </mc:Choice>
      <mc:Fallback>
        <control shapeId="13318" r:id="rId20" name="numcde"/>
      </mc:Fallback>
    </mc:AlternateContent>
    <mc:AlternateContent xmlns:mc="http://schemas.openxmlformats.org/markup-compatibility/2006">
      <mc:Choice Requires="x14">
        <control shapeId="13317" r:id="rId22" name="referencecde">
          <controlPr defaultSize="0" autoLine="0" r:id="rId23">
            <anchor moveWithCells="1">
              <from>
                <xdr:col>0</xdr:col>
                <xdr:colOff>220980</xdr:colOff>
                <xdr:row>12</xdr:row>
                <xdr:rowOff>7620</xdr:rowOff>
              </from>
              <to>
                <xdr:col>1</xdr:col>
                <xdr:colOff>655320</xdr:colOff>
                <xdr:row>13</xdr:row>
                <xdr:rowOff>83820</xdr:rowOff>
              </to>
            </anchor>
          </controlPr>
        </control>
      </mc:Choice>
      <mc:Fallback>
        <control shapeId="13317" r:id="rId22" name="referencecde"/>
      </mc:Fallback>
    </mc:AlternateContent>
    <mc:AlternateContent xmlns:mc="http://schemas.openxmlformats.org/markup-compatibility/2006">
      <mc:Choice Requires="x14">
        <control shapeId="13316" r:id="rId24" name="quantité">
          <controlPr defaultSize="0" autoLine="0" r:id="rId25">
            <anchor moveWithCells="1">
              <from>
                <xdr:col>0</xdr:col>
                <xdr:colOff>198120</xdr:colOff>
                <xdr:row>21</xdr:row>
                <xdr:rowOff>99060</xdr:rowOff>
              </from>
              <to>
                <xdr:col>1</xdr:col>
                <xdr:colOff>632460</xdr:colOff>
                <xdr:row>22</xdr:row>
                <xdr:rowOff>175260</xdr:rowOff>
              </to>
            </anchor>
          </controlPr>
        </control>
      </mc:Choice>
      <mc:Fallback>
        <control shapeId="13316" r:id="rId24" name="quantité"/>
      </mc:Fallback>
    </mc:AlternateContent>
    <mc:AlternateContent xmlns:mc="http://schemas.openxmlformats.org/markup-compatibility/2006">
      <mc:Choice Requires="x14">
        <control shapeId="13315" r:id="rId26" name="desig">
          <controlPr defaultSize="0" autoLine="0" r:id="rId27">
            <anchor moveWithCells="1">
              <from>
                <xdr:col>0</xdr:col>
                <xdr:colOff>198120</xdr:colOff>
                <xdr:row>19</xdr:row>
                <xdr:rowOff>152400</xdr:rowOff>
              </from>
              <to>
                <xdr:col>1</xdr:col>
                <xdr:colOff>769620</xdr:colOff>
                <xdr:row>21</xdr:row>
                <xdr:rowOff>45720</xdr:rowOff>
              </to>
            </anchor>
          </controlPr>
        </control>
      </mc:Choice>
      <mc:Fallback>
        <control shapeId="13315" r:id="rId26" name="desig"/>
      </mc:Fallback>
    </mc:AlternateContent>
    <mc:AlternateContent xmlns:mc="http://schemas.openxmlformats.org/markup-compatibility/2006">
      <mc:Choice Requires="x14">
        <control shapeId="13314" r:id="rId28" name="datecde">
          <controlPr defaultSize="0" autoLine="0" r:id="rId29">
            <anchor moveWithCells="1">
              <from>
                <xdr:col>0</xdr:col>
                <xdr:colOff>320040</xdr:colOff>
                <xdr:row>10</xdr:row>
                <xdr:rowOff>60960</xdr:rowOff>
              </from>
              <to>
                <xdr:col>1</xdr:col>
                <xdr:colOff>762000</xdr:colOff>
                <xdr:row>11</xdr:row>
                <xdr:rowOff>137160</xdr:rowOff>
              </to>
            </anchor>
          </controlPr>
        </control>
      </mc:Choice>
      <mc:Fallback>
        <control shapeId="13314" r:id="rId28" name="datecd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42"/>
  <sheetViews>
    <sheetView showGridLines="0" tabSelected="1" workbookViewId="0">
      <selection activeCell="J20" sqref="J20"/>
    </sheetView>
  </sheetViews>
  <sheetFormatPr baseColWidth="10" defaultRowHeight="14.4" x14ac:dyDescent="0.3"/>
  <sheetData>
    <row r="1" s="13" customFormat="1" x14ac:dyDescent="0.3"/>
    <row r="2" s="13" customFormat="1" x14ac:dyDescent="0.3"/>
    <row r="3" s="13" customFormat="1" x14ac:dyDescent="0.3"/>
    <row r="4" s="13" customFormat="1" x14ac:dyDescent="0.3"/>
    <row r="5" s="13" customFormat="1" x14ac:dyDescent="0.3"/>
    <row r="6" s="13" customFormat="1" x14ac:dyDescent="0.3"/>
    <row r="7" s="13" customFormat="1" x14ac:dyDescent="0.3"/>
    <row r="8" s="13" customFormat="1" x14ac:dyDescent="0.3"/>
    <row r="9" s="13" customFormat="1" x14ac:dyDescent="0.3"/>
    <row r="10" s="13" customFormat="1" x14ac:dyDescent="0.3"/>
    <row r="11" s="13" customFormat="1" x14ac:dyDescent="0.3"/>
    <row r="12" s="13" customFormat="1" x14ac:dyDescent="0.3"/>
    <row r="13" s="13" customFormat="1" x14ac:dyDescent="0.3"/>
    <row r="14" s="13" customFormat="1" x14ac:dyDescent="0.3"/>
    <row r="15" s="13" customFormat="1" x14ac:dyDescent="0.3"/>
    <row r="16" s="13" customFormat="1" x14ac:dyDescent="0.3"/>
    <row r="17" s="13" customFormat="1" x14ac:dyDescent="0.3"/>
    <row r="18" s="13" customFormat="1" x14ac:dyDescent="0.3"/>
    <row r="19" s="13" customFormat="1" x14ac:dyDescent="0.3"/>
    <row r="20" s="13" customFormat="1" x14ac:dyDescent="0.3"/>
    <row r="21" s="13" customFormat="1" x14ac:dyDescent="0.3"/>
    <row r="22" s="13" customFormat="1" x14ac:dyDescent="0.3"/>
    <row r="23" s="13" customFormat="1" x14ac:dyDescent="0.3"/>
    <row r="24" s="13" customFormat="1" x14ac:dyDescent="0.3"/>
    <row r="25" s="13" customFormat="1" x14ac:dyDescent="0.3"/>
    <row r="26" s="13" customFormat="1" x14ac:dyDescent="0.3"/>
    <row r="27" s="13" customFormat="1" x14ac:dyDescent="0.3"/>
    <row r="28" s="13" customFormat="1" x14ac:dyDescent="0.3"/>
    <row r="29" s="13" customFormat="1" x14ac:dyDescent="0.3"/>
    <row r="30" s="13" customFormat="1" x14ac:dyDescent="0.3"/>
    <row r="31" s="13" customFormat="1" x14ac:dyDescent="0.3"/>
    <row r="32" s="13" customFormat="1" x14ac:dyDescent="0.3"/>
    <row r="33" s="13" customFormat="1" x14ac:dyDescent="0.3"/>
    <row r="34" s="13" customFormat="1" x14ac:dyDescent="0.3"/>
    <row r="35" s="13" customFormat="1" x14ac:dyDescent="0.3"/>
    <row r="36" s="13" customFormat="1" x14ac:dyDescent="0.3"/>
    <row r="37" s="13" customFormat="1" x14ac:dyDescent="0.3"/>
    <row r="38" s="13" customFormat="1" x14ac:dyDescent="0.3"/>
    <row r="39" s="13" customFormat="1" x14ac:dyDescent="0.3"/>
    <row r="40" s="13" customFormat="1" x14ac:dyDescent="0.3"/>
    <row r="41" s="13" customFormat="1" x14ac:dyDescent="0.3"/>
    <row r="42" s="13" customFormat="1" x14ac:dyDescent="0.3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7665" r:id="rId3" name="Label1">
          <controlPr defaultSize="0" autoLine="0" r:id="rId4">
            <anchor moveWithCells="1">
              <from>
                <xdr:col>0</xdr:col>
                <xdr:colOff>53340</xdr:colOff>
                <xdr:row>14</xdr:row>
                <xdr:rowOff>7620</xdr:rowOff>
              </from>
              <to>
                <xdr:col>1</xdr:col>
                <xdr:colOff>495300</xdr:colOff>
                <xdr:row>15</xdr:row>
                <xdr:rowOff>83820</xdr:rowOff>
              </to>
            </anchor>
          </controlPr>
        </control>
      </mc:Choice>
      <mc:Fallback>
        <control shapeId="27665" r:id="rId3" name="Label1"/>
      </mc:Fallback>
    </mc:AlternateContent>
    <mc:AlternateContent xmlns:mc="http://schemas.openxmlformats.org/markup-compatibility/2006">
      <mc:Choice Requires="x14">
        <control shapeId="27666" r:id="rId5" name="Label2">
          <controlPr defaultSize="0" autoLine="0" r:id="rId6">
            <anchor moveWithCells="1">
              <from>
                <xdr:col>0</xdr:col>
                <xdr:colOff>0</xdr:colOff>
                <xdr:row>22</xdr:row>
                <xdr:rowOff>30480</xdr:rowOff>
              </from>
              <to>
                <xdr:col>1</xdr:col>
                <xdr:colOff>571500</xdr:colOff>
                <xdr:row>23</xdr:row>
                <xdr:rowOff>106680</xdr:rowOff>
              </to>
            </anchor>
          </controlPr>
        </control>
      </mc:Choice>
      <mc:Fallback>
        <control shapeId="27666" r:id="rId5" name="Label2"/>
      </mc:Fallback>
    </mc:AlternateContent>
    <mc:AlternateContent xmlns:mc="http://schemas.openxmlformats.org/markup-compatibility/2006">
      <mc:Choice Requires="x14">
        <control shapeId="27667" r:id="rId7" name="Label3">
          <controlPr defaultSize="0" autoLine="0" r:id="rId8">
            <anchor moveWithCells="1">
              <from>
                <xdr:col>0</xdr:col>
                <xdr:colOff>0</xdr:colOff>
                <xdr:row>23</xdr:row>
                <xdr:rowOff>137160</xdr:rowOff>
              </from>
              <to>
                <xdr:col>1</xdr:col>
                <xdr:colOff>434340</xdr:colOff>
                <xdr:row>25</xdr:row>
                <xdr:rowOff>30480</xdr:rowOff>
              </to>
            </anchor>
          </controlPr>
        </control>
      </mc:Choice>
      <mc:Fallback>
        <control shapeId="27667" r:id="rId7" name="Label3"/>
      </mc:Fallback>
    </mc:AlternateContent>
    <mc:AlternateContent xmlns:mc="http://schemas.openxmlformats.org/markup-compatibility/2006">
      <mc:Choice Requires="x14">
        <control shapeId="27668" r:id="rId9" name="Label4">
          <controlPr defaultSize="0" autoLine="0" r:id="rId10">
            <anchor moveWithCells="1">
              <from>
                <xdr:col>0</xdr:col>
                <xdr:colOff>30480</xdr:colOff>
                <xdr:row>15</xdr:row>
                <xdr:rowOff>152400</xdr:rowOff>
              </from>
              <to>
                <xdr:col>1</xdr:col>
                <xdr:colOff>464820</xdr:colOff>
                <xdr:row>17</xdr:row>
                <xdr:rowOff>45720</xdr:rowOff>
              </to>
            </anchor>
          </controlPr>
        </control>
      </mc:Choice>
      <mc:Fallback>
        <control shapeId="27668" r:id="rId9" name="Label4"/>
      </mc:Fallback>
    </mc:AlternateContent>
    <mc:AlternateContent xmlns:mc="http://schemas.openxmlformats.org/markup-compatibility/2006">
      <mc:Choice Requires="x14">
        <control shapeId="27669" r:id="rId11" name="Label5">
          <controlPr defaultSize="0" autoLine="0" r:id="rId12">
            <anchor moveWithCells="1">
              <from>
                <xdr:col>0</xdr:col>
                <xdr:colOff>15240</xdr:colOff>
                <xdr:row>20</xdr:row>
                <xdr:rowOff>99060</xdr:rowOff>
              </from>
              <to>
                <xdr:col>2</xdr:col>
                <xdr:colOff>198120</xdr:colOff>
                <xdr:row>21</xdr:row>
                <xdr:rowOff>175260</xdr:rowOff>
              </to>
            </anchor>
          </controlPr>
        </control>
      </mc:Choice>
      <mc:Fallback>
        <control shapeId="27669" r:id="rId11" name="Label5"/>
      </mc:Fallback>
    </mc:AlternateContent>
    <mc:AlternateContent xmlns:mc="http://schemas.openxmlformats.org/markup-compatibility/2006">
      <mc:Choice Requires="x14">
        <control shapeId="27670" r:id="rId13" name="Label6">
          <controlPr defaultSize="0" autoLine="0" r:id="rId14">
            <anchor moveWithCells="1">
              <from>
                <xdr:col>0</xdr:col>
                <xdr:colOff>38100</xdr:colOff>
                <xdr:row>19</xdr:row>
                <xdr:rowOff>15240</xdr:rowOff>
              </from>
              <to>
                <xdr:col>1</xdr:col>
                <xdr:colOff>472440</xdr:colOff>
                <xdr:row>20</xdr:row>
                <xdr:rowOff>91440</xdr:rowOff>
              </to>
            </anchor>
          </controlPr>
        </control>
      </mc:Choice>
      <mc:Fallback>
        <control shapeId="27670" r:id="rId13" name="Label6"/>
      </mc:Fallback>
    </mc:AlternateContent>
    <mc:AlternateContent xmlns:mc="http://schemas.openxmlformats.org/markup-compatibility/2006">
      <mc:Choice Requires="x14">
        <control shapeId="27671" r:id="rId15" name="Label7">
          <controlPr defaultSize="0" autoLine="0" r:id="rId16">
            <anchor moveWithCells="1">
              <from>
                <xdr:col>0</xdr:col>
                <xdr:colOff>45720</xdr:colOff>
                <xdr:row>17</xdr:row>
                <xdr:rowOff>83820</xdr:rowOff>
              </from>
              <to>
                <xdr:col>1</xdr:col>
                <xdr:colOff>487680</xdr:colOff>
                <xdr:row>18</xdr:row>
                <xdr:rowOff>160020</xdr:rowOff>
              </to>
            </anchor>
          </controlPr>
        </control>
      </mc:Choice>
      <mc:Fallback>
        <control shapeId="27671" r:id="rId15" name="Label7"/>
      </mc:Fallback>
    </mc:AlternateContent>
    <mc:AlternateContent xmlns:mc="http://schemas.openxmlformats.org/markup-compatibility/2006">
      <mc:Choice Requires="x14">
        <control shapeId="27672" r:id="rId17" name="TextBox1">
          <controlPr defaultSize="0" autoLine="0" r:id="rId18">
            <anchor moveWithCells="1">
              <from>
                <xdr:col>2</xdr:col>
                <xdr:colOff>38100</xdr:colOff>
                <xdr:row>15</xdr:row>
                <xdr:rowOff>91440</xdr:rowOff>
              </from>
              <to>
                <xdr:col>3</xdr:col>
                <xdr:colOff>762000</xdr:colOff>
                <xdr:row>16</xdr:row>
                <xdr:rowOff>175260</xdr:rowOff>
              </to>
            </anchor>
          </controlPr>
        </control>
      </mc:Choice>
      <mc:Fallback>
        <control shapeId="27672" r:id="rId17" name="TextBox1"/>
      </mc:Fallback>
    </mc:AlternateContent>
    <mc:AlternateContent xmlns:mc="http://schemas.openxmlformats.org/markup-compatibility/2006">
      <mc:Choice Requires="x14">
        <control shapeId="27673" r:id="rId19" name="TextBox2">
          <controlPr defaultSize="0" autoLine="0" r:id="rId20">
            <anchor moveWithCells="1">
              <from>
                <xdr:col>2</xdr:col>
                <xdr:colOff>38100</xdr:colOff>
                <xdr:row>13</xdr:row>
                <xdr:rowOff>152400</xdr:rowOff>
              </from>
              <to>
                <xdr:col>3</xdr:col>
                <xdr:colOff>762000</xdr:colOff>
                <xdr:row>15</xdr:row>
                <xdr:rowOff>53340</xdr:rowOff>
              </to>
            </anchor>
          </controlPr>
        </control>
      </mc:Choice>
      <mc:Fallback>
        <control shapeId="27673" r:id="rId19" name="TextBox2"/>
      </mc:Fallback>
    </mc:AlternateContent>
    <mc:AlternateContent xmlns:mc="http://schemas.openxmlformats.org/markup-compatibility/2006">
      <mc:Choice Requires="x14">
        <control shapeId="27674" r:id="rId21" name="TextBox3">
          <controlPr defaultSize="0" autoLine="0" r:id="rId22">
            <anchor moveWithCells="1">
              <from>
                <xdr:col>2</xdr:col>
                <xdr:colOff>38100</xdr:colOff>
                <xdr:row>17</xdr:row>
                <xdr:rowOff>30480</xdr:rowOff>
              </from>
              <to>
                <xdr:col>3</xdr:col>
                <xdr:colOff>762000</xdr:colOff>
                <xdr:row>18</xdr:row>
                <xdr:rowOff>114300</xdr:rowOff>
              </to>
            </anchor>
          </controlPr>
        </control>
      </mc:Choice>
      <mc:Fallback>
        <control shapeId="27674" r:id="rId21" name="TextBox3"/>
      </mc:Fallback>
    </mc:AlternateContent>
    <mc:AlternateContent xmlns:mc="http://schemas.openxmlformats.org/markup-compatibility/2006">
      <mc:Choice Requires="x14">
        <control shapeId="27675" r:id="rId23" name="TextBox4">
          <controlPr defaultSize="0" autoLine="0" r:id="rId24">
            <anchor moveWithCells="1">
              <from>
                <xdr:col>2</xdr:col>
                <xdr:colOff>38100</xdr:colOff>
                <xdr:row>18</xdr:row>
                <xdr:rowOff>152400</xdr:rowOff>
              </from>
              <to>
                <xdr:col>3</xdr:col>
                <xdr:colOff>762000</xdr:colOff>
                <xdr:row>20</xdr:row>
                <xdr:rowOff>53340</xdr:rowOff>
              </to>
            </anchor>
          </controlPr>
        </control>
      </mc:Choice>
      <mc:Fallback>
        <control shapeId="27675" r:id="rId23" name="TextBox4"/>
      </mc:Fallback>
    </mc:AlternateContent>
    <mc:AlternateContent xmlns:mc="http://schemas.openxmlformats.org/markup-compatibility/2006">
      <mc:Choice Requires="x14">
        <control shapeId="27676" r:id="rId25" name="TextBox5">
          <controlPr defaultSize="0" autoLine="0" r:id="rId26">
            <anchor moveWithCells="1">
              <from>
                <xdr:col>2</xdr:col>
                <xdr:colOff>30480</xdr:colOff>
                <xdr:row>23</xdr:row>
                <xdr:rowOff>129540</xdr:rowOff>
              </from>
              <to>
                <xdr:col>3</xdr:col>
                <xdr:colOff>754380</xdr:colOff>
                <xdr:row>25</xdr:row>
                <xdr:rowOff>30480</xdr:rowOff>
              </to>
            </anchor>
          </controlPr>
        </control>
      </mc:Choice>
      <mc:Fallback>
        <control shapeId="27676" r:id="rId25" name="TextBox5"/>
      </mc:Fallback>
    </mc:AlternateContent>
    <mc:AlternateContent xmlns:mc="http://schemas.openxmlformats.org/markup-compatibility/2006">
      <mc:Choice Requires="x14">
        <control shapeId="27677" r:id="rId27" name="TextBox6">
          <controlPr defaultSize="0" autoLine="0" r:id="rId28">
            <anchor moveWithCells="1">
              <from>
                <xdr:col>2</xdr:col>
                <xdr:colOff>38100</xdr:colOff>
                <xdr:row>20</xdr:row>
                <xdr:rowOff>76200</xdr:rowOff>
              </from>
              <to>
                <xdr:col>3</xdr:col>
                <xdr:colOff>762000</xdr:colOff>
                <xdr:row>21</xdr:row>
                <xdr:rowOff>160020</xdr:rowOff>
              </to>
            </anchor>
          </controlPr>
        </control>
      </mc:Choice>
      <mc:Fallback>
        <control shapeId="27677" r:id="rId27" name="TextBox6"/>
      </mc:Fallback>
    </mc:AlternateContent>
    <mc:AlternateContent xmlns:mc="http://schemas.openxmlformats.org/markup-compatibility/2006">
      <mc:Choice Requires="x14">
        <control shapeId="27678" r:id="rId29" name="TextBox7">
          <controlPr defaultSize="0" autoLine="0" r:id="rId30">
            <anchor moveWithCells="1">
              <from>
                <xdr:col>2</xdr:col>
                <xdr:colOff>30480</xdr:colOff>
                <xdr:row>22</xdr:row>
                <xdr:rowOff>7620</xdr:rowOff>
              </from>
              <to>
                <xdr:col>3</xdr:col>
                <xdr:colOff>754380</xdr:colOff>
                <xdr:row>23</xdr:row>
                <xdr:rowOff>91440</xdr:rowOff>
              </to>
            </anchor>
          </controlPr>
        </control>
      </mc:Choice>
      <mc:Fallback>
        <control shapeId="27678" r:id="rId29" name="TextBox7"/>
      </mc:Fallback>
    </mc:AlternateContent>
    <mc:AlternateContent xmlns:mc="http://schemas.openxmlformats.org/markup-compatibility/2006">
      <mc:Choice Requires="x14">
        <control shapeId="27679" r:id="rId31" name="ComboBox1">
          <controlPr defaultSize="0" autoLine="0" listFillRange="Feuil12!A13:A20" r:id="rId32">
            <anchor moveWithCells="1">
              <from>
                <xdr:col>0</xdr:col>
                <xdr:colOff>76200</xdr:colOff>
                <xdr:row>8</xdr:row>
                <xdr:rowOff>83820</xdr:rowOff>
              </from>
              <to>
                <xdr:col>3</xdr:col>
                <xdr:colOff>335280</xdr:colOff>
                <xdr:row>10</xdr:row>
                <xdr:rowOff>106680</xdr:rowOff>
              </to>
            </anchor>
          </controlPr>
        </control>
      </mc:Choice>
      <mc:Fallback>
        <control shapeId="27679" r:id="rId31" name="ComboBox1"/>
      </mc:Fallback>
    </mc:AlternateContent>
    <mc:AlternateContent xmlns:mc="http://schemas.openxmlformats.org/markup-compatibility/2006">
      <mc:Choice Requires="x14">
        <control shapeId="27680" r:id="rId33" name="CommandButton1">
          <controlPr defaultSize="0" autoLine="0" r:id="rId34">
            <anchor moveWithCells="1">
              <from>
                <xdr:col>2</xdr:col>
                <xdr:colOff>160020</xdr:colOff>
                <xdr:row>26</xdr:row>
                <xdr:rowOff>15240</xdr:rowOff>
              </from>
              <to>
                <xdr:col>3</xdr:col>
                <xdr:colOff>647700</xdr:colOff>
                <xdr:row>27</xdr:row>
                <xdr:rowOff>152400</xdr:rowOff>
              </to>
            </anchor>
          </controlPr>
        </control>
      </mc:Choice>
      <mc:Fallback>
        <control shapeId="27680" r:id="rId3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43"/>
  <sheetViews>
    <sheetView topLeftCell="A28" workbookViewId="0">
      <selection activeCell="H11" sqref="H11"/>
    </sheetView>
  </sheetViews>
  <sheetFormatPr baseColWidth="10" defaultRowHeight="14.4" x14ac:dyDescent="0.3"/>
  <cols>
    <col min="2" max="2" width="20.33203125" customWidth="1"/>
    <col min="4" max="4" width="22.6640625" customWidth="1"/>
    <col min="5" max="5" width="21.6640625" customWidth="1"/>
    <col min="6" max="6" width="15.6640625" customWidth="1"/>
    <col min="7" max="7" width="28.109375" customWidth="1"/>
    <col min="8" max="8" width="15.21875" customWidth="1"/>
    <col min="9" max="9" width="15.44140625" customWidth="1"/>
    <col min="11" max="11" width="17.109375" customWidth="1"/>
  </cols>
  <sheetData>
    <row r="1" spans="1:12" x14ac:dyDescent="0.3">
      <c r="C1" s="18" t="s">
        <v>58</v>
      </c>
      <c r="D1" s="18"/>
      <c r="E1" s="18"/>
      <c r="F1" s="18"/>
      <c r="G1" s="18"/>
      <c r="H1" s="18"/>
    </row>
    <row r="2" spans="1:12" x14ac:dyDescent="0.3">
      <c r="C2" s="18"/>
      <c r="D2" s="18"/>
      <c r="E2" s="18"/>
      <c r="F2" s="18"/>
      <c r="G2" s="18"/>
      <c r="H2" s="18"/>
    </row>
    <row r="3" spans="1:12" x14ac:dyDescent="0.3">
      <c r="C3" s="18"/>
      <c r="D3" s="18"/>
      <c r="E3" s="18"/>
      <c r="F3" s="18"/>
      <c r="G3" s="18"/>
      <c r="H3" s="18"/>
    </row>
    <row r="4" spans="1:12" x14ac:dyDescent="0.3">
      <c r="C4" s="18"/>
      <c r="D4" s="18"/>
      <c r="E4" s="18"/>
      <c r="F4" s="18"/>
      <c r="G4" s="18"/>
      <c r="H4" s="18"/>
    </row>
    <row r="8" spans="1:12" ht="14.4" customHeight="1" x14ac:dyDescent="0.6">
      <c r="H8" s="7"/>
      <c r="I8" s="16" t="s">
        <v>40</v>
      </c>
      <c r="J8" s="17"/>
      <c r="K8" s="17"/>
      <c r="L8" s="17"/>
    </row>
    <row r="9" spans="1:12" ht="14.4" customHeight="1" x14ac:dyDescent="0.3">
      <c r="A9" s="1"/>
      <c r="H9" s="8"/>
      <c r="I9" s="17"/>
      <c r="J9" s="17"/>
      <c r="K9" s="17"/>
      <c r="L9" s="17"/>
    </row>
    <row r="10" spans="1:12" x14ac:dyDescent="0.3">
      <c r="A10" t="s">
        <v>63</v>
      </c>
      <c r="B10" t="s">
        <v>4</v>
      </c>
      <c r="C10" t="s">
        <v>6</v>
      </c>
      <c r="D10" t="s">
        <v>5</v>
      </c>
      <c r="E10" t="s">
        <v>12</v>
      </c>
      <c r="F10" t="s">
        <v>11</v>
      </c>
      <c r="G10" t="s">
        <v>7</v>
      </c>
      <c r="H10" t="s">
        <v>117</v>
      </c>
      <c r="I10" s="6" t="s">
        <v>31</v>
      </c>
      <c r="J10" s="6" t="s">
        <v>34</v>
      </c>
      <c r="K10" s="6" t="s">
        <v>32</v>
      </c>
      <c r="L10" s="6" t="s">
        <v>33</v>
      </c>
    </row>
    <row r="11" spans="1:12" x14ac:dyDescent="0.3">
      <c r="A11" s="1">
        <v>45507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f ca="1">IF(B11="","",IF(F11="","attente affutage",IF(G11="","attente controle",IF(H11="","attente expedition",IF(F11+G11+H11="","attente expedition","expedié")))))</f>
        <v>0</v>
      </c>
    </row>
    <row r="12" spans="1:12" x14ac:dyDescent="0.3">
      <c r="A12" s="1">
        <v>45507</v>
      </c>
    </row>
    <row r="13" spans="1:12" x14ac:dyDescent="0.3">
      <c r="A13" s="1">
        <v>45507</v>
      </c>
      <c r="B13">
        <v>444</v>
      </c>
      <c r="C13">
        <v>444</v>
      </c>
      <c r="D13">
        <v>444</v>
      </c>
      <c r="E13">
        <v>4</v>
      </c>
      <c r="F13">
        <v>4</v>
      </c>
      <c r="G13">
        <v>4</v>
      </c>
    </row>
    <row r="14" spans="1:12" x14ac:dyDescent="0.3">
      <c r="A14" s="1">
        <v>45507</v>
      </c>
      <c r="D14">
        <v>7</v>
      </c>
    </row>
    <row r="15" spans="1:12" x14ac:dyDescent="0.3">
      <c r="A15" s="1">
        <v>45507</v>
      </c>
    </row>
    <row r="16" spans="1:12" x14ac:dyDescent="0.3">
      <c r="A16" s="1">
        <v>45507</v>
      </c>
    </row>
    <row r="17" spans="1:7" x14ac:dyDescent="0.3">
      <c r="A17" s="1">
        <v>45507</v>
      </c>
      <c r="B17">
        <v>123</v>
      </c>
      <c r="C17" t="s">
        <v>68</v>
      </c>
      <c r="D17" t="s">
        <v>69</v>
      </c>
      <c r="E17" t="s">
        <v>69</v>
      </c>
      <c r="F17" t="s">
        <v>69</v>
      </c>
      <c r="G17">
        <v>23</v>
      </c>
    </row>
    <row r="18" spans="1:7" x14ac:dyDescent="0.3">
      <c r="A18" s="1">
        <v>45507</v>
      </c>
      <c r="B18" t="s">
        <v>68</v>
      </c>
      <c r="C18">
        <v>255</v>
      </c>
      <c r="D18" t="s">
        <v>69</v>
      </c>
      <c r="E18">
        <v>255</v>
      </c>
      <c r="F18">
        <v>255</v>
      </c>
      <c r="G18">
        <v>255</v>
      </c>
    </row>
    <row r="19" spans="1:7" x14ac:dyDescent="0.3">
      <c r="A19" s="1">
        <v>45507</v>
      </c>
    </row>
    <row r="20" spans="1:7" x14ac:dyDescent="0.3">
      <c r="A20" s="1">
        <v>45507</v>
      </c>
    </row>
    <row r="21" spans="1:7" x14ac:dyDescent="0.3">
      <c r="A21" s="1">
        <v>45507</v>
      </c>
      <c r="D21">
        <v>444</v>
      </c>
    </row>
    <row r="22" spans="1:7" x14ac:dyDescent="0.3">
      <c r="A22" s="1">
        <v>45507</v>
      </c>
    </row>
    <row r="23" spans="1:7" x14ac:dyDescent="0.3">
      <c r="A23" s="1">
        <v>45507</v>
      </c>
      <c r="B23" t="s">
        <v>73</v>
      </c>
      <c r="C23" t="s">
        <v>74</v>
      </c>
      <c r="D23" t="s">
        <v>75</v>
      </c>
      <c r="E23" t="s">
        <v>76</v>
      </c>
      <c r="F23" t="s">
        <v>77</v>
      </c>
      <c r="G23" t="s">
        <v>78</v>
      </c>
    </row>
    <row r="24" spans="1:7" x14ac:dyDescent="0.3">
      <c r="A24" s="1">
        <v>45507</v>
      </c>
    </row>
    <row r="25" spans="1:7" x14ac:dyDescent="0.3">
      <c r="A25" s="1">
        <v>45507</v>
      </c>
    </row>
    <row r="26" spans="1:7" x14ac:dyDescent="0.3">
      <c r="A26" s="1">
        <v>45507</v>
      </c>
    </row>
    <row r="27" spans="1:7" x14ac:dyDescent="0.3">
      <c r="A27" s="1">
        <v>45507</v>
      </c>
    </row>
    <row r="28" spans="1:7" x14ac:dyDescent="0.3">
      <c r="A28" s="1">
        <v>45507</v>
      </c>
    </row>
    <row r="29" spans="1:7" x14ac:dyDescent="0.3">
      <c r="A29" s="1">
        <v>45507</v>
      </c>
    </row>
    <row r="30" spans="1:7" x14ac:dyDescent="0.3">
      <c r="A30" s="1">
        <v>45507</v>
      </c>
    </row>
    <row r="31" spans="1:7" x14ac:dyDescent="0.3">
      <c r="A31" s="1">
        <v>45507</v>
      </c>
    </row>
    <row r="32" spans="1:7" x14ac:dyDescent="0.3">
      <c r="A32" s="1">
        <v>45507</v>
      </c>
      <c r="B32" t="s">
        <v>79</v>
      </c>
      <c r="C32" t="s">
        <v>79</v>
      </c>
      <c r="E32" t="s">
        <v>79</v>
      </c>
      <c r="F32" t="s">
        <v>79</v>
      </c>
      <c r="G32" t="s">
        <v>79</v>
      </c>
    </row>
    <row r="33" spans="1:7" x14ac:dyDescent="0.3">
      <c r="A33" s="1">
        <v>45507</v>
      </c>
      <c r="B33" t="s">
        <v>75</v>
      </c>
      <c r="C33" t="s">
        <v>75</v>
      </c>
      <c r="E33" t="s">
        <v>75</v>
      </c>
      <c r="F33" t="s">
        <v>75</v>
      </c>
      <c r="G33" t="s">
        <v>75</v>
      </c>
    </row>
    <row r="34" spans="1:7" x14ac:dyDescent="0.3">
      <c r="A34" s="1">
        <v>45507</v>
      </c>
      <c r="B34" t="s">
        <v>80</v>
      </c>
      <c r="C34" t="s">
        <v>75</v>
      </c>
      <c r="E34" t="s">
        <v>80</v>
      </c>
      <c r="F34" t="s">
        <v>80</v>
      </c>
      <c r="G34" t="s">
        <v>80</v>
      </c>
    </row>
    <row r="35" spans="1:7" x14ac:dyDescent="0.3">
      <c r="A35" s="1">
        <v>45507</v>
      </c>
      <c r="B35">
        <v>999</v>
      </c>
      <c r="C35">
        <v>999</v>
      </c>
      <c r="E35">
        <v>999</v>
      </c>
      <c r="F35">
        <v>999</v>
      </c>
      <c r="G35">
        <v>999</v>
      </c>
    </row>
    <row r="36" spans="1:7" x14ac:dyDescent="0.3">
      <c r="A36" s="1">
        <v>45507</v>
      </c>
      <c r="B36">
        <v>77</v>
      </c>
      <c r="C36">
        <v>77</v>
      </c>
      <c r="E36">
        <v>77</v>
      </c>
      <c r="F36">
        <v>77</v>
      </c>
      <c r="G36">
        <v>77</v>
      </c>
    </row>
    <row r="37" spans="1:7" x14ac:dyDescent="0.3">
      <c r="A37" s="1">
        <v>45507</v>
      </c>
      <c r="B37">
        <v>77</v>
      </c>
      <c r="C37">
        <v>77</v>
      </c>
      <c r="E37">
        <v>77</v>
      </c>
      <c r="F37">
        <v>77</v>
      </c>
      <c r="G37">
        <v>77</v>
      </c>
    </row>
    <row r="38" spans="1:7" x14ac:dyDescent="0.3">
      <c r="A38" s="1">
        <v>45507</v>
      </c>
      <c r="B38">
        <v>66</v>
      </c>
      <c r="C38">
        <v>66</v>
      </c>
      <c r="D38">
        <v>66</v>
      </c>
      <c r="E38">
        <v>66</v>
      </c>
      <c r="F38">
        <v>66</v>
      </c>
      <c r="G38">
        <v>66</v>
      </c>
    </row>
    <row r="39" spans="1:7" x14ac:dyDescent="0.3">
      <c r="A39" s="1">
        <v>45507</v>
      </c>
      <c r="B39">
        <v>1</v>
      </c>
      <c r="C39">
        <v>2</v>
      </c>
      <c r="D39">
        <v>3</v>
      </c>
      <c r="E39">
        <v>4</v>
      </c>
      <c r="F39">
        <v>5</v>
      </c>
      <c r="G39">
        <v>6</v>
      </c>
    </row>
    <row r="40" spans="1:7" x14ac:dyDescent="0.3">
      <c r="A40" s="1">
        <v>45507</v>
      </c>
      <c r="B40">
        <v>55</v>
      </c>
      <c r="C40">
        <v>55</v>
      </c>
    </row>
    <row r="41" spans="1:7" x14ac:dyDescent="0.3">
      <c r="A41" s="1">
        <v>45507</v>
      </c>
      <c r="B41">
        <v>33</v>
      </c>
      <c r="C41">
        <v>66</v>
      </c>
    </row>
    <row r="42" spans="1:7" x14ac:dyDescent="0.3">
      <c r="A42" s="1">
        <v>45507</v>
      </c>
      <c r="B42">
        <v>66</v>
      </c>
      <c r="C42">
        <v>66</v>
      </c>
    </row>
    <row r="43" spans="1:7" x14ac:dyDescent="0.3">
      <c r="A43" s="1">
        <v>45507</v>
      </c>
      <c r="B43">
        <v>6666</v>
      </c>
    </row>
  </sheetData>
  <mergeCells count="2">
    <mergeCell ref="I8:L9"/>
    <mergeCell ref="C1:H4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8:L14"/>
  <sheetViews>
    <sheetView workbookViewId="0">
      <selection activeCell="H9" sqref="H9"/>
    </sheetView>
  </sheetViews>
  <sheetFormatPr baseColWidth="10" defaultRowHeight="14.4" x14ac:dyDescent="0.3"/>
  <cols>
    <col min="9" max="9" width="19.5546875" customWidth="1"/>
    <col min="10" max="10" width="15" customWidth="1"/>
  </cols>
  <sheetData>
    <row r="8" spans="1:12" x14ac:dyDescent="0.3">
      <c r="A8" s="9" t="s">
        <v>3</v>
      </c>
      <c r="B8" s="10" t="s">
        <v>4</v>
      </c>
      <c r="C8" s="10" t="s">
        <v>6</v>
      </c>
      <c r="D8" s="10" t="s">
        <v>5</v>
      </c>
      <c r="E8" s="10" t="s">
        <v>12</v>
      </c>
      <c r="F8" s="10" t="s">
        <v>11</v>
      </c>
      <c r="G8" s="10" t="s">
        <v>7</v>
      </c>
      <c r="H8" s="10" t="s">
        <v>20</v>
      </c>
      <c r="I8" s="10" t="s">
        <v>8</v>
      </c>
      <c r="J8" s="10" t="s">
        <v>9</v>
      </c>
      <c r="K8" s="10" t="s">
        <v>10</v>
      </c>
      <c r="L8" s="11" t="s">
        <v>13</v>
      </c>
    </row>
    <row r="9" spans="1:12" x14ac:dyDescent="0.3">
      <c r="A9" s="1">
        <v>45507</v>
      </c>
      <c r="B9">
        <v>589</v>
      </c>
      <c r="D9" t="s">
        <v>66</v>
      </c>
      <c r="E9" t="s">
        <v>67</v>
      </c>
      <c r="G9">
        <v>20</v>
      </c>
    </row>
    <row r="10" spans="1:12" x14ac:dyDescent="0.3">
      <c r="A10" s="1">
        <v>45507</v>
      </c>
      <c r="B10" t="s">
        <v>68</v>
      </c>
      <c r="D10" t="s">
        <v>69</v>
      </c>
    </row>
    <row r="11" spans="1:12" x14ac:dyDescent="0.3">
      <c r="A11" s="1">
        <v>45507</v>
      </c>
    </row>
    <row r="12" spans="1:12" x14ac:dyDescent="0.3">
      <c r="A12" s="1">
        <v>45507</v>
      </c>
    </row>
    <row r="13" spans="1:12" x14ac:dyDescent="0.3">
      <c r="A13" s="1">
        <v>45538</v>
      </c>
      <c r="B13">
        <v>77</v>
      </c>
      <c r="C13">
        <v>77</v>
      </c>
      <c r="D13">
        <v>77</v>
      </c>
      <c r="E13">
        <v>77</v>
      </c>
      <c r="F13">
        <v>77</v>
      </c>
      <c r="G13">
        <v>77</v>
      </c>
    </row>
    <row r="14" spans="1:12" x14ac:dyDescent="0.3">
      <c r="A14" s="1">
        <v>45568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15"/>
  <sheetViews>
    <sheetView workbookViewId="0">
      <selection activeCell="F16" sqref="F15:F16"/>
    </sheetView>
  </sheetViews>
  <sheetFormatPr baseColWidth="10" defaultRowHeight="14.4" x14ac:dyDescent="0.3"/>
  <cols>
    <col min="9" max="9" width="19.109375" customWidth="1"/>
    <col min="10" max="10" width="16.77734375" customWidth="1"/>
  </cols>
  <sheetData>
    <row r="1" spans="1:12" x14ac:dyDescent="0.3">
      <c r="A1" t="s">
        <v>0</v>
      </c>
    </row>
    <row r="8" spans="1:12" x14ac:dyDescent="0.3">
      <c r="A8" s="9" t="s">
        <v>3</v>
      </c>
      <c r="B8" s="10" t="s">
        <v>4</v>
      </c>
      <c r="C8" s="10" t="s">
        <v>6</v>
      </c>
      <c r="D8" s="10" t="s">
        <v>5</v>
      </c>
      <c r="E8" s="10" t="s">
        <v>12</v>
      </c>
      <c r="F8" s="10" t="s">
        <v>11</v>
      </c>
      <c r="G8" s="10" t="s">
        <v>7</v>
      </c>
      <c r="H8" s="10" t="s">
        <v>20</v>
      </c>
      <c r="I8" s="10" t="s">
        <v>8</v>
      </c>
      <c r="J8" s="10" t="s">
        <v>9</v>
      </c>
      <c r="K8" s="10" t="s">
        <v>10</v>
      </c>
      <c r="L8" s="11" t="s">
        <v>13</v>
      </c>
    </row>
    <row r="9" spans="1:12" x14ac:dyDescent="0.3">
      <c r="A9" s="1">
        <v>45507</v>
      </c>
      <c r="B9">
        <v>7</v>
      </c>
      <c r="C9">
        <v>7</v>
      </c>
      <c r="D9">
        <v>7</v>
      </c>
    </row>
    <row r="10" spans="1:12" x14ac:dyDescent="0.3">
      <c r="A10" s="1">
        <v>45507</v>
      </c>
      <c r="D10">
        <v>7</v>
      </c>
    </row>
    <row r="11" spans="1:12" x14ac:dyDescent="0.3">
      <c r="A11" s="1">
        <v>45507</v>
      </c>
      <c r="D11" t="s">
        <v>70</v>
      </c>
    </row>
    <row r="12" spans="1:12" x14ac:dyDescent="0.3">
      <c r="A12" s="1">
        <v>45507</v>
      </c>
    </row>
    <row r="13" spans="1:12" x14ac:dyDescent="0.3">
      <c r="A13" s="1">
        <v>45507</v>
      </c>
      <c r="D13" t="s">
        <v>71</v>
      </c>
    </row>
    <row r="14" spans="1:12" x14ac:dyDescent="0.3">
      <c r="A14" s="1">
        <v>45507</v>
      </c>
    </row>
    <row r="15" spans="1:12" x14ac:dyDescent="0.3">
      <c r="A15" s="1">
        <v>45507</v>
      </c>
      <c r="B15">
        <v>44</v>
      </c>
      <c r="C15">
        <v>44</v>
      </c>
      <c r="E15">
        <v>44</v>
      </c>
      <c r="F15">
        <v>44</v>
      </c>
      <c r="G15">
        <v>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0"/>
  <sheetViews>
    <sheetView workbookViewId="0">
      <selection activeCell="B34" sqref="B34"/>
    </sheetView>
  </sheetViews>
  <sheetFormatPr baseColWidth="10" defaultRowHeight="14.4" x14ac:dyDescent="0.3"/>
  <cols>
    <col min="2" max="2" width="22.44140625" customWidth="1"/>
    <col min="3" max="3" width="22.109375" customWidth="1"/>
    <col min="4" max="4" width="23.109375" customWidth="1"/>
    <col min="5" max="6" width="20.109375" customWidth="1"/>
    <col min="9" max="9" width="15.6640625" customWidth="1"/>
    <col min="10" max="10" width="20.33203125" customWidth="1"/>
  </cols>
  <sheetData>
    <row r="1" spans="1:14" x14ac:dyDescent="0.3">
      <c r="C1" s="19" t="s">
        <v>2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x14ac:dyDescent="0.3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4" x14ac:dyDescent="0.3"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x14ac:dyDescent="0.3"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6" spans="1:14" ht="17.399999999999999" x14ac:dyDescent="0.45">
      <c r="A6" t="s">
        <v>1</v>
      </c>
      <c r="B6" s="2">
        <f ca="1">TODAY()</f>
        <v>45361</v>
      </c>
    </row>
    <row r="8" spans="1:14" x14ac:dyDescent="0.3">
      <c r="A8" t="s">
        <v>3</v>
      </c>
      <c r="B8" t="s">
        <v>4</v>
      </c>
      <c r="C8" t="s">
        <v>6</v>
      </c>
      <c r="D8" t="s">
        <v>5</v>
      </c>
      <c r="E8" t="s">
        <v>12</v>
      </c>
      <c r="F8" t="s">
        <v>11</v>
      </c>
      <c r="G8" t="s">
        <v>7</v>
      </c>
      <c r="H8" t="s">
        <v>20</v>
      </c>
      <c r="I8" t="s">
        <v>8</v>
      </c>
      <c r="J8" t="s">
        <v>9</v>
      </c>
      <c r="K8" t="s">
        <v>10</v>
      </c>
      <c r="L8" t="s">
        <v>13</v>
      </c>
    </row>
    <row r="10" spans="1:14" x14ac:dyDescent="0.3">
      <c r="A10" s="1">
        <v>45385</v>
      </c>
      <c r="B10" t="s">
        <v>61</v>
      </c>
      <c r="D10">
        <v>44444</v>
      </c>
      <c r="E10">
        <v>4444</v>
      </c>
      <c r="F10">
        <v>222</v>
      </c>
    </row>
    <row r="11" spans="1:14" x14ac:dyDescent="0.3">
      <c r="A11" s="1">
        <v>45385</v>
      </c>
      <c r="B11" t="s">
        <v>61</v>
      </c>
      <c r="D11">
        <v>44444</v>
      </c>
      <c r="E11">
        <v>4444</v>
      </c>
      <c r="F11" t="s">
        <v>62</v>
      </c>
      <c r="G11">
        <v>222</v>
      </c>
    </row>
    <row r="12" spans="1:14" x14ac:dyDescent="0.3">
      <c r="A12" s="1">
        <v>45385</v>
      </c>
      <c r="B12" t="s">
        <v>61</v>
      </c>
      <c r="D12">
        <v>44444</v>
      </c>
      <c r="E12">
        <v>4444</v>
      </c>
      <c r="F12" t="s">
        <v>62</v>
      </c>
      <c r="G12" t="s">
        <v>64</v>
      </c>
    </row>
    <row r="13" spans="1:14" x14ac:dyDescent="0.3">
      <c r="A13" s="1">
        <v>45385</v>
      </c>
    </row>
    <row r="14" spans="1:14" x14ac:dyDescent="0.3">
      <c r="A14" s="1">
        <v>45507</v>
      </c>
      <c r="D14" t="s">
        <v>72</v>
      </c>
    </row>
    <row r="15" spans="1:14" x14ac:dyDescent="0.3">
      <c r="A15" s="1">
        <v>45507</v>
      </c>
      <c r="D15" t="s">
        <v>72</v>
      </c>
    </row>
    <row r="16" spans="1:14" x14ac:dyDescent="0.3">
      <c r="A16" s="1">
        <v>45507</v>
      </c>
      <c r="D16" t="s">
        <v>72</v>
      </c>
    </row>
    <row r="17" spans="1:4" x14ac:dyDescent="0.3">
      <c r="A17" s="1">
        <v>45507</v>
      </c>
      <c r="D17" t="s">
        <v>72</v>
      </c>
    </row>
    <row r="18" spans="1:4" x14ac:dyDescent="0.3">
      <c r="A18" s="1">
        <v>45507</v>
      </c>
      <c r="B18">
        <v>2</v>
      </c>
    </row>
    <row r="19" spans="1:4" x14ac:dyDescent="0.3">
      <c r="A19" s="1">
        <v>45507</v>
      </c>
      <c r="B19">
        <v>66</v>
      </c>
      <c r="C19">
        <v>66</v>
      </c>
    </row>
    <row r="20" spans="1:4" x14ac:dyDescent="0.3">
      <c r="A20" s="1">
        <v>45507</v>
      </c>
      <c r="B20">
        <v>66</v>
      </c>
    </row>
  </sheetData>
  <mergeCells count="1">
    <mergeCell ref="C1:N4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"/>
  <sheetViews>
    <sheetView workbookViewId="0">
      <selection activeCell="G16" sqref="G16"/>
    </sheetView>
  </sheetViews>
  <sheetFormatPr baseColWidth="10" defaultRowHeight="14.4" x14ac:dyDescent="0.3"/>
  <cols>
    <col min="4" max="4" width="17" customWidth="1"/>
    <col min="5" max="5" width="18.6640625" customWidth="1"/>
    <col min="9" max="9" width="17.77734375" customWidth="1"/>
    <col min="10" max="10" width="18" customWidth="1"/>
  </cols>
  <sheetData>
    <row r="1" spans="1:12" x14ac:dyDescent="0.3">
      <c r="C1" s="22" t="s">
        <v>16</v>
      </c>
      <c r="D1" s="22"/>
      <c r="E1" s="22"/>
      <c r="F1" s="22"/>
      <c r="G1" s="22"/>
      <c r="H1" s="22"/>
      <c r="I1" s="22"/>
      <c r="J1" s="22"/>
    </row>
    <row r="2" spans="1:12" x14ac:dyDescent="0.3">
      <c r="C2" s="22"/>
      <c r="D2" s="22"/>
      <c r="E2" s="22"/>
      <c r="F2" s="22"/>
      <c r="G2" s="22"/>
      <c r="H2" s="22"/>
      <c r="I2" s="22"/>
      <c r="J2" s="22"/>
    </row>
    <row r="3" spans="1:12" x14ac:dyDescent="0.3">
      <c r="C3" s="22"/>
      <c r="D3" s="22"/>
      <c r="E3" s="22"/>
      <c r="F3" s="22"/>
      <c r="G3" s="22"/>
      <c r="H3" s="22"/>
      <c r="I3" s="22"/>
      <c r="J3" s="22"/>
    </row>
    <row r="4" spans="1:12" x14ac:dyDescent="0.3">
      <c r="C4" s="22"/>
      <c r="D4" s="22"/>
      <c r="E4" s="22"/>
      <c r="F4" s="22"/>
      <c r="G4" s="22"/>
      <c r="H4" s="22"/>
      <c r="I4" s="22"/>
      <c r="J4" s="22"/>
    </row>
    <row r="8" spans="1:12" x14ac:dyDescent="0.3">
      <c r="A8" s="4" t="s">
        <v>3</v>
      </c>
      <c r="B8" s="3" t="s">
        <v>4</v>
      </c>
      <c r="C8" s="3" t="s">
        <v>6</v>
      </c>
      <c r="D8" s="3" t="s">
        <v>5</v>
      </c>
      <c r="E8" s="3" t="s">
        <v>12</v>
      </c>
      <c r="F8" s="3" t="s">
        <v>11</v>
      </c>
      <c r="G8" s="3" t="s">
        <v>7</v>
      </c>
      <c r="H8" s="3" t="s">
        <v>20</v>
      </c>
      <c r="I8" s="3" t="s">
        <v>8</v>
      </c>
      <c r="J8" s="3" t="s">
        <v>9</v>
      </c>
      <c r="K8" s="3" t="s">
        <v>10</v>
      </c>
      <c r="L8" s="5" t="s">
        <v>13</v>
      </c>
    </row>
  </sheetData>
  <mergeCells count="1">
    <mergeCell ref="C1:J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L10"/>
  <sheetViews>
    <sheetView workbookViewId="0">
      <selection activeCell="C31" sqref="C31"/>
    </sheetView>
  </sheetViews>
  <sheetFormatPr baseColWidth="10" defaultRowHeight="14.4" x14ac:dyDescent="0.3"/>
  <sheetData>
    <row r="8" spans="1:12" x14ac:dyDescent="0.3">
      <c r="A8" s="9" t="s">
        <v>3</v>
      </c>
      <c r="B8" s="10" t="s">
        <v>4</v>
      </c>
      <c r="C8" s="10" t="s">
        <v>6</v>
      </c>
      <c r="D8" s="10" t="s">
        <v>5</v>
      </c>
      <c r="E8" s="10" t="s">
        <v>12</v>
      </c>
      <c r="F8" s="10" t="s">
        <v>11</v>
      </c>
      <c r="G8" s="10" t="s">
        <v>7</v>
      </c>
      <c r="H8" s="10" t="s">
        <v>20</v>
      </c>
      <c r="I8" s="10" t="s">
        <v>8</v>
      </c>
      <c r="J8" s="10" t="s">
        <v>9</v>
      </c>
      <c r="K8" s="10" t="s">
        <v>10</v>
      </c>
      <c r="L8" s="11" t="s">
        <v>13</v>
      </c>
    </row>
    <row r="9" spans="1:12" x14ac:dyDescent="0.3">
      <c r="A9" s="1">
        <v>45507</v>
      </c>
    </row>
    <row r="10" spans="1:12" x14ac:dyDescent="0.3">
      <c r="A10" s="1">
        <v>45507</v>
      </c>
      <c r="D10" t="s">
        <v>71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40"/>
  <sheetViews>
    <sheetView workbookViewId="0">
      <selection activeCell="B11" sqref="B11"/>
    </sheetView>
  </sheetViews>
  <sheetFormatPr baseColWidth="10" defaultRowHeight="14.4" x14ac:dyDescent="0.3"/>
  <cols>
    <col min="1" max="1" width="14.88671875" style="39" customWidth="1"/>
    <col min="2" max="2" width="15.44140625" style="39" customWidth="1"/>
    <col min="3" max="3" width="17.6640625" style="39" customWidth="1"/>
    <col min="4" max="4" width="19.33203125" style="39" customWidth="1"/>
    <col min="5" max="5" width="18.88671875" style="39" customWidth="1"/>
    <col min="6" max="6" width="21.109375" style="39" customWidth="1"/>
    <col min="7" max="7" width="15.33203125" style="39" customWidth="1"/>
    <col min="8" max="8" width="11.88671875" style="39" customWidth="1"/>
    <col min="9" max="9" width="11.5546875" style="39"/>
    <col min="10" max="10" width="18.109375" style="39" customWidth="1"/>
    <col min="11" max="11" width="17.6640625" style="39" customWidth="1"/>
    <col min="12" max="12" width="11.5546875" style="39"/>
    <col min="13" max="13" width="15.109375" style="39" customWidth="1"/>
    <col min="14" max="14" width="29.21875" style="39" customWidth="1"/>
  </cols>
  <sheetData>
    <row r="1" spans="1:14" x14ac:dyDescent="0.3">
      <c r="C1" s="21" t="s">
        <v>15</v>
      </c>
      <c r="D1" s="21"/>
      <c r="E1" s="20"/>
      <c r="F1" s="20"/>
      <c r="G1" s="20"/>
      <c r="H1" s="20"/>
      <c r="I1" s="20"/>
      <c r="J1" s="20"/>
      <c r="K1" s="20"/>
      <c r="L1" s="20"/>
      <c r="M1" s="12"/>
    </row>
    <row r="2" spans="1:14" x14ac:dyDescent="0.3">
      <c r="C2" s="20"/>
      <c r="D2" s="20"/>
      <c r="E2" s="20"/>
      <c r="F2" s="20"/>
      <c r="G2" s="20"/>
      <c r="H2" s="20"/>
      <c r="I2" s="20"/>
      <c r="J2" s="20"/>
      <c r="K2" s="20"/>
      <c r="L2" s="20"/>
      <c r="M2" s="12"/>
    </row>
    <row r="3" spans="1:14" x14ac:dyDescent="0.3">
      <c r="C3" s="20"/>
      <c r="D3" s="20"/>
      <c r="E3" s="20"/>
      <c r="F3" s="20"/>
      <c r="G3" s="20"/>
      <c r="H3" s="20"/>
      <c r="I3" s="20"/>
      <c r="J3" s="20"/>
      <c r="K3" s="20"/>
      <c r="L3" s="20"/>
      <c r="M3" s="12"/>
    </row>
    <row r="4" spans="1:14" x14ac:dyDescent="0.3">
      <c r="C4" s="20"/>
      <c r="D4" s="20"/>
      <c r="E4" s="20"/>
      <c r="F4" s="20"/>
      <c r="G4" s="20"/>
      <c r="H4" s="20"/>
      <c r="I4" s="20"/>
      <c r="J4" s="20"/>
      <c r="K4" s="20"/>
      <c r="L4" s="20"/>
      <c r="M4" s="12"/>
    </row>
    <row r="5" spans="1:14" x14ac:dyDescent="0.3">
      <c r="C5" s="20"/>
      <c r="D5" s="20"/>
      <c r="E5" s="20"/>
      <c r="F5" s="20"/>
      <c r="G5" s="20"/>
      <c r="H5" s="20"/>
      <c r="I5" s="20"/>
      <c r="J5" s="20"/>
      <c r="K5" s="20"/>
      <c r="L5" s="20"/>
      <c r="M5" s="12"/>
    </row>
    <row r="8" spans="1:14" s="38" customFormat="1" ht="22.8" customHeight="1" x14ac:dyDescent="0.3">
      <c r="A8" s="35" t="s">
        <v>3</v>
      </c>
      <c r="B8" s="35" t="s">
        <v>4</v>
      </c>
      <c r="C8" s="35" t="s">
        <v>6</v>
      </c>
      <c r="D8" s="36" t="s">
        <v>124</v>
      </c>
      <c r="E8" s="35" t="s">
        <v>5</v>
      </c>
      <c r="F8" s="35" t="s">
        <v>12</v>
      </c>
      <c r="G8" s="35" t="s">
        <v>11</v>
      </c>
      <c r="H8" s="35" t="s">
        <v>7</v>
      </c>
      <c r="I8" s="35" t="s">
        <v>20</v>
      </c>
      <c r="J8" s="37" t="s">
        <v>118</v>
      </c>
      <c r="K8" s="37" t="s">
        <v>119</v>
      </c>
      <c r="L8" s="37" t="s">
        <v>120</v>
      </c>
      <c r="M8" s="36" t="s">
        <v>121</v>
      </c>
      <c r="N8" s="35" t="s">
        <v>13</v>
      </c>
    </row>
    <row r="9" spans="1:14" x14ac:dyDescent="0.3">
      <c r="A9" s="40">
        <v>45385</v>
      </c>
      <c r="B9" s="39" t="s">
        <v>83</v>
      </c>
      <c r="C9" s="39">
        <v>500884</v>
      </c>
      <c r="D9" s="39">
        <v>2</v>
      </c>
      <c r="E9" s="39" t="s">
        <v>122</v>
      </c>
      <c r="F9" s="39" t="s">
        <v>123</v>
      </c>
      <c r="J9" s="40">
        <v>45637</v>
      </c>
      <c r="K9" s="40">
        <v>45636</v>
      </c>
      <c r="L9" s="40">
        <v>45637</v>
      </c>
      <c r="M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>expedié</v>
      </c>
    </row>
    <row r="10" spans="1:14" x14ac:dyDescent="0.3">
      <c r="A10" s="40">
        <v>45386</v>
      </c>
      <c r="B10" s="39" t="s">
        <v>83</v>
      </c>
      <c r="C10" s="39">
        <v>500884</v>
      </c>
      <c r="J10" s="40">
        <v>45638</v>
      </c>
      <c r="K10" s="40">
        <v>45637</v>
      </c>
      <c r="L10" s="40">
        <v>45638</v>
      </c>
      <c r="M1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>expedié</v>
      </c>
    </row>
    <row r="11" spans="1:14" x14ac:dyDescent="0.3">
      <c r="A11" s="40">
        <v>45387</v>
      </c>
      <c r="B11" s="39" t="s">
        <v>83</v>
      </c>
      <c r="C11" s="39">
        <v>500884</v>
      </c>
      <c r="J11" s="40">
        <v>45638</v>
      </c>
      <c r="K11" s="40">
        <v>45638</v>
      </c>
      <c r="L11" s="40">
        <v>45639</v>
      </c>
      <c r="M1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>expedié</v>
      </c>
    </row>
    <row r="12" spans="1:14" x14ac:dyDescent="0.3">
      <c r="A12" s="40"/>
      <c r="B12" s="39" t="s">
        <v>83</v>
      </c>
      <c r="C12" s="39">
        <v>500884</v>
      </c>
      <c r="J12" s="40">
        <v>45638</v>
      </c>
      <c r="K12" s="40">
        <v>45639</v>
      </c>
      <c r="L12" s="40">
        <v>45640</v>
      </c>
      <c r="M1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>expedié</v>
      </c>
    </row>
    <row r="13" spans="1:14" x14ac:dyDescent="0.3">
      <c r="A13" s="40"/>
      <c r="J13" s="40"/>
      <c r="K13" s="40"/>
      <c r="M1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" spans="1:14" x14ac:dyDescent="0.3">
      <c r="A14" s="40"/>
      <c r="J14" s="40"/>
      <c r="K14" s="40"/>
      <c r="M1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" spans="1:14" x14ac:dyDescent="0.3">
      <c r="A15" s="40"/>
      <c r="J15" s="40"/>
      <c r="K15" s="40"/>
      <c r="M1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" spans="1:14" x14ac:dyDescent="0.3">
      <c r="A16" s="40"/>
      <c r="J16" s="40"/>
      <c r="K16" s="40"/>
      <c r="M1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" spans="1:13" x14ac:dyDescent="0.3">
      <c r="A17" s="40"/>
      <c r="J17" s="40"/>
      <c r="K17" s="40"/>
      <c r="M1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" spans="1:13" x14ac:dyDescent="0.3">
      <c r="A18" s="40"/>
      <c r="J18" s="40"/>
      <c r="K18" s="40"/>
      <c r="M1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" spans="1:13" x14ac:dyDescent="0.3">
      <c r="A19" s="40"/>
      <c r="J19" s="40"/>
      <c r="K19" s="40"/>
      <c r="M1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" spans="1:13" x14ac:dyDescent="0.3">
      <c r="A20" s="40"/>
      <c r="J20" s="40"/>
      <c r="K20" s="40"/>
      <c r="M2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" spans="1:13" x14ac:dyDescent="0.3">
      <c r="A21" s="40"/>
      <c r="J21" s="40"/>
      <c r="K21" s="40"/>
      <c r="M2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2" spans="1:13" x14ac:dyDescent="0.3">
      <c r="A22" s="40"/>
      <c r="J22" s="40"/>
      <c r="K22" s="40"/>
      <c r="M2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3" spans="1:13" x14ac:dyDescent="0.3">
      <c r="A23" s="40"/>
      <c r="J23" s="40"/>
      <c r="K23" s="40"/>
      <c r="M2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4" spans="1:13" x14ac:dyDescent="0.3">
      <c r="A24" s="40"/>
      <c r="J24" s="40"/>
      <c r="K24" s="40"/>
      <c r="M2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5" spans="1:13" x14ac:dyDescent="0.3">
      <c r="A25" s="40"/>
      <c r="J25" s="40"/>
      <c r="K25" s="40"/>
      <c r="M2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6" spans="1:13" x14ac:dyDescent="0.3">
      <c r="A26" s="40"/>
      <c r="J26" s="40"/>
      <c r="K26" s="40"/>
      <c r="M2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7" spans="1:13" x14ac:dyDescent="0.3">
      <c r="A27" s="40"/>
      <c r="J27" s="40"/>
      <c r="K27" s="40"/>
      <c r="M2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8" spans="1:13" x14ac:dyDescent="0.3">
      <c r="A28" s="40"/>
      <c r="J28" s="40"/>
      <c r="K28" s="40"/>
      <c r="M2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9" spans="1:13" x14ac:dyDescent="0.3">
      <c r="A29" s="40"/>
      <c r="J29" s="40"/>
      <c r="K29" s="40"/>
      <c r="M2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30" spans="1:13" x14ac:dyDescent="0.3">
      <c r="A30" s="40"/>
      <c r="J30" s="40"/>
      <c r="K30" s="40"/>
      <c r="M3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31" spans="1:13" x14ac:dyDescent="0.3">
      <c r="A31" s="40"/>
      <c r="J31" s="40"/>
      <c r="K31" s="40"/>
      <c r="M3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32" spans="1:13" x14ac:dyDescent="0.3">
      <c r="A32" s="40"/>
      <c r="J32" s="40"/>
      <c r="K32" s="40"/>
      <c r="M3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33" spans="1:13" x14ac:dyDescent="0.3">
      <c r="A33" s="40"/>
      <c r="J33" s="40"/>
      <c r="K33" s="40"/>
      <c r="M3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34" spans="1:13" x14ac:dyDescent="0.3">
      <c r="A34" s="40"/>
      <c r="J34" s="40"/>
      <c r="K34" s="40"/>
      <c r="M3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35" spans="1:13" x14ac:dyDescent="0.3">
      <c r="A35" s="40"/>
      <c r="J35" s="40"/>
      <c r="K35" s="40"/>
      <c r="M3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36" spans="1:13" x14ac:dyDescent="0.3">
      <c r="A36" s="40"/>
      <c r="J36" s="40"/>
      <c r="K36" s="40"/>
      <c r="M3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37" spans="1:13" x14ac:dyDescent="0.3">
      <c r="A37" s="40"/>
      <c r="J37" s="40"/>
      <c r="K37" s="40"/>
      <c r="M3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38" spans="1:13" x14ac:dyDescent="0.3">
      <c r="A38" s="40"/>
      <c r="J38" s="40"/>
      <c r="K38" s="40"/>
      <c r="M3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39" spans="1:13" x14ac:dyDescent="0.3">
      <c r="A39" s="40"/>
      <c r="J39" s="40"/>
      <c r="K39" s="40"/>
      <c r="M3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40" spans="1:13" x14ac:dyDescent="0.3">
      <c r="A40" s="40"/>
      <c r="J40" s="40"/>
      <c r="K40" s="40"/>
      <c r="M4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41" spans="1:13" x14ac:dyDescent="0.3">
      <c r="A41" s="40"/>
      <c r="J41" s="40"/>
      <c r="K41" s="40"/>
      <c r="M4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42" spans="1:13" x14ac:dyDescent="0.3">
      <c r="A42" s="40"/>
      <c r="J42" s="40"/>
      <c r="K42" s="40"/>
      <c r="M4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43" spans="1:13" x14ac:dyDescent="0.3">
      <c r="A43" s="40"/>
      <c r="J43" s="40"/>
      <c r="K43" s="40"/>
      <c r="M4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44" spans="1:13" x14ac:dyDescent="0.3">
      <c r="A44" s="40"/>
      <c r="J44" s="40"/>
      <c r="K44" s="40"/>
      <c r="M4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45" spans="1:13" x14ac:dyDescent="0.3">
      <c r="A45" s="40"/>
      <c r="J45" s="40"/>
      <c r="K45" s="40"/>
      <c r="M4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46" spans="1:13" x14ac:dyDescent="0.3">
      <c r="A46" s="40"/>
      <c r="J46" s="40"/>
      <c r="K46" s="40"/>
      <c r="M4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47" spans="1:13" x14ac:dyDescent="0.3">
      <c r="A47" s="40"/>
      <c r="J47" s="40"/>
      <c r="K47" s="40"/>
      <c r="M4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48" spans="1:13" x14ac:dyDescent="0.3">
      <c r="A48" s="40"/>
      <c r="J48" s="40"/>
      <c r="K48" s="40"/>
      <c r="M4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49" spans="1:13" x14ac:dyDescent="0.3">
      <c r="A49" s="40"/>
      <c r="J49" s="40"/>
      <c r="K49" s="40"/>
      <c r="M4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50" spans="1:13" x14ac:dyDescent="0.3">
      <c r="A50" s="40"/>
      <c r="J50" s="40"/>
      <c r="K50" s="40"/>
      <c r="M5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51" spans="1:13" x14ac:dyDescent="0.3">
      <c r="A51" s="40"/>
      <c r="J51" s="40"/>
      <c r="K51" s="40"/>
      <c r="M5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52" spans="1:13" x14ac:dyDescent="0.3">
      <c r="A52" s="40"/>
      <c r="J52" s="40"/>
      <c r="K52" s="40"/>
      <c r="M5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53" spans="1:13" x14ac:dyDescent="0.3">
      <c r="A53" s="40"/>
      <c r="J53" s="40"/>
      <c r="K53" s="40"/>
      <c r="M5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54" spans="1:13" x14ac:dyDescent="0.3">
      <c r="A54" s="40"/>
      <c r="J54" s="40"/>
      <c r="K54" s="40"/>
      <c r="M5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55" spans="1:13" x14ac:dyDescent="0.3">
      <c r="A55" s="40"/>
      <c r="J55" s="40"/>
      <c r="K55" s="40"/>
      <c r="M5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56" spans="1:13" x14ac:dyDescent="0.3">
      <c r="A56" s="40"/>
      <c r="J56" s="40"/>
      <c r="K56" s="40"/>
      <c r="M5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57" spans="1:13" x14ac:dyDescent="0.3">
      <c r="A57" s="40"/>
      <c r="J57" s="40"/>
      <c r="K57" s="40"/>
      <c r="M5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58" spans="1:13" x14ac:dyDescent="0.3">
      <c r="A58" s="40"/>
      <c r="J58" s="40"/>
      <c r="K58" s="40"/>
      <c r="M5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59" spans="1:13" x14ac:dyDescent="0.3">
      <c r="A59" s="40"/>
      <c r="J59" s="40"/>
      <c r="K59" s="40"/>
      <c r="M5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60" spans="1:13" x14ac:dyDescent="0.3">
      <c r="A60" s="40"/>
      <c r="J60" s="40"/>
      <c r="K60" s="40"/>
      <c r="M6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61" spans="1:13" x14ac:dyDescent="0.3">
      <c r="A61" s="40"/>
      <c r="J61" s="40"/>
      <c r="K61" s="40"/>
      <c r="M6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62" spans="1:13" x14ac:dyDescent="0.3">
      <c r="A62" s="40"/>
      <c r="J62" s="40"/>
      <c r="K62" s="40"/>
      <c r="M6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63" spans="1:13" x14ac:dyDescent="0.3">
      <c r="A63" s="40"/>
      <c r="J63" s="40"/>
      <c r="K63" s="40"/>
      <c r="M6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64" spans="1:13" x14ac:dyDescent="0.3">
      <c r="A64" s="40"/>
      <c r="J64" s="40"/>
      <c r="K64" s="40"/>
      <c r="M6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65" spans="1:13" x14ac:dyDescent="0.3">
      <c r="A65" s="40"/>
      <c r="J65" s="40"/>
      <c r="K65" s="40"/>
      <c r="M6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66" spans="1:13" x14ac:dyDescent="0.3">
      <c r="A66" s="40"/>
      <c r="J66" s="40"/>
      <c r="K66" s="40"/>
      <c r="M6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67" spans="1:13" x14ac:dyDescent="0.3">
      <c r="A67" s="40"/>
      <c r="J67" s="40"/>
      <c r="K67" s="40"/>
      <c r="M6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68" spans="1:13" x14ac:dyDescent="0.3">
      <c r="A68" s="40"/>
      <c r="J68" s="40"/>
      <c r="K68" s="40"/>
      <c r="M6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69" spans="1:13" x14ac:dyDescent="0.3">
      <c r="A69" s="40"/>
      <c r="J69" s="40"/>
      <c r="K69" s="40"/>
      <c r="M6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70" spans="1:13" x14ac:dyDescent="0.3">
      <c r="A70" s="40"/>
      <c r="J70" s="40"/>
      <c r="K70" s="40"/>
      <c r="M7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71" spans="1:13" x14ac:dyDescent="0.3">
      <c r="A71" s="40"/>
      <c r="J71" s="40"/>
      <c r="K71" s="40"/>
      <c r="M7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72" spans="1:13" x14ac:dyDescent="0.3">
      <c r="A72" s="40"/>
      <c r="J72" s="40"/>
      <c r="K72" s="40"/>
      <c r="M7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73" spans="1:13" x14ac:dyDescent="0.3">
      <c r="A73" s="40"/>
      <c r="J73" s="40"/>
      <c r="K73" s="40"/>
      <c r="M7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74" spans="1:13" x14ac:dyDescent="0.3">
      <c r="A74" s="40"/>
      <c r="J74" s="40"/>
      <c r="K74" s="40"/>
      <c r="M7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75" spans="1:13" x14ac:dyDescent="0.3">
      <c r="A75" s="40"/>
      <c r="J75" s="40"/>
      <c r="K75" s="40"/>
      <c r="M7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76" spans="1:13" x14ac:dyDescent="0.3">
      <c r="A76" s="40"/>
      <c r="J76" s="40"/>
      <c r="K76" s="40"/>
      <c r="M7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77" spans="1:13" x14ac:dyDescent="0.3">
      <c r="A77" s="40"/>
      <c r="J77" s="40"/>
      <c r="K77" s="40"/>
      <c r="M7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78" spans="1:13" x14ac:dyDescent="0.3">
      <c r="A78" s="40"/>
      <c r="J78" s="40"/>
      <c r="K78" s="40"/>
      <c r="M7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79" spans="1:13" x14ac:dyDescent="0.3">
      <c r="A79" s="40"/>
      <c r="J79" s="40"/>
      <c r="K79" s="40"/>
      <c r="M7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80" spans="1:13" x14ac:dyDescent="0.3">
      <c r="A80" s="40"/>
      <c r="J80" s="40"/>
      <c r="K80" s="40"/>
      <c r="M8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81" spans="1:13" x14ac:dyDescent="0.3">
      <c r="A81" s="40"/>
      <c r="J81" s="40"/>
      <c r="K81" s="40"/>
      <c r="M8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82" spans="1:13" x14ac:dyDescent="0.3">
      <c r="A82" s="40"/>
      <c r="J82" s="40"/>
      <c r="K82" s="40"/>
      <c r="M8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83" spans="1:13" x14ac:dyDescent="0.3">
      <c r="A83" s="40"/>
      <c r="J83" s="40"/>
      <c r="K83" s="40"/>
      <c r="M8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84" spans="1:13" x14ac:dyDescent="0.3">
      <c r="A84" s="40"/>
      <c r="J84" s="40"/>
      <c r="K84" s="40"/>
      <c r="M8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85" spans="1:13" x14ac:dyDescent="0.3">
      <c r="A85" s="40"/>
      <c r="J85" s="40"/>
      <c r="K85" s="40"/>
      <c r="M8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86" spans="1:13" x14ac:dyDescent="0.3">
      <c r="A86" s="40"/>
      <c r="J86" s="40"/>
      <c r="K86" s="40"/>
      <c r="M8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87" spans="1:13" x14ac:dyDescent="0.3">
      <c r="A87" s="40"/>
      <c r="J87" s="40"/>
      <c r="K87" s="40"/>
      <c r="M8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88" spans="1:13" x14ac:dyDescent="0.3">
      <c r="A88" s="40"/>
      <c r="J88" s="40"/>
      <c r="K88" s="40"/>
      <c r="M8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89" spans="1:13" x14ac:dyDescent="0.3">
      <c r="A89" s="40"/>
      <c r="J89" s="40"/>
      <c r="K89" s="40"/>
      <c r="M8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90" spans="1:13" x14ac:dyDescent="0.3">
      <c r="A90" s="40"/>
      <c r="J90" s="40"/>
      <c r="K90" s="40"/>
      <c r="M9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91" spans="1:13" x14ac:dyDescent="0.3">
      <c r="A91" s="40"/>
      <c r="J91" s="40"/>
      <c r="K91" s="40"/>
      <c r="M9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92" spans="1:13" x14ac:dyDescent="0.3">
      <c r="A92" s="40"/>
      <c r="J92" s="40"/>
      <c r="K92" s="40"/>
      <c r="M9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93" spans="1:13" x14ac:dyDescent="0.3">
      <c r="A93" s="40"/>
      <c r="J93" s="40"/>
      <c r="K93" s="40"/>
      <c r="M9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94" spans="1:13" x14ac:dyDescent="0.3">
      <c r="A94" s="40"/>
      <c r="J94" s="40"/>
      <c r="K94" s="40"/>
      <c r="M9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95" spans="1:13" x14ac:dyDescent="0.3">
      <c r="A95" s="40"/>
      <c r="J95" s="40"/>
      <c r="K95" s="40"/>
      <c r="M9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96" spans="1:13" x14ac:dyDescent="0.3">
      <c r="A96" s="40"/>
      <c r="J96" s="40"/>
      <c r="K96" s="40"/>
      <c r="M9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97" spans="1:13" x14ac:dyDescent="0.3">
      <c r="A97" s="40"/>
      <c r="J97" s="40"/>
      <c r="K97" s="40"/>
      <c r="M9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98" spans="1:13" x14ac:dyDescent="0.3">
      <c r="A98" s="40"/>
      <c r="J98" s="40"/>
      <c r="K98" s="40"/>
      <c r="M9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99" spans="1:13" x14ac:dyDescent="0.3">
      <c r="A99" s="40"/>
      <c r="J99" s="40"/>
      <c r="K99" s="40"/>
      <c r="M9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00" spans="1:13" x14ac:dyDescent="0.3">
      <c r="A100" s="40"/>
      <c r="J100" s="40"/>
      <c r="K100" s="40"/>
      <c r="M10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01" spans="1:13" x14ac:dyDescent="0.3">
      <c r="A101" s="40"/>
      <c r="J101" s="40"/>
      <c r="K101" s="40"/>
      <c r="M10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02" spans="1:13" x14ac:dyDescent="0.3">
      <c r="A102" s="40"/>
      <c r="J102" s="40"/>
      <c r="K102" s="40"/>
      <c r="M10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03" spans="1:13" x14ac:dyDescent="0.3">
      <c r="A103" s="40"/>
      <c r="J103" s="40"/>
      <c r="K103" s="40"/>
      <c r="M10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04" spans="1:13" x14ac:dyDescent="0.3">
      <c r="A104" s="40"/>
      <c r="J104" s="40"/>
      <c r="K104" s="40"/>
      <c r="M10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05" spans="1:13" x14ac:dyDescent="0.3">
      <c r="A105" s="40"/>
      <c r="J105" s="40"/>
      <c r="K105" s="40"/>
      <c r="M10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06" spans="1:13" x14ac:dyDescent="0.3">
      <c r="A106" s="40"/>
      <c r="J106" s="40"/>
      <c r="K106" s="40"/>
      <c r="M10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07" spans="1:13" x14ac:dyDescent="0.3">
      <c r="A107" s="40"/>
      <c r="J107" s="40"/>
      <c r="K107" s="40"/>
      <c r="M10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08" spans="1:13" x14ac:dyDescent="0.3">
      <c r="A108" s="40"/>
      <c r="J108" s="40"/>
      <c r="K108" s="40"/>
      <c r="M10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09" spans="1:13" x14ac:dyDescent="0.3">
      <c r="A109" s="40"/>
      <c r="J109" s="40"/>
      <c r="K109" s="40"/>
      <c r="M10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10" spans="1:13" x14ac:dyDescent="0.3">
      <c r="A110" s="40"/>
      <c r="J110" s="40"/>
      <c r="K110" s="40"/>
      <c r="M11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11" spans="1:13" x14ac:dyDescent="0.3">
      <c r="A111" s="40"/>
      <c r="J111" s="40"/>
      <c r="K111" s="40"/>
      <c r="M11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12" spans="1:13" x14ac:dyDescent="0.3">
      <c r="A112" s="40"/>
      <c r="J112" s="40"/>
      <c r="K112" s="40"/>
      <c r="M11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13" spans="1:13" x14ac:dyDescent="0.3">
      <c r="A113" s="40"/>
      <c r="J113" s="40"/>
      <c r="K113" s="40"/>
      <c r="M11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14" spans="1:13" x14ac:dyDescent="0.3">
      <c r="A114" s="40"/>
      <c r="J114" s="40"/>
      <c r="K114" s="40"/>
      <c r="M11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15" spans="1:13" x14ac:dyDescent="0.3">
      <c r="A115" s="40"/>
      <c r="J115" s="40"/>
      <c r="K115" s="40"/>
      <c r="M11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16" spans="1:13" x14ac:dyDescent="0.3">
      <c r="A116" s="40"/>
      <c r="J116" s="40"/>
      <c r="K116" s="40"/>
      <c r="M11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17" spans="1:13" x14ac:dyDescent="0.3">
      <c r="A117" s="40"/>
      <c r="J117" s="40"/>
      <c r="K117" s="40"/>
      <c r="M11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18" spans="1:13" x14ac:dyDescent="0.3">
      <c r="A118" s="40"/>
      <c r="J118" s="40"/>
      <c r="K118" s="40"/>
      <c r="M11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19" spans="1:13" x14ac:dyDescent="0.3">
      <c r="A119" s="40"/>
      <c r="J119" s="40"/>
      <c r="K119" s="40"/>
      <c r="M11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20" spans="1:13" x14ac:dyDescent="0.3">
      <c r="A120" s="40"/>
      <c r="J120" s="40"/>
      <c r="K120" s="40"/>
      <c r="M12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21" spans="1:13" x14ac:dyDescent="0.3">
      <c r="A121" s="40"/>
      <c r="J121" s="40"/>
      <c r="K121" s="40"/>
      <c r="M12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22" spans="1:13" x14ac:dyDescent="0.3">
      <c r="A122" s="40"/>
      <c r="J122" s="40"/>
      <c r="K122" s="40"/>
      <c r="M12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23" spans="1:13" x14ac:dyDescent="0.3">
      <c r="A123" s="40"/>
      <c r="J123" s="40"/>
      <c r="K123" s="40"/>
      <c r="M12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24" spans="1:13" x14ac:dyDescent="0.3">
      <c r="A124" s="40"/>
      <c r="J124" s="40"/>
      <c r="K124" s="40"/>
      <c r="M12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25" spans="1:13" x14ac:dyDescent="0.3">
      <c r="A125" s="40"/>
      <c r="J125" s="40"/>
      <c r="K125" s="40"/>
      <c r="M12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26" spans="1:13" x14ac:dyDescent="0.3">
      <c r="A126" s="40"/>
      <c r="J126" s="40"/>
      <c r="K126" s="40"/>
      <c r="M12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27" spans="1:13" x14ac:dyDescent="0.3">
      <c r="A127" s="40"/>
      <c r="J127" s="40"/>
      <c r="K127" s="40"/>
      <c r="M12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28" spans="1:13" x14ac:dyDescent="0.3">
      <c r="A128" s="40"/>
      <c r="J128" s="40"/>
      <c r="K128" s="40"/>
      <c r="M12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29" spans="1:13" x14ac:dyDescent="0.3">
      <c r="A129" s="40"/>
      <c r="J129" s="40"/>
      <c r="K129" s="40"/>
      <c r="M12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30" spans="1:13" x14ac:dyDescent="0.3">
      <c r="A130" s="40"/>
      <c r="J130" s="40"/>
      <c r="K130" s="40"/>
      <c r="M13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31" spans="1:13" x14ac:dyDescent="0.3">
      <c r="A131" s="40"/>
      <c r="J131" s="40"/>
      <c r="K131" s="40"/>
      <c r="M13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32" spans="1:13" x14ac:dyDescent="0.3">
      <c r="A132" s="40"/>
      <c r="J132" s="40"/>
      <c r="K132" s="40"/>
      <c r="M13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33" spans="1:13" x14ac:dyDescent="0.3">
      <c r="A133" s="40"/>
      <c r="J133" s="40"/>
      <c r="K133" s="40"/>
      <c r="M13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34" spans="1:13" x14ac:dyDescent="0.3">
      <c r="A134" s="40"/>
      <c r="J134" s="40"/>
      <c r="K134" s="40"/>
      <c r="M13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35" spans="1:13" x14ac:dyDescent="0.3">
      <c r="A135" s="40"/>
      <c r="J135" s="40"/>
      <c r="K135" s="40"/>
      <c r="M13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36" spans="1:13" x14ac:dyDescent="0.3">
      <c r="A136" s="40"/>
      <c r="J136" s="40"/>
      <c r="K136" s="40"/>
      <c r="M13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37" spans="1:13" x14ac:dyDescent="0.3">
      <c r="A137" s="40"/>
      <c r="J137" s="40"/>
      <c r="K137" s="40"/>
      <c r="M13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38" spans="1:13" x14ac:dyDescent="0.3">
      <c r="A138" s="40"/>
      <c r="J138" s="40"/>
      <c r="K138" s="40"/>
      <c r="M13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39" spans="1:13" x14ac:dyDescent="0.3">
      <c r="A139" s="40"/>
      <c r="J139" s="40"/>
      <c r="K139" s="40"/>
      <c r="M13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0" spans="1:13" x14ac:dyDescent="0.3">
      <c r="A140" s="40"/>
      <c r="J140" s="40"/>
      <c r="K140" s="40"/>
      <c r="M14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1" spans="1:13" x14ac:dyDescent="0.3">
      <c r="A141" s="40"/>
      <c r="J141" s="40"/>
      <c r="K141" s="40"/>
      <c r="M14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2" spans="1:13" x14ac:dyDescent="0.3">
      <c r="A142" s="40"/>
      <c r="J142" s="40"/>
      <c r="K142" s="40"/>
      <c r="M14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3" spans="1:13" x14ac:dyDescent="0.3">
      <c r="A143" s="40"/>
      <c r="J143" s="40"/>
      <c r="K143" s="40"/>
      <c r="M14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4" spans="1:13" x14ac:dyDescent="0.3">
      <c r="A144" s="40"/>
      <c r="J144" s="40"/>
      <c r="K144" s="40"/>
      <c r="M14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5" spans="1:13" x14ac:dyDescent="0.3">
      <c r="A145" s="40"/>
      <c r="J145" s="40"/>
      <c r="K145" s="40"/>
      <c r="M14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6" spans="1:13" x14ac:dyDescent="0.3">
      <c r="A146" s="40"/>
      <c r="J146" s="40"/>
      <c r="K146" s="40"/>
      <c r="M14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7" spans="1:13" x14ac:dyDescent="0.3">
      <c r="A147" s="40"/>
      <c r="J147" s="40"/>
      <c r="K147" s="40"/>
      <c r="M14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8" spans="1:13" x14ac:dyDescent="0.3">
      <c r="A148" s="40"/>
      <c r="J148" s="40"/>
      <c r="K148" s="40"/>
      <c r="M14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49" spans="1:13" x14ac:dyDescent="0.3">
      <c r="A149" s="40"/>
      <c r="J149" s="40"/>
      <c r="K149" s="40"/>
      <c r="M14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0" spans="1:13" x14ac:dyDescent="0.3">
      <c r="A150" s="40"/>
      <c r="J150" s="40"/>
      <c r="K150" s="40"/>
      <c r="M15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1" spans="1:13" x14ac:dyDescent="0.3">
      <c r="A151" s="40"/>
      <c r="J151" s="40"/>
      <c r="K151" s="40"/>
      <c r="M15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2" spans="1:13" x14ac:dyDescent="0.3">
      <c r="A152" s="40"/>
      <c r="J152" s="40"/>
      <c r="K152" s="40"/>
      <c r="M15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3" spans="1:13" x14ac:dyDescent="0.3">
      <c r="A153" s="40"/>
      <c r="J153" s="40"/>
      <c r="K153" s="40"/>
      <c r="M15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4" spans="1:13" x14ac:dyDescent="0.3">
      <c r="A154" s="40"/>
      <c r="J154" s="40"/>
      <c r="K154" s="40"/>
      <c r="M15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5" spans="1:13" x14ac:dyDescent="0.3">
      <c r="A155" s="40"/>
      <c r="J155" s="40"/>
      <c r="K155" s="40"/>
      <c r="M15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6" spans="1:13" x14ac:dyDescent="0.3">
      <c r="A156" s="40"/>
      <c r="J156" s="40"/>
      <c r="K156" s="40"/>
      <c r="M15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7" spans="1:13" x14ac:dyDescent="0.3">
      <c r="A157" s="40"/>
      <c r="J157" s="40"/>
      <c r="K157" s="40"/>
      <c r="M15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8" spans="1:13" x14ac:dyDescent="0.3">
      <c r="A158" s="40"/>
      <c r="J158" s="40"/>
      <c r="K158" s="40"/>
      <c r="M15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59" spans="1:13" x14ac:dyDescent="0.3">
      <c r="A159" s="40"/>
      <c r="J159" s="40"/>
      <c r="K159" s="40"/>
      <c r="M15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0" spans="1:13" x14ac:dyDescent="0.3">
      <c r="A160" s="40"/>
      <c r="J160" s="40"/>
      <c r="K160" s="40"/>
      <c r="M16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1" spans="1:13" x14ac:dyDescent="0.3">
      <c r="A161" s="40"/>
      <c r="J161" s="40"/>
      <c r="K161" s="40"/>
      <c r="M16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2" spans="1:13" x14ac:dyDescent="0.3">
      <c r="A162" s="40"/>
      <c r="J162" s="40"/>
      <c r="K162" s="40"/>
      <c r="M16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3" spans="1:13" x14ac:dyDescent="0.3">
      <c r="A163" s="40"/>
      <c r="J163" s="40"/>
      <c r="K163" s="40"/>
      <c r="M16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4" spans="1:13" x14ac:dyDescent="0.3">
      <c r="A164" s="40"/>
      <c r="J164" s="40"/>
      <c r="K164" s="40"/>
      <c r="M16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5" spans="1:13" x14ac:dyDescent="0.3">
      <c r="A165" s="40"/>
      <c r="J165" s="40"/>
      <c r="K165" s="40"/>
      <c r="M16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6" spans="1:13" x14ac:dyDescent="0.3">
      <c r="A166" s="40"/>
      <c r="J166" s="40"/>
      <c r="K166" s="40"/>
      <c r="M16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7" spans="1:13" x14ac:dyDescent="0.3">
      <c r="A167" s="40"/>
      <c r="J167" s="40"/>
      <c r="K167" s="40"/>
      <c r="M16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8" spans="1:13" x14ac:dyDescent="0.3">
      <c r="A168" s="40"/>
      <c r="J168" s="40"/>
      <c r="K168" s="40"/>
      <c r="M16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69" spans="1:13" x14ac:dyDescent="0.3">
      <c r="A169" s="40"/>
      <c r="J169" s="40"/>
      <c r="K169" s="40"/>
      <c r="M16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0" spans="1:13" x14ac:dyDescent="0.3">
      <c r="A170" s="40"/>
      <c r="J170" s="40"/>
      <c r="K170" s="40"/>
      <c r="M17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1" spans="1:13" x14ac:dyDescent="0.3">
      <c r="A171" s="40"/>
      <c r="J171" s="40"/>
      <c r="K171" s="40"/>
      <c r="M17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2" spans="1:13" x14ac:dyDescent="0.3">
      <c r="A172" s="40"/>
      <c r="J172" s="40"/>
      <c r="K172" s="40"/>
      <c r="M17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3" spans="1:13" x14ac:dyDescent="0.3">
      <c r="A173" s="40"/>
      <c r="J173" s="40"/>
      <c r="K173" s="40"/>
      <c r="M17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4" spans="1:13" x14ac:dyDescent="0.3">
      <c r="A174" s="40"/>
      <c r="J174" s="40"/>
      <c r="K174" s="40"/>
      <c r="M17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5" spans="1:13" x14ac:dyDescent="0.3">
      <c r="A175" s="40"/>
      <c r="J175" s="40"/>
      <c r="K175" s="40"/>
      <c r="M17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6" spans="1:13" x14ac:dyDescent="0.3">
      <c r="A176" s="40"/>
      <c r="J176" s="40"/>
      <c r="K176" s="40"/>
      <c r="M17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7" spans="1:13" x14ac:dyDescent="0.3">
      <c r="A177" s="40"/>
      <c r="J177" s="40"/>
      <c r="K177" s="40"/>
      <c r="M17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8" spans="1:13" x14ac:dyDescent="0.3">
      <c r="A178" s="40"/>
      <c r="J178" s="40"/>
      <c r="K178" s="40"/>
      <c r="M17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79" spans="1:13" x14ac:dyDescent="0.3">
      <c r="A179" s="40"/>
      <c r="J179" s="40"/>
      <c r="K179" s="40"/>
      <c r="M17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0" spans="1:13" x14ac:dyDescent="0.3">
      <c r="A180" s="40"/>
      <c r="J180" s="40"/>
      <c r="K180" s="40"/>
      <c r="M18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1" spans="1:13" x14ac:dyDescent="0.3">
      <c r="A181" s="40"/>
      <c r="J181" s="40"/>
      <c r="K181" s="40"/>
      <c r="M18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2" spans="1:13" x14ac:dyDescent="0.3">
      <c r="A182" s="40"/>
      <c r="J182" s="40"/>
      <c r="K182" s="40"/>
      <c r="M18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3" spans="1:13" x14ac:dyDescent="0.3">
      <c r="A183" s="40"/>
      <c r="J183" s="40"/>
      <c r="K183" s="40"/>
      <c r="M18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4" spans="1:13" x14ac:dyDescent="0.3">
      <c r="A184" s="40"/>
      <c r="J184" s="40"/>
      <c r="K184" s="40"/>
      <c r="M18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5" spans="1:13" x14ac:dyDescent="0.3">
      <c r="A185" s="40"/>
      <c r="J185" s="40"/>
      <c r="K185" s="40"/>
      <c r="M18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6" spans="1:13" x14ac:dyDescent="0.3">
      <c r="A186" s="40"/>
      <c r="J186" s="40"/>
      <c r="K186" s="40"/>
      <c r="M18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7" spans="1:13" x14ac:dyDescent="0.3">
      <c r="A187" s="40"/>
      <c r="J187" s="40"/>
      <c r="K187" s="40"/>
      <c r="M18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8" spans="1:13" x14ac:dyDescent="0.3">
      <c r="A188" s="40"/>
      <c r="J188" s="40"/>
      <c r="K188" s="40"/>
      <c r="M18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89" spans="1:13" x14ac:dyDescent="0.3">
      <c r="A189" s="40"/>
      <c r="J189" s="40"/>
      <c r="K189" s="40"/>
      <c r="M18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0" spans="1:13" x14ac:dyDescent="0.3">
      <c r="A190" s="40"/>
      <c r="J190" s="40"/>
      <c r="K190" s="40"/>
      <c r="M19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1" spans="1:13" x14ac:dyDescent="0.3">
      <c r="A191" s="40"/>
      <c r="J191" s="40"/>
      <c r="K191" s="40"/>
      <c r="M19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2" spans="1:13" x14ac:dyDescent="0.3">
      <c r="A192" s="40"/>
      <c r="J192" s="40"/>
      <c r="K192" s="40"/>
      <c r="M19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3" spans="1:13" x14ac:dyDescent="0.3">
      <c r="A193" s="40"/>
      <c r="J193" s="40"/>
      <c r="K193" s="40"/>
      <c r="M19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4" spans="1:13" x14ac:dyDescent="0.3">
      <c r="A194" s="40"/>
      <c r="J194" s="40"/>
      <c r="K194" s="40"/>
      <c r="M19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5" spans="1:13" x14ac:dyDescent="0.3">
      <c r="A195" s="40"/>
      <c r="J195" s="40"/>
      <c r="K195" s="40"/>
      <c r="M19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6" spans="1:13" x14ac:dyDescent="0.3">
      <c r="A196" s="40"/>
      <c r="J196" s="40"/>
      <c r="K196" s="40"/>
      <c r="M19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7" spans="1:13" x14ac:dyDescent="0.3">
      <c r="A197" s="40"/>
      <c r="J197" s="40"/>
      <c r="K197" s="40"/>
      <c r="M19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8" spans="1:13" x14ac:dyDescent="0.3">
      <c r="A198" s="40"/>
      <c r="J198" s="40"/>
      <c r="K198" s="40"/>
      <c r="M19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199" spans="1:13" x14ac:dyDescent="0.3">
      <c r="A199" s="40"/>
      <c r="J199" s="40"/>
      <c r="K199" s="40"/>
      <c r="M19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0" spans="1:13" x14ac:dyDescent="0.3">
      <c r="A200" s="40"/>
      <c r="J200" s="40"/>
      <c r="K200" s="40"/>
      <c r="M20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1" spans="1:13" x14ac:dyDescent="0.3">
      <c r="A201" s="40"/>
      <c r="J201" s="40"/>
      <c r="K201" s="40"/>
      <c r="M20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2" spans="1:13" x14ac:dyDescent="0.3">
      <c r="A202" s="40"/>
      <c r="J202" s="40"/>
      <c r="K202" s="40"/>
      <c r="M20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3" spans="1:13" x14ac:dyDescent="0.3">
      <c r="A203" s="40"/>
      <c r="J203" s="40"/>
      <c r="K203" s="40"/>
      <c r="M20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4" spans="1:13" x14ac:dyDescent="0.3">
      <c r="A204" s="40"/>
      <c r="J204" s="40"/>
      <c r="K204" s="40"/>
      <c r="M20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5" spans="1:13" x14ac:dyDescent="0.3">
      <c r="A205" s="40"/>
      <c r="J205" s="40"/>
      <c r="K205" s="40"/>
      <c r="M20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6" spans="1:13" x14ac:dyDescent="0.3">
      <c r="A206" s="40"/>
      <c r="J206" s="40"/>
      <c r="K206" s="40"/>
      <c r="M20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7" spans="1:13" x14ac:dyDescent="0.3">
      <c r="A207" s="40"/>
      <c r="J207" s="40"/>
      <c r="K207" s="40"/>
      <c r="M20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8" spans="1:13" x14ac:dyDescent="0.3">
      <c r="A208" s="40"/>
      <c r="J208" s="40"/>
      <c r="K208" s="40"/>
      <c r="M20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09" spans="1:13" x14ac:dyDescent="0.3">
      <c r="A209" s="40"/>
      <c r="J209" s="40"/>
      <c r="K209" s="40"/>
      <c r="M20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0" spans="1:13" x14ac:dyDescent="0.3">
      <c r="A210" s="40"/>
      <c r="J210" s="40"/>
      <c r="K210" s="40"/>
      <c r="M21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1" spans="1:13" x14ac:dyDescent="0.3">
      <c r="A211" s="40"/>
      <c r="J211" s="40"/>
      <c r="K211" s="40"/>
      <c r="M21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2" spans="1:13" x14ac:dyDescent="0.3">
      <c r="A212" s="40"/>
      <c r="J212" s="40"/>
      <c r="K212" s="40"/>
      <c r="M21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3" spans="1:13" x14ac:dyDescent="0.3">
      <c r="A213" s="40"/>
      <c r="J213" s="40"/>
      <c r="K213" s="40"/>
      <c r="M213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4" spans="1:13" x14ac:dyDescent="0.3">
      <c r="A214" s="40"/>
      <c r="J214" s="40"/>
      <c r="K214" s="40"/>
      <c r="M214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5" spans="1:13" x14ac:dyDescent="0.3">
      <c r="A215" s="40"/>
      <c r="J215" s="40"/>
      <c r="K215" s="40"/>
      <c r="M215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6" spans="1:13" x14ac:dyDescent="0.3">
      <c r="A216" s="40"/>
      <c r="J216" s="40"/>
      <c r="K216" s="40"/>
      <c r="M216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7" spans="1:13" x14ac:dyDescent="0.3">
      <c r="A217" s="40"/>
      <c r="J217" s="40"/>
      <c r="K217" s="40"/>
      <c r="M217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8" spans="1:13" x14ac:dyDescent="0.3">
      <c r="A218" s="40"/>
      <c r="J218" s="40"/>
      <c r="K218" s="40"/>
      <c r="M218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19" spans="1:13" x14ac:dyDescent="0.3">
      <c r="A219" s="40"/>
      <c r="J219" s="40"/>
      <c r="K219" s="40"/>
      <c r="M219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20" spans="1:13" x14ac:dyDescent="0.3">
      <c r="A220" s="40"/>
      <c r="J220" s="40"/>
      <c r="K220" s="40"/>
      <c r="M220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21" spans="1:13" x14ac:dyDescent="0.3">
      <c r="A221" s="40"/>
      <c r="J221" s="40"/>
      <c r="K221" s="40"/>
      <c r="M221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22" spans="1:13" x14ac:dyDescent="0.3">
      <c r="A222" s="40"/>
      <c r="J222" s="40"/>
      <c r="K222" s="40"/>
      <c r="M222" s="39" t="str">
        <f>IF(Tableau3[Client]="","",IF(Tableau3[date affutage]="","attente affutage",IF(Tableau3[date de contrôle]="","attente controle",IF(Tableau3[date expedition]="","attente expedition",IF(Tableau3[date affutage]+Tableau3[date de contrôle]+Tableau3[date expedition]="","attente expedition","expedié")))))</f>
        <v/>
      </c>
    </row>
    <row r="223" spans="1:13" x14ac:dyDescent="0.3">
      <c r="A223" s="40"/>
      <c r="J223" s="40"/>
      <c r="K223" s="40"/>
    </row>
    <row r="224" spans="1:13" x14ac:dyDescent="0.3">
      <c r="A224" s="40"/>
      <c r="K224" s="40"/>
    </row>
    <row r="225" spans="1:1" x14ac:dyDescent="0.3">
      <c r="A225" s="40"/>
    </row>
    <row r="226" spans="1:1" x14ac:dyDescent="0.3">
      <c r="A226" s="40"/>
    </row>
    <row r="227" spans="1:1" x14ac:dyDescent="0.3">
      <c r="A227" s="40"/>
    </row>
    <row r="228" spans="1:1" x14ac:dyDescent="0.3">
      <c r="A228" s="40"/>
    </row>
    <row r="229" spans="1:1" x14ac:dyDescent="0.3">
      <c r="A229" s="40"/>
    </row>
    <row r="230" spans="1:1" x14ac:dyDescent="0.3">
      <c r="A230" s="40"/>
    </row>
    <row r="231" spans="1:1" x14ac:dyDescent="0.3">
      <c r="A231" s="40"/>
    </row>
    <row r="232" spans="1:1" x14ac:dyDescent="0.3">
      <c r="A232" s="40"/>
    </row>
    <row r="233" spans="1:1" x14ac:dyDescent="0.3">
      <c r="A233" s="40"/>
    </row>
    <row r="234" spans="1:1" x14ac:dyDescent="0.3">
      <c r="A234" s="40"/>
    </row>
    <row r="235" spans="1:1" x14ac:dyDescent="0.3">
      <c r="A235" s="40"/>
    </row>
    <row r="236" spans="1:1" x14ac:dyDescent="0.3">
      <c r="A236" s="40"/>
    </row>
    <row r="237" spans="1:1" x14ac:dyDescent="0.3">
      <c r="A237" s="40"/>
    </row>
    <row r="238" spans="1:1" x14ac:dyDescent="0.3">
      <c r="A238" s="40"/>
    </row>
    <row r="239" spans="1:1" x14ac:dyDescent="0.3">
      <c r="A239" s="40"/>
    </row>
    <row r="240" spans="1:1" x14ac:dyDescent="0.3">
      <c r="A240" s="40"/>
    </row>
  </sheetData>
  <mergeCells count="1">
    <mergeCell ref="C1:L5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15B9CE6-70C7-4E58-AC3A-4D03EBD15330}">
            <xm:f>NOT(ISERROR(SEARCH($M$12,M9)))</xm:f>
            <xm:f>$M$12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DF6E37A3-CEBA-4C65-8148-323EBD08A22B}">
            <xm:f>NOT(ISERROR(SEARCH($M$11,M9)))</xm:f>
            <xm:f>$M$11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B8C2C9B2-EB09-468F-BB7C-21450B658426}">
            <xm:f>NOT(ISERROR(SEARCH($M$10,M9)))</xm:f>
            <xm:f>$M$10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CB4FE144-FAEB-4FD0-A5DA-D652C288F32B}">
            <xm:f>NOT(ISERROR(SEARCH($M$9,M9)))</xm:f>
            <xm:f>$M$9</xm:f>
            <x14:dxf>
              <fill>
                <patternFill>
                  <bgColor rgb="FFFF0000"/>
                </patternFill>
              </fill>
            </x14:dxf>
          </x14:cfRule>
          <xm:sqref>M9:M223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8:J14"/>
  <sheetViews>
    <sheetView topLeftCell="A5" workbookViewId="0">
      <selection activeCell="B9" sqref="B9"/>
    </sheetView>
  </sheetViews>
  <sheetFormatPr baseColWidth="10" defaultRowHeight="14.4" x14ac:dyDescent="0.3"/>
  <cols>
    <col min="6" max="6" width="22.109375" customWidth="1"/>
    <col min="7" max="7" width="19" customWidth="1"/>
    <col min="8" max="8" width="12.21875" customWidth="1"/>
    <col min="10" max="10" width="45.88671875" customWidth="1"/>
  </cols>
  <sheetData>
    <row r="8" spans="1:10" x14ac:dyDescent="0.3">
      <c r="A8" s="44" t="s">
        <v>3</v>
      </c>
      <c r="B8" s="44" t="s">
        <v>14</v>
      </c>
      <c r="C8" s="44" t="s">
        <v>4</v>
      </c>
      <c r="D8" s="44" t="s">
        <v>6</v>
      </c>
      <c r="E8" s="45" t="s">
        <v>124</v>
      </c>
      <c r="F8" s="44" t="s">
        <v>5</v>
      </c>
      <c r="G8" s="44" t="s">
        <v>12</v>
      </c>
      <c r="H8" s="44" t="s">
        <v>11</v>
      </c>
      <c r="I8" s="44" t="s">
        <v>7</v>
      </c>
      <c r="J8" s="44" t="s">
        <v>13</v>
      </c>
    </row>
    <row r="9" spans="1:10" x14ac:dyDescent="0.3">
      <c r="B9" t="s">
        <v>23</v>
      </c>
    </row>
    <row r="10" spans="1:10" x14ac:dyDescent="0.3">
      <c r="B10" t="s">
        <v>23</v>
      </c>
    </row>
    <row r="11" spans="1:10" x14ac:dyDescent="0.3">
      <c r="B11" t="s">
        <v>22</v>
      </c>
    </row>
    <row r="12" spans="1:10" x14ac:dyDescent="0.3">
      <c r="B12" t="s">
        <v>22</v>
      </c>
    </row>
    <row r="13" spans="1:10" x14ac:dyDescent="0.3">
      <c r="B13" t="s">
        <v>22</v>
      </c>
    </row>
    <row r="14" spans="1:10" x14ac:dyDescent="0.3">
      <c r="B14" t="s">
        <v>23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8"/>
  <sheetViews>
    <sheetView topLeftCell="A4" workbookViewId="0">
      <selection activeCell="H24" sqref="H24"/>
    </sheetView>
  </sheetViews>
  <sheetFormatPr baseColWidth="10" defaultRowHeight="14.4" x14ac:dyDescent="0.3"/>
  <cols>
    <col min="4" max="4" width="17.109375" customWidth="1"/>
    <col min="5" max="5" width="17.44140625" customWidth="1"/>
    <col min="9" max="9" width="17.44140625" customWidth="1"/>
    <col min="10" max="10" width="14.77734375" customWidth="1"/>
  </cols>
  <sheetData>
    <row r="1" spans="1:12" x14ac:dyDescent="0.3">
      <c r="C1" s="23" t="s">
        <v>17</v>
      </c>
      <c r="D1" s="23"/>
      <c r="E1" s="23"/>
      <c r="F1" s="23"/>
      <c r="G1" s="23"/>
      <c r="H1" s="23"/>
      <c r="I1" s="23"/>
      <c r="J1" s="23"/>
    </row>
    <row r="2" spans="1:12" x14ac:dyDescent="0.3">
      <c r="C2" s="23"/>
      <c r="D2" s="23"/>
      <c r="E2" s="23"/>
      <c r="F2" s="23"/>
      <c r="G2" s="23"/>
      <c r="H2" s="23"/>
      <c r="I2" s="23"/>
      <c r="J2" s="23"/>
    </row>
    <row r="3" spans="1:12" x14ac:dyDescent="0.3">
      <c r="C3" s="23"/>
      <c r="D3" s="23"/>
      <c r="E3" s="23"/>
      <c r="F3" s="23"/>
      <c r="G3" s="23"/>
      <c r="H3" s="23"/>
      <c r="I3" s="23"/>
      <c r="J3" s="23"/>
    </row>
    <row r="4" spans="1:12" x14ac:dyDescent="0.3">
      <c r="C4" s="23"/>
      <c r="D4" s="23"/>
      <c r="E4" s="23"/>
      <c r="F4" s="23"/>
      <c r="G4" s="23"/>
      <c r="H4" s="23"/>
      <c r="I4" s="23"/>
      <c r="J4" s="23"/>
    </row>
    <row r="5" spans="1:12" x14ac:dyDescent="0.3">
      <c r="C5" s="23"/>
      <c r="D5" s="23"/>
      <c r="E5" s="23"/>
      <c r="F5" s="23"/>
      <c r="G5" s="23"/>
      <c r="H5" s="23"/>
      <c r="I5" s="23"/>
      <c r="J5" s="23"/>
    </row>
    <row r="8" spans="1:12" x14ac:dyDescent="0.3">
      <c r="A8" s="4" t="s">
        <v>3</v>
      </c>
      <c r="B8" s="3" t="s">
        <v>4</v>
      </c>
      <c r="C8" s="3" t="s">
        <v>6</v>
      </c>
      <c r="D8" s="3" t="s">
        <v>5</v>
      </c>
      <c r="E8" s="3" t="s">
        <v>12</v>
      </c>
      <c r="F8" s="3" t="s">
        <v>11</v>
      </c>
      <c r="G8" s="3" t="s">
        <v>7</v>
      </c>
      <c r="H8" s="3" t="s">
        <v>20</v>
      </c>
      <c r="I8" s="3" t="s">
        <v>8</v>
      </c>
      <c r="J8" s="3" t="s">
        <v>9</v>
      </c>
      <c r="K8" s="3" t="s">
        <v>10</v>
      </c>
      <c r="L8" s="5" t="s">
        <v>13</v>
      </c>
    </row>
  </sheetData>
  <mergeCells count="1">
    <mergeCell ref="C1:J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8"/>
  <sheetViews>
    <sheetView workbookViewId="0">
      <selection activeCell="A9" sqref="A9"/>
    </sheetView>
  </sheetViews>
  <sheetFormatPr baseColWidth="10" defaultRowHeight="14.4" x14ac:dyDescent="0.3"/>
  <cols>
    <col min="4" max="4" width="16.109375" customWidth="1"/>
    <col min="5" max="5" width="17.77734375" customWidth="1"/>
  </cols>
  <sheetData>
    <row r="1" spans="1:9" x14ac:dyDescent="0.3">
      <c r="C1" s="46" t="s">
        <v>129</v>
      </c>
      <c r="D1" s="47"/>
      <c r="E1" s="47"/>
      <c r="F1" s="47"/>
      <c r="G1" s="47"/>
      <c r="H1" s="47"/>
      <c r="I1" s="47"/>
    </row>
    <row r="2" spans="1:9" x14ac:dyDescent="0.3">
      <c r="C2" s="47"/>
      <c r="D2" s="47"/>
      <c r="E2" s="47"/>
      <c r="F2" s="47"/>
      <c r="G2" s="47"/>
      <c r="H2" s="47"/>
      <c r="I2" s="47"/>
    </row>
    <row r="3" spans="1:9" x14ac:dyDescent="0.3">
      <c r="C3" s="47"/>
      <c r="D3" s="47"/>
      <c r="E3" s="47"/>
      <c r="F3" s="47"/>
      <c r="G3" s="47"/>
      <c r="H3" s="47"/>
      <c r="I3" s="47"/>
    </row>
    <row r="4" spans="1:9" x14ac:dyDescent="0.3">
      <c r="C4" s="47"/>
      <c r="D4" s="47"/>
      <c r="E4" s="47"/>
      <c r="F4" s="47"/>
      <c r="G4" s="47"/>
      <c r="H4" s="47"/>
      <c r="I4" s="47"/>
    </row>
    <row r="8" spans="1:9" x14ac:dyDescent="0.3">
      <c r="A8" s="48" t="s">
        <v>3</v>
      </c>
      <c r="B8" s="48" t="s">
        <v>4</v>
      </c>
      <c r="C8" s="48" t="s">
        <v>6</v>
      </c>
      <c r="D8" s="48" t="s">
        <v>5</v>
      </c>
      <c r="E8" s="48" t="s">
        <v>12</v>
      </c>
      <c r="F8" s="48" t="s">
        <v>11</v>
      </c>
      <c r="G8" s="48" t="s">
        <v>7</v>
      </c>
    </row>
  </sheetData>
  <mergeCells count="1">
    <mergeCell ref="C1:I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J4"/>
  <sheetViews>
    <sheetView workbookViewId="0">
      <selection activeCell="H29" sqref="H29"/>
    </sheetView>
  </sheetViews>
  <sheetFormatPr baseColWidth="10" defaultRowHeight="14.4" x14ac:dyDescent="0.3"/>
  <sheetData>
    <row r="1" spans="3:10" x14ac:dyDescent="0.3">
      <c r="C1" s="22" t="s">
        <v>18</v>
      </c>
      <c r="D1" s="24"/>
      <c r="E1" s="24"/>
      <c r="F1" s="24"/>
      <c r="G1" s="24"/>
      <c r="H1" s="24"/>
      <c r="I1" s="24"/>
      <c r="J1" s="24"/>
    </row>
    <row r="2" spans="3:10" x14ac:dyDescent="0.3">
      <c r="C2" s="24"/>
      <c r="D2" s="24"/>
      <c r="E2" s="24"/>
      <c r="F2" s="24"/>
      <c r="G2" s="24"/>
      <c r="H2" s="24"/>
      <c r="I2" s="24"/>
      <c r="J2" s="24"/>
    </row>
    <row r="3" spans="3:10" x14ac:dyDescent="0.3">
      <c r="C3" s="24"/>
      <c r="D3" s="24"/>
      <c r="E3" s="24"/>
      <c r="F3" s="24"/>
      <c r="G3" s="24"/>
      <c r="H3" s="24"/>
      <c r="I3" s="24"/>
      <c r="J3" s="24"/>
    </row>
    <row r="4" spans="3:10" x14ac:dyDescent="0.3">
      <c r="C4" s="24"/>
      <c r="D4" s="24"/>
      <c r="E4" s="24"/>
      <c r="F4" s="24"/>
      <c r="G4" s="24"/>
      <c r="H4" s="24"/>
      <c r="I4" s="24"/>
      <c r="J4" s="24"/>
    </row>
  </sheetData>
  <mergeCells count="1">
    <mergeCell ref="C1:J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160"/>
  <sheetViews>
    <sheetView workbookViewId="0">
      <selection activeCell="A12" sqref="A12"/>
    </sheetView>
  </sheetViews>
  <sheetFormatPr baseColWidth="10" defaultRowHeight="14.4" x14ac:dyDescent="0.3"/>
  <cols>
    <col min="1" max="1" width="15.6640625" customWidth="1"/>
    <col min="3" max="3" width="25" customWidth="1"/>
    <col min="4" max="4" width="15.6640625" style="30" customWidth="1"/>
    <col min="5" max="5" width="15.5546875" style="30" customWidth="1"/>
    <col min="6" max="6" width="14.33203125" style="30" customWidth="1"/>
    <col min="7" max="7" width="15.109375" style="30" customWidth="1"/>
    <col min="8" max="9" width="11.5546875" style="30"/>
    <col min="10" max="10" width="13" style="30" customWidth="1"/>
    <col min="11" max="11" width="16" style="30" customWidth="1"/>
    <col min="12" max="12" width="14.5546875" style="30" customWidth="1"/>
    <col min="13" max="13" width="16.33203125" style="30" customWidth="1"/>
    <col min="14" max="14" width="16" style="30" customWidth="1"/>
    <col min="15" max="15" width="11.5546875" style="30"/>
    <col min="16" max="17" width="13" style="30" customWidth="1"/>
    <col min="18" max="18" width="12" style="30" customWidth="1"/>
    <col min="19" max="19" width="12.33203125" customWidth="1"/>
    <col min="21" max="21" width="15.88671875" customWidth="1"/>
    <col min="22" max="22" width="16.6640625" customWidth="1"/>
  </cols>
  <sheetData>
    <row r="1" spans="1:22" ht="15" customHeight="1" x14ac:dyDescent="1.05">
      <c r="C1" s="22" t="s">
        <v>19</v>
      </c>
      <c r="D1" s="22"/>
      <c r="E1" s="22"/>
      <c r="F1" s="22"/>
      <c r="G1" s="22"/>
      <c r="H1" s="22"/>
      <c r="I1" s="22"/>
      <c r="J1" s="22"/>
      <c r="K1" s="31"/>
    </row>
    <row r="2" spans="1:22" ht="15" customHeight="1" x14ac:dyDescent="1.05">
      <c r="C2" s="22"/>
      <c r="D2" s="22"/>
      <c r="E2" s="22"/>
      <c r="F2" s="22"/>
      <c r="G2" s="22"/>
      <c r="H2" s="22"/>
      <c r="I2" s="22"/>
      <c r="J2" s="22"/>
      <c r="K2" s="31"/>
    </row>
    <row r="3" spans="1:22" ht="15" customHeight="1" x14ac:dyDescent="1.05">
      <c r="C3" s="22"/>
      <c r="D3" s="22"/>
      <c r="E3" s="22"/>
      <c r="F3" s="22"/>
      <c r="G3" s="22"/>
      <c r="H3" s="22"/>
      <c r="I3" s="22"/>
      <c r="J3" s="22"/>
      <c r="K3" s="31"/>
    </row>
    <row r="4" spans="1:22" ht="15" customHeight="1" x14ac:dyDescent="1.05">
      <c r="C4" s="22"/>
      <c r="D4" s="22"/>
      <c r="E4" s="22"/>
      <c r="F4" s="22"/>
      <c r="G4" s="22"/>
      <c r="H4" s="22"/>
      <c r="I4" s="22"/>
      <c r="J4" s="22"/>
      <c r="K4" s="31"/>
    </row>
    <row r="7" spans="1:22" x14ac:dyDescent="0.3">
      <c r="D7" s="32" t="s">
        <v>35</v>
      </c>
      <c r="E7" s="33"/>
      <c r="F7" s="33"/>
      <c r="G7" s="32" t="s">
        <v>36</v>
      </c>
      <c r="H7" s="34"/>
      <c r="I7" s="34"/>
      <c r="J7" s="32" t="s">
        <v>37</v>
      </c>
      <c r="K7" s="32"/>
      <c r="L7" s="32"/>
      <c r="M7" s="32" t="s">
        <v>38</v>
      </c>
      <c r="N7" s="32"/>
      <c r="O7" s="32"/>
      <c r="P7" s="32" t="s">
        <v>39</v>
      </c>
      <c r="Q7" s="32"/>
      <c r="R7" s="32"/>
      <c r="S7" s="16" t="s">
        <v>40</v>
      </c>
      <c r="T7" s="17"/>
      <c r="U7" s="17"/>
      <c r="V7" s="17"/>
    </row>
    <row r="8" spans="1:22" x14ac:dyDescent="0.3">
      <c r="D8" s="33"/>
      <c r="E8" s="33"/>
      <c r="F8" s="33"/>
      <c r="G8" s="34"/>
      <c r="H8" s="34"/>
      <c r="I8" s="34"/>
      <c r="J8" s="32"/>
      <c r="K8" s="32"/>
      <c r="L8" s="32"/>
      <c r="M8" s="32"/>
      <c r="N8" s="32"/>
      <c r="O8" s="32"/>
      <c r="P8" s="32"/>
      <c r="Q8" s="32"/>
      <c r="R8" s="32"/>
      <c r="S8" s="17"/>
      <c r="T8" s="17"/>
      <c r="U8" s="17"/>
      <c r="V8" s="17"/>
    </row>
    <row r="9" spans="1:22" x14ac:dyDescent="0.3">
      <c r="A9" t="s">
        <v>25</v>
      </c>
      <c r="B9" t="s">
        <v>4</v>
      </c>
      <c r="C9" t="s">
        <v>26</v>
      </c>
      <c r="D9" s="29" t="s">
        <v>27</v>
      </c>
      <c r="E9" s="29" t="s">
        <v>42</v>
      </c>
      <c r="F9" s="29" t="s">
        <v>29</v>
      </c>
      <c r="G9" s="29" t="s">
        <v>43</v>
      </c>
      <c r="H9" s="29" t="s">
        <v>41</v>
      </c>
      <c r="I9" s="29" t="s">
        <v>44</v>
      </c>
      <c r="J9" s="29" t="s">
        <v>45</v>
      </c>
      <c r="K9" s="29" t="s">
        <v>28</v>
      </c>
      <c r="L9" s="29" t="s">
        <v>46</v>
      </c>
      <c r="M9" s="29" t="s">
        <v>47</v>
      </c>
      <c r="N9" s="29" t="s">
        <v>48</v>
      </c>
      <c r="O9" s="29" t="s">
        <v>49</v>
      </c>
      <c r="P9" s="29" t="s">
        <v>50</v>
      </c>
      <c r="Q9" s="29" t="s">
        <v>30</v>
      </c>
      <c r="R9" s="29" t="s">
        <v>51</v>
      </c>
      <c r="S9" s="6" t="s">
        <v>31</v>
      </c>
      <c r="T9" s="6" t="s">
        <v>34</v>
      </c>
      <c r="U9" s="6" t="s">
        <v>32</v>
      </c>
      <c r="V9" s="6" t="s">
        <v>33</v>
      </c>
    </row>
    <row r="10" spans="1:22" x14ac:dyDescent="0.3">
      <c r="A10" t="s">
        <v>52</v>
      </c>
      <c r="B10" t="s">
        <v>81</v>
      </c>
      <c r="C10" t="s">
        <v>53</v>
      </c>
      <c r="D10" s="30">
        <v>0.1</v>
      </c>
      <c r="E10" s="30">
        <v>0.1</v>
      </c>
      <c r="F10" s="30">
        <f>SUM(Tableau4[[#This Row],[Tps reglage]:[Tps coupe]])</f>
        <v>0.2</v>
      </c>
      <c r="G10" s="30">
        <v>0.2</v>
      </c>
      <c r="H10" s="30">
        <v>0.2</v>
      </c>
      <c r="I10" s="30">
        <f>SUM(Tableau4[[#This Row],[Tps reglage2]:[Tps rectif]])</f>
        <v>0.4</v>
      </c>
      <c r="J10" s="30">
        <v>0.3</v>
      </c>
      <c r="K10" s="30">
        <v>0.2</v>
      </c>
      <c r="L10" s="30">
        <f>SUM(Tableau4[[#This Row],[Tps reglage4]:[Tps fabrication]])</f>
        <v>0.5</v>
      </c>
      <c r="M10" s="30">
        <v>0.3</v>
      </c>
      <c r="N10" s="30">
        <v>1</v>
      </c>
      <c r="O10" s="30">
        <f>SUM(Tableau4[[#This Row],[Tps reglage6]:[Tps fabrication7]])</f>
        <v>1.3</v>
      </c>
      <c r="P10" s="30">
        <v>0.5</v>
      </c>
      <c r="Q10" s="30">
        <v>0.3</v>
      </c>
      <c r="R10" s="30">
        <f>SUM(Tableau4[[#This Row],[Tps reglage9]:[Tps affutage]])</f>
        <v>0.8</v>
      </c>
      <c r="S10">
        <v>12</v>
      </c>
      <c r="T10">
        <v>60</v>
      </c>
      <c r="U10">
        <v>0</v>
      </c>
      <c r="V10">
        <v>0</v>
      </c>
    </row>
    <row r="11" spans="1:22" x14ac:dyDescent="0.3">
      <c r="A11" t="s">
        <v>54</v>
      </c>
      <c r="B11" t="s">
        <v>82</v>
      </c>
      <c r="C11" t="s">
        <v>55</v>
      </c>
      <c r="D11" s="30">
        <v>0.2</v>
      </c>
      <c r="E11" s="30">
        <v>0.1</v>
      </c>
      <c r="F11" s="30">
        <f>SUM(Tableau4[[#This Row],[Tps reglage]:[Tps coupe]])</f>
        <v>0.30000000000000004</v>
      </c>
      <c r="G11" s="30">
        <v>0.3</v>
      </c>
      <c r="H11" s="30">
        <v>0.2</v>
      </c>
      <c r="I11" s="30">
        <f>SUM(Tableau4[[#This Row],[Tps reglage2]:[Tps rectif]])</f>
        <v>0.5</v>
      </c>
      <c r="J11" s="30">
        <v>0.3</v>
      </c>
      <c r="K11" s="30">
        <v>0.1</v>
      </c>
      <c r="L11" s="30">
        <f>SUM(Tableau4[[#This Row],[Tps reglage4]:[Tps fabrication]])</f>
        <v>0.4</v>
      </c>
      <c r="M11" s="30">
        <v>0.2</v>
      </c>
      <c r="N11" s="30">
        <v>0.1</v>
      </c>
      <c r="O11" s="30">
        <f>SUM(Tableau4[[#This Row],[Tps reglage6]:[Tps fabrication7]])</f>
        <v>0.30000000000000004</v>
      </c>
      <c r="P11" s="30">
        <v>0.5</v>
      </c>
      <c r="Q11" s="30">
        <v>0.5</v>
      </c>
      <c r="R11" s="30">
        <f>SUM(Tableau4[[#This Row],[Tps reglage9]:[Tps affutage]])</f>
        <v>1</v>
      </c>
      <c r="S11">
        <v>8</v>
      </c>
      <c r="T11">
        <v>70</v>
      </c>
      <c r="U11">
        <v>12</v>
      </c>
      <c r="V11">
        <v>0.1</v>
      </c>
    </row>
    <row r="12" spans="1:22" x14ac:dyDescent="0.3">
      <c r="A12" t="s">
        <v>56</v>
      </c>
      <c r="B12" t="s">
        <v>83</v>
      </c>
      <c r="C12" t="s">
        <v>57</v>
      </c>
      <c r="D12" s="30">
        <v>0.2</v>
      </c>
      <c r="E12" s="30">
        <v>0.1</v>
      </c>
      <c r="F12" s="30">
        <f>SUM(Tableau4[[#This Row],[Tps reglage]:[Tps coupe]])</f>
        <v>0.30000000000000004</v>
      </c>
      <c r="G12" s="30">
        <v>0.5</v>
      </c>
      <c r="H12" s="30">
        <v>0.1</v>
      </c>
      <c r="I12" s="30">
        <f>SUM(Tableau4[[#This Row],[Tps reglage2]:[Tps rectif]])</f>
        <v>0.6</v>
      </c>
      <c r="J12" s="30">
        <v>0.3</v>
      </c>
      <c r="K12" s="30">
        <v>0.1</v>
      </c>
      <c r="L12" s="30">
        <f>SUM(Tableau4[[#This Row],[Tps reglage4]:[Tps fabrication]])</f>
        <v>0.4</v>
      </c>
      <c r="M12" s="30">
        <v>0.2</v>
      </c>
      <c r="N12" s="30">
        <v>0.2</v>
      </c>
      <c r="O12" s="30">
        <f>SUM(Tableau4[[#This Row],[Tps reglage6]:[Tps fabrication7]])</f>
        <v>0.4</v>
      </c>
      <c r="P12" s="30">
        <v>0.6</v>
      </c>
      <c r="Q12" s="30">
        <v>0.6</v>
      </c>
      <c r="R12" s="30">
        <f>SUM(Tableau4[[#This Row],[Tps reglage9]:[Tps affutage]])</f>
        <v>1.2</v>
      </c>
      <c r="S12">
        <v>6</v>
      </c>
      <c r="T12">
        <v>80</v>
      </c>
      <c r="U12">
        <v>0</v>
      </c>
      <c r="V12">
        <v>0</v>
      </c>
    </row>
    <row r="13" spans="1:22" x14ac:dyDescent="0.3">
      <c r="F13" s="30">
        <f>SUM(Tableau4[[#This Row],[Tps reglage]:[Tps coupe]])</f>
        <v>0</v>
      </c>
      <c r="I13" s="30">
        <f>SUM(Tableau4[[#This Row],[Tps reglage2]:[Tps rectif]])</f>
        <v>0</v>
      </c>
      <c r="L13" s="30">
        <f>SUM(Tableau4[[#This Row],[Tps reglage4]:[Tps fabrication]])</f>
        <v>0</v>
      </c>
      <c r="O13" s="30">
        <f>SUM(Tableau4[[#This Row],[Tps reglage6]:[Tps fabrication7]])</f>
        <v>0</v>
      </c>
      <c r="R13" s="30">
        <f>SUM(Tableau4[[#This Row],[Tps reglage9]:[Tps affutage]])</f>
        <v>0</v>
      </c>
    </row>
    <row r="14" spans="1:22" x14ac:dyDescent="0.3">
      <c r="F14" s="30">
        <f>SUM(Tableau4[[#This Row],[Tps reglage]:[Tps coupe]])</f>
        <v>0</v>
      </c>
      <c r="I14" s="30">
        <f>SUM(Tableau4[[#This Row],[Tps reglage2]:[Tps rectif]])</f>
        <v>0</v>
      </c>
      <c r="L14" s="30">
        <f>SUM(Tableau4[[#This Row],[Tps reglage4]:[Tps fabrication]])</f>
        <v>0</v>
      </c>
      <c r="O14" s="30">
        <f>SUM(Tableau4[[#This Row],[Tps reglage6]:[Tps fabrication7]])</f>
        <v>0</v>
      </c>
      <c r="R14" s="30">
        <f>SUM(Tableau4[[#This Row],[Tps reglage9]:[Tps affutage]])</f>
        <v>0</v>
      </c>
    </row>
    <row r="15" spans="1:22" x14ac:dyDescent="0.3">
      <c r="F15" s="30">
        <f>SUM(Tableau4[[#This Row],[Tps reglage]:[Tps coupe]])</f>
        <v>0</v>
      </c>
      <c r="I15" s="30">
        <f>SUM(Tableau4[[#This Row],[Tps reglage2]:[Tps rectif]])</f>
        <v>0</v>
      </c>
      <c r="L15" s="30">
        <f>SUM(Tableau4[[#This Row],[Tps reglage4]:[Tps fabrication]])</f>
        <v>0</v>
      </c>
      <c r="O15" s="30">
        <f>SUM(Tableau4[[#This Row],[Tps reglage6]:[Tps fabrication7]])</f>
        <v>0</v>
      </c>
      <c r="R15" s="30">
        <f>SUM(Tableau4[[#This Row],[Tps reglage9]:[Tps affutage]])</f>
        <v>0</v>
      </c>
    </row>
    <row r="16" spans="1:22" x14ac:dyDescent="0.3">
      <c r="F16" s="30">
        <f>SUM(Tableau4[[#This Row],[Tps reglage]:[Tps coupe]])</f>
        <v>0</v>
      </c>
      <c r="I16" s="30">
        <f>SUM(Tableau4[[#This Row],[Tps reglage2]:[Tps rectif]])</f>
        <v>0</v>
      </c>
      <c r="L16" s="30">
        <f>SUM(Tableau4[[#This Row],[Tps reglage4]:[Tps fabrication]])</f>
        <v>0</v>
      </c>
      <c r="O16" s="30">
        <f>SUM(Tableau4[[#This Row],[Tps reglage6]:[Tps fabrication7]])</f>
        <v>0</v>
      </c>
      <c r="R16" s="30">
        <f>SUM(Tableau4[[#This Row],[Tps reglage9]:[Tps affutage]])</f>
        <v>0</v>
      </c>
    </row>
    <row r="17" spans="6:18" x14ac:dyDescent="0.3">
      <c r="F17" s="30">
        <f>SUM(Tableau4[[#This Row],[Tps reglage]:[Tps coupe]])</f>
        <v>0</v>
      </c>
      <c r="I17" s="30">
        <f>SUM(Tableau4[[#This Row],[Tps reglage2]:[Tps rectif]])</f>
        <v>0</v>
      </c>
      <c r="L17" s="30">
        <f>SUM(Tableau4[[#This Row],[Tps reglage4]:[Tps fabrication]])</f>
        <v>0</v>
      </c>
      <c r="O17" s="30">
        <f>SUM(Tableau4[[#This Row],[Tps reglage6]:[Tps fabrication7]])</f>
        <v>0</v>
      </c>
      <c r="R17" s="30">
        <f>SUM(Tableau4[[#This Row],[Tps reglage9]:[Tps affutage]])</f>
        <v>0</v>
      </c>
    </row>
    <row r="18" spans="6:18" x14ac:dyDescent="0.3">
      <c r="F18" s="30">
        <f>SUM(Tableau4[[#This Row],[Tps reglage]:[Tps coupe]])</f>
        <v>0</v>
      </c>
      <c r="I18" s="30">
        <f>SUM(Tableau4[[#This Row],[Tps reglage2]:[Tps rectif]])</f>
        <v>0</v>
      </c>
      <c r="L18" s="30">
        <f>SUM(Tableau4[[#This Row],[Tps reglage4]:[Tps fabrication]])</f>
        <v>0</v>
      </c>
      <c r="O18" s="30">
        <f>SUM(Tableau4[[#This Row],[Tps reglage6]:[Tps fabrication7]])</f>
        <v>0</v>
      </c>
      <c r="R18" s="30">
        <f>SUM(Tableau4[[#This Row],[Tps reglage9]:[Tps affutage]])</f>
        <v>0</v>
      </c>
    </row>
    <row r="19" spans="6:18" x14ac:dyDescent="0.3">
      <c r="F19" s="30">
        <f>SUM(Tableau4[[#This Row],[Tps reglage]:[Tps coupe]])</f>
        <v>0</v>
      </c>
      <c r="I19" s="30">
        <f>SUM(Tableau4[[#This Row],[Tps reglage2]:[Tps rectif]])</f>
        <v>0</v>
      </c>
      <c r="L19" s="30">
        <f>SUM(Tableau4[[#This Row],[Tps reglage4]:[Tps fabrication]])</f>
        <v>0</v>
      </c>
      <c r="O19" s="30">
        <f>SUM(Tableau4[[#This Row],[Tps reglage6]:[Tps fabrication7]])</f>
        <v>0</v>
      </c>
      <c r="R19" s="30">
        <f>SUM(Tableau4[[#This Row],[Tps reglage9]:[Tps affutage]])</f>
        <v>0</v>
      </c>
    </row>
    <row r="20" spans="6:18" x14ac:dyDescent="0.3">
      <c r="F20" s="30">
        <f>SUM(Tableau4[[#This Row],[Tps reglage]:[Tps coupe]])</f>
        <v>0</v>
      </c>
      <c r="I20" s="30">
        <f>SUM(Tableau4[[#This Row],[Tps reglage2]:[Tps rectif]])</f>
        <v>0</v>
      </c>
      <c r="L20" s="30">
        <f>SUM(Tableau4[[#This Row],[Tps reglage4]:[Tps fabrication]])</f>
        <v>0</v>
      </c>
      <c r="O20" s="30">
        <f>SUM(Tableau4[[#This Row],[Tps reglage6]:[Tps fabrication7]])</f>
        <v>0</v>
      </c>
      <c r="R20" s="30">
        <f>SUM(Tableau4[[#This Row],[Tps reglage9]:[Tps affutage]])</f>
        <v>0</v>
      </c>
    </row>
    <row r="21" spans="6:18" x14ac:dyDescent="0.3">
      <c r="F21" s="30">
        <f>SUM(Tableau4[[#This Row],[Tps reglage]:[Tps coupe]])</f>
        <v>0</v>
      </c>
      <c r="I21" s="30">
        <f>SUM(Tableau4[[#This Row],[Tps reglage2]:[Tps rectif]])</f>
        <v>0</v>
      </c>
      <c r="L21" s="30">
        <f>SUM(Tableau4[[#This Row],[Tps reglage4]:[Tps fabrication]])</f>
        <v>0</v>
      </c>
      <c r="O21" s="30">
        <f>SUM(Tableau4[[#This Row],[Tps reglage6]:[Tps fabrication7]])</f>
        <v>0</v>
      </c>
      <c r="R21" s="30">
        <f>SUM(Tableau4[[#This Row],[Tps reglage9]:[Tps affutage]])</f>
        <v>0</v>
      </c>
    </row>
    <row r="22" spans="6:18" x14ac:dyDescent="0.3">
      <c r="F22" s="30">
        <f>SUM(Tableau4[[#This Row],[Tps reglage]:[Tps coupe]])</f>
        <v>0</v>
      </c>
      <c r="I22" s="30">
        <f>SUM(Tableau4[[#This Row],[Tps reglage2]:[Tps rectif]])</f>
        <v>0</v>
      </c>
      <c r="L22" s="30">
        <f>SUM(Tableau4[[#This Row],[Tps reglage4]:[Tps fabrication]])</f>
        <v>0</v>
      </c>
      <c r="O22" s="30">
        <f>SUM(Tableau4[[#This Row],[Tps reglage6]:[Tps fabrication7]])</f>
        <v>0</v>
      </c>
      <c r="R22" s="30">
        <f>SUM(Tableau4[[#This Row],[Tps reglage9]:[Tps affutage]])</f>
        <v>0</v>
      </c>
    </row>
    <row r="23" spans="6:18" x14ac:dyDescent="0.3">
      <c r="F23" s="30">
        <f>SUM(Tableau4[[#This Row],[Tps reglage]:[Tps coupe]])</f>
        <v>0</v>
      </c>
      <c r="I23" s="30">
        <f>SUM(Tableau4[[#This Row],[Tps reglage2]:[Tps rectif]])</f>
        <v>0</v>
      </c>
      <c r="L23" s="30">
        <f>SUM(Tableau4[[#This Row],[Tps reglage4]:[Tps fabrication]])</f>
        <v>0</v>
      </c>
      <c r="O23" s="30">
        <f>SUM(Tableau4[[#This Row],[Tps reglage6]:[Tps fabrication7]])</f>
        <v>0</v>
      </c>
      <c r="R23" s="30">
        <f>SUM(Tableau4[[#This Row],[Tps reglage9]:[Tps affutage]])</f>
        <v>0</v>
      </c>
    </row>
    <row r="24" spans="6:18" x14ac:dyDescent="0.3">
      <c r="F24" s="30">
        <f>SUM(Tableau4[[#This Row],[Tps reglage]:[Tps coupe]])</f>
        <v>0</v>
      </c>
      <c r="I24" s="30">
        <f>SUM(Tableau4[[#This Row],[Tps reglage2]:[Tps rectif]])</f>
        <v>0</v>
      </c>
      <c r="L24" s="30">
        <f>SUM(Tableau4[[#This Row],[Tps reglage4]:[Tps fabrication]])</f>
        <v>0</v>
      </c>
      <c r="O24" s="30">
        <f>SUM(Tableau4[[#This Row],[Tps reglage6]:[Tps fabrication7]])</f>
        <v>0</v>
      </c>
      <c r="R24" s="30">
        <f>SUM(Tableau4[[#This Row],[Tps reglage9]:[Tps affutage]])</f>
        <v>0</v>
      </c>
    </row>
    <row r="25" spans="6:18" x14ac:dyDescent="0.3">
      <c r="F25" s="30">
        <f>SUM(Tableau4[[#This Row],[Tps reglage]:[Tps coupe]])</f>
        <v>0</v>
      </c>
      <c r="I25" s="30">
        <f>SUM(Tableau4[[#This Row],[Tps reglage2]:[Tps rectif]])</f>
        <v>0</v>
      </c>
      <c r="L25" s="30">
        <f>SUM(Tableau4[[#This Row],[Tps reglage4]:[Tps fabrication]])</f>
        <v>0</v>
      </c>
      <c r="O25" s="30">
        <f>SUM(Tableau4[[#This Row],[Tps reglage6]:[Tps fabrication7]])</f>
        <v>0</v>
      </c>
      <c r="R25" s="30">
        <f>SUM(Tableau4[[#This Row],[Tps reglage9]:[Tps affutage]])</f>
        <v>0</v>
      </c>
    </row>
    <row r="26" spans="6:18" x14ac:dyDescent="0.3">
      <c r="F26" s="30">
        <f>SUM(Tableau4[[#This Row],[Tps reglage]:[Tps coupe]])</f>
        <v>0</v>
      </c>
      <c r="I26" s="30">
        <f>SUM(Tableau4[[#This Row],[Tps reglage2]:[Tps rectif]])</f>
        <v>0</v>
      </c>
      <c r="L26" s="30">
        <f>SUM(Tableau4[[#This Row],[Tps reglage4]:[Tps fabrication]])</f>
        <v>0</v>
      </c>
      <c r="O26" s="30">
        <f>SUM(Tableau4[[#This Row],[Tps reglage6]:[Tps fabrication7]])</f>
        <v>0</v>
      </c>
      <c r="R26" s="30">
        <f>SUM(Tableau4[[#This Row],[Tps reglage9]:[Tps affutage]])</f>
        <v>0</v>
      </c>
    </row>
    <row r="27" spans="6:18" x14ac:dyDescent="0.3">
      <c r="F27" s="30">
        <f>SUM(Tableau4[[#This Row],[Tps reglage]:[Tps coupe]])</f>
        <v>0</v>
      </c>
      <c r="I27" s="30">
        <f>SUM(Tableau4[[#This Row],[Tps reglage2]:[Tps rectif]])</f>
        <v>0</v>
      </c>
      <c r="L27" s="30">
        <f>SUM(Tableau4[[#This Row],[Tps reglage4]:[Tps fabrication]])</f>
        <v>0</v>
      </c>
      <c r="O27" s="30">
        <f>SUM(Tableau4[[#This Row],[Tps reglage6]:[Tps fabrication7]])</f>
        <v>0</v>
      </c>
      <c r="R27" s="30">
        <f>SUM(Tableau4[[#This Row],[Tps reglage9]:[Tps affutage]])</f>
        <v>0</v>
      </c>
    </row>
    <row r="28" spans="6:18" x14ac:dyDescent="0.3">
      <c r="F28" s="30">
        <f>SUM(Tableau4[[#This Row],[Tps reglage]:[Tps coupe]])</f>
        <v>0</v>
      </c>
      <c r="I28" s="30">
        <f>SUM(Tableau4[[#This Row],[Tps reglage2]:[Tps rectif]])</f>
        <v>0</v>
      </c>
      <c r="L28" s="30">
        <f>SUM(Tableau4[[#This Row],[Tps reglage4]:[Tps fabrication]])</f>
        <v>0</v>
      </c>
      <c r="O28" s="30">
        <f>SUM(Tableau4[[#This Row],[Tps reglage6]:[Tps fabrication7]])</f>
        <v>0</v>
      </c>
      <c r="R28" s="30">
        <f>SUM(Tableau4[[#This Row],[Tps reglage9]:[Tps affutage]])</f>
        <v>0</v>
      </c>
    </row>
    <row r="29" spans="6:18" x14ac:dyDescent="0.3">
      <c r="F29" s="30">
        <f>SUM(Tableau4[[#This Row],[Tps reglage]:[Tps coupe]])</f>
        <v>0</v>
      </c>
      <c r="I29" s="30">
        <f>SUM(Tableau4[[#This Row],[Tps reglage2]:[Tps rectif]])</f>
        <v>0</v>
      </c>
      <c r="L29" s="30">
        <f>SUM(Tableau4[[#This Row],[Tps reglage4]:[Tps fabrication]])</f>
        <v>0</v>
      </c>
      <c r="O29" s="30">
        <f>SUM(Tableau4[[#This Row],[Tps reglage6]:[Tps fabrication7]])</f>
        <v>0</v>
      </c>
      <c r="R29" s="30">
        <f>SUM(Tableau4[[#This Row],[Tps reglage9]:[Tps affutage]])</f>
        <v>0</v>
      </c>
    </row>
    <row r="30" spans="6:18" x14ac:dyDescent="0.3">
      <c r="F30" s="30">
        <f>SUM(Tableau4[[#This Row],[Tps reglage]:[Tps coupe]])</f>
        <v>0</v>
      </c>
      <c r="I30" s="30">
        <f>SUM(Tableau4[[#This Row],[Tps reglage2]:[Tps rectif]])</f>
        <v>0</v>
      </c>
      <c r="L30" s="30">
        <f>SUM(Tableau4[[#This Row],[Tps reglage4]:[Tps fabrication]])</f>
        <v>0</v>
      </c>
      <c r="O30" s="30">
        <f>SUM(Tableau4[[#This Row],[Tps reglage6]:[Tps fabrication7]])</f>
        <v>0</v>
      </c>
      <c r="R30" s="30">
        <f>SUM(Tableau4[[#This Row],[Tps reglage9]:[Tps affutage]])</f>
        <v>0</v>
      </c>
    </row>
    <row r="31" spans="6:18" x14ac:dyDescent="0.3">
      <c r="F31" s="30">
        <f>SUM(Tableau4[[#This Row],[Tps reglage]:[Tps coupe]])</f>
        <v>0</v>
      </c>
      <c r="I31" s="30">
        <f>SUM(Tableau4[[#This Row],[Tps reglage2]:[Tps rectif]])</f>
        <v>0</v>
      </c>
      <c r="L31" s="30">
        <f>SUM(Tableau4[[#This Row],[Tps reglage4]:[Tps fabrication]])</f>
        <v>0</v>
      </c>
      <c r="O31" s="30">
        <f>SUM(Tableau4[[#This Row],[Tps reglage6]:[Tps fabrication7]])</f>
        <v>0</v>
      </c>
      <c r="R31" s="30">
        <f>SUM(Tableau4[[#This Row],[Tps reglage9]:[Tps affutage]])</f>
        <v>0</v>
      </c>
    </row>
    <row r="32" spans="6:18" x14ac:dyDescent="0.3">
      <c r="F32" s="30">
        <f>SUM(Tableau4[[#This Row],[Tps reglage]:[Tps coupe]])</f>
        <v>0</v>
      </c>
      <c r="I32" s="30">
        <f>SUM(Tableau4[[#This Row],[Tps reglage2]:[Tps rectif]])</f>
        <v>0</v>
      </c>
      <c r="L32" s="30">
        <f>SUM(Tableau4[[#This Row],[Tps reglage4]:[Tps fabrication]])</f>
        <v>0</v>
      </c>
      <c r="O32" s="30">
        <f>SUM(Tableau4[[#This Row],[Tps reglage6]:[Tps fabrication7]])</f>
        <v>0</v>
      </c>
      <c r="R32" s="30">
        <f>SUM(Tableau4[[#This Row],[Tps reglage9]:[Tps affutage]])</f>
        <v>0</v>
      </c>
    </row>
    <row r="33" spans="6:18" x14ac:dyDescent="0.3">
      <c r="F33" s="30">
        <f>SUM(Tableau4[[#This Row],[Tps reglage]:[Tps coupe]])</f>
        <v>0</v>
      </c>
      <c r="I33" s="30">
        <f>SUM(Tableau4[[#This Row],[Tps reglage2]:[Tps rectif]])</f>
        <v>0</v>
      </c>
      <c r="L33" s="30">
        <f>SUM(Tableau4[[#This Row],[Tps reglage4]:[Tps fabrication]])</f>
        <v>0</v>
      </c>
      <c r="O33" s="30">
        <f>SUM(Tableau4[[#This Row],[Tps reglage6]:[Tps fabrication7]])</f>
        <v>0</v>
      </c>
      <c r="R33" s="30">
        <f>SUM(Tableau4[[#This Row],[Tps reglage9]:[Tps affutage]])</f>
        <v>0</v>
      </c>
    </row>
    <row r="34" spans="6:18" x14ac:dyDescent="0.3">
      <c r="F34" s="30">
        <f>SUM(Tableau4[[#This Row],[Tps reglage]:[Tps coupe]])</f>
        <v>0</v>
      </c>
      <c r="I34" s="30">
        <f>SUM(Tableau4[[#This Row],[Tps reglage2]:[Tps rectif]])</f>
        <v>0</v>
      </c>
      <c r="L34" s="30">
        <f>SUM(Tableau4[[#This Row],[Tps reglage4]:[Tps fabrication]])</f>
        <v>0</v>
      </c>
      <c r="O34" s="30">
        <f>SUM(Tableau4[[#This Row],[Tps reglage6]:[Tps fabrication7]])</f>
        <v>0</v>
      </c>
      <c r="R34" s="30">
        <f>SUM(Tableau4[[#This Row],[Tps reglage9]:[Tps affutage]])</f>
        <v>0</v>
      </c>
    </row>
    <row r="35" spans="6:18" x14ac:dyDescent="0.3">
      <c r="F35" s="30">
        <f>SUM(Tableau4[[#This Row],[Tps reglage]:[Tps coupe]])</f>
        <v>0</v>
      </c>
      <c r="I35" s="30">
        <f>SUM(Tableau4[[#This Row],[Tps reglage2]:[Tps rectif]])</f>
        <v>0</v>
      </c>
      <c r="L35" s="30">
        <f>SUM(Tableau4[[#This Row],[Tps reglage4]:[Tps fabrication]])</f>
        <v>0</v>
      </c>
      <c r="O35" s="30">
        <f>SUM(Tableau4[[#This Row],[Tps reglage6]:[Tps fabrication7]])</f>
        <v>0</v>
      </c>
      <c r="R35" s="30">
        <f>SUM(Tableau4[[#This Row],[Tps reglage9]:[Tps affutage]])</f>
        <v>0</v>
      </c>
    </row>
    <row r="36" spans="6:18" x14ac:dyDescent="0.3">
      <c r="F36" s="30">
        <f>SUM(Tableau4[[#This Row],[Tps reglage]:[Tps coupe]])</f>
        <v>0</v>
      </c>
      <c r="I36" s="30">
        <f>SUM(Tableau4[[#This Row],[Tps reglage2]:[Tps rectif]])</f>
        <v>0</v>
      </c>
      <c r="L36" s="30">
        <f>SUM(Tableau4[[#This Row],[Tps reglage4]:[Tps fabrication]])</f>
        <v>0</v>
      </c>
      <c r="O36" s="30">
        <f>SUM(Tableau4[[#This Row],[Tps reglage6]:[Tps fabrication7]])</f>
        <v>0</v>
      </c>
      <c r="R36" s="30">
        <f>SUM(Tableau4[[#This Row],[Tps reglage9]:[Tps affutage]])</f>
        <v>0</v>
      </c>
    </row>
    <row r="37" spans="6:18" x14ac:dyDescent="0.3">
      <c r="F37" s="30">
        <f>SUM(Tableau4[[#This Row],[Tps reglage]:[Tps coupe]])</f>
        <v>0</v>
      </c>
      <c r="I37" s="30">
        <f>SUM(Tableau4[[#This Row],[Tps reglage2]:[Tps rectif]])</f>
        <v>0</v>
      </c>
      <c r="L37" s="30">
        <f>SUM(Tableau4[[#This Row],[Tps reglage4]:[Tps fabrication]])</f>
        <v>0</v>
      </c>
      <c r="O37" s="30">
        <f>SUM(Tableau4[[#This Row],[Tps reglage6]:[Tps fabrication7]])</f>
        <v>0</v>
      </c>
      <c r="R37" s="30">
        <f>SUM(Tableau4[[#This Row],[Tps reglage9]:[Tps affutage]])</f>
        <v>0</v>
      </c>
    </row>
    <row r="38" spans="6:18" x14ac:dyDescent="0.3">
      <c r="F38" s="30">
        <f>SUM(Tableau4[[#This Row],[Tps reglage]:[Tps coupe]])</f>
        <v>0</v>
      </c>
      <c r="I38" s="30">
        <f>SUM(Tableau4[[#This Row],[Tps reglage2]:[Tps rectif]])</f>
        <v>0</v>
      </c>
      <c r="L38" s="30">
        <f>SUM(Tableau4[[#This Row],[Tps reglage4]:[Tps fabrication]])</f>
        <v>0</v>
      </c>
      <c r="O38" s="30">
        <f>SUM(Tableau4[[#This Row],[Tps reglage6]:[Tps fabrication7]])</f>
        <v>0</v>
      </c>
      <c r="R38" s="30">
        <f>SUM(Tableau4[[#This Row],[Tps reglage9]:[Tps affutage]])</f>
        <v>0</v>
      </c>
    </row>
    <row r="39" spans="6:18" x14ac:dyDescent="0.3">
      <c r="F39" s="30">
        <f>SUM(Tableau4[[#This Row],[Tps reglage]:[Tps coupe]])</f>
        <v>0</v>
      </c>
      <c r="I39" s="30">
        <f>SUM(Tableau4[[#This Row],[Tps reglage2]:[Tps rectif]])</f>
        <v>0</v>
      </c>
      <c r="L39" s="30">
        <f>SUM(Tableau4[[#This Row],[Tps reglage4]:[Tps fabrication]])</f>
        <v>0</v>
      </c>
      <c r="O39" s="30">
        <f>SUM(Tableau4[[#This Row],[Tps reglage6]:[Tps fabrication7]])</f>
        <v>0</v>
      </c>
      <c r="R39" s="30">
        <f>SUM(Tableau4[[#This Row],[Tps reglage9]:[Tps affutage]])</f>
        <v>0</v>
      </c>
    </row>
    <row r="40" spans="6:18" x14ac:dyDescent="0.3">
      <c r="F40" s="30">
        <f>SUM(Tableau4[[#This Row],[Tps reglage]:[Tps coupe]])</f>
        <v>0</v>
      </c>
      <c r="I40" s="30">
        <f>SUM(Tableau4[[#This Row],[Tps reglage2]:[Tps rectif]])</f>
        <v>0</v>
      </c>
      <c r="L40" s="30">
        <f>SUM(Tableau4[[#This Row],[Tps reglage4]:[Tps fabrication]])</f>
        <v>0</v>
      </c>
      <c r="O40" s="30">
        <f>SUM(Tableau4[[#This Row],[Tps reglage6]:[Tps fabrication7]])</f>
        <v>0</v>
      </c>
      <c r="R40" s="30">
        <f>SUM(Tableau4[[#This Row],[Tps reglage9]:[Tps affutage]])</f>
        <v>0</v>
      </c>
    </row>
    <row r="41" spans="6:18" x14ac:dyDescent="0.3">
      <c r="F41" s="30">
        <f>SUM(Tableau4[[#This Row],[Tps reglage]:[Tps coupe]])</f>
        <v>0</v>
      </c>
      <c r="I41" s="30">
        <f>SUM(Tableau4[[#This Row],[Tps reglage2]:[Tps rectif]])</f>
        <v>0</v>
      </c>
      <c r="L41" s="30">
        <f>SUM(Tableau4[[#This Row],[Tps reglage4]:[Tps fabrication]])</f>
        <v>0</v>
      </c>
      <c r="O41" s="30">
        <f>SUM(Tableau4[[#This Row],[Tps reglage6]:[Tps fabrication7]])</f>
        <v>0</v>
      </c>
      <c r="R41" s="30">
        <f>SUM(Tableau4[[#This Row],[Tps reglage9]:[Tps affutage]])</f>
        <v>0</v>
      </c>
    </row>
    <row r="42" spans="6:18" x14ac:dyDescent="0.3">
      <c r="F42" s="30">
        <f>SUM(Tableau4[[#This Row],[Tps reglage]:[Tps coupe]])</f>
        <v>0</v>
      </c>
      <c r="I42" s="30">
        <f>SUM(Tableau4[[#This Row],[Tps reglage2]:[Tps rectif]])</f>
        <v>0</v>
      </c>
      <c r="L42" s="30">
        <f>SUM(Tableau4[[#This Row],[Tps reglage4]:[Tps fabrication]])</f>
        <v>0</v>
      </c>
      <c r="O42" s="30">
        <f>SUM(Tableau4[[#This Row],[Tps reglage6]:[Tps fabrication7]])</f>
        <v>0</v>
      </c>
      <c r="R42" s="30">
        <f>SUM(Tableau4[[#This Row],[Tps reglage9]:[Tps affutage]])</f>
        <v>0</v>
      </c>
    </row>
    <row r="43" spans="6:18" x14ac:dyDescent="0.3">
      <c r="F43" s="30">
        <f>SUM(Tableau4[[#This Row],[Tps reglage]:[Tps coupe]])</f>
        <v>0</v>
      </c>
      <c r="I43" s="30">
        <f>SUM(Tableau4[[#This Row],[Tps reglage2]:[Tps rectif]])</f>
        <v>0</v>
      </c>
      <c r="L43" s="30">
        <f>SUM(Tableau4[[#This Row],[Tps reglage4]:[Tps fabrication]])</f>
        <v>0</v>
      </c>
      <c r="O43" s="30">
        <f>SUM(Tableau4[[#This Row],[Tps reglage6]:[Tps fabrication7]])</f>
        <v>0</v>
      </c>
      <c r="R43" s="30">
        <f>SUM(Tableau4[[#This Row],[Tps reglage9]:[Tps affutage]])</f>
        <v>0</v>
      </c>
    </row>
    <row r="44" spans="6:18" x14ac:dyDescent="0.3">
      <c r="F44" s="30">
        <f>SUM(Tableau4[[#This Row],[Tps reglage]:[Tps coupe]])</f>
        <v>0</v>
      </c>
      <c r="I44" s="30">
        <f>SUM(Tableau4[[#This Row],[Tps reglage2]:[Tps rectif]])</f>
        <v>0</v>
      </c>
      <c r="L44" s="30">
        <f>SUM(Tableau4[[#This Row],[Tps reglage4]:[Tps fabrication]])</f>
        <v>0</v>
      </c>
      <c r="O44" s="30">
        <f>SUM(Tableau4[[#This Row],[Tps reglage6]:[Tps fabrication7]])</f>
        <v>0</v>
      </c>
      <c r="R44" s="30">
        <f>SUM(Tableau4[[#This Row],[Tps reglage9]:[Tps affutage]])</f>
        <v>0</v>
      </c>
    </row>
    <row r="45" spans="6:18" x14ac:dyDescent="0.3">
      <c r="F45" s="30">
        <f>SUM(Tableau4[[#This Row],[Tps reglage]:[Tps coupe]])</f>
        <v>0</v>
      </c>
      <c r="I45" s="30">
        <f>SUM(Tableau4[[#This Row],[Tps reglage2]:[Tps rectif]])</f>
        <v>0</v>
      </c>
      <c r="L45" s="30">
        <f>SUM(Tableau4[[#This Row],[Tps reglage4]:[Tps fabrication]])</f>
        <v>0</v>
      </c>
      <c r="O45" s="30">
        <f>SUM(Tableau4[[#This Row],[Tps reglage6]:[Tps fabrication7]])</f>
        <v>0</v>
      </c>
      <c r="R45" s="30">
        <f>SUM(Tableau4[[#This Row],[Tps reglage9]:[Tps affutage]])</f>
        <v>0</v>
      </c>
    </row>
    <row r="46" spans="6:18" x14ac:dyDescent="0.3">
      <c r="F46" s="30">
        <f>SUM(Tableau4[[#This Row],[Tps reglage]:[Tps coupe]])</f>
        <v>0</v>
      </c>
      <c r="I46" s="30">
        <f>SUM(Tableau4[[#This Row],[Tps reglage2]:[Tps rectif]])</f>
        <v>0</v>
      </c>
      <c r="L46" s="30">
        <f>SUM(Tableau4[[#This Row],[Tps reglage4]:[Tps fabrication]])</f>
        <v>0</v>
      </c>
      <c r="O46" s="30">
        <f>SUM(Tableau4[[#This Row],[Tps reglage6]:[Tps fabrication7]])</f>
        <v>0</v>
      </c>
      <c r="R46" s="30">
        <f>SUM(Tableau4[[#This Row],[Tps reglage9]:[Tps affutage]])</f>
        <v>0</v>
      </c>
    </row>
    <row r="47" spans="6:18" x14ac:dyDescent="0.3">
      <c r="F47" s="30">
        <f>SUM(Tableau4[[#This Row],[Tps reglage]:[Tps coupe]])</f>
        <v>0</v>
      </c>
      <c r="I47" s="30">
        <f>SUM(Tableau4[[#This Row],[Tps reglage2]:[Tps rectif]])</f>
        <v>0</v>
      </c>
      <c r="L47" s="30">
        <f>SUM(Tableau4[[#This Row],[Tps reglage4]:[Tps fabrication]])</f>
        <v>0</v>
      </c>
      <c r="O47" s="30">
        <f>SUM(Tableau4[[#This Row],[Tps reglage6]:[Tps fabrication7]])</f>
        <v>0</v>
      </c>
      <c r="R47" s="30">
        <f>SUM(Tableau4[[#This Row],[Tps reglage9]:[Tps affutage]])</f>
        <v>0</v>
      </c>
    </row>
    <row r="48" spans="6:18" x14ac:dyDescent="0.3">
      <c r="F48" s="30">
        <f>SUM(Tableau4[[#This Row],[Tps reglage]:[Tps coupe]])</f>
        <v>0</v>
      </c>
      <c r="I48" s="30">
        <f>SUM(Tableau4[[#This Row],[Tps reglage2]:[Tps rectif]])</f>
        <v>0</v>
      </c>
      <c r="L48" s="30">
        <f>SUM(Tableau4[[#This Row],[Tps reglage4]:[Tps fabrication]])</f>
        <v>0</v>
      </c>
      <c r="O48" s="30">
        <f>SUM(Tableau4[[#This Row],[Tps reglage6]:[Tps fabrication7]])</f>
        <v>0</v>
      </c>
      <c r="R48" s="30">
        <f>SUM(Tableau4[[#This Row],[Tps reglage9]:[Tps affutage]])</f>
        <v>0</v>
      </c>
    </row>
    <row r="49" spans="6:18" x14ac:dyDescent="0.3">
      <c r="F49" s="30">
        <f>SUM(Tableau4[[#This Row],[Tps reglage]:[Tps coupe]])</f>
        <v>0</v>
      </c>
      <c r="I49" s="30">
        <f>SUM(Tableau4[[#This Row],[Tps reglage2]:[Tps rectif]])</f>
        <v>0</v>
      </c>
      <c r="L49" s="30">
        <f>SUM(Tableau4[[#This Row],[Tps reglage4]:[Tps fabrication]])</f>
        <v>0</v>
      </c>
      <c r="O49" s="30">
        <f>SUM(Tableau4[[#This Row],[Tps reglage6]:[Tps fabrication7]])</f>
        <v>0</v>
      </c>
      <c r="R49" s="30">
        <f>SUM(Tableau4[[#This Row],[Tps reglage9]:[Tps affutage]])</f>
        <v>0</v>
      </c>
    </row>
    <row r="50" spans="6:18" x14ac:dyDescent="0.3">
      <c r="F50" s="30">
        <f>SUM(Tableau4[[#This Row],[Tps reglage]:[Tps coupe]])</f>
        <v>0</v>
      </c>
      <c r="I50" s="30">
        <f>SUM(Tableau4[[#This Row],[Tps reglage2]:[Tps rectif]])</f>
        <v>0</v>
      </c>
      <c r="L50" s="30">
        <f>SUM(Tableau4[[#This Row],[Tps reglage4]:[Tps fabrication]])</f>
        <v>0</v>
      </c>
      <c r="O50" s="30">
        <f>SUM(Tableau4[[#This Row],[Tps reglage6]:[Tps fabrication7]])</f>
        <v>0</v>
      </c>
      <c r="R50" s="30">
        <f>SUM(Tableau4[[#This Row],[Tps reglage9]:[Tps affutage]])</f>
        <v>0</v>
      </c>
    </row>
    <row r="51" spans="6:18" x14ac:dyDescent="0.3">
      <c r="F51" s="30">
        <f>SUM(Tableau4[[#This Row],[Tps reglage]:[Tps coupe]])</f>
        <v>0</v>
      </c>
      <c r="I51" s="30">
        <f>SUM(Tableau4[[#This Row],[Tps reglage2]:[Tps rectif]])</f>
        <v>0</v>
      </c>
      <c r="L51" s="30">
        <f>SUM(Tableau4[[#This Row],[Tps reglage4]:[Tps fabrication]])</f>
        <v>0</v>
      </c>
      <c r="O51" s="30">
        <f>SUM(Tableau4[[#This Row],[Tps reglage6]:[Tps fabrication7]])</f>
        <v>0</v>
      </c>
      <c r="R51" s="30">
        <f>SUM(Tableau4[[#This Row],[Tps reglage9]:[Tps affutage]])</f>
        <v>0</v>
      </c>
    </row>
    <row r="52" spans="6:18" x14ac:dyDescent="0.3">
      <c r="F52" s="30">
        <f>SUM(Tableau4[[#This Row],[Tps reglage]:[Tps coupe]])</f>
        <v>0</v>
      </c>
      <c r="I52" s="30">
        <f>SUM(Tableau4[[#This Row],[Tps reglage2]:[Tps rectif]])</f>
        <v>0</v>
      </c>
      <c r="L52" s="30">
        <f>SUM(Tableau4[[#This Row],[Tps reglage4]:[Tps fabrication]])</f>
        <v>0</v>
      </c>
      <c r="O52" s="30">
        <f>SUM(Tableau4[[#This Row],[Tps reglage6]:[Tps fabrication7]])</f>
        <v>0</v>
      </c>
      <c r="R52" s="30">
        <f>SUM(Tableau4[[#This Row],[Tps reglage9]:[Tps affutage]])</f>
        <v>0</v>
      </c>
    </row>
    <row r="53" spans="6:18" x14ac:dyDescent="0.3">
      <c r="F53" s="30">
        <f>SUM(Tableau4[[#This Row],[Tps reglage]:[Tps coupe]])</f>
        <v>0</v>
      </c>
      <c r="I53" s="30">
        <f>SUM(Tableau4[[#This Row],[Tps reglage2]:[Tps rectif]])</f>
        <v>0</v>
      </c>
      <c r="L53" s="30">
        <f>SUM(Tableau4[[#This Row],[Tps reglage4]:[Tps fabrication]])</f>
        <v>0</v>
      </c>
      <c r="O53" s="30">
        <f>SUM(Tableau4[[#This Row],[Tps reglage6]:[Tps fabrication7]])</f>
        <v>0</v>
      </c>
      <c r="R53" s="30">
        <f>SUM(Tableau4[[#This Row],[Tps reglage9]:[Tps affutage]])</f>
        <v>0</v>
      </c>
    </row>
    <row r="54" spans="6:18" x14ac:dyDescent="0.3">
      <c r="F54" s="30">
        <f>SUM(Tableau4[[#This Row],[Tps reglage]:[Tps coupe]])</f>
        <v>0</v>
      </c>
      <c r="I54" s="30">
        <f>SUM(Tableau4[[#This Row],[Tps reglage2]:[Tps rectif]])</f>
        <v>0</v>
      </c>
      <c r="L54" s="30">
        <f>SUM(Tableau4[[#This Row],[Tps reglage4]:[Tps fabrication]])</f>
        <v>0</v>
      </c>
      <c r="O54" s="30">
        <f>SUM(Tableau4[[#This Row],[Tps reglage6]:[Tps fabrication7]])</f>
        <v>0</v>
      </c>
      <c r="R54" s="30">
        <f>SUM(Tableau4[[#This Row],[Tps reglage9]:[Tps affutage]])</f>
        <v>0</v>
      </c>
    </row>
    <row r="55" spans="6:18" x14ac:dyDescent="0.3">
      <c r="F55" s="30">
        <f>SUM(Tableau4[[#This Row],[Tps reglage]:[Tps coupe]])</f>
        <v>0</v>
      </c>
      <c r="I55" s="30">
        <f>SUM(Tableau4[[#This Row],[Tps reglage2]:[Tps rectif]])</f>
        <v>0</v>
      </c>
      <c r="L55" s="30">
        <f>SUM(Tableau4[[#This Row],[Tps reglage4]:[Tps fabrication]])</f>
        <v>0</v>
      </c>
      <c r="O55" s="30">
        <f>SUM(Tableau4[[#This Row],[Tps reglage6]:[Tps fabrication7]])</f>
        <v>0</v>
      </c>
      <c r="R55" s="30">
        <f>SUM(Tableau4[[#This Row],[Tps reglage9]:[Tps affutage]])</f>
        <v>0</v>
      </c>
    </row>
    <row r="56" spans="6:18" x14ac:dyDescent="0.3">
      <c r="F56" s="30">
        <f>SUM(Tableau4[[#This Row],[Tps reglage]:[Tps coupe]])</f>
        <v>0</v>
      </c>
      <c r="I56" s="30">
        <f>SUM(Tableau4[[#This Row],[Tps reglage2]:[Tps rectif]])</f>
        <v>0</v>
      </c>
      <c r="L56" s="30">
        <f>SUM(Tableau4[[#This Row],[Tps reglage4]:[Tps fabrication]])</f>
        <v>0</v>
      </c>
      <c r="O56" s="30">
        <f>SUM(Tableau4[[#This Row],[Tps reglage6]:[Tps fabrication7]])</f>
        <v>0</v>
      </c>
      <c r="R56" s="30">
        <f>SUM(Tableau4[[#This Row],[Tps reglage9]:[Tps affutage]])</f>
        <v>0</v>
      </c>
    </row>
    <row r="57" spans="6:18" x14ac:dyDescent="0.3">
      <c r="F57" s="30">
        <f>SUM(Tableau4[[#This Row],[Tps reglage]:[Tps coupe]])</f>
        <v>0</v>
      </c>
      <c r="I57" s="30">
        <f>SUM(Tableau4[[#This Row],[Tps reglage2]:[Tps rectif]])</f>
        <v>0</v>
      </c>
      <c r="L57" s="30">
        <f>SUM(Tableau4[[#This Row],[Tps reglage4]:[Tps fabrication]])</f>
        <v>0</v>
      </c>
      <c r="O57" s="30">
        <f>SUM(Tableau4[[#This Row],[Tps reglage6]:[Tps fabrication7]])</f>
        <v>0</v>
      </c>
      <c r="R57" s="30">
        <f>SUM(Tableau4[[#This Row],[Tps reglage9]:[Tps affutage]])</f>
        <v>0</v>
      </c>
    </row>
    <row r="58" spans="6:18" x14ac:dyDescent="0.3">
      <c r="F58" s="30">
        <f>SUM(Tableau4[[#This Row],[Tps reglage]:[Tps coupe]])</f>
        <v>0</v>
      </c>
      <c r="I58" s="30">
        <f>SUM(Tableau4[[#This Row],[Tps reglage2]:[Tps rectif]])</f>
        <v>0</v>
      </c>
      <c r="L58" s="30">
        <f>SUM(Tableau4[[#This Row],[Tps reglage4]:[Tps fabrication]])</f>
        <v>0</v>
      </c>
      <c r="O58" s="30">
        <f>SUM(Tableau4[[#This Row],[Tps reglage6]:[Tps fabrication7]])</f>
        <v>0</v>
      </c>
      <c r="R58" s="30">
        <f>SUM(Tableau4[[#This Row],[Tps reglage9]:[Tps affutage]])</f>
        <v>0</v>
      </c>
    </row>
    <row r="59" spans="6:18" x14ac:dyDescent="0.3">
      <c r="F59" s="30">
        <f>SUM(Tableau4[[#This Row],[Tps reglage]:[Tps coupe]])</f>
        <v>0</v>
      </c>
      <c r="I59" s="30">
        <f>SUM(Tableau4[[#This Row],[Tps reglage2]:[Tps rectif]])</f>
        <v>0</v>
      </c>
      <c r="L59" s="30">
        <f>SUM(Tableau4[[#This Row],[Tps reglage4]:[Tps fabrication]])</f>
        <v>0</v>
      </c>
      <c r="O59" s="30">
        <f>SUM(Tableau4[[#This Row],[Tps reglage6]:[Tps fabrication7]])</f>
        <v>0</v>
      </c>
      <c r="R59" s="30">
        <f>SUM(Tableau4[[#This Row],[Tps reglage9]:[Tps affutage]])</f>
        <v>0</v>
      </c>
    </row>
    <row r="60" spans="6:18" x14ac:dyDescent="0.3">
      <c r="F60" s="30">
        <f>SUM(Tableau4[[#This Row],[Tps reglage]:[Tps coupe]])</f>
        <v>0</v>
      </c>
      <c r="I60" s="30">
        <f>SUM(Tableau4[[#This Row],[Tps reglage2]:[Tps rectif]])</f>
        <v>0</v>
      </c>
      <c r="L60" s="30">
        <f>SUM(Tableau4[[#This Row],[Tps reglage4]:[Tps fabrication]])</f>
        <v>0</v>
      </c>
      <c r="O60" s="30">
        <f>SUM(Tableau4[[#This Row],[Tps reglage6]:[Tps fabrication7]])</f>
        <v>0</v>
      </c>
      <c r="R60" s="30">
        <f>SUM(Tableau4[[#This Row],[Tps reglage9]:[Tps affutage]])</f>
        <v>0</v>
      </c>
    </row>
    <row r="61" spans="6:18" x14ac:dyDescent="0.3">
      <c r="F61" s="30">
        <f>SUM(Tableau4[[#This Row],[Tps reglage]:[Tps coupe]])</f>
        <v>0</v>
      </c>
      <c r="I61" s="30">
        <f>SUM(Tableau4[[#This Row],[Tps reglage2]:[Tps rectif]])</f>
        <v>0</v>
      </c>
      <c r="L61" s="30">
        <f>SUM(Tableau4[[#This Row],[Tps reglage4]:[Tps fabrication]])</f>
        <v>0</v>
      </c>
      <c r="O61" s="30">
        <f>SUM(Tableau4[[#This Row],[Tps reglage6]:[Tps fabrication7]])</f>
        <v>0</v>
      </c>
      <c r="R61" s="30">
        <f>SUM(Tableau4[[#This Row],[Tps reglage9]:[Tps affutage]])</f>
        <v>0</v>
      </c>
    </row>
    <row r="62" spans="6:18" x14ac:dyDescent="0.3">
      <c r="F62" s="30">
        <f>SUM(Tableau4[[#This Row],[Tps reglage]:[Tps coupe]])</f>
        <v>0</v>
      </c>
      <c r="I62" s="30">
        <f>SUM(Tableau4[[#This Row],[Tps reglage2]:[Tps rectif]])</f>
        <v>0</v>
      </c>
      <c r="L62" s="30">
        <f>SUM(Tableau4[[#This Row],[Tps reglage4]:[Tps fabrication]])</f>
        <v>0</v>
      </c>
      <c r="O62" s="30">
        <f>SUM(Tableau4[[#This Row],[Tps reglage6]:[Tps fabrication7]])</f>
        <v>0</v>
      </c>
      <c r="R62" s="30">
        <f>SUM(Tableau4[[#This Row],[Tps reglage9]:[Tps affutage]])</f>
        <v>0</v>
      </c>
    </row>
    <row r="63" spans="6:18" x14ac:dyDescent="0.3">
      <c r="F63" s="30">
        <f>SUM(Tableau4[[#This Row],[Tps reglage]:[Tps coupe]])</f>
        <v>0</v>
      </c>
      <c r="I63" s="30">
        <f>SUM(Tableau4[[#This Row],[Tps reglage2]:[Tps rectif]])</f>
        <v>0</v>
      </c>
      <c r="L63" s="30">
        <f>SUM(Tableau4[[#This Row],[Tps reglage4]:[Tps fabrication]])</f>
        <v>0</v>
      </c>
      <c r="O63" s="30">
        <f>SUM(Tableau4[[#This Row],[Tps reglage6]:[Tps fabrication7]])</f>
        <v>0</v>
      </c>
      <c r="R63" s="30">
        <f>SUM(Tableau4[[#This Row],[Tps reglage9]:[Tps affutage]])</f>
        <v>0</v>
      </c>
    </row>
    <row r="64" spans="6:18" x14ac:dyDescent="0.3">
      <c r="F64" s="30">
        <f>SUM(Tableau4[[#This Row],[Tps reglage]:[Tps coupe]])</f>
        <v>0</v>
      </c>
      <c r="I64" s="30">
        <f>SUM(Tableau4[[#This Row],[Tps reglage2]:[Tps rectif]])</f>
        <v>0</v>
      </c>
      <c r="L64" s="30">
        <f>SUM(Tableau4[[#This Row],[Tps reglage4]:[Tps fabrication]])</f>
        <v>0</v>
      </c>
      <c r="O64" s="30">
        <f>SUM(Tableau4[[#This Row],[Tps reglage6]:[Tps fabrication7]])</f>
        <v>0</v>
      </c>
      <c r="R64" s="30">
        <f>SUM(Tableau4[[#This Row],[Tps reglage9]:[Tps affutage]])</f>
        <v>0</v>
      </c>
    </row>
    <row r="65" spans="6:18" x14ac:dyDescent="0.3">
      <c r="F65" s="30">
        <f>SUM(Tableau4[[#This Row],[Tps reglage]:[Tps coupe]])</f>
        <v>0</v>
      </c>
      <c r="I65" s="30">
        <f>SUM(Tableau4[[#This Row],[Tps reglage2]:[Tps rectif]])</f>
        <v>0</v>
      </c>
      <c r="L65" s="30">
        <f>SUM(Tableau4[[#This Row],[Tps reglage4]:[Tps fabrication]])</f>
        <v>0</v>
      </c>
      <c r="O65" s="30">
        <f>SUM(Tableau4[[#This Row],[Tps reglage6]:[Tps fabrication7]])</f>
        <v>0</v>
      </c>
      <c r="R65" s="30">
        <f>SUM(Tableau4[[#This Row],[Tps reglage9]:[Tps affutage]])</f>
        <v>0</v>
      </c>
    </row>
    <row r="66" spans="6:18" x14ac:dyDescent="0.3">
      <c r="F66" s="30">
        <f>SUM(Tableau4[[#This Row],[Tps reglage]:[Tps coupe]])</f>
        <v>0</v>
      </c>
      <c r="I66" s="30">
        <f>SUM(Tableau4[[#This Row],[Tps reglage2]:[Tps rectif]])</f>
        <v>0</v>
      </c>
      <c r="L66" s="30">
        <f>SUM(Tableau4[[#This Row],[Tps reglage4]:[Tps fabrication]])</f>
        <v>0</v>
      </c>
      <c r="O66" s="30">
        <f>SUM(Tableau4[[#This Row],[Tps reglage6]:[Tps fabrication7]])</f>
        <v>0</v>
      </c>
      <c r="R66" s="30">
        <f>SUM(Tableau4[[#This Row],[Tps reglage9]:[Tps affutage]])</f>
        <v>0</v>
      </c>
    </row>
    <row r="67" spans="6:18" x14ac:dyDescent="0.3">
      <c r="F67" s="30">
        <f>SUM(Tableau4[[#This Row],[Tps reglage]:[Tps coupe]])</f>
        <v>0</v>
      </c>
      <c r="I67" s="30">
        <f>SUM(Tableau4[[#This Row],[Tps reglage2]:[Tps rectif]])</f>
        <v>0</v>
      </c>
      <c r="L67" s="30">
        <f>SUM(Tableau4[[#This Row],[Tps reglage4]:[Tps fabrication]])</f>
        <v>0</v>
      </c>
      <c r="O67" s="30">
        <f>SUM(Tableau4[[#This Row],[Tps reglage6]:[Tps fabrication7]])</f>
        <v>0</v>
      </c>
      <c r="R67" s="30">
        <f>SUM(Tableau4[[#This Row],[Tps reglage9]:[Tps affutage]])</f>
        <v>0</v>
      </c>
    </row>
    <row r="68" spans="6:18" x14ac:dyDescent="0.3">
      <c r="F68" s="30">
        <f>SUM(Tableau4[[#This Row],[Tps reglage]:[Tps coupe]])</f>
        <v>0</v>
      </c>
      <c r="I68" s="30">
        <f>SUM(Tableau4[[#This Row],[Tps reglage2]:[Tps rectif]])</f>
        <v>0</v>
      </c>
      <c r="L68" s="30">
        <f>SUM(Tableau4[[#This Row],[Tps reglage4]:[Tps fabrication]])</f>
        <v>0</v>
      </c>
      <c r="O68" s="30">
        <f>SUM(Tableau4[[#This Row],[Tps reglage6]:[Tps fabrication7]])</f>
        <v>0</v>
      </c>
      <c r="R68" s="30">
        <f>SUM(Tableau4[[#This Row],[Tps reglage9]:[Tps affutage]])</f>
        <v>0</v>
      </c>
    </row>
    <row r="69" spans="6:18" x14ac:dyDescent="0.3">
      <c r="F69" s="30">
        <f>SUM(Tableau4[[#This Row],[Tps reglage]:[Tps coupe]])</f>
        <v>0</v>
      </c>
      <c r="I69" s="30">
        <f>SUM(Tableau4[[#This Row],[Tps reglage2]:[Tps rectif]])</f>
        <v>0</v>
      </c>
      <c r="L69" s="30">
        <f>SUM(Tableau4[[#This Row],[Tps reglage4]:[Tps fabrication]])</f>
        <v>0</v>
      </c>
      <c r="O69" s="30">
        <f>SUM(Tableau4[[#This Row],[Tps reglage6]:[Tps fabrication7]])</f>
        <v>0</v>
      </c>
      <c r="R69" s="30">
        <f>SUM(Tableau4[[#This Row],[Tps reglage9]:[Tps affutage]])</f>
        <v>0</v>
      </c>
    </row>
    <row r="70" spans="6:18" x14ac:dyDescent="0.3">
      <c r="F70" s="30">
        <f>SUM(Tableau4[[#This Row],[Tps reglage]:[Tps coupe]])</f>
        <v>0</v>
      </c>
      <c r="I70" s="30">
        <f>SUM(Tableau4[[#This Row],[Tps reglage2]:[Tps rectif]])</f>
        <v>0</v>
      </c>
      <c r="L70" s="30">
        <f>SUM(Tableau4[[#This Row],[Tps reglage4]:[Tps fabrication]])</f>
        <v>0</v>
      </c>
      <c r="O70" s="30">
        <f>SUM(Tableau4[[#This Row],[Tps reglage6]:[Tps fabrication7]])</f>
        <v>0</v>
      </c>
      <c r="R70" s="30">
        <f>SUM(Tableau4[[#This Row],[Tps reglage9]:[Tps affutage]])</f>
        <v>0</v>
      </c>
    </row>
    <row r="71" spans="6:18" x14ac:dyDescent="0.3">
      <c r="F71" s="30">
        <f>SUM(Tableau4[[#This Row],[Tps reglage]:[Tps coupe]])</f>
        <v>0</v>
      </c>
      <c r="I71" s="30">
        <f>SUM(Tableau4[[#This Row],[Tps reglage2]:[Tps rectif]])</f>
        <v>0</v>
      </c>
      <c r="L71" s="30">
        <f>SUM(Tableau4[[#This Row],[Tps reglage4]:[Tps fabrication]])</f>
        <v>0</v>
      </c>
      <c r="O71" s="30">
        <f>SUM(Tableau4[[#This Row],[Tps reglage6]:[Tps fabrication7]])</f>
        <v>0</v>
      </c>
      <c r="R71" s="30">
        <f>SUM(Tableau4[[#This Row],[Tps reglage9]:[Tps affutage]])</f>
        <v>0</v>
      </c>
    </row>
    <row r="72" spans="6:18" x14ac:dyDescent="0.3">
      <c r="F72" s="30">
        <f>SUM(Tableau4[[#This Row],[Tps reglage]:[Tps coupe]])</f>
        <v>0</v>
      </c>
      <c r="I72" s="30">
        <f>SUM(Tableau4[[#This Row],[Tps reglage2]:[Tps rectif]])</f>
        <v>0</v>
      </c>
      <c r="L72" s="30">
        <f>SUM(Tableau4[[#This Row],[Tps reglage4]:[Tps fabrication]])</f>
        <v>0</v>
      </c>
      <c r="O72" s="30">
        <f>SUM(Tableau4[[#This Row],[Tps reglage6]:[Tps fabrication7]])</f>
        <v>0</v>
      </c>
      <c r="R72" s="30">
        <f>SUM(Tableau4[[#This Row],[Tps reglage9]:[Tps affutage]])</f>
        <v>0</v>
      </c>
    </row>
    <row r="73" spans="6:18" x14ac:dyDescent="0.3">
      <c r="F73" s="30">
        <f>SUM(Tableau4[[#This Row],[Tps reglage]:[Tps coupe]])</f>
        <v>0</v>
      </c>
      <c r="I73" s="30">
        <f>SUM(Tableau4[[#This Row],[Tps reglage2]:[Tps rectif]])</f>
        <v>0</v>
      </c>
      <c r="L73" s="30">
        <f>SUM(Tableau4[[#This Row],[Tps reglage4]:[Tps fabrication]])</f>
        <v>0</v>
      </c>
      <c r="O73" s="30">
        <f>SUM(Tableau4[[#This Row],[Tps reglage6]:[Tps fabrication7]])</f>
        <v>0</v>
      </c>
      <c r="R73" s="30">
        <f>SUM(Tableau4[[#This Row],[Tps reglage9]:[Tps affutage]])</f>
        <v>0</v>
      </c>
    </row>
    <row r="74" spans="6:18" x14ac:dyDescent="0.3">
      <c r="F74" s="30">
        <f>SUM(Tableau4[[#This Row],[Tps reglage]:[Tps coupe]])</f>
        <v>0</v>
      </c>
      <c r="I74" s="30">
        <f>SUM(Tableau4[[#This Row],[Tps reglage2]:[Tps rectif]])</f>
        <v>0</v>
      </c>
      <c r="L74" s="30">
        <f>SUM(Tableau4[[#This Row],[Tps reglage4]:[Tps fabrication]])</f>
        <v>0</v>
      </c>
      <c r="O74" s="30">
        <f>SUM(Tableau4[[#This Row],[Tps reglage6]:[Tps fabrication7]])</f>
        <v>0</v>
      </c>
      <c r="R74" s="30">
        <f>SUM(Tableau4[[#This Row],[Tps reglage9]:[Tps affutage]])</f>
        <v>0</v>
      </c>
    </row>
    <row r="75" spans="6:18" x14ac:dyDescent="0.3">
      <c r="F75" s="30">
        <f>SUM(Tableau4[[#This Row],[Tps reglage]:[Tps coupe]])</f>
        <v>0</v>
      </c>
      <c r="I75" s="30">
        <f>SUM(Tableau4[[#This Row],[Tps reglage2]:[Tps rectif]])</f>
        <v>0</v>
      </c>
      <c r="L75" s="30">
        <f>SUM(Tableau4[[#This Row],[Tps reglage4]:[Tps fabrication]])</f>
        <v>0</v>
      </c>
      <c r="O75" s="30">
        <f>SUM(Tableau4[[#This Row],[Tps reglage6]:[Tps fabrication7]])</f>
        <v>0</v>
      </c>
      <c r="R75" s="30">
        <f>SUM(Tableau4[[#This Row],[Tps reglage9]:[Tps affutage]])</f>
        <v>0</v>
      </c>
    </row>
    <row r="76" spans="6:18" x14ac:dyDescent="0.3">
      <c r="F76" s="30">
        <f>SUM(Tableau4[[#This Row],[Tps reglage]:[Tps coupe]])</f>
        <v>0</v>
      </c>
      <c r="I76" s="30">
        <f>SUM(Tableau4[[#This Row],[Tps reglage2]:[Tps rectif]])</f>
        <v>0</v>
      </c>
      <c r="L76" s="30">
        <f>SUM(Tableau4[[#This Row],[Tps reglage4]:[Tps fabrication]])</f>
        <v>0</v>
      </c>
      <c r="O76" s="30">
        <f>SUM(Tableau4[[#This Row],[Tps reglage6]:[Tps fabrication7]])</f>
        <v>0</v>
      </c>
      <c r="R76" s="30">
        <f>SUM(Tableau4[[#This Row],[Tps reglage9]:[Tps affutage]])</f>
        <v>0</v>
      </c>
    </row>
    <row r="77" spans="6:18" x14ac:dyDescent="0.3">
      <c r="F77" s="30">
        <f>SUM(Tableau4[[#This Row],[Tps reglage]:[Tps coupe]])</f>
        <v>0</v>
      </c>
      <c r="I77" s="30">
        <f>SUM(Tableau4[[#This Row],[Tps reglage2]:[Tps rectif]])</f>
        <v>0</v>
      </c>
      <c r="L77" s="30">
        <f>SUM(Tableau4[[#This Row],[Tps reglage4]:[Tps fabrication]])</f>
        <v>0</v>
      </c>
      <c r="O77" s="30">
        <f>SUM(Tableau4[[#This Row],[Tps reglage6]:[Tps fabrication7]])</f>
        <v>0</v>
      </c>
      <c r="R77" s="30">
        <f>SUM(Tableau4[[#This Row],[Tps reglage9]:[Tps affutage]])</f>
        <v>0</v>
      </c>
    </row>
    <row r="78" spans="6:18" x14ac:dyDescent="0.3">
      <c r="F78" s="30">
        <f>SUM(Tableau4[[#This Row],[Tps reglage]:[Tps coupe]])</f>
        <v>0</v>
      </c>
      <c r="I78" s="30">
        <f>SUM(Tableau4[[#This Row],[Tps reglage2]:[Tps rectif]])</f>
        <v>0</v>
      </c>
      <c r="L78" s="30">
        <f>SUM(Tableau4[[#This Row],[Tps reglage4]:[Tps fabrication]])</f>
        <v>0</v>
      </c>
      <c r="O78" s="30">
        <f>SUM(Tableau4[[#This Row],[Tps reglage6]:[Tps fabrication7]])</f>
        <v>0</v>
      </c>
      <c r="R78" s="30">
        <f>SUM(Tableau4[[#This Row],[Tps reglage9]:[Tps affutage]])</f>
        <v>0</v>
      </c>
    </row>
    <row r="79" spans="6:18" x14ac:dyDescent="0.3">
      <c r="F79" s="30">
        <f>SUM(Tableau4[[#This Row],[Tps reglage]:[Tps coupe]])</f>
        <v>0</v>
      </c>
      <c r="I79" s="30">
        <f>SUM(Tableau4[[#This Row],[Tps reglage2]:[Tps rectif]])</f>
        <v>0</v>
      </c>
      <c r="L79" s="30">
        <f>SUM(Tableau4[[#This Row],[Tps reglage4]:[Tps fabrication]])</f>
        <v>0</v>
      </c>
      <c r="O79" s="30">
        <f>SUM(Tableau4[[#This Row],[Tps reglage6]:[Tps fabrication7]])</f>
        <v>0</v>
      </c>
      <c r="R79" s="30">
        <f>SUM(Tableau4[[#This Row],[Tps reglage9]:[Tps affutage]])</f>
        <v>0</v>
      </c>
    </row>
    <row r="80" spans="6:18" x14ac:dyDescent="0.3">
      <c r="F80" s="30">
        <f>SUM(Tableau4[[#This Row],[Tps reglage]:[Tps coupe]])</f>
        <v>0</v>
      </c>
      <c r="I80" s="30">
        <f>SUM(Tableau4[[#This Row],[Tps reglage2]:[Tps rectif]])</f>
        <v>0</v>
      </c>
      <c r="L80" s="30">
        <f>SUM(Tableau4[[#This Row],[Tps reglage4]:[Tps fabrication]])</f>
        <v>0</v>
      </c>
      <c r="O80" s="30">
        <f>SUM(Tableau4[[#This Row],[Tps reglage6]:[Tps fabrication7]])</f>
        <v>0</v>
      </c>
      <c r="R80" s="30">
        <f>SUM(Tableau4[[#This Row],[Tps reglage9]:[Tps affutage]])</f>
        <v>0</v>
      </c>
    </row>
    <row r="81" spans="6:18" x14ac:dyDescent="0.3">
      <c r="F81" s="30">
        <f>SUM(Tableau4[[#This Row],[Tps reglage]:[Tps coupe]])</f>
        <v>0</v>
      </c>
      <c r="I81" s="30">
        <f>SUM(Tableau4[[#This Row],[Tps reglage2]:[Tps rectif]])</f>
        <v>0</v>
      </c>
      <c r="L81" s="30">
        <f>SUM(Tableau4[[#This Row],[Tps reglage4]:[Tps fabrication]])</f>
        <v>0</v>
      </c>
      <c r="O81" s="30">
        <f>SUM(Tableau4[[#This Row],[Tps reglage6]:[Tps fabrication7]])</f>
        <v>0</v>
      </c>
      <c r="R81" s="30">
        <f>SUM(Tableau4[[#This Row],[Tps reglage9]:[Tps affutage]])</f>
        <v>0</v>
      </c>
    </row>
    <row r="82" spans="6:18" x14ac:dyDescent="0.3">
      <c r="F82" s="30">
        <f>SUM(Tableau4[[#This Row],[Tps reglage]:[Tps coupe]])</f>
        <v>0</v>
      </c>
      <c r="I82" s="30">
        <f>SUM(Tableau4[[#This Row],[Tps reglage2]:[Tps rectif]])</f>
        <v>0</v>
      </c>
      <c r="L82" s="30">
        <f>SUM(Tableau4[[#This Row],[Tps reglage4]:[Tps fabrication]])</f>
        <v>0</v>
      </c>
      <c r="O82" s="30">
        <f>SUM(Tableau4[[#This Row],[Tps reglage6]:[Tps fabrication7]])</f>
        <v>0</v>
      </c>
      <c r="R82" s="30">
        <f>SUM(Tableau4[[#This Row],[Tps reglage9]:[Tps affutage]])</f>
        <v>0</v>
      </c>
    </row>
    <row r="83" spans="6:18" x14ac:dyDescent="0.3">
      <c r="F83" s="30">
        <f>SUM(Tableau4[[#This Row],[Tps reglage]:[Tps coupe]])</f>
        <v>0</v>
      </c>
      <c r="I83" s="30">
        <f>SUM(Tableau4[[#This Row],[Tps reglage2]:[Tps rectif]])</f>
        <v>0</v>
      </c>
      <c r="L83" s="30">
        <f>SUM(Tableau4[[#This Row],[Tps reglage4]:[Tps fabrication]])</f>
        <v>0</v>
      </c>
      <c r="O83" s="30">
        <f>SUM(Tableau4[[#This Row],[Tps reglage6]:[Tps fabrication7]])</f>
        <v>0</v>
      </c>
      <c r="R83" s="30">
        <f>SUM(Tableau4[[#This Row],[Tps reglage9]:[Tps affutage]])</f>
        <v>0</v>
      </c>
    </row>
    <row r="84" spans="6:18" x14ac:dyDescent="0.3">
      <c r="F84" s="30">
        <f>SUM(Tableau4[[#This Row],[Tps reglage]:[Tps coupe]])</f>
        <v>0</v>
      </c>
      <c r="I84" s="30">
        <f>SUM(Tableau4[[#This Row],[Tps reglage2]:[Tps rectif]])</f>
        <v>0</v>
      </c>
      <c r="L84" s="30">
        <f>SUM(Tableau4[[#This Row],[Tps reglage4]:[Tps fabrication]])</f>
        <v>0</v>
      </c>
      <c r="O84" s="30">
        <f>SUM(Tableau4[[#This Row],[Tps reglage6]:[Tps fabrication7]])</f>
        <v>0</v>
      </c>
      <c r="R84" s="30">
        <f>SUM(Tableau4[[#This Row],[Tps reglage9]:[Tps affutage]])</f>
        <v>0</v>
      </c>
    </row>
    <row r="85" spans="6:18" x14ac:dyDescent="0.3">
      <c r="F85" s="30">
        <f>SUM(Tableau4[[#This Row],[Tps reglage]:[Tps coupe]])</f>
        <v>0</v>
      </c>
      <c r="I85" s="30">
        <f>SUM(Tableau4[[#This Row],[Tps reglage2]:[Tps rectif]])</f>
        <v>0</v>
      </c>
      <c r="L85" s="30">
        <f>SUM(Tableau4[[#This Row],[Tps reglage4]:[Tps fabrication]])</f>
        <v>0</v>
      </c>
      <c r="O85" s="30">
        <f>SUM(Tableau4[[#This Row],[Tps reglage6]:[Tps fabrication7]])</f>
        <v>0</v>
      </c>
      <c r="R85" s="30">
        <f>SUM(Tableau4[[#This Row],[Tps reglage9]:[Tps affutage]])</f>
        <v>0</v>
      </c>
    </row>
    <row r="86" spans="6:18" x14ac:dyDescent="0.3">
      <c r="F86" s="30">
        <f>SUM(Tableau4[[#This Row],[Tps reglage]:[Tps coupe]])</f>
        <v>0</v>
      </c>
      <c r="I86" s="30">
        <f>SUM(Tableau4[[#This Row],[Tps reglage2]:[Tps rectif]])</f>
        <v>0</v>
      </c>
      <c r="L86" s="30">
        <f>SUM(Tableau4[[#This Row],[Tps reglage4]:[Tps fabrication]])</f>
        <v>0</v>
      </c>
      <c r="O86" s="30">
        <f>SUM(Tableau4[[#This Row],[Tps reglage6]:[Tps fabrication7]])</f>
        <v>0</v>
      </c>
      <c r="R86" s="30">
        <f>SUM(Tableau4[[#This Row],[Tps reglage9]:[Tps affutage]])</f>
        <v>0</v>
      </c>
    </row>
    <row r="87" spans="6:18" x14ac:dyDescent="0.3">
      <c r="F87" s="30">
        <f>SUM(Tableau4[[#This Row],[Tps reglage]:[Tps coupe]])</f>
        <v>0</v>
      </c>
      <c r="I87" s="30">
        <f>SUM(Tableau4[[#This Row],[Tps reglage2]:[Tps rectif]])</f>
        <v>0</v>
      </c>
      <c r="L87" s="30">
        <f>SUM(Tableau4[[#This Row],[Tps reglage4]:[Tps fabrication]])</f>
        <v>0</v>
      </c>
      <c r="O87" s="30">
        <f>SUM(Tableau4[[#This Row],[Tps reglage6]:[Tps fabrication7]])</f>
        <v>0</v>
      </c>
      <c r="R87" s="30">
        <f>SUM(Tableau4[[#This Row],[Tps reglage9]:[Tps affutage]])</f>
        <v>0</v>
      </c>
    </row>
    <row r="88" spans="6:18" x14ac:dyDescent="0.3">
      <c r="F88" s="30">
        <f>SUM(Tableau4[[#This Row],[Tps reglage]:[Tps coupe]])</f>
        <v>0</v>
      </c>
      <c r="I88" s="30">
        <f>SUM(Tableau4[[#This Row],[Tps reglage2]:[Tps rectif]])</f>
        <v>0</v>
      </c>
      <c r="L88" s="30">
        <f>SUM(Tableau4[[#This Row],[Tps reglage4]:[Tps fabrication]])</f>
        <v>0</v>
      </c>
      <c r="O88" s="30">
        <f>SUM(Tableau4[[#This Row],[Tps reglage6]:[Tps fabrication7]])</f>
        <v>0</v>
      </c>
      <c r="R88" s="30">
        <f>SUM(Tableau4[[#This Row],[Tps reglage9]:[Tps affutage]])</f>
        <v>0</v>
      </c>
    </row>
    <row r="89" spans="6:18" x14ac:dyDescent="0.3">
      <c r="F89" s="30">
        <f>SUM(Tableau4[[#This Row],[Tps reglage]:[Tps coupe]])</f>
        <v>0</v>
      </c>
      <c r="I89" s="30">
        <f>SUM(Tableau4[[#This Row],[Tps reglage2]:[Tps rectif]])</f>
        <v>0</v>
      </c>
      <c r="L89" s="30">
        <f>SUM(Tableau4[[#This Row],[Tps reglage4]:[Tps fabrication]])</f>
        <v>0</v>
      </c>
      <c r="O89" s="30">
        <f>SUM(Tableau4[[#This Row],[Tps reglage6]:[Tps fabrication7]])</f>
        <v>0</v>
      </c>
      <c r="R89" s="30">
        <f>SUM(Tableau4[[#This Row],[Tps reglage9]:[Tps affutage]])</f>
        <v>0</v>
      </c>
    </row>
    <row r="90" spans="6:18" x14ac:dyDescent="0.3">
      <c r="F90" s="30">
        <f>SUM(Tableau4[[#This Row],[Tps reglage]:[Tps coupe]])</f>
        <v>0</v>
      </c>
      <c r="I90" s="30">
        <f>SUM(Tableau4[[#This Row],[Tps reglage2]:[Tps rectif]])</f>
        <v>0</v>
      </c>
      <c r="L90" s="30">
        <f>SUM(Tableau4[[#This Row],[Tps reglage4]:[Tps fabrication]])</f>
        <v>0</v>
      </c>
      <c r="O90" s="30">
        <f>SUM(Tableau4[[#This Row],[Tps reglage6]:[Tps fabrication7]])</f>
        <v>0</v>
      </c>
      <c r="R90" s="30">
        <f>SUM(Tableau4[[#This Row],[Tps reglage9]:[Tps affutage]])</f>
        <v>0</v>
      </c>
    </row>
    <row r="91" spans="6:18" x14ac:dyDescent="0.3">
      <c r="F91" s="30">
        <f>SUM(Tableau4[[#This Row],[Tps reglage]:[Tps coupe]])</f>
        <v>0</v>
      </c>
      <c r="I91" s="30">
        <f>SUM(Tableau4[[#This Row],[Tps reglage2]:[Tps rectif]])</f>
        <v>0</v>
      </c>
      <c r="L91" s="30">
        <f>SUM(Tableau4[[#This Row],[Tps reglage4]:[Tps fabrication]])</f>
        <v>0</v>
      </c>
      <c r="O91" s="30">
        <f>SUM(Tableau4[[#This Row],[Tps reglage6]:[Tps fabrication7]])</f>
        <v>0</v>
      </c>
      <c r="R91" s="30">
        <f>SUM(Tableau4[[#This Row],[Tps reglage9]:[Tps affutage]])</f>
        <v>0</v>
      </c>
    </row>
    <row r="92" spans="6:18" x14ac:dyDescent="0.3">
      <c r="F92" s="30">
        <f>SUM(Tableau4[[#This Row],[Tps reglage]:[Tps coupe]])</f>
        <v>0</v>
      </c>
      <c r="I92" s="30">
        <f>SUM(Tableau4[[#This Row],[Tps reglage2]:[Tps rectif]])</f>
        <v>0</v>
      </c>
      <c r="L92" s="30">
        <f>SUM(Tableau4[[#This Row],[Tps reglage4]:[Tps fabrication]])</f>
        <v>0</v>
      </c>
      <c r="O92" s="30">
        <f>SUM(Tableau4[[#This Row],[Tps reglage6]:[Tps fabrication7]])</f>
        <v>0</v>
      </c>
      <c r="R92" s="30">
        <f>SUM(Tableau4[[#This Row],[Tps reglage9]:[Tps affutage]])</f>
        <v>0</v>
      </c>
    </row>
    <row r="93" spans="6:18" x14ac:dyDescent="0.3">
      <c r="F93" s="30">
        <f>SUM(Tableau4[[#This Row],[Tps reglage]:[Tps coupe]])</f>
        <v>0</v>
      </c>
      <c r="I93" s="30">
        <f>SUM(Tableau4[[#This Row],[Tps reglage2]:[Tps rectif]])</f>
        <v>0</v>
      </c>
      <c r="L93" s="30">
        <f>SUM(Tableau4[[#This Row],[Tps reglage4]:[Tps fabrication]])</f>
        <v>0</v>
      </c>
      <c r="O93" s="30">
        <f>SUM(Tableau4[[#This Row],[Tps reglage6]:[Tps fabrication7]])</f>
        <v>0</v>
      </c>
      <c r="R93" s="30">
        <f>SUM(Tableau4[[#This Row],[Tps reglage9]:[Tps affutage]])</f>
        <v>0</v>
      </c>
    </row>
    <row r="94" spans="6:18" x14ac:dyDescent="0.3">
      <c r="F94" s="30">
        <f>SUM(Tableau4[[#This Row],[Tps reglage]:[Tps coupe]])</f>
        <v>0</v>
      </c>
      <c r="I94" s="30">
        <f>SUM(Tableau4[[#This Row],[Tps reglage2]:[Tps rectif]])</f>
        <v>0</v>
      </c>
      <c r="L94" s="30">
        <f>SUM(Tableau4[[#This Row],[Tps reglage4]:[Tps fabrication]])</f>
        <v>0</v>
      </c>
      <c r="O94" s="30">
        <f>SUM(Tableau4[[#This Row],[Tps reglage6]:[Tps fabrication7]])</f>
        <v>0</v>
      </c>
      <c r="R94" s="30">
        <f>SUM(Tableau4[[#This Row],[Tps reglage9]:[Tps affutage]])</f>
        <v>0</v>
      </c>
    </row>
    <row r="95" spans="6:18" x14ac:dyDescent="0.3">
      <c r="F95" s="30">
        <f>SUM(Tableau4[[#This Row],[Tps reglage]:[Tps coupe]])</f>
        <v>0</v>
      </c>
      <c r="I95" s="30">
        <f>SUM(Tableau4[[#This Row],[Tps reglage2]:[Tps rectif]])</f>
        <v>0</v>
      </c>
      <c r="L95" s="30">
        <f>SUM(Tableau4[[#This Row],[Tps reglage4]:[Tps fabrication]])</f>
        <v>0</v>
      </c>
      <c r="O95" s="30">
        <f>SUM(Tableau4[[#This Row],[Tps reglage6]:[Tps fabrication7]])</f>
        <v>0</v>
      </c>
      <c r="R95" s="30">
        <f>SUM(Tableau4[[#This Row],[Tps reglage9]:[Tps affutage]])</f>
        <v>0</v>
      </c>
    </row>
    <row r="96" spans="6:18" x14ac:dyDescent="0.3">
      <c r="F96" s="30">
        <f>SUM(Tableau4[[#This Row],[Tps reglage]:[Tps coupe]])</f>
        <v>0</v>
      </c>
      <c r="I96" s="30">
        <f>SUM(Tableau4[[#This Row],[Tps reglage2]:[Tps rectif]])</f>
        <v>0</v>
      </c>
      <c r="L96" s="30">
        <f>SUM(Tableau4[[#This Row],[Tps reglage4]:[Tps fabrication]])</f>
        <v>0</v>
      </c>
      <c r="O96" s="30">
        <f>SUM(Tableau4[[#This Row],[Tps reglage6]:[Tps fabrication7]])</f>
        <v>0</v>
      </c>
      <c r="R96" s="30">
        <f>SUM(Tableau4[[#This Row],[Tps reglage9]:[Tps affutage]])</f>
        <v>0</v>
      </c>
    </row>
    <row r="97" spans="6:18" x14ac:dyDescent="0.3">
      <c r="F97" s="30">
        <f>SUM(Tableau4[[#This Row],[Tps reglage]:[Tps coupe]])</f>
        <v>0</v>
      </c>
      <c r="I97" s="30">
        <f>SUM(Tableau4[[#This Row],[Tps reglage2]:[Tps rectif]])</f>
        <v>0</v>
      </c>
      <c r="L97" s="30">
        <f>SUM(Tableau4[[#This Row],[Tps reglage4]:[Tps fabrication]])</f>
        <v>0</v>
      </c>
      <c r="O97" s="30">
        <f>SUM(Tableau4[[#This Row],[Tps reglage6]:[Tps fabrication7]])</f>
        <v>0</v>
      </c>
      <c r="R97" s="30">
        <f>SUM(Tableau4[[#This Row],[Tps reglage9]:[Tps affutage]])</f>
        <v>0</v>
      </c>
    </row>
    <row r="98" spans="6:18" x14ac:dyDescent="0.3">
      <c r="F98" s="30">
        <f>SUM(Tableau4[[#This Row],[Tps reglage]:[Tps coupe]])</f>
        <v>0</v>
      </c>
      <c r="I98" s="30">
        <f>SUM(Tableau4[[#This Row],[Tps reglage2]:[Tps rectif]])</f>
        <v>0</v>
      </c>
      <c r="L98" s="30">
        <f>SUM(Tableau4[[#This Row],[Tps reglage4]:[Tps fabrication]])</f>
        <v>0</v>
      </c>
      <c r="O98" s="30">
        <f>SUM(Tableau4[[#This Row],[Tps reglage6]:[Tps fabrication7]])</f>
        <v>0</v>
      </c>
      <c r="R98" s="30">
        <f>SUM(Tableau4[[#This Row],[Tps reglage9]:[Tps affutage]])</f>
        <v>0</v>
      </c>
    </row>
    <row r="99" spans="6:18" x14ac:dyDescent="0.3">
      <c r="F99" s="30">
        <f>SUM(Tableau4[[#This Row],[Tps reglage]:[Tps coupe]])</f>
        <v>0</v>
      </c>
      <c r="I99" s="30">
        <f>SUM(Tableau4[[#This Row],[Tps reglage2]:[Tps rectif]])</f>
        <v>0</v>
      </c>
      <c r="L99" s="30">
        <f>SUM(Tableau4[[#This Row],[Tps reglage4]:[Tps fabrication]])</f>
        <v>0</v>
      </c>
      <c r="O99" s="30">
        <f>SUM(Tableau4[[#This Row],[Tps reglage6]:[Tps fabrication7]])</f>
        <v>0</v>
      </c>
      <c r="R99" s="30">
        <f>SUM(Tableau4[[#This Row],[Tps reglage9]:[Tps affutage]])</f>
        <v>0</v>
      </c>
    </row>
    <row r="100" spans="6:18" x14ac:dyDescent="0.3">
      <c r="F100" s="30">
        <f>SUM(Tableau4[[#This Row],[Tps reglage]:[Tps coupe]])</f>
        <v>0</v>
      </c>
      <c r="I100" s="30">
        <f>SUM(Tableau4[[#This Row],[Tps reglage2]:[Tps rectif]])</f>
        <v>0</v>
      </c>
      <c r="L100" s="30">
        <f>SUM(Tableau4[[#This Row],[Tps reglage4]:[Tps fabrication]])</f>
        <v>0</v>
      </c>
      <c r="O100" s="30">
        <f>SUM(Tableau4[[#This Row],[Tps reglage6]:[Tps fabrication7]])</f>
        <v>0</v>
      </c>
      <c r="R100" s="30">
        <f>SUM(Tableau4[[#This Row],[Tps reglage9]:[Tps affutage]])</f>
        <v>0</v>
      </c>
    </row>
    <row r="101" spans="6:18" x14ac:dyDescent="0.3">
      <c r="F101" s="30">
        <f>SUM(Tableau4[[#This Row],[Tps reglage]:[Tps coupe]])</f>
        <v>0</v>
      </c>
      <c r="I101" s="30">
        <f>SUM(Tableau4[[#This Row],[Tps reglage2]:[Tps rectif]])</f>
        <v>0</v>
      </c>
      <c r="L101" s="30">
        <f>SUM(Tableau4[[#This Row],[Tps reglage4]:[Tps fabrication]])</f>
        <v>0</v>
      </c>
      <c r="O101" s="30">
        <f>SUM(Tableau4[[#This Row],[Tps reglage6]:[Tps fabrication7]])</f>
        <v>0</v>
      </c>
      <c r="R101" s="30">
        <f>SUM(Tableau4[[#This Row],[Tps reglage9]:[Tps affutage]])</f>
        <v>0</v>
      </c>
    </row>
    <row r="102" spans="6:18" x14ac:dyDescent="0.3">
      <c r="F102" s="30">
        <f>SUM(Tableau4[[#This Row],[Tps reglage]:[Tps coupe]])</f>
        <v>0</v>
      </c>
      <c r="I102" s="30">
        <f>SUM(Tableau4[[#This Row],[Tps reglage2]:[Tps rectif]])</f>
        <v>0</v>
      </c>
      <c r="L102" s="30">
        <f>SUM(Tableau4[[#This Row],[Tps reglage4]:[Tps fabrication]])</f>
        <v>0</v>
      </c>
      <c r="O102" s="30">
        <f>SUM(Tableau4[[#This Row],[Tps reglage6]:[Tps fabrication7]])</f>
        <v>0</v>
      </c>
      <c r="R102" s="30">
        <f>SUM(Tableau4[[#This Row],[Tps reglage9]:[Tps affutage]])</f>
        <v>0</v>
      </c>
    </row>
    <row r="103" spans="6:18" x14ac:dyDescent="0.3">
      <c r="F103" s="30">
        <f>SUM(Tableau4[[#This Row],[Tps reglage]:[Tps coupe]])</f>
        <v>0</v>
      </c>
      <c r="I103" s="30">
        <f>SUM(Tableau4[[#This Row],[Tps reglage2]:[Tps rectif]])</f>
        <v>0</v>
      </c>
      <c r="L103" s="30">
        <f>SUM(Tableau4[[#This Row],[Tps reglage4]:[Tps fabrication]])</f>
        <v>0</v>
      </c>
      <c r="O103" s="30">
        <f>SUM(Tableau4[[#This Row],[Tps reglage6]:[Tps fabrication7]])</f>
        <v>0</v>
      </c>
      <c r="R103" s="30">
        <f>SUM(Tableau4[[#This Row],[Tps reglage9]:[Tps affutage]])</f>
        <v>0</v>
      </c>
    </row>
    <row r="104" spans="6:18" x14ac:dyDescent="0.3">
      <c r="F104" s="30">
        <f>SUM(Tableau4[[#This Row],[Tps reglage]:[Tps coupe]])</f>
        <v>0</v>
      </c>
      <c r="I104" s="30">
        <f>SUM(Tableau4[[#This Row],[Tps reglage2]:[Tps rectif]])</f>
        <v>0</v>
      </c>
      <c r="L104" s="30">
        <f>SUM(Tableau4[[#This Row],[Tps reglage4]:[Tps fabrication]])</f>
        <v>0</v>
      </c>
      <c r="O104" s="30">
        <f>SUM(Tableau4[[#This Row],[Tps reglage6]:[Tps fabrication7]])</f>
        <v>0</v>
      </c>
      <c r="R104" s="30">
        <f>SUM(Tableau4[[#This Row],[Tps reglage9]:[Tps affutage]])</f>
        <v>0</v>
      </c>
    </row>
    <row r="105" spans="6:18" x14ac:dyDescent="0.3">
      <c r="F105" s="30">
        <f>SUM(Tableau4[[#This Row],[Tps reglage]:[Tps coupe]])</f>
        <v>0</v>
      </c>
      <c r="I105" s="30">
        <f>SUM(Tableau4[[#This Row],[Tps reglage2]:[Tps rectif]])</f>
        <v>0</v>
      </c>
      <c r="L105" s="30">
        <f>SUM(Tableau4[[#This Row],[Tps reglage4]:[Tps fabrication]])</f>
        <v>0</v>
      </c>
      <c r="O105" s="30">
        <f>SUM(Tableau4[[#This Row],[Tps reglage6]:[Tps fabrication7]])</f>
        <v>0</v>
      </c>
      <c r="R105" s="30">
        <f>SUM(Tableau4[[#This Row],[Tps reglage9]:[Tps affutage]])</f>
        <v>0</v>
      </c>
    </row>
    <row r="106" spans="6:18" x14ac:dyDescent="0.3">
      <c r="F106" s="30">
        <f>SUM(Tableau4[[#This Row],[Tps reglage]:[Tps coupe]])</f>
        <v>0</v>
      </c>
      <c r="I106" s="30">
        <f>SUM(Tableau4[[#This Row],[Tps reglage2]:[Tps rectif]])</f>
        <v>0</v>
      </c>
      <c r="L106" s="30">
        <f>SUM(Tableau4[[#This Row],[Tps reglage4]:[Tps fabrication]])</f>
        <v>0</v>
      </c>
      <c r="O106" s="30">
        <f>SUM(Tableau4[[#This Row],[Tps reglage6]:[Tps fabrication7]])</f>
        <v>0</v>
      </c>
      <c r="R106" s="30">
        <f>SUM(Tableau4[[#This Row],[Tps reglage9]:[Tps affutage]])</f>
        <v>0</v>
      </c>
    </row>
    <row r="107" spans="6:18" x14ac:dyDescent="0.3">
      <c r="F107" s="30">
        <f>SUM(Tableau4[[#This Row],[Tps reglage]:[Tps coupe]])</f>
        <v>0</v>
      </c>
      <c r="I107" s="30">
        <f>SUM(Tableau4[[#This Row],[Tps reglage2]:[Tps rectif]])</f>
        <v>0</v>
      </c>
      <c r="L107" s="30">
        <f>SUM(Tableau4[[#This Row],[Tps reglage4]:[Tps fabrication]])</f>
        <v>0</v>
      </c>
      <c r="O107" s="30">
        <f>SUM(Tableau4[[#This Row],[Tps reglage6]:[Tps fabrication7]])</f>
        <v>0</v>
      </c>
      <c r="R107" s="30">
        <f>SUM(Tableau4[[#This Row],[Tps reglage9]:[Tps affutage]])</f>
        <v>0</v>
      </c>
    </row>
    <row r="108" spans="6:18" x14ac:dyDescent="0.3">
      <c r="F108" s="30">
        <f>SUM(Tableau4[[#This Row],[Tps reglage]:[Tps coupe]])</f>
        <v>0</v>
      </c>
      <c r="I108" s="30">
        <f>SUM(Tableau4[[#This Row],[Tps reglage2]:[Tps rectif]])</f>
        <v>0</v>
      </c>
      <c r="L108" s="30">
        <f>SUM(Tableau4[[#This Row],[Tps reglage4]:[Tps fabrication]])</f>
        <v>0</v>
      </c>
      <c r="O108" s="30">
        <f>SUM(Tableau4[[#This Row],[Tps reglage6]:[Tps fabrication7]])</f>
        <v>0</v>
      </c>
      <c r="R108" s="30">
        <f>SUM(Tableau4[[#This Row],[Tps reglage9]:[Tps affutage]])</f>
        <v>0</v>
      </c>
    </row>
    <row r="109" spans="6:18" x14ac:dyDescent="0.3">
      <c r="F109" s="30">
        <f>SUM(Tableau4[[#This Row],[Tps reglage]:[Tps coupe]])</f>
        <v>0</v>
      </c>
      <c r="I109" s="30">
        <f>SUM(Tableau4[[#This Row],[Tps reglage2]:[Tps rectif]])</f>
        <v>0</v>
      </c>
      <c r="L109" s="30">
        <f>SUM(Tableau4[[#This Row],[Tps reglage4]:[Tps fabrication]])</f>
        <v>0</v>
      </c>
      <c r="O109" s="30">
        <f>SUM(Tableau4[[#This Row],[Tps reglage6]:[Tps fabrication7]])</f>
        <v>0</v>
      </c>
      <c r="R109" s="30">
        <f>SUM(Tableau4[[#This Row],[Tps reglage9]:[Tps affutage]])</f>
        <v>0</v>
      </c>
    </row>
    <row r="110" spans="6:18" x14ac:dyDescent="0.3">
      <c r="F110" s="30">
        <f>SUM(Tableau4[[#This Row],[Tps reglage]:[Tps coupe]])</f>
        <v>0</v>
      </c>
      <c r="I110" s="30">
        <f>SUM(Tableau4[[#This Row],[Tps reglage2]:[Tps rectif]])</f>
        <v>0</v>
      </c>
      <c r="L110" s="30">
        <f>SUM(Tableau4[[#This Row],[Tps reglage4]:[Tps fabrication]])</f>
        <v>0</v>
      </c>
      <c r="O110" s="30">
        <f>SUM(Tableau4[[#This Row],[Tps reglage6]:[Tps fabrication7]])</f>
        <v>0</v>
      </c>
      <c r="R110" s="30">
        <f>SUM(Tableau4[[#This Row],[Tps reglage9]:[Tps affutage]])</f>
        <v>0</v>
      </c>
    </row>
    <row r="111" spans="6:18" x14ac:dyDescent="0.3">
      <c r="F111" s="30">
        <f>SUM(Tableau4[[#This Row],[Tps reglage]:[Tps coupe]])</f>
        <v>0</v>
      </c>
      <c r="I111" s="30">
        <f>SUM(Tableau4[[#This Row],[Tps reglage2]:[Tps rectif]])</f>
        <v>0</v>
      </c>
      <c r="L111" s="30">
        <f>SUM(Tableau4[[#This Row],[Tps reglage4]:[Tps fabrication]])</f>
        <v>0</v>
      </c>
      <c r="O111" s="30">
        <f>SUM(Tableau4[[#This Row],[Tps reglage6]:[Tps fabrication7]])</f>
        <v>0</v>
      </c>
      <c r="R111" s="30">
        <f>SUM(Tableau4[[#This Row],[Tps reglage9]:[Tps affutage]])</f>
        <v>0</v>
      </c>
    </row>
    <row r="112" spans="6:18" x14ac:dyDescent="0.3">
      <c r="F112" s="30">
        <f>SUM(Tableau4[[#This Row],[Tps reglage]:[Tps coupe]])</f>
        <v>0</v>
      </c>
      <c r="I112" s="30">
        <f>SUM(Tableau4[[#This Row],[Tps reglage2]:[Tps rectif]])</f>
        <v>0</v>
      </c>
      <c r="L112" s="30">
        <f>SUM(Tableau4[[#This Row],[Tps reglage4]:[Tps fabrication]])</f>
        <v>0</v>
      </c>
      <c r="O112" s="30">
        <f>SUM(Tableau4[[#This Row],[Tps reglage6]:[Tps fabrication7]])</f>
        <v>0</v>
      </c>
      <c r="R112" s="30">
        <f>SUM(Tableau4[[#This Row],[Tps reglage9]:[Tps affutage]])</f>
        <v>0</v>
      </c>
    </row>
    <row r="113" spans="6:18" x14ac:dyDescent="0.3">
      <c r="F113" s="30">
        <f>SUM(Tableau4[[#This Row],[Tps reglage]:[Tps coupe]])</f>
        <v>0</v>
      </c>
      <c r="I113" s="30">
        <f>SUM(Tableau4[[#This Row],[Tps reglage2]:[Tps rectif]])</f>
        <v>0</v>
      </c>
      <c r="L113" s="30">
        <f>SUM(Tableau4[[#This Row],[Tps reglage4]:[Tps fabrication]])</f>
        <v>0</v>
      </c>
      <c r="O113" s="30">
        <f>SUM(Tableau4[[#This Row],[Tps reglage6]:[Tps fabrication7]])</f>
        <v>0</v>
      </c>
      <c r="R113" s="30">
        <f>SUM(Tableau4[[#This Row],[Tps reglage9]:[Tps affutage]])</f>
        <v>0</v>
      </c>
    </row>
    <row r="114" spans="6:18" x14ac:dyDescent="0.3">
      <c r="F114" s="30">
        <f>SUM(Tableau4[[#This Row],[Tps reglage]:[Tps coupe]])</f>
        <v>0</v>
      </c>
      <c r="I114" s="30">
        <f>SUM(Tableau4[[#This Row],[Tps reglage2]:[Tps rectif]])</f>
        <v>0</v>
      </c>
      <c r="L114" s="30">
        <f>SUM(Tableau4[[#This Row],[Tps reglage4]:[Tps fabrication]])</f>
        <v>0</v>
      </c>
      <c r="O114" s="30">
        <f>SUM(Tableau4[[#This Row],[Tps reglage6]:[Tps fabrication7]])</f>
        <v>0</v>
      </c>
      <c r="R114" s="30">
        <f>SUM(Tableau4[[#This Row],[Tps reglage9]:[Tps affutage]])</f>
        <v>0</v>
      </c>
    </row>
    <row r="115" spans="6:18" x14ac:dyDescent="0.3">
      <c r="F115" s="30">
        <f>SUM(Tableau4[[#This Row],[Tps reglage]:[Tps coupe]])</f>
        <v>0</v>
      </c>
      <c r="I115" s="30">
        <f>SUM(Tableau4[[#This Row],[Tps reglage2]:[Tps rectif]])</f>
        <v>0</v>
      </c>
      <c r="L115" s="30">
        <f>SUM(Tableau4[[#This Row],[Tps reglage4]:[Tps fabrication]])</f>
        <v>0</v>
      </c>
      <c r="O115" s="30">
        <f>SUM(Tableau4[[#This Row],[Tps reglage6]:[Tps fabrication7]])</f>
        <v>0</v>
      </c>
      <c r="R115" s="30">
        <f>SUM(Tableau4[[#This Row],[Tps reglage9]:[Tps affutage]])</f>
        <v>0</v>
      </c>
    </row>
    <row r="116" spans="6:18" x14ac:dyDescent="0.3">
      <c r="F116" s="30">
        <f>SUM(Tableau4[[#This Row],[Tps reglage]:[Tps coupe]])</f>
        <v>0</v>
      </c>
      <c r="I116" s="30">
        <f>SUM(Tableau4[[#This Row],[Tps reglage2]:[Tps rectif]])</f>
        <v>0</v>
      </c>
      <c r="L116" s="30">
        <f>SUM(Tableau4[[#This Row],[Tps reglage4]:[Tps fabrication]])</f>
        <v>0</v>
      </c>
      <c r="O116" s="30">
        <f>SUM(Tableau4[[#This Row],[Tps reglage6]:[Tps fabrication7]])</f>
        <v>0</v>
      </c>
      <c r="R116" s="30">
        <f>SUM(Tableau4[[#This Row],[Tps reglage9]:[Tps affutage]])</f>
        <v>0</v>
      </c>
    </row>
    <row r="117" spans="6:18" x14ac:dyDescent="0.3">
      <c r="F117" s="30">
        <f>SUM(Tableau4[[#This Row],[Tps reglage]:[Tps coupe]])</f>
        <v>0</v>
      </c>
      <c r="I117" s="30">
        <f>SUM(Tableau4[[#This Row],[Tps reglage2]:[Tps rectif]])</f>
        <v>0</v>
      </c>
      <c r="L117" s="30">
        <f>SUM(Tableau4[[#This Row],[Tps reglage4]:[Tps fabrication]])</f>
        <v>0</v>
      </c>
      <c r="O117" s="30">
        <f>SUM(Tableau4[[#This Row],[Tps reglage6]:[Tps fabrication7]])</f>
        <v>0</v>
      </c>
      <c r="R117" s="30">
        <f>SUM(Tableau4[[#This Row],[Tps reglage9]:[Tps affutage]])</f>
        <v>0</v>
      </c>
    </row>
    <row r="118" spans="6:18" x14ac:dyDescent="0.3">
      <c r="F118" s="30">
        <f>SUM(Tableau4[[#This Row],[Tps reglage]:[Tps coupe]])</f>
        <v>0</v>
      </c>
      <c r="I118" s="30">
        <f>SUM(Tableau4[[#This Row],[Tps reglage2]:[Tps rectif]])</f>
        <v>0</v>
      </c>
      <c r="L118" s="30">
        <f>SUM(Tableau4[[#This Row],[Tps reglage4]:[Tps fabrication]])</f>
        <v>0</v>
      </c>
      <c r="O118" s="30">
        <f>SUM(Tableau4[[#This Row],[Tps reglage6]:[Tps fabrication7]])</f>
        <v>0</v>
      </c>
      <c r="R118" s="30">
        <f>SUM(Tableau4[[#This Row],[Tps reglage9]:[Tps affutage]])</f>
        <v>0</v>
      </c>
    </row>
    <row r="119" spans="6:18" x14ac:dyDescent="0.3">
      <c r="F119" s="30">
        <f>SUM(Tableau4[[#This Row],[Tps reglage]:[Tps coupe]])</f>
        <v>0</v>
      </c>
      <c r="I119" s="30">
        <f>SUM(Tableau4[[#This Row],[Tps reglage2]:[Tps rectif]])</f>
        <v>0</v>
      </c>
      <c r="L119" s="30">
        <f>SUM(Tableau4[[#This Row],[Tps reglage4]:[Tps fabrication]])</f>
        <v>0</v>
      </c>
      <c r="O119" s="30">
        <f>SUM(Tableau4[[#This Row],[Tps reglage6]:[Tps fabrication7]])</f>
        <v>0</v>
      </c>
      <c r="R119" s="30">
        <f>SUM(Tableau4[[#This Row],[Tps reglage9]:[Tps affutage]])</f>
        <v>0</v>
      </c>
    </row>
    <row r="120" spans="6:18" x14ac:dyDescent="0.3">
      <c r="F120" s="30">
        <f>SUM(Tableau4[[#This Row],[Tps reglage]:[Tps coupe]])</f>
        <v>0</v>
      </c>
      <c r="I120" s="30">
        <f>SUM(Tableau4[[#This Row],[Tps reglage2]:[Tps rectif]])</f>
        <v>0</v>
      </c>
      <c r="L120" s="30">
        <f>SUM(Tableau4[[#This Row],[Tps reglage4]:[Tps fabrication]])</f>
        <v>0</v>
      </c>
      <c r="O120" s="30">
        <f>SUM(Tableau4[[#This Row],[Tps reglage6]:[Tps fabrication7]])</f>
        <v>0</v>
      </c>
      <c r="R120" s="30">
        <f>SUM(Tableau4[[#This Row],[Tps reglage9]:[Tps affutage]])</f>
        <v>0</v>
      </c>
    </row>
    <row r="121" spans="6:18" x14ac:dyDescent="0.3">
      <c r="F121" s="30">
        <f>SUM(Tableau4[[#This Row],[Tps reglage]:[Tps coupe]])</f>
        <v>0</v>
      </c>
      <c r="I121" s="30">
        <f>SUM(Tableau4[[#This Row],[Tps reglage2]:[Tps rectif]])</f>
        <v>0</v>
      </c>
      <c r="L121" s="30">
        <f>SUM(Tableau4[[#This Row],[Tps reglage4]:[Tps fabrication]])</f>
        <v>0</v>
      </c>
      <c r="O121" s="30">
        <f>SUM(Tableau4[[#This Row],[Tps reglage6]:[Tps fabrication7]])</f>
        <v>0</v>
      </c>
      <c r="R121" s="30">
        <f>SUM(Tableau4[[#This Row],[Tps reglage9]:[Tps affutage]])</f>
        <v>0</v>
      </c>
    </row>
    <row r="122" spans="6:18" x14ac:dyDescent="0.3">
      <c r="F122" s="30">
        <f>SUM(Tableau4[[#This Row],[Tps reglage]:[Tps coupe]])</f>
        <v>0</v>
      </c>
      <c r="I122" s="30">
        <f>SUM(Tableau4[[#This Row],[Tps reglage2]:[Tps rectif]])</f>
        <v>0</v>
      </c>
      <c r="L122" s="30">
        <f>SUM(Tableau4[[#This Row],[Tps reglage4]:[Tps fabrication]])</f>
        <v>0</v>
      </c>
      <c r="O122" s="30">
        <f>SUM(Tableau4[[#This Row],[Tps reglage6]:[Tps fabrication7]])</f>
        <v>0</v>
      </c>
      <c r="R122" s="30">
        <f>SUM(Tableau4[[#This Row],[Tps reglage9]:[Tps affutage]])</f>
        <v>0</v>
      </c>
    </row>
    <row r="123" spans="6:18" x14ac:dyDescent="0.3">
      <c r="F123" s="30">
        <f>SUM(Tableau4[[#This Row],[Tps reglage]:[Tps coupe]])</f>
        <v>0</v>
      </c>
      <c r="I123" s="30">
        <f>SUM(Tableau4[[#This Row],[Tps reglage2]:[Tps rectif]])</f>
        <v>0</v>
      </c>
      <c r="L123" s="30">
        <f>SUM(Tableau4[[#This Row],[Tps reglage4]:[Tps fabrication]])</f>
        <v>0</v>
      </c>
      <c r="O123" s="30">
        <f>SUM(Tableau4[[#This Row],[Tps reglage6]:[Tps fabrication7]])</f>
        <v>0</v>
      </c>
      <c r="R123" s="30">
        <f>SUM(Tableau4[[#This Row],[Tps reglage9]:[Tps affutage]])</f>
        <v>0</v>
      </c>
    </row>
    <row r="124" spans="6:18" x14ac:dyDescent="0.3">
      <c r="F124" s="30">
        <f>SUM(Tableau4[[#This Row],[Tps reglage]:[Tps coupe]])</f>
        <v>0</v>
      </c>
      <c r="I124" s="30">
        <f>SUM(Tableau4[[#This Row],[Tps reglage2]:[Tps rectif]])</f>
        <v>0</v>
      </c>
      <c r="L124" s="30">
        <f>SUM(Tableau4[[#This Row],[Tps reglage4]:[Tps fabrication]])</f>
        <v>0</v>
      </c>
      <c r="O124" s="30">
        <f>SUM(Tableau4[[#This Row],[Tps reglage6]:[Tps fabrication7]])</f>
        <v>0</v>
      </c>
      <c r="R124" s="30">
        <f>SUM(Tableau4[[#This Row],[Tps reglage9]:[Tps affutage]])</f>
        <v>0</v>
      </c>
    </row>
    <row r="125" spans="6:18" x14ac:dyDescent="0.3">
      <c r="F125" s="30">
        <f>SUM(Tableau4[[#This Row],[Tps reglage]:[Tps coupe]])</f>
        <v>0</v>
      </c>
      <c r="I125" s="30">
        <f>SUM(Tableau4[[#This Row],[Tps reglage2]:[Tps rectif]])</f>
        <v>0</v>
      </c>
      <c r="L125" s="30">
        <f>SUM(Tableau4[[#This Row],[Tps reglage4]:[Tps fabrication]])</f>
        <v>0</v>
      </c>
      <c r="O125" s="30">
        <f>SUM(Tableau4[[#This Row],[Tps reglage6]:[Tps fabrication7]])</f>
        <v>0</v>
      </c>
      <c r="R125" s="30">
        <f>SUM(Tableau4[[#This Row],[Tps reglage9]:[Tps affutage]])</f>
        <v>0</v>
      </c>
    </row>
    <row r="126" spans="6:18" x14ac:dyDescent="0.3">
      <c r="F126" s="30">
        <f>SUM(Tableau4[[#This Row],[Tps reglage]:[Tps coupe]])</f>
        <v>0</v>
      </c>
      <c r="I126" s="30">
        <f>SUM(Tableau4[[#This Row],[Tps reglage2]:[Tps rectif]])</f>
        <v>0</v>
      </c>
      <c r="L126" s="30">
        <f>SUM(Tableau4[[#This Row],[Tps reglage4]:[Tps fabrication]])</f>
        <v>0</v>
      </c>
      <c r="O126" s="30">
        <f>SUM(Tableau4[[#This Row],[Tps reglage6]:[Tps fabrication7]])</f>
        <v>0</v>
      </c>
      <c r="R126" s="30">
        <f>SUM(Tableau4[[#This Row],[Tps reglage9]:[Tps affutage]])</f>
        <v>0</v>
      </c>
    </row>
    <row r="127" spans="6:18" x14ac:dyDescent="0.3">
      <c r="F127" s="30">
        <f>SUM(Tableau4[[#This Row],[Tps reglage]:[Tps coupe]])</f>
        <v>0</v>
      </c>
      <c r="I127" s="30">
        <f>SUM(Tableau4[[#This Row],[Tps reglage2]:[Tps rectif]])</f>
        <v>0</v>
      </c>
      <c r="L127" s="30">
        <f>SUM(Tableau4[[#This Row],[Tps reglage4]:[Tps fabrication]])</f>
        <v>0</v>
      </c>
      <c r="O127" s="30">
        <f>SUM(Tableau4[[#This Row],[Tps reglage6]:[Tps fabrication7]])</f>
        <v>0</v>
      </c>
      <c r="R127" s="30">
        <f>SUM(Tableau4[[#This Row],[Tps reglage9]:[Tps affutage]])</f>
        <v>0</v>
      </c>
    </row>
    <row r="128" spans="6:18" x14ac:dyDescent="0.3">
      <c r="F128" s="30">
        <f>SUM(Tableau4[[#This Row],[Tps reglage]:[Tps coupe]])</f>
        <v>0</v>
      </c>
      <c r="I128" s="30">
        <f>SUM(Tableau4[[#This Row],[Tps reglage2]:[Tps rectif]])</f>
        <v>0</v>
      </c>
      <c r="L128" s="30">
        <f>SUM(Tableau4[[#This Row],[Tps reglage4]:[Tps fabrication]])</f>
        <v>0</v>
      </c>
      <c r="O128" s="30">
        <f>SUM(Tableau4[[#This Row],[Tps reglage6]:[Tps fabrication7]])</f>
        <v>0</v>
      </c>
      <c r="R128" s="30">
        <f>SUM(Tableau4[[#This Row],[Tps reglage9]:[Tps affutage]])</f>
        <v>0</v>
      </c>
    </row>
    <row r="129" spans="6:18" x14ac:dyDescent="0.3">
      <c r="F129" s="30">
        <f>SUM(Tableau4[[#This Row],[Tps reglage]:[Tps coupe]])</f>
        <v>0</v>
      </c>
      <c r="I129" s="30">
        <f>SUM(Tableau4[[#This Row],[Tps reglage2]:[Tps rectif]])</f>
        <v>0</v>
      </c>
      <c r="L129" s="30">
        <f>SUM(Tableau4[[#This Row],[Tps reglage4]:[Tps fabrication]])</f>
        <v>0</v>
      </c>
      <c r="O129" s="30">
        <f>SUM(Tableau4[[#This Row],[Tps reglage6]:[Tps fabrication7]])</f>
        <v>0</v>
      </c>
      <c r="R129" s="30">
        <f>SUM(Tableau4[[#This Row],[Tps reglage9]:[Tps affutage]])</f>
        <v>0</v>
      </c>
    </row>
    <row r="130" spans="6:18" x14ac:dyDescent="0.3">
      <c r="F130" s="30">
        <f>SUM(Tableau4[[#This Row],[Tps reglage]:[Tps coupe]])</f>
        <v>0</v>
      </c>
      <c r="I130" s="30">
        <f>SUM(Tableau4[[#This Row],[Tps reglage2]:[Tps rectif]])</f>
        <v>0</v>
      </c>
      <c r="L130" s="30">
        <f>SUM(Tableau4[[#This Row],[Tps reglage4]:[Tps fabrication]])</f>
        <v>0</v>
      </c>
      <c r="O130" s="30">
        <f>SUM(Tableau4[[#This Row],[Tps reglage6]:[Tps fabrication7]])</f>
        <v>0</v>
      </c>
      <c r="R130" s="30">
        <f>SUM(Tableau4[[#This Row],[Tps reglage9]:[Tps affutage]])</f>
        <v>0</v>
      </c>
    </row>
    <row r="131" spans="6:18" x14ac:dyDescent="0.3">
      <c r="F131" s="30">
        <f>SUM(Tableau4[[#This Row],[Tps reglage]:[Tps coupe]])</f>
        <v>0</v>
      </c>
      <c r="I131" s="30">
        <f>SUM(Tableau4[[#This Row],[Tps reglage2]:[Tps rectif]])</f>
        <v>0</v>
      </c>
      <c r="L131" s="30">
        <f>SUM(Tableau4[[#This Row],[Tps reglage4]:[Tps fabrication]])</f>
        <v>0</v>
      </c>
      <c r="O131" s="30">
        <f>SUM(Tableau4[[#This Row],[Tps reglage6]:[Tps fabrication7]])</f>
        <v>0</v>
      </c>
      <c r="R131" s="30">
        <f>SUM(Tableau4[[#This Row],[Tps reglage9]:[Tps affutage]])</f>
        <v>0</v>
      </c>
    </row>
    <row r="132" spans="6:18" x14ac:dyDescent="0.3">
      <c r="F132" s="30">
        <f>SUM(Tableau4[[#This Row],[Tps reglage]:[Tps coupe]])</f>
        <v>0</v>
      </c>
      <c r="I132" s="30">
        <f>SUM(Tableau4[[#This Row],[Tps reglage2]:[Tps rectif]])</f>
        <v>0</v>
      </c>
      <c r="L132" s="30">
        <f>SUM(Tableau4[[#This Row],[Tps reglage4]:[Tps fabrication]])</f>
        <v>0</v>
      </c>
      <c r="O132" s="30">
        <f>SUM(Tableau4[[#This Row],[Tps reglage6]:[Tps fabrication7]])</f>
        <v>0</v>
      </c>
      <c r="R132" s="30">
        <f>SUM(Tableau4[[#This Row],[Tps reglage9]:[Tps affutage]])</f>
        <v>0</v>
      </c>
    </row>
    <row r="133" spans="6:18" x14ac:dyDescent="0.3">
      <c r="F133" s="30">
        <f>SUM(Tableau4[[#This Row],[Tps reglage]:[Tps coupe]])</f>
        <v>0</v>
      </c>
      <c r="I133" s="30">
        <f>SUM(Tableau4[[#This Row],[Tps reglage2]:[Tps rectif]])</f>
        <v>0</v>
      </c>
      <c r="L133" s="30">
        <f>SUM(Tableau4[[#This Row],[Tps reglage4]:[Tps fabrication]])</f>
        <v>0</v>
      </c>
      <c r="O133" s="30">
        <f>SUM(Tableau4[[#This Row],[Tps reglage6]:[Tps fabrication7]])</f>
        <v>0</v>
      </c>
      <c r="R133" s="30">
        <f>SUM(Tableau4[[#This Row],[Tps reglage9]:[Tps affutage]])</f>
        <v>0</v>
      </c>
    </row>
    <row r="134" spans="6:18" x14ac:dyDescent="0.3">
      <c r="F134" s="30">
        <f>SUM(Tableau4[[#This Row],[Tps reglage]:[Tps coupe]])</f>
        <v>0</v>
      </c>
      <c r="I134" s="30">
        <f>SUM(Tableau4[[#This Row],[Tps reglage2]:[Tps rectif]])</f>
        <v>0</v>
      </c>
      <c r="L134" s="30">
        <f>SUM(Tableau4[[#This Row],[Tps reglage4]:[Tps fabrication]])</f>
        <v>0</v>
      </c>
      <c r="O134" s="30">
        <f>SUM(Tableau4[[#This Row],[Tps reglage6]:[Tps fabrication7]])</f>
        <v>0</v>
      </c>
      <c r="R134" s="30">
        <f>SUM(Tableau4[[#This Row],[Tps reglage9]:[Tps affutage]])</f>
        <v>0</v>
      </c>
    </row>
    <row r="135" spans="6:18" x14ac:dyDescent="0.3">
      <c r="F135" s="30">
        <f>SUM(Tableau4[[#This Row],[Tps reglage]:[Tps coupe]])</f>
        <v>0</v>
      </c>
      <c r="I135" s="30">
        <f>SUM(Tableau4[[#This Row],[Tps reglage2]:[Tps rectif]])</f>
        <v>0</v>
      </c>
      <c r="L135" s="30">
        <f>SUM(Tableau4[[#This Row],[Tps reglage4]:[Tps fabrication]])</f>
        <v>0</v>
      </c>
      <c r="O135" s="30">
        <f>SUM(Tableau4[[#This Row],[Tps reglage6]:[Tps fabrication7]])</f>
        <v>0</v>
      </c>
      <c r="R135" s="30">
        <f>SUM(Tableau4[[#This Row],[Tps reglage9]:[Tps affutage]])</f>
        <v>0</v>
      </c>
    </row>
    <row r="136" spans="6:18" x14ac:dyDescent="0.3">
      <c r="F136" s="30">
        <f>SUM(Tableau4[[#This Row],[Tps reglage]:[Tps coupe]])</f>
        <v>0</v>
      </c>
      <c r="I136" s="30">
        <f>SUM(Tableau4[[#This Row],[Tps reglage2]:[Tps rectif]])</f>
        <v>0</v>
      </c>
      <c r="L136" s="30">
        <f>SUM(Tableau4[[#This Row],[Tps reglage4]:[Tps fabrication]])</f>
        <v>0</v>
      </c>
      <c r="O136" s="30">
        <f>SUM(Tableau4[[#This Row],[Tps reglage6]:[Tps fabrication7]])</f>
        <v>0</v>
      </c>
      <c r="R136" s="30">
        <f>SUM(Tableau4[[#This Row],[Tps reglage9]:[Tps affutage]])</f>
        <v>0</v>
      </c>
    </row>
    <row r="137" spans="6:18" x14ac:dyDescent="0.3">
      <c r="F137" s="30">
        <f>SUM(Tableau4[[#This Row],[Tps reglage]:[Tps coupe]])</f>
        <v>0</v>
      </c>
      <c r="I137" s="30">
        <f>SUM(Tableau4[[#This Row],[Tps reglage2]:[Tps rectif]])</f>
        <v>0</v>
      </c>
      <c r="L137" s="30">
        <f>SUM(Tableau4[[#This Row],[Tps reglage4]:[Tps fabrication]])</f>
        <v>0</v>
      </c>
      <c r="O137" s="30">
        <f>SUM(Tableau4[[#This Row],[Tps reglage6]:[Tps fabrication7]])</f>
        <v>0</v>
      </c>
      <c r="R137" s="30">
        <f>SUM(Tableau4[[#This Row],[Tps reglage9]:[Tps affutage]])</f>
        <v>0</v>
      </c>
    </row>
    <row r="138" spans="6:18" x14ac:dyDescent="0.3">
      <c r="F138" s="30">
        <f>SUM(Tableau4[[#This Row],[Tps reglage]:[Tps coupe]])</f>
        <v>0</v>
      </c>
      <c r="I138" s="30">
        <f>SUM(Tableau4[[#This Row],[Tps reglage2]:[Tps rectif]])</f>
        <v>0</v>
      </c>
      <c r="L138" s="30">
        <f>SUM(Tableau4[[#This Row],[Tps reglage4]:[Tps fabrication]])</f>
        <v>0</v>
      </c>
      <c r="O138" s="30">
        <f>SUM(Tableau4[[#This Row],[Tps reglage6]:[Tps fabrication7]])</f>
        <v>0</v>
      </c>
      <c r="R138" s="30">
        <f>SUM(Tableau4[[#This Row],[Tps reglage9]:[Tps affutage]])</f>
        <v>0</v>
      </c>
    </row>
    <row r="139" spans="6:18" x14ac:dyDescent="0.3">
      <c r="F139" s="30">
        <f>SUM(Tableau4[[#This Row],[Tps reglage]:[Tps coupe]])</f>
        <v>0</v>
      </c>
      <c r="I139" s="30">
        <f>SUM(Tableau4[[#This Row],[Tps reglage2]:[Tps rectif]])</f>
        <v>0</v>
      </c>
      <c r="L139" s="30">
        <f>SUM(Tableau4[[#This Row],[Tps reglage4]:[Tps fabrication]])</f>
        <v>0</v>
      </c>
      <c r="O139" s="30">
        <f>SUM(Tableau4[[#This Row],[Tps reglage6]:[Tps fabrication7]])</f>
        <v>0</v>
      </c>
      <c r="R139" s="30">
        <f>SUM(Tableau4[[#This Row],[Tps reglage9]:[Tps affutage]])</f>
        <v>0</v>
      </c>
    </row>
    <row r="140" spans="6:18" x14ac:dyDescent="0.3">
      <c r="F140" s="30">
        <f>SUM(Tableau4[[#This Row],[Tps reglage]:[Tps coupe]])</f>
        <v>0</v>
      </c>
      <c r="I140" s="30">
        <f>SUM(Tableau4[[#This Row],[Tps reglage2]:[Tps rectif]])</f>
        <v>0</v>
      </c>
      <c r="L140" s="30">
        <f>SUM(Tableau4[[#This Row],[Tps reglage4]:[Tps fabrication]])</f>
        <v>0</v>
      </c>
      <c r="O140" s="30">
        <f>SUM(Tableau4[[#This Row],[Tps reglage6]:[Tps fabrication7]])</f>
        <v>0</v>
      </c>
      <c r="R140" s="30">
        <f>SUM(Tableau4[[#This Row],[Tps reglage9]:[Tps affutage]])</f>
        <v>0</v>
      </c>
    </row>
    <row r="141" spans="6:18" x14ac:dyDescent="0.3">
      <c r="F141" s="30">
        <f>SUM(Tableau4[[#This Row],[Tps reglage]:[Tps coupe]])</f>
        <v>0</v>
      </c>
      <c r="I141" s="30">
        <f>SUM(Tableau4[[#This Row],[Tps reglage2]:[Tps rectif]])</f>
        <v>0</v>
      </c>
      <c r="L141" s="30">
        <f>SUM(Tableau4[[#This Row],[Tps reglage4]:[Tps fabrication]])</f>
        <v>0</v>
      </c>
      <c r="O141" s="30">
        <f>SUM(Tableau4[[#This Row],[Tps reglage6]:[Tps fabrication7]])</f>
        <v>0</v>
      </c>
      <c r="R141" s="30">
        <f>SUM(Tableau4[[#This Row],[Tps reglage9]:[Tps affutage]])</f>
        <v>0</v>
      </c>
    </row>
    <row r="142" spans="6:18" x14ac:dyDescent="0.3">
      <c r="F142" s="30">
        <f>SUM(Tableau4[[#This Row],[Tps reglage]:[Tps coupe]])</f>
        <v>0</v>
      </c>
      <c r="I142" s="30">
        <f>SUM(Tableau4[[#This Row],[Tps reglage2]:[Tps rectif]])</f>
        <v>0</v>
      </c>
      <c r="L142" s="30">
        <f>SUM(Tableau4[[#This Row],[Tps reglage4]:[Tps fabrication]])</f>
        <v>0</v>
      </c>
      <c r="O142" s="30">
        <f>SUM(Tableau4[[#This Row],[Tps reglage6]:[Tps fabrication7]])</f>
        <v>0</v>
      </c>
      <c r="R142" s="30">
        <f>SUM(Tableau4[[#This Row],[Tps reglage9]:[Tps affutage]])</f>
        <v>0</v>
      </c>
    </row>
    <row r="143" spans="6:18" x14ac:dyDescent="0.3">
      <c r="F143" s="30">
        <f>SUM(Tableau4[[#This Row],[Tps reglage]:[Tps coupe]])</f>
        <v>0</v>
      </c>
      <c r="I143" s="30">
        <f>SUM(Tableau4[[#This Row],[Tps reglage2]:[Tps rectif]])</f>
        <v>0</v>
      </c>
      <c r="L143" s="30">
        <f>SUM(Tableau4[[#This Row],[Tps reglage4]:[Tps fabrication]])</f>
        <v>0</v>
      </c>
      <c r="O143" s="30">
        <f>SUM(Tableau4[[#This Row],[Tps reglage6]:[Tps fabrication7]])</f>
        <v>0</v>
      </c>
      <c r="R143" s="30">
        <f>SUM(Tableau4[[#This Row],[Tps reglage9]:[Tps affutage]])</f>
        <v>0</v>
      </c>
    </row>
    <row r="144" spans="6:18" x14ac:dyDescent="0.3">
      <c r="F144" s="30">
        <f>SUM(Tableau4[[#This Row],[Tps reglage]:[Tps coupe]])</f>
        <v>0</v>
      </c>
      <c r="I144" s="30">
        <f>SUM(Tableau4[[#This Row],[Tps reglage2]:[Tps rectif]])</f>
        <v>0</v>
      </c>
      <c r="L144" s="30">
        <f>SUM(Tableau4[[#This Row],[Tps reglage4]:[Tps fabrication]])</f>
        <v>0</v>
      </c>
      <c r="O144" s="30">
        <f>SUM(Tableau4[[#This Row],[Tps reglage6]:[Tps fabrication7]])</f>
        <v>0</v>
      </c>
      <c r="R144" s="30">
        <f>SUM(Tableau4[[#This Row],[Tps reglage9]:[Tps affutage]])</f>
        <v>0</v>
      </c>
    </row>
    <row r="145" spans="6:18" x14ac:dyDescent="0.3">
      <c r="F145" s="30">
        <f>SUM(Tableau4[[#This Row],[Tps reglage]:[Tps coupe]])</f>
        <v>0</v>
      </c>
      <c r="I145" s="30">
        <f>SUM(Tableau4[[#This Row],[Tps reglage2]:[Tps rectif]])</f>
        <v>0</v>
      </c>
      <c r="L145" s="30">
        <f>SUM(Tableau4[[#This Row],[Tps reglage4]:[Tps fabrication]])</f>
        <v>0</v>
      </c>
      <c r="O145" s="30">
        <f>SUM(Tableau4[[#This Row],[Tps reglage6]:[Tps fabrication7]])</f>
        <v>0</v>
      </c>
      <c r="R145" s="30">
        <f>SUM(Tableau4[[#This Row],[Tps reglage9]:[Tps affutage]])</f>
        <v>0</v>
      </c>
    </row>
    <row r="146" spans="6:18" x14ac:dyDescent="0.3">
      <c r="F146" s="30">
        <f>SUM(Tableau4[[#This Row],[Tps reglage]:[Tps coupe]])</f>
        <v>0</v>
      </c>
      <c r="I146" s="30">
        <f>SUM(Tableau4[[#This Row],[Tps reglage2]:[Tps rectif]])</f>
        <v>0</v>
      </c>
      <c r="L146" s="30">
        <f>SUM(Tableau4[[#This Row],[Tps reglage4]:[Tps fabrication]])</f>
        <v>0</v>
      </c>
      <c r="O146" s="30">
        <f>SUM(Tableau4[[#This Row],[Tps reglage6]:[Tps fabrication7]])</f>
        <v>0</v>
      </c>
      <c r="R146" s="30">
        <f>SUM(Tableau4[[#This Row],[Tps reglage9]:[Tps affutage]])</f>
        <v>0</v>
      </c>
    </row>
    <row r="147" spans="6:18" x14ac:dyDescent="0.3">
      <c r="F147" s="30">
        <f>SUM(Tableau4[[#This Row],[Tps reglage]:[Tps coupe]])</f>
        <v>0</v>
      </c>
      <c r="I147" s="30">
        <f>SUM(Tableau4[[#This Row],[Tps reglage2]:[Tps rectif]])</f>
        <v>0</v>
      </c>
      <c r="L147" s="30">
        <f>SUM(Tableau4[[#This Row],[Tps reglage4]:[Tps fabrication]])</f>
        <v>0</v>
      </c>
      <c r="O147" s="30">
        <f>SUM(Tableau4[[#This Row],[Tps reglage6]:[Tps fabrication7]])</f>
        <v>0</v>
      </c>
      <c r="R147" s="30">
        <f>SUM(Tableau4[[#This Row],[Tps reglage9]:[Tps affutage]])</f>
        <v>0</v>
      </c>
    </row>
    <row r="148" spans="6:18" x14ac:dyDescent="0.3">
      <c r="F148" s="30">
        <f>SUM(Tableau4[[#This Row],[Tps reglage]:[Tps coupe]])</f>
        <v>0</v>
      </c>
      <c r="I148" s="30">
        <f>SUM(Tableau4[[#This Row],[Tps reglage2]:[Tps rectif]])</f>
        <v>0</v>
      </c>
      <c r="L148" s="30">
        <f>SUM(Tableau4[[#This Row],[Tps reglage4]:[Tps fabrication]])</f>
        <v>0</v>
      </c>
      <c r="O148" s="30">
        <f>SUM(Tableau4[[#This Row],[Tps reglage6]:[Tps fabrication7]])</f>
        <v>0</v>
      </c>
      <c r="R148" s="30">
        <f>SUM(Tableau4[[#This Row],[Tps reglage9]:[Tps affutage]])</f>
        <v>0</v>
      </c>
    </row>
    <row r="149" spans="6:18" x14ac:dyDescent="0.3">
      <c r="F149" s="30">
        <f>SUM(Tableau4[[#This Row],[Tps reglage]:[Tps coupe]])</f>
        <v>0</v>
      </c>
      <c r="I149" s="30">
        <f>SUM(Tableau4[[#This Row],[Tps reglage2]:[Tps rectif]])</f>
        <v>0</v>
      </c>
      <c r="L149" s="30">
        <f>SUM(Tableau4[[#This Row],[Tps reglage4]:[Tps fabrication]])</f>
        <v>0</v>
      </c>
      <c r="O149" s="30">
        <f>SUM(Tableau4[[#This Row],[Tps reglage6]:[Tps fabrication7]])</f>
        <v>0</v>
      </c>
      <c r="R149" s="30">
        <f>SUM(Tableau4[[#This Row],[Tps reglage9]:[Tps affutage]])</f>
        <v>0</v>
      </c>
    </row>
    <row r="150" spans="6:18" x14ac:dyDescent="0.3">
      <c r="F150" s="30">
        <f>SUM(Tableau4[[#This Row],[Tps reglage]:[Tps coupe]])</f>
        <v>0</v>
      </c>
      <c r="I150" s="30">
        <f>SUM(Tableau4[[#This Row],[Tps reglage2]:[Tps rectif]])</f>
        <v>0</v>
      </c>
      <c r="L150" s="30">
        <f>SUM(Tableau4[[#This Row],[Tps reglage4]:[Tps fabrication]])</f>
        <v>0</v>
      </c>
      <c r="O150" s="30">
        <f>SUM(Tableau4[[#This Row],[Tps reglage6]:[Tps fabrication7]])</f>
        <v>0</v>
      </c>
      <c r="R150" s="30">
        <f>SUM(Tableau4[[#This Row],[Tps reglage9]:[Tps affutage]])</f>
        <v>0</v>
      </c>
    </row>
    <row r="151" spans="6:18" x14ac:dyDescent="0.3">
      <c r="F151" s="30">
        <f>SUM(Tableau4[[#This Row],[Tps reglage]:[Tps coupe]])</f>
        <v>0</v>
      </c>
      <c r="I151" s="30">
        <f>SUM(Tableau4[[#This Row],[Tps reglage2]:[Tps rectif]])</f>
        <v>0</v>
      </c>
      <c r="L151" s="30">
        <f>SUM(Tableau4[[#This Row],[Tps reglage4]:[Tps fabrication]])</f>
        <v>0</v>
      </c>
      <c r="O151" s="30">
        <f>SUM(Tableau4[[#This Row],[Tps reglage6]:[Tps fabrication7]])</f>
        <v>0</v>
      </c>
      <c r="R151" s="30">
        <f>SUM(Tableau4[[#This Row],[Tps reglage9]:[Tps affutage]])</f>
        <v>0</v>
      </c>
    </row>
    <row r="152" spans="6:18" x14ac:dyDescent="0.3">
      <c r="F152" s="30">
        <f>SUM(Tableau4[[#This Row],[Tps reglage]:[Tps coupe]])</f>
        <v>0</v>
      </c>
      <c r="I152" s="30">
        <f>SUM(Tableau4[[#This Row],[Tps reglage2]:[Tps rectif]])</f>
        <v>0</v>
      </c>
      <c r="L152" s="30">
        <f>SUM(Tableau4[[#This Row],[Tps reglage4]:[Tps fabrication]])</f>
        <v>0</v>
      </c>
      <c r="O152" s="30">
        <f>SUM(Tableau4[[#This Row],[Tps reglage6]:[Tps fabrication7]])</f>
        <v>0</v>
      </c>
      <c r="R152" s="30">
        <f>SUM(Tableau4[[#This Row],[Tps reglage9]:[Tps affutage]])</f>
        <v>0</v>
      </c>
    </row>
    <row r="153" spans="6:18" x14ac:dyDescent="0.3">
      <c r="F153" s="30">
        <f>SUM(Tableau4[[#This Row],[Tps reglage]:[Tps coupe]])</f>
        <v>0</v>
      </c>
      <c r="I153" s="30">
        <f>SUM(Tableau4[[#This Row],[Tps reglage2]:[Tps rectif]])</f>
        <v>0</v>
      </c>
      <c r="L153" s="30">
        <f>SUM(Tableau4[[#This Row],[Tps reglage4]:[Tps fabrication]])</f>
        <v>0</v>
      </c>
      <c r="O153" s="30">
        <f>SUM(Tableau4[[#This Row],[Tps reglage6]:[Tps fabrication7]])</f>
        <v>0</v>
      </c>
      <c r="R153" s="30">
        <f>SUM(Tableau4[[#This Row],[Tps reglage9]:[Tps affutage]])</f>
        <v>0</v>
      </c>
    </row>
    <row r="154" spans="6:18" x14ac:dyDescent="0.3">
      <c r="F154" s="30">
        <f>SUM(Tableau4[[#This Row],[Tps reglage]:[Tps coupe]])</f>
        <v>0</v>
      </c>
      <c r="I154" s="30">
        <f>SUM(Tableau4[[#This Row],[Tps reglage2]:[Tps rectif]])</f>
        <v>0</v>
      </c>
      <c r="L154" s="30">
        <f>SUM(Tableau4[[#This Row],[Tps reglage4]:[Tps fabrication]])</f>
        <v>0</v>
      </c>
      <c r="O154" s="30">
        <f>SUM(Tableau4[[#This Row],[Tps reglage6]:[Tps fabrication7]])</f>
        <v>0</v>
      </c>
      <c r="R154" s="30">
        <f>SUM(Tableau4[[#This Row],[Tps reglage9]:[Tps affutage]])</f>
        <v>0</v>
      </c>
    </row>
    <row r="155" spans="6:18" x14ac:dyDescent="0.3">
      <c r="F155" s="30">
        <f>SUM(Tableau4[[#This Row],[Tps reglage]:[Tps coupe]])</f>
        <v>0</v>
      </c>
      <c r="I155" s="30">
        <f>SUM(Tableau4[[#This Row],[Tps reglage2]:[Tps rectif]])</f>
        <v>0</v>
      </c>
      <c r="L155" s="30">
        <f>SUM(Tableau4[[#This Row],[Tps reglage4]:[Tps fabrication]])</f>
        <v>0</v>
      </c>
      <c r="O155" s="30">
        <f>SUM(Tableau4[[#This Row],[Tps reglage6]:[Tps fabrication7]])</f>
        <v>0</v>
      </c>
      <c r="R155" s="30">
        <f>SUM(Tableau4[[#This Row],[Tps reglage9]:[Tps affutage]])</f>
        <v>0</v>
      </c>
    </row>
    <row r="156" spans="6:18" x14ac:dyDescent="0.3">
      <c r="F156" s="30">
        <f>SUM(Tableau4[[#This Row],[Tps reglage]:[Tps coupe]])</f>
        <v>0</v>
      </c>
      <c r="I156" s="30">
        <f>SUM(Tableau4[[#This Row],[Tps reglage2]:[Tps rectif]])</f>
        <v>0</v>
      </c>
      <c r="L156" s="30">
        <f>SUM(Tableau4[[#This Row],[Tps reglage4]:[Tps fabrication]])</f>
        <v>0</v>
      </c>
      <c r="O156" s="30">
        <f>SUM(Tableau4[[#This Row],[Tps reglage6]:[Tps fabrication7]])</f>
        <v>0</v>
      </c>
      <c r="R156" s="30">
        <f>SUM(Tableau4[[#This Row],[Tps reglage9]:[Tps affutage]])</f>
        <v>0</v>
      </c>
    </row>
    <row r="157" spans="6:18" x14ac:dyDescent="0.3">
      <c r="F157" s="30">
        <f>SUM(Tableau4[[#This Row],[Tps reglage]:[Tps coupe]])</f>
        <v>0</v>
      </c>
      <c r="I157" s="30">
        <f>SUM(Tableau4[[#This Row],[Tps reglage2]:[Tps rectif]])</f>
        <v>0</v>
      </c>
      <c r="L157" s="30">
        <f>SUM(Tableau4[[#This Row],[Tps reglage4]:[Tps fabrication]])</f>
        <v>0</v>
      </c>
      <c r="O157" s="30">
        <f>SUM(Tableau4[[#This Row],[Tps reglage6]:[Tps fabrication7]])</f>
        <v>0</v>
      </c>
      <c r="R157" s="30">
        <f>SUM(Tableau4[[#This Row],[Tps reglage9]:[Tps affutage]])</f>
        <v>0</v>
      </c>
    </row>
    <row r="158" spans="6:18" x14ac:dyDescent="0.3">
      <c r="F158" s="30">
        <f>SUM(Tableau4[[#This Row],[Tps reglage]:[Tps coupe]])</f>
        <v>0</v>
      </c>
      <c r="I158" s="30">
        <f>SUM(Tableau4[[#This Row],[Tps reglage2]:[Tps rectif]])</f>
        <v>0</v>
      </c>
      <c r="L158" s="30">
        <f>SUM(Tableau4[[#This Row],[Tps reglage4]:[Tps fabrication]])</f>
        <v>0</v>
      </c>
      <c r="O158" s="30">
        <f>SUM(Tableau4[[#This Row],[Tps reglage6]:[Tps fabrication7]])</f>
        <v>0</v>
      </c>
      <c r="R158" s="30">
        <f>SUM(Tableau4[[#This Row],[Tps reglage9]:[Tps affutage]])</f>
        <v>0</v>
      </c>
    </row>
    <row r="159" spans="6:18" x14ac:dyDescent="0.3">
      <c r="F159" s="30">
        <f>SUM(Tableau4[[#This Row],[Tps reglage]:[Tps coupe]])</f>
        <v>0</v>
      </c>
      <c r="I159" s="30">
        <f>SUM(Tableau4[[#This Row],[Tps reglage2]:[Tps rectif]])</f>
        <v>0</v>
      </c>
      <c r="L159" s="30">
        <f>SUM(Tableau4[[#This Row],[Tps reglage4]:[Tps fabrication]])</f>
        <v>0</v>
      </c>
      <c r="O159" s="30">
        <f>SUM(Tableau4[[#This Row],[Tps reglage6]:[Tps fabrication7]])</f>
        <v>0</v>
      </c>
      <c r="R159" s="30">
        <f>SUM(Tableau4[[#This Row],[Tps reglage9]:[Tps affutage]])</f>
        <v>0</v>
      </c>
    </row>
    <row r="160" spans="6:18" x14ac:dyDescent="0.3">
      <c r="F160" s="30">
        <f>SUM(Tableau4[[#This Row],[Tps reglage]:[Tps coupe]])</f>
        <v>0</v>
      </c>
      <c r="I160" s="30">
        <f>SUM(Tableau4[[#This Row],[Tps reglage2]:[Tps rectif]])</f>
        <v>0</v>
      </c>
      <c r="L160" s="30">
        <f>SUM(Tableau4[[#This Row],[Tps reglage4]:[Tps fabrication]])</f>
        <v>0</v>
      </c>
      <c r="O160" s="30">
        <f>SUM(Tableau4[[#This Row],[Tps reglage6]:[Tps fabrication7]])</f>
        <v>0</v>
      </c>
      <c r="R160" s="30">
        <f>SUM(Tableau4[[#This Row],[Tps reglage9]:[Tps affutage]])</f>
        <v>0</v>
      </c>
    </row>
  </sheetData>
  <mergeCells count="7">
    <mergeCell ref="S7:V8"/>
    <mergeCell ref="C1:J4"/>
    <mergeCell ref="D7:F8"/>
    <mergeCell ref="G7:I8"/>
    <mergeCell ref="J7:L8"/>
    <mergeCell ref="M7:O8"/>
    <mergeCell ref="P7:R8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D1:J3"/>
  <sheetViews>
    <sheetView workbookViewId="0">
      <selection activeCell="D1" sqref="D1:J3"/>
    </sheetView>
  </sheetViews>
  <sheetFormatPr baseColWidth="10" defaultRowHeight="14.4" x14ac:dyDescent="0.3"/>
  <sheetData>
    <row r="1" spans="4:10" x14ac:dyDescent="0.3">
      <c r="D1" s="25" t="s">
        <v>116</v>
      </c>
      <c r="E1" s="26"/>
      <c r="F1" s="26"/>
      <c r="G1" s="26"/>
      <c r="H1" s="26"/>
      <c r="I1" s="26"/>
      <c r="J1" s="26"/>
    </row>
    <row r="2" spans="4:10" x14ac:dyDescent="0.3">
      <c r="D2" s="26"/>
      <c r="E2" s="26"/>
      <c r="F2" s="26"/>
      <c r="G2" s="26"/>
      <c r="H2" s="26"/>
      <c r="I2" s="26"/>
      <c r="J2" s="26"/>
    </row>
    <row r="3" spans="4:10" x14ac:dyDescent="0.3">
      <c r="D3" s="26"/>
      <c r="E3" s="26"/>
      <c r="F3" s="26"/>
      <c r="G3" s="26"/>
      <c r="H3" s="26"/>
      <c r="I3" s="26"/>
      <c r="J3" s="26"/>
    </row>
  </sheetData>
  <mergeCells count="1">
    <mergeCell ref="D1:J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I52"/>
  <sheetViews>
    <sheetView workbookViewId="0">
      <selection activeCell="A20" sqref="A20"/>
    </sheetView>
  </sheetViews>
  <sheetFormatPr baseColWidth="10" defaultRowHeight="14.4" x14ac:dyDescent="0.3"/>
  <cols>
    <col min="1" max="1" width="15.33203125" customWidth="1"/>
  </cols>
  <sheetData>
    <row r="2" spans="1:9" x14ac:dyDescent="0.3">
      <c r="C2" s="27" t="s">
        <v>24</v>
      </c>
      <c r="D2" s="28"/>
      <c r="E2" s="28"/>
      <c r="F2" s="28"/>
      <c r="G2" s="28"/>
      <c r="H2" s="28"/>
      <c r="I2" s="28"/>
    </row>
    <row r="3" spans="1:9" x14ac:dyDescent="0.3">
      <c r="C3" s="28"/>
      <c r="D3" s="28"/>
      <c r="E3" s="28"/>
      <c r="F3" s="28"/>
      <c r="G3" s="28"/>
      <c r="H3" s="28"/>
      <c r="I3" s="28"/>
    </row>
    <row r="4" spans="1:9" ht="14.4" customHeight="1" x14ac:dyDescent="0.7">
      <c r="C4" s="42"/>
      <c r="D4" s="43"/>
      <c r="E4" s="43"/>
      <c r="F4" s="43"/>
      <c r="G4" s="43"/>
      <c r="H4" s="43"/>
      <c r="I4" s="43"/>
    </row>
    <row r="5" spans="1:9" x14ac:dyDescent="0.3">
      <c r="A5" t="s">
        <v>125</v>
      </c>
      <c r="B5" s="41" t="s">
        <v>126</v>
      </c>
      <c r="C5" s="43"/>
      <c r="D5" s="43"/>
      <c r="E5" s="43"/>
      <c r="F5" s="43"/>
      <c r="G5" s="43"/>
      <c r="H5" s="43"/>
      <c r="I5" s="43"/>
    </row>
    <row r="6" spans="1:9" ht="14.4" customHeight="1" x14ac:dyDescent="0.7">
      <c r="B6" s="41" t="s">
        <v>23</v>
      </c>
      <c r="C6" s="42"/>
      <c r="D6" s="43"/>
      <c r="E6" s="43"/>
      <c r="F6" s="43"/>
      <c r="G6" s="43"/>
      <c r="H6" s="43"/>
      <c r="I6" s="43"/>
    </row>
    <row r="7" spans="1:9" x14ac:dyDescent="0.3">
      <c r="C7" s="43"/>
      <c r="D7" s="43"/>
      <c r="E7" s="43"/>
      <c r="F7" s="43"/>
      <c r="G7" s="43"/>
      <c r="H7" s="43"/>
      <c r="I7" s="43"/>
    </row>
    <row r="8" spans="1:9" ht="14.4" customHeight="1" x14ac:dyDescent="0.7">
      <c r="C8" s="42"/>
      <c r="D8" s="43"/>
      <c r="E8" s="43"/>
      <c r="F8" s="43"/>
      <c r="G8" s="43"/>
      <c r="H8" s="43"/>
      <c r="I8" s="43"/>
    </row>
    <row r="9" spans="1:9" x14ac:dyDescent="0.3">
      <c r="C9" s="43"/>
      <c r="D9" s="43"/>
      <c r="E9" s="43"/>
      <c r="F9" s="43"/>
      <c r="G9" s="43"/>
      <c r="H9" s="43"/>
      <c r="I9" s="43"/>
    </row>
    <row r="10" spans="1:9" ht="14.4" customHeight="1" x14ac:dyDescent="0.7">
      <c r="C10" s="42"/>
      <c r="D10" s="43"/>
      <c r="E10" s="43"/>
      <c r="F10" s="43"/>
      <c r="G10" s="43"/>
      <c r="H10" s="43"/>
      <c r="I10" s="43"/>
    </row>
    <row r="11" spans="1:9" x14ac:dyDescent="0.3">
      <c r="C11" s="43"/>
      <c r="D11" s="43"/>
      <c r="E11" s="43"/>
      <c r="F11" s="43"/>
      <c r="G11" s="43"/>
      <c r="H11" s="43"/>
      <c r="I11" s="43"/>
    </row>
    <row r="12" spans="1:9" x14ac:dyDescent="0.3">
      <c r="A12" t="s">
        <v>21</v>
      </c>
      <c r="C12" t="s">
        <v>84</v>
      </c>
    </row>
    <row r="13" spans="1:9" x14ac:dyDescent="0.3">
      <c r="A13" t="s">
        <v>22</v>
      </c>
      <c r="C13" t="s">
        <v>85</v>
      </c>
      <c r="F13" t="s">
        <v>92</v>
      </c>
      <c r="G13">
        <v>500</v>
      </c>
    </row>
    <row r="14" spans="1:9" x14ac:dyDescent="0.3">
      <c r="A14" t="s">
        <v>23</v>
      </c>
      <c r="C14" t="s">
        <v>86</v>
      </c>
      <c r="F14" t="s">
        <v>93</v>
      </c>
      <c r="G14">
        <v>750</v>
      </c>
    </row>
    <row r="15" spans="1:9" x14ac:dyDescent="0.3">
      <c r="A15" t="s">
        <v>59</v>
      </c>
      <c r="C15" t="s">
        <v>87</v>
      </c>
    </row>
    <row r="16" spans="1:9" x14ac:dyDescent="0.3">
      <c r="A16" t="s">
        <v>36</v>
      </c>
      <c r="C16" t="s">
        <v>88</v>
      </c>
      <c r="F16" t="s">
        <v>94</v>
      </c>
      <c r="G16" s="14">
        <f>G13/G14</f>
        <v>0.66666666666666663</v>
      </c>
    </row>
    <row r="17" spans="1:7" x14ac:dyDescent="0.3">
      <c r="A17" t="s">
        <v>60</v>
      </c>
      <c r="C17" t="s">
        <v>89</v>
      </c>
    </row>
    <row r="18" spans="1:7" x14ac:dyDescent="0.3">
      <c r="A18" t="s">
        <v>65</v>
      </c>
      <c r="C18" t="s">
        <v>90</v>
      </c>
      <c r="E18" t="s">
        <v>95</v>
      </c>
      <c r="F18" t="s">
        <v>113</v>
      </c>
      <c r="G18" t="s">
        <v>115</v>
      </c>
    </row>
    <row r="19" spans="1:7" x14ac:dyDescent="0.3">
      <c r="A19" t="s">
        <v>127</v>
      </c>
      <c r="C19" t="s">
        <v>91</v>
      </c>
      <c r="D19" t="s">
        <v>96</v>
      </c>
      <c r="E19">
        <v>1</v>
      </c>
      <c r="F19" s="14">
        <f>G16-(F20/2)</f>
        <v>0.65666666666666662</v>
      </c>
      <c r="G19">
        <v>0</v>
      </c>
    </row>
    <row r="20" spans="1:7" x14ac:dyDescent="0.3">
      <c r="A20" t="s">
        <v>128</v>
      </c>
      <c r="D20" t="s">
        <v>97</v>
      </c>
      <c r="E20">
        <v>10</v>
      </c>
      <c r="F20" s="14">
        <v>0.02</v>
      </c>
    </row>
    <row r="21" spans="1:7" x14ac:dyDescent="0.3">
      <c r="D21" t="s">
        <v>96</v>
      </c>
      <c r="E21">
        <v>1</v>
      </c>
      <c r="F21" s="15">
        <f>(1.6*4/3)-F19-F20</f>
        <v>1.4566666666666666</v>
      </c>
      <c r="G21">
        <v>10</v>
      </c>
    </row>
    <row r="22" spans="1:7" x14ac:dyDescent="0.3">
      <c r="D22" t="s">
        <v>98</v>
      </c>
      <c r="E22">
        <v>10</v>
      </c>
      <c r="F22" s="15">
        <f>SUM(F19+F21)</f>
        <v>2.1133333333333333</v>
      </c>
    </row>
    <row r="23" spans="1:7" x14ac:dyDescent="0.3">
      <c r="D23" t="s">
        <v>96</v>
      </c>
      <c r="E23">
        <v>1</v>
      </c>
      <c r="G23">
        <v>20</v>
      </c>
    </row>
    <row r="24" spans="1:7" x14ac:dyDescent="0.3">
      <c r="D24" t="s">
        <v>99</v>
      </c>
      <c r="E24">
        <v>10</v>
      </c>
    </row>
    <row r="25" spans="1:7" x14ac:dyDescent="0.3">
      <c r="D25" t="s">
        <v>96</v>
      </c>
      <c r="E25">
        <v>1</v>
      </c>
      <c r="G25">
        <v>30</v>
      </c>
    </row>
    <row r="26" spans="1:7" x14ac:dyDescent="0.3">
      <c r="D26" t="s">
        <v>100</v>
      </c>
      <c r="E26">
        <v>10</v>
      </c>
    </row>
    <row r="27" spans="1:7" x14ac:dyDescent="0.3">
      <c r="D27" t="s">
        <v>96</v>
      </c>
      <c r="E27">
        <v>1</v>
      </c>
      <c r="G27">
        <v>40</v>
      </c>
    </row>
    <row r="28" spans="1:7" x14ac:dyDescent="0.3">
      <c r="D28" t="s">
        <v>101</v>
      </c>
      <c r="E28">
        <v>10</v>
      </c>
    </row>
    <row r="29" spans="1:7" x14ac:dyDescent="0.3">
      <c r="D29" t="s">
        <v>96</v>
      </c>
      <c r="E29">
        <v>1</v>
      </c>
      <c r="G29">
        <v>50</v>
      </c>
    </row>
    <row r="30" spans="1:7" x14ac:dyDescent="0.3">
      <c r="D30" t="s">
        <v>102</v>
      </c>
      <c r="E30">
        <v>10</v>
      </c>
    </row>
    <row r="31" spans="1:7" x14ac:dyDescent="0.3">
      <c r="D31" t="s">
        <v>96</v>
      </c>
      <c r="E31">
        <v>1</v>
      </c>
      <c r="G31">
        <v>60</v>
      </c>
    </row>
    <row r="32" spans="1:7" x14ac:dyDescent="0.3">
      <c r="D32" t="s">
        <v>103</v>
      </c>
      <c r="E32">
        <v>10</v>
      </c>
    </row>
    <row r="33" spans="4:7" x14ac:dyDescent="0.3">
      <c r="D33" t="s">
        <v>96</v>
      </c>
      <c r="E33">
        <v>1</v>
      </c>
      <c r="G33">
        <v>70</v>
      </c>
    </row>
    <row r="34" spans="4:7" x14ac:dyDescent="0.3">
      <c r="D34" t="s">
        <v>104</v>
      </c>
      <c r="E34">
        <v>10</v>
      </c>
    </row>
    <row r="35" spans="4:7" x14ac:dyDescent="0.3">
      <c r="D35" t="s">
        <v>96</v>
      </c>
      <c r="E35">
        <v>1</v>
      </c>
      <c r="G35">
        <v>80</v>
      </c>
    </row>
    <row r="36" spans="4:7" x14ac:dyDescent="0.3">
      <c r="D36" t="s">
        <v>105</v>
      </c>
      <c r="E36">
        <v>10</v>
      </c>
    </row>
    <row r="37" spans="4:7" x14ac:dyDescent="0.3">
      <c r="D37" t="s">
        <v>96</v>
      </c>
      <c r="E37">
        <v>1</v>
      </c>
      <c r="G37">
        <v>90</v>
      </c>
    </row>
    <row r="38" spans="4:7" x14ac:dyDescent="0.3">
      <c r="D38" t="s">
        <v>106</v>
      </c>
      <c r="E38">
        <v>10</v>
      </c>
    </row>
    <row r="39" spans="4:7" x14ac:dyDescent="0.3">
      <c r="D39" t="s">
        <v>96</v>
      </c>
      <c r="E39">
        <v>1</v>
      </c>
      <c r="G39">
        <v>100</v>
      </c>
    </row>
    <row r="40" spans="4:7" x14ac:dyDescent="0.3">
      <c r="D40" t="s">
        <v>107</v>
      </c>
      <c r="E40">
        <v>10</v>
      </c>
    </row>
    <row r="41" spans="4:7" x14ac:dyDescent="0.3">
      <c r="D41" t="s">
        <v>96</v>
      </c>
      <c r="E41">
        <v>1</v>
      </c>
      <c r="G41">
        <v>110</v>
      </c>
    </row>
    <row r="42" spans="4:7" x14ac:dyDescent="0.3">
      <c r="D42" t="s">
        <v>108</v>
      </c>
      <c r="E42">
        <v>10</v>
      </c>
    </row>
    <row r="43" spans="4:7" x14ac:dyDescent="0.3">
      <c r="D43" t="s">
        <v>96</v>
      </c>
      <c r="E43">
        <v>1</v>
      </c>
      <c r="G43">
        <v>120</v>
      </c>
    </row>
    <row r="44" spans="4:7" x14ac:dyDescent="0.3">
      <c r="D44" t="s">
        <v>109</v>
      </c>
      <c r="E44">
        <v>10</v>
      </c>
    </row>
    <row r="45" spans="4:7" x14ac:dyDescent="0.3">
      <c r="D45" t="s">
        <v>96</v>
      </c>
      <c r="E45">
        <v>1</v>
      </c>
      <c r="G45">
        <v>130</v>
      </c>
    </row>
    <row r="46" spans="4:7" x14ac:dyDescent="0.3">
      <c r="D46" t="s">
        <v>110</v>
      </c>
      <c r="E46">
        <v>10</v>
      </c>
    </row>
    <row r="47" spans="4:7" x14ac:dyDescent="0.3">
      <c r="D47" t="s">
        <v>96</v>
      </c>
      <c r="E47">
        <v>1</v>
      </c>
      <c r="G47">
        <v>140</v>
      </c>
    </row>
    <row r="48" spans="4:7" x14ac:dyDescent="0.3">
      <c r="D48" t="s">
        <v>111</v>
      </c>
      <c r="E48">
        <v>10</v>
      </c>
    </row>
    <row r="49" spans="4:7" x14ac:dyDescent="0.3">
      <c r="D49" t="s">
        <v>96</v>
      </c>
      <c r="E49">
        <v>1</v>
      </c>
      <c r="G49">
        <v>150</v>
      </c>
    </row>
    <row r="50" spans="4:7" x14ac:dyDescent="0.3">
      <c r="D50" t="s">
        <v>112</v>
      </c>
      <c r="E50">
        <v>10</v>
      </c>
    </row>
    <row r="51" spans="4:7" x14ac:dyDescent="0.3">
      <c r="D51" t="s">
        <v>96</v>
      </c>
      <c r="E51">
        <v>1</v>
      </c>
      <c r="G51" s="14">
        <v>1.6</v>
      </c>
    </row>
    <row r="52" spans="4:7" x14ac:dyDescent="0.3">
      <c r="D52" t="s">
        <v>114</v>
      </c>
      <c r="E52">
        <f>SUM(E19:E51)/3</f>
        <v>59</v>
      </c>
    </row>
  </sheetData>
  <mergeCells count="1">
    <mergeCell ref="C2:I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</vt:i4>
      </vt:variant>
    </vt:vector>
  </HeadingPairs>
  <TitlesOfParts>
    <vt:vector size="20" baseType="lpstr">
      <vt:lpstr>Page d'accueil</vt:lpstr>
      <vt:lpstr>Feuil1</vt:lpstr>
      <vt:lpstr>suivi commande</vt:lpstr>
      <vt:lpstr>suivi coupe</vt:lpstr>
      <vt:lpstr>suivi rectif </vt:lpstr>
      <vt:lpstr>suivi commande fabrication</vt:lpstr>
      <vt:lpstr>suivi fabrication</vt:lpstr>
      <vt:lpstr>suivi conventionnel</vt:lpstr>
      <vt:lpstr>suivi commande affutage</vt:lpstr>
      <vt:lpstr>suivi controle</vt:lpstr>
      <vt:lpstr>suivi affutage</vt:lpstr>
      <vt:lpstr>suivi expedition</vt:lpstr>
      <vt:lpstr> suivi commande barreau</vt:lpstr>
      <vt:lpstr>suivi stock barreau</vt:lpstr>
      <vt:lpstr>suivi stock piece fini</vt:lpstr>
      <vt:lpstr>base de donnée</vt:lpstr>
      <vt:lpstr>plannification machine</vt:lpstr>
      <vt:lpstr>employer</vt:lpstr>
      <vt:lpstr>Feuil12</vt:lpstr>
      <vt:lpstr>fabrication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2024-03-03T12:09:45Z</dcterms:created>
  <dcterms:modified xsi:type="dcterms:W3CDTF">2024-03-10T12:04:46Z</dcterms:modified>
</cp:coreProperties>
</file>