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-120" yWindow="-120" windowWidth="29040" windowHeight="15720" tabRatio="920" activeTab="1"/>
  </bookViews>
  <sheets>
    <sheet name="Base fichier clients" sheetId="18" r:id="rId1"/>
    <sheet name="Facturation" sheetId="17" r:id="rId2"/>
    <sheet name="Rapid Market" sheetId="1" r:id="rId3"/>
    <sheet name="Hôpital NLC" sheetId="2" r:id="rId4"/>
    <sheet name="Ecole NLC" sheetId="8" r:id="rId5"/>
  </sheets>
  <definedNames>
    <definedName name="Date">Facturation!#REF!</definedName>
    <definedName name="DateRef">Facturation!#REF!</definedName>
    <definedName name="_xlnm.Print_Area" localSheetId="4">'Ecole NLC'!$A$1:$D$43</definedName>
    <definedName name="_xlnm.Print_Area" localSheetId="1">Facturation!$A$1:$H$46</definedName>
    <definedName name="_xlnm.Print_Area" localSheetId="3">'Hôpital NLC'!$A$1:$F$40</definedName>
    <definedName name="_xlnm.Print_Area" localSheetId="2">'Rapid Market'!$A$1:$N$42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2" l="1"/>
  <c r="E36" i="2"/>
  <c r="D36" i="2"/>
  <c r="C36" i="2"/>
  <c r="D36" i="8" l="1"/>
  <c r="D38" i="8" s="1"/>
  <c r="D25" i="17"/>
  <c r="D24" i="17"/>
  <c r="C36" i="8"/>
  <c r="D36" i="1"/>
  <c r="F17" i="17" l="1"/>
  <c r="F12" i="17" l="1"/>
  <c r="F13" i="17"/>
  <c r="F29" i="17" l="1"/>
  <c r="W3" i="1" l="1"/>
  <c r="B41" i="17" l="1"/>
  <c r="F28" i="17"/>
  <c r="F27" i="17"/>
  <c r="F26" i="17"/>
  <c r="F25" i="17"/>
  <c r="F24" i="17"/>
  <c r="Y1" i="1"/>
  <c r="G28" i="17" l="1"/>
  <c r="G29" i="17"/>
  <c r="G26" i="17"/>
  <c r="G24" i="17"/>
  <c r="G27" i="17"/>
  <c r="D37" i="2"/>
  <c r="E37" i="2"/>
  <c r="E40" i="2" s="1"/>
  <c r="E39" i="2" s="1"/>
  <c r="F37" i="2"/>
  <c r="C37" i="2"/>
  <c r="I32" i="2"/>
  <c r="B5" i="1"/>
  <c r="N36" i="1"/>
  <c r="M37" i="1" s="1"/>
  <c r="M36" i="1"/>
  <c r="L36" i="1"/>
  <c r="K37" i="1" s="1"/>
  <c r="K36" i="1"/>
  <c r="J36" i="1"/>
  <c r="I37" i="1" s="1"/>
  <c r="I36" i="1"/>
  <c r="H36" i="1"/>
  <c r="G37" i="1" s="1"/>
  <c r="G36" i="1"/>
  <c r="F36" i="1"/>
  <c r="E37" i="1" s="1"/>
  <c r="E36" i="1"/>
  <c r="Q32" i="1"/>
  <c r="C37" i="1"/>
  <c r="C36" i="1"/>
  <c r="K38" i="1" l="1"/>
  <c r="K39" i="1" s="1"/>
  <c r="K42" i="1" s="1"/>
  <c r="C38" i="1"/>
  <c r="G25" i="17"/>
  <c r="D40" i="2"/>
  <c r="D39" i="2" s="1"/>
  <c r="D38" i="2"/>
  <c r="L29" i="2"/>
  <c r="C40" i="2"/>
  <c r="F40" i="2"/>
  <c r="F39" i="2" s="1"/>
  <c r="F38" i="2"/>
  <c r="E38" i="2"/>
  <c r="S18" i="1"/>
  <c r="C39" i="1"/>
  <c r="C42" i="1" s="1"/>
  <c r="E38" i="1"/>
  <c r="E39" i="1" s="1"/>
  <c r="E42" i="1" s="1"/>
  <c r="M38" i="1"/>
  <c r="M39" i="1" s="1"/>
  <c r="M42" i="1" s="1"/>
  <c r="K40" i="1"/>
  <c r="K41" i="1" s="1"/>
  <c r="S20" i="1"/>
  <c r="I38" i="1"/>
  <c r="I39" i="1" s="1"/>
  <c r="I42" i="1" s="1"/>
  <c r="G38" i="1"/>
  <c r="G39" i="1" s="1"/>
  <c r="G42" i="1" s="1"/>
  <c r="S17" i="1"/>
  <c r="S16" i="1"/>
  <c r="S21" i="1"/>
  <c r="S19" i="1"/>
  <c r="G34" i="17" l="1"/>
  <c r="C39" i="2"/>
  <c r="L28" i="2" s="1"/>
  <c r="L27" i="2"/>
  <c r="G32" i="17"/>
  <c r="G33" i="17" s="1"/>
  <c r="C40" i="1"/>
  <c r="C41" i="1" s="1"/>
  <c r="E40" i="1"/>
  <c r="E41" i="1" s="1"/>
  <c r="M40" i="1"/>
  <c r="M41" i="1" s="1"/>
  <c r="I40" i="1"/>
  <c r="I41" i="1" s="1"/>
  <c r="G40" i="1"/>
  <c r="G41" i="1" s="1"/>
  <c r="G35" i="17" l="1"/>
  <c r="W26" i="1"/>
  <c r="W24" i="1"/>
  <c r="W25" i="1" s="1"/>
  <c r="W27" i="1" l="1"/>
  <c r="J2" i="8"/>
  <c r="L2" i="2" l="1"/>
  <c r="A5" i="8"/>
  <c r="K1" i="8"/>
  <c r="A5" i="2"/>
  <c r="M1" i="2"/>
  <c r="D39" i="8" l="1"/>
  <c r="K18" i="8" s="1"/>
  <c r="C38" i="8"/>
  <c r="F18" i="8"/>
  <c r="I17" i="8"/>
  <c r="F17" i="8"/>
  <c r="J8" i="8"/>
  <c r="J7" i="8"/>
  <c r="J6" i="8"/>
  <c r="A6" i="8"/>
  <c r="B6" i="8" s="1"/>
  <c r="B5" i="8"/>
  <c r="A7" i="8" l="1"/>
  <c r="A8" i="8" s="1"/>
  <c r="B8" i="8" s="1"/>
  <c r="G17" i="8"/>
  <c r="C39" i="8"/>
  <c r="K17" i="8" s="1"/>
  <c r="D40" i="8"/>
  <c r="D41" i="8" s="1"/>
  <c r="A9" i="8" l="1"/>
  <c r="A10" i="8" s="1"/>
  <c r="B7" i="8"/>
  <c r="B39" i="8"/>
  <c r="C40" i="8"/>
  <c r="B40" i="8" s="1"/>
  <c r="J23" i="8" s="1"/>
  <c r="C41" i="8" l="1"/>
  <c r="B41" i="8" s="1"/>
  <c r="J26" i="8" s="1"/>
  <c r="B9" i="8"/>
  <c r="B10" i="8"/>
  <c r="A11" i="8"/>
  <c r="G32" i="8"/>
  <c r="B11" i="8" l="1"/>
  <c r="A12" i="8"/>
  <c r="A13" i="8" l="1"/>
  <c r="B12" i="8"/>
  <c r="B13" i="8" l="1"/>
  <c r="A14" i="8"/>
  <c r="B14" i="8" l="1"/>
  <c r="A15" i="8"/>
  <c r="B15" i="8" l="1"/>
  <c r="A16" i="8"/>
  <c r="A17" i="8" l="1"/>
  <c r="B16" i="8"/>
  <c r="B17" i="8" l="1"/>
  <c r="A18" i="8"/>
  <c r="B18" i="8" l="1"/>
  <c r="A19" i="8"/>
  <c r="B19" i="8" l="1"/>
  <c r="A20" i="8"/>
  <c r="B20" i="8" l="1"/>
  <c r="A21" i="8"/>
  <c r="A22" i="8" l="1"/>
  <c r="B21" i="8"/>
  <c r="B22" i="8" l="1"/>
  <c r="A23" i="8"/>
  <c r="A24" i="8" l="1"/>
  <c r="B23" i="8"/>
  <c r="A25" i="8" l="1"/>
  <c r="B24" i="8"/>
  <c r="B25" i="8" l="1"/>
  <c r="A26" i="8"/>
  <c r="B26" i="8" l="1"/>
  <c r="A27" i="8"/>
  <c r="A28" i="8" l="1"/>
  <c r="B27" i="8"/>
  <c r="B28" i="8" l="1"/>
  <c r="A29" i="8"/>
  <c r="A30" i="8" l="1"/>
  <c r="B29" i="8"/>
  <c r="A31" i="8" l="1"/>
  <c r="B30" i="8"/>
  <c r="A32" i="8" l="1"/>
  <c r="B31" i="8"/>
  <c r="A33" i="8" l="1"/>
  <c r="B32" i="8"/>
  <c r="B33" i="8" l="1"/>
  <c r="A34" i="8"/>
  <c r="A35" i="8" l="1"/>
  <c r="B35" i="8" s="1"/>
  <c r="B34" i="8"/>
  <c r="H21" i="2" l="1"/>
  <c r="K20" i="2"/>
  <c r="H20" i="2"/>
  <c r="K19" i="2"/>
  <c r="H19" i="2"/>
  <c r="K18" i="2"/>
  <c r="H18" i="2"/>
  <c r="H17" i="2"/>
  <c r="L8" i="2"/>
  <c r="L7" i="2"/>
  <c r="L6" i="2"/>
  <c r="A6" i="2"/>
  <c r="A7" i="2" s="1"/>
  <c r="M19" i="2" l="1"/>
  <c r="M21" i="2"/>
  <c r="I19" i="2"/>
  <c r="B5" i="2"/>
  <c r="I20" i="2"/>
  <c r="A8" i="2"/>
  <c r="B7" i="2"/>
  <c r="I17" i="2"/>
  <c r="I18" i="2"/>
  <c r="B6" i="2"/>
  <c r="M18" i="2" l="1"/>
  <c r="C38" i="2"/>
  <c r="M17" i="2"/>
  <c r="M20" i="2"/>
  <c r="B8" i="2"/>
  <c r="A9" i="2"/>
  <c r="A10" i="2" l="1"/>
  <c r="B9" i="2"/>
  <c r="A11" i="2" l="1"/>
  <c r="B10" i="2"/>
  <c r="A12" i="2" l="1"/>
  <c r="B11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B21" i="2" l="1"/>
  <c r="A22" i="2"/>
  <c r="A23" i="2" l="1"/>
  <c r="B22" i="2"/>
  <c r="A24" i="2" l="1"/>
  <c r="B23" i="2"/>
  <c r="B24" i="2" l="1"/>
  <c r="A25" i="2"/>
  <c r="B25" i="2" l="1"/>
  <c r="A26" i="2"/>
  <c r="A27" i="2" l="1"/>
  <c r="B26" i="2"/>
  <c r="A28" i="2" l="1"/>
  <c r="B27" i="2"/>
  <c r="A29" i="2" l="1"/>
  <c r="B28" i="2"/>
  <c r="A30" i="2" l="1"/>
  <c r="B29" i="2"/>
  <c r="B30" i="2" l="1"/>
  <c r="A31" i="2"/>
  <c r="A32" i="2" l="1"/>
  <c r="B31" i="2"/>
  <c r="B32" i="2" l="1"/>
  <c r="A33" i="2"/>
  <c r="A34" i="2" l="1"/>
  <c r="B33" i="2"/>
  <c r="A35" i="2" l="1"/>
  <c r="B35" i="2" s="1"/>
  <c r="B34" i="2"/>
  <c r="Y10" i="1" l="1"/>
  <c r="Y9" i="1"/>
  <c r="Y8" i="1"/>
  <c r="P21" i="1"/>
  <c r="V20" i="1"/>
  <c r="P20" i="1"/>
  <c r="V19" i="1"/>
  <c r="P19" i="1"/>
  <c r="V18" i="1"/>
  <c r="P18" i="1"/>
  <c r="V17" i="1"/>
  <c r="P17" i="1"/>
  <c r="V16" i="1"/>
  <c r="P16" i="1"/>
  <c r="A38" i="1" l="1"/>
  <c r="A6" i="1"/>
  <c r="B6" i="1" s="1"/>
  <c r="A38" i="8" l="1"/>
  <c r="Z20" i="1"/>
  <c r="A7" i="1"/>
  <c r="Z16" i="1"/>
  <c r="Z17" i="1"/>
  <c r="Z18" i="1"/>
  <c r="Z21" i="1" l="1"/>
  <c r="D42" i="8"/>
  <c r="C42" i="8"/>
  <c r="B7" i="1"/>
  <c r="A8" i="1"/>
  <c r="Z19" i="1" l="1"/>
  <c r="D43" i="8"/>
  <c r="B42" i="8"/>
  <c r="J25" i="8" s="1"/>
  <c r="C43" i="8"/>
  <c r="A9" i="1"/>
  <c r="B8" i="1"/>
  <c r="B43" i="8" l="1"/>
  <c r="J24" i="8" s="1"/>
  <c r="B9" i="1"/>
  <c r="A10" i="1"/>
  <c r="A11" i="1" l="1"/>
  <c r="B10" i="1"/>
  <c r="B11" i="1" l="1"/>
  <c r="A12" i="1"/>
  <c r="B12" i="1" l="1"/>
  <c r="A13" i="1"/>
  <c r="B13" i="1" l="1"/>
  <c r="A14" i="1"/>
  <c r="A15" i="1" l="1"/>
  <c r="B14" i="1"/>
  <c r="B15" i="1" l="1"/>
  <c r="A16" i="1"/>
  <c r="A17" i="1" l="1"/>
  <c r="B16" i="1"/>
  <c r="B17" i="1" l="1"/>
  <c r="A18" i="1"/>
  <c r="B18" i="1" l="1"/>
  <c r="A19" i="1"/>
  <c r="B19" i="1" l="1"/>
  <c r="A20" i="1"/>
  <c r="A21" i="1" l="1"/>
  <c r="B20" i="1"/>
  <c r="B21" i="1" l="1"/>
  <c r="A22" i="1"/>
  <c r="A23" i="1" l="1"/>
  <c r="B22" i="1"/>
  <c r="B23" i="1" l="1"/>
  <c r="A24" i="1"/>
  <c r="B24" i="1" l="1"/>
  <c r="A25" i="1"/>
  <c r="B25" i="1" l="1"/>
  <c r="A26" i="1"/>
  <c r="A27" i="1" l="1"/>
  <c r="B26" i="1"/>
  <c r="B27" i="1" l="1"/>
  <c r="A28" i="1"/>
  <c r="A29" i="1" l="1"/>
  <c r="B28" i="1"/>
  <c r="B29" i="1" l="1"/>
  <c r="A30" i="1"/>
  <c r="B30" i="1" l="1"/>
  <c r="A31" i="1"/>
  <c r="B31" i="1" l="1"/>
  <c r="A32" i="1"/>
  <c r="A33" i="1" l="1"/>
  <c r="B32" i="1"/>
  <c r="B33" i="1" l="1"/>
  <c r="A34" i="1"/>
  <c r="A35" i="1" s="1"/>
  <c r="B34" i="1" l="1"/>
  <c r="B35" i="1" l="1"/>
</calcChain>
</file>

<file path=xl/sharedStrings.xml><?xml version="1.0" encoding="utf-8"?>
<sst xmlns="http://schemas.openxmlformats.org/spreadsheetml/2006/main" count="125" uniqueCount="57">
  <si>
    <t>Dates</t>
  </si>
  <si>
    <t>Pain</t>
  </si>
  <si>
    <t>Croissant</t>
  </si>
  <si>
    <t>Tradition</t>
  </si>
  <si>
    <t>Baguette</t>
  </si>
  <si>
    <t>Jour</t>
  </si>
  <si>
    <t>Total mois</t>
  </si>
  <si>
    <t>Pain Chocolat</t>
  </si>
  <si>
    <t>Montant TTC</t>
  </si>
  <si>
    <t>Taux remise</t>
  </si>
  <si>
    <t>Prix Client</t>
  </si>
  <si>
    <t>Montant TVA</t>
  </si>
  <si>
    <t>Montant HT</t>
  </si>
  <si>
    <t>Remise</t>
  </si>
  <si>
    <t>Rendu</t>
  </si>
  <si>
    <t xml:space="preserve">Total </t>
  </si>
  <si>
    <t>Quantité</t>
  </si>
  <si>
    <t>Désignation</t>
  </si>
  <si>
    <t>En votre aimable règlement,</t>
  </si>
  <si>
    <t>T.V.A 5,5%</t>
  </si>
  <si>
    <t xml:space="preserve">Divers </t>
  </si>
  <si>
    <t>FACTURE N°</t>
  </si>
  <si>
    <t>Prix unitaire</t>
  </si>
  <si>
    <t>27 Route de Paris</t>
  </si>
  <si>
    <t>à</t>
  </si>
  <si>
    <t>Sté Rapid Market</t>
  </si>
  <si>
    <t>78760 Jouars Ponchartrain</t>
  </si>
  <si>
    <t>01 34 89 35 89</t>
  </si>
  <si>
    <t>Centre Hospitalier de la Mauldre</t>
  </si>
  <si>
    <t>23 Rue Saint Louis</t>
  </si>
  <si>
    <t>78350 Jouars Pontchartrain</t>
  </si>
  <si>
    <t>01 34 91 78 78</t>
  </si>
  <si>
    <t>Pain s/s sel</t>
  </si>
  <si>
    <t>Pain de mie</t>
  </si>
  <si>
    <t>Boulangerie Gicquel</t>
  </si>
  <si>
    <t>20 Place du marché</t>
  </si>
  <si>
    <t>78640 Neauple le château</t>
  </si>
  <si>
    <t>SIRET : 803 586 346 0014</t>
  </si>
  <si>
    <t>78640 Neauphle le Château</t>
  </si>
  <si>
    <t xml:space="preserve">Ecole </t>
  </si>
  <si>
    <t>Place Mancest</t>
  </si>
  <si>
    <t>01 34 89 24 43</t>
  </si>
  <si>
    <t>Reprise Baguette</t>
  </si>
  <si>
    <t>Reprise tradition</t>
  </si>
  <si>
    <t>Reprise Pain</t>
  </si>
  <si>
    <t>Invendus</t>
  </si>
  <si>
    <t>Reprise Pain Chocolat</t>
  </si>
  <si>
    <t>Reprise Croissant</t>
  </si>
  <si>
    <t>Total</t>
  </si>
  <si>
    <t>Reprise Divers</t>
  </si>
  <si>
    <t>Remise 30%</t>
  </si>
  <si>
    <t>à Neauphle le Château</t>
  </si>
  <si>
    <t>Client</t>
  </si>
  <si>
    <t>Adresse</t>
  </si>
  <si>
    <t>Code postal + ville</t>
  </si>
  <si>
    <t>F24-03-0000</t>
  </si>
  <si>
    <t xml:space="preserve">Centre Hospitalier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</si>
</sst>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\ _C_H_F_-;\-* #,##0.00\ _C_H_F_-;_-* &quot;-&quot;??\ _C_H_F_-;_-@_-"/>
    <numFmt numFmtId="165" formatCode="dddd"/>
    <numFmt numFmtId="166" formatCode="[$-100C]d\ mmm\ yy;@"/>
    <numFmt numFmtId="167" formatCode="#,##0.00\ [$€-47E]"/>
    <numFmt numFmtId="168" formatCode="0.0000"/>
    <numFmt numFmtId="169" formatCode="#,##0.00\ [$€-484]"/>
    <numFmt numFmtId="170" formatCode="#,##0.00\ [$€-1];[Red]\-#,##0.00\ [$€-1]"/>
    <numFmt numFmtId="171" formatCode="[$-100C]d\.\ mmmm\ yyyy;@"/>
    <numFmt numFmtId="172" formatCode="#,##0.00\ &quot;€&quot;"/>
    <numFmt numFmtId="173" formatCode="00"/>
    <numFmt numFmtId="174" formatCode="000"/>
  </numFmts>
  <fonts count="13" x14ac:knownFonts="1"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b/>
      <sz val="2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20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4">
    <xf numFmtId="0" fontId="0" fillId="0" borderId="0" xfId="0"/>
    <xf numFmtId="0" fontId="0" fillId="0" borderId="5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0" fillId="3" borderId="5" xfId="0" applyNumberFormat="1" applyFill="1" applyBorder="1" applyAlignment="1" applyProtection="1">
      <alignment horizontal="center" vertical="center"/>
      <protection locked="0"/>
    </xf>
    <xf numFmtId="167" fontId="0" fillId="3" borderId="6" xfId="0" applyNumberFormat="1" applyFill="1" applyBorder="1" applyAlignment="1" applyProtection="1">
      <alignment horizontal="center" vertical="center"/>
      <protection locked="0"/>
    </xf>
    <xf numFmtId="166" fontId="0" fillId="0" borderId="9" xfId="0" applyNumberFormat="1" applyBorder="1" applyAlignment="1" applyProtection="1">
      <alignment horizontal="center" vertical="center"/>
      <protection locked="0"/>
    </xf>
    <xf numFmtId="165" fontId="0" fillId="0" borderId="17" xfId="0" applyNumberFormat="1" applyBorder="1" applyAlignment="1" applyProtection="1">
      <alignment horizontal="center" vertical="center"/>
      <protection locked="0"/>
    </xf>
    <xf numFmtId="166" fontId="0" fillId="0" borderId="10" xfId="0" applyNumberFormat="1" applyBorder="1" applyAlignment="1" applyProtection="1">
      <alignment horizontal="center"/>
      <protection locked="0"/>
    </xf>
    <xf numFmtId="165" fontId="0" fillId="0" borderId="18" xfId="0" applyNumberFormat="1" applyBorder="1" applyAlignment="1" applyProtection="1">
      <alignment horizontal="center" vertical="center"/>
      <protection locked="0"/>
    </xf>
    <xf numFmtId="166" fontId="0" fillId="0" borderId="14" xfId="0" applyNumberFormat="1" applyBorder="1" applyAlignment="1" applyProtection="1">
      <alignment horizontal="center"/>
      <protection locked="0"/>
    </xf>
    <xf numFmtId="165" fontId="0" fillId="0" borderId="19" xfId="0" applyNumberFormat="1" applyBorder="1" applyAlignment="1" applyProtection="1">
      <alignment horizontal="center" vertical="center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" fontId="0" fillId="0" borderId="15" xfId="0" applyNumberFormat="1" applyBorder="1" applyAlignment="1" applyProtection="1">
      <alignment horizontal="center" vertical="center"/>
      <protection locked="0"/>
    </xf>
    <xf numFmtId="0" fontId="0" fillId="0" borderId="5" xfId="0" applyBorder="1" applyProtection="1">
      <protection locked="0"/>
    </xf>
    <xf numFmtId="165" fontId="0" fillId="0" borderId="1" xfId="0" applyNumberFormat="1" applyBorder="1" applyAlignment="1" applyProtection="1">
      <alignment horizontal="center" vertical="center"/>
      <protection locked="0"/>
    </xf>
    <xf numFmtId="9" fontId="0" fillId="3" borderId="5" xfId="0" applyNumberFormat="1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" fontId="0" fillId="2" borderId="5" xfId="0" applyNumberFormat="1" applyFill="1" applyBorder="1" applyAlignment="1">
      <alignment horizontal="center" vertical="center"/>
    </xf>
    <xf numFmtId="1" fontId="0" fillId="2" borderId="11" xfId="0" applyNumberFormat="1" applyFill="1" applyBorder="1" applyAlignment="1">
      <alignment horizontal="center" vertical="center"/>
    </xf>
    <xf numFmtId="167" fontId="0" fillId="2" borderId="4" xfId="0" applyNumberFormat="1" applyFill="1" applyBorder="1" applyAlignment="1">
      <alignment horizontal="center" vertical="center"/>
    </xf>
    <xf numFmtId="167" fontId="0" fillId="2" borderId="6" xfId="0" applyNumberFormat="1" applyFill="1" applyBorder="1" applyAlignment="1">
      <alignment horizontal="center" vertical="center"/>
    </xf>
    <xf numFmtId="167" fontId="0" fillId="2" borderId="21" xfId="0" applyNumberFormat="1" applyFill="1" applyBorder="1" applyAlignment="1">
      <alignment horizontal="center" vertical="center"/>
    </xf>
    <xf numFmtId="167" fontId="0" fillId="2" borderId="7" xfId="0" applyNumberFormat="1" applyFill="1" applyBorder="1" applyAlignment="1">
      <alignment horizontal="center"/>
    </xf>
    <xf numFmtId="167" fontId="0" fillId="2" borderId="7" xfId="0" applyNumberFormat="1" applyFill="1" applyBorder="1" applyAlignment="1">
      <alignment horizontal="center" vertical="center"/>
    </xf>
    <xf numFmtId="167" fontId="0" fillId="2" borderId="22" xfId="0" applyNumberFormat="1" applyFill="1" applyBorder="1" applyAlignment="1">
      <alignment horizontal="center" vertical="center"/>
    </xf>
    <xf numFmtId="167" fontId="0" fillId="2" borderId="8" xfId="0" applyNumberForma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168" fontId="0" fillId="2" borderId="8" xfId="0" applyNumberFormat="1" applyFill="1" applyBorder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quotePrefix="1"/>
    <xf numFmtId="0" fontId="6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6" fillId="0" borderId="25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0" fillId="0" borderId="25" xfId="0" applyBorder="1"/>
    <xf numFmtId="0" fontId="0" fillId="0" borderId="21" xfId="0" applyBorder="1"/>
    <xf numFmtId="0" fontId="0" fillId="0" borderId="25" xfId="0" applyBorder="1" applyAlignment="1">
      <alignment vertical="center"/>
    </xf>
    <xf numFmtId="0" fontId="0" fillId="0" borderId="25" xfId="0" applyBorder="1" applyAlignment="1">
      <alignment horizontal="center" vertical="center"/>
    </xf>
    <xf numFmtId="167" fontId="0" fillId="0" borderId="25" xfId="0" applyNumberFormat="1" applyBorder="1" applyAlignment="1">
      <alignment horizontal="center" vertical="center"/>
    </xf>
    <xf numFmtId="0" fontId="0" fillId="0" borderId="23" xfId="0" applyBorder="1"/>
    <xf numFmtId="0" fontId="0" fillId="0" borderId="22" xfId="0" applyBorder="1"/>
    <xf numFmtId="164" fontId="0" fillId="0" borderId="0" xfId="0" applyNumberFormat="1"/>
    <xf numFmtId="0" fontId="9" fillId="0" borderId="0" xfId="0" applyFont="1" applyAlignment="1" applyProtection="1">
      <alignment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6" fontId="0" fillId="0" borderId="26" xfId="0" applyNumberFormat="1" applyBorder="1" applyAlignment="1" applyProtection="1">
      <alignment horizontal="center" vertical="center"/>
      <protection locked="0"/>
    </xf>
    <xf numFmtId="165" fontId="0" fillId="0" borderId="27" xfId="0" applyNumberFormat="1" applyBorder="1" applyAlignment="1" applyProtection="1">
      <alignment horizontal="center" vertical="center"/>
      <protection locked="0"/>
    </xf>
    <xf numFmtId="169" fontId="0" fillId="0" borderId="28" xfId="0" applyNumberFormat="1" applyBorder="1" applyAlignment="1" applyProtection="1">
      <alignment horizontal="center"/>
      <protection locked="0"/>
    </xf>
    <xf numFmtId="166" fontId="0" fillId="0" borderId="29" xfId="0" applyNumberFormat="1" applyBorder="1" applyAlignment="1" applyProtection="1">
      <alignment horizontal="center"/>
      <protection locked="0"/>
    </xf>
    <xf numFmtId="165" fontId="0" fillId="0" borderId="30" xfId="0" applyNumberFormat="1" applyBorder="1" applyAlignment="1" applyProtection="1">
      <alignment horizontal="center" vertical="center"/>
      <protection locked="0"/>
    </xf>
    <xf numFmtId="169" fontId="0" fillId="0" borderId="31" xfId="0" applyNumberFormat="1" applyBorder="1" applyAlignment="1" applyProtection="1">
      <alignment horizontal="center"/>
      <protection locked="0"/>
    </xf>
    <xf numFmtId="1" fontId="0" fillId="0" borderId="30" xfId="0" applyNumberFormat="1" applyBorder="1" applyAlignment="1" applyProtection="1">
      <alignment horizontal="center" vertical="center"/>
      <protection locked="0"/>
    </xf>
    <xf numFmtId="166" fontId="0" fillId="0" borderId="32" xfId="0" applyNumberFormat="1" applyBorder="1" applyAlignment="1" applyProtection="1">
      <alignment horizontal="center"/>
      <protection locked="0"/>
    </xf>
    <xf numFmtId="165" fontId="0" fillId="0" borderId="33" xfId="0" applyNumberFormat="1" applyBorder="1" applyAlignment="1" applyProtection="1">
      <alignment horizontal="center" vertical="center"/>
      <protection locked="0"/>
    </xf>
    <xf numFmtId="1" fontId="0" fillId="0" borderId="33" xfId="0" applyNumberFormat="1" applyBorder="1" applyAlignment="1" applyProtection="1">
      <alignment horizontal="center"/>
      <protection locked="0"/>
    </xf>
    <xf numFmtId="1" fontId="0" fillId="0" borderId="34" xfId="0" applyNumberFormat="1" applyBorder="1" applyAlignment="1" applyProtection="1">
      <alignment horizontal="center"/>
      <protection locked="0"/>
    </xf>
    <xf numFmtId="169" fontId="0" fillId="0" borderId="34" xfId="0" applyNumberFormat="1" applyBorder="1" applyAlignment="1" applyProtection="1">
      <alignment horizontal="center"/>
      <protection locked="0"/>
    </xf>
    <xf numFmtId="168" fontId="0" fillId="2" borderId="26" xfId="0" applyNumberFormat="1" applyFill="1" applyBorder="1" applyAlignment="1">
      <alignment horizontal="center" vertical="center"/>
    </xf>
    <xf numFmtId="1" fontId="0" fillId="0" borderId="28" xfId="0" applyNumberFormat="1" applyBorder="1" applyAlignment="1" applyProtection="1">
      <alignment horizontal="center" vertical="center"/>
      <protection locked="0"/>
    </xf>
    <xf numFmtId="1" fontId="0" fillId="0" borderId="31" xfId="0" applyNumberFormat="1" applyBorder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170" fontId="0" fillId="0" borderId="0" xfId="0" applyNumberFormat="1"/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5" xfId="0" applyBorder="1" applyProtection="1"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21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0" fillId="0" borderId="25" xfId="0" applyBorder="1" applyAlignment="1" applyProtection="1">
      <alignment vertical="center"/>
      <protection locked="0"/>
    </xf>
    <xf numFmtId="0" fontId="0" fillId="0" borderId="21" xfId="0" applyBorder="1" applyProtection="1"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67" fontId="0" fillId="0" borderId="25" xfId="0" applyNumberFormat="1" applyBorder="1" applyAlignment="1" applyProtection="1">
      <alignment horizontal="center" vertical="center"/>
      <protection locked="0"/>
    </xf>
    <xf numFmtId="0" fontId="0" fillId="0" borderId="0" xfId="0" quotePrefix="1" applyProtection="1">
      <protection locked="0"/>
    </xf>
    <xf numFmtId="164" fontId="0" fillId="0" borderId="0" xfId="0" applyNumberFormat="1" applyProtection="1">
      <protection locked="0"/>
    </xf>
    <xf numFmtId="0" fontId="0" fillId="0" borderId="23" xfId="0" applyBorder="1" applyProtection="1">
      <protection locked="0"/>
    </xf>
    <xf numFmtId="0" fontId="0" fillId="0" borderId="24" xfId="0" applyBorder="1" applyProtection="1">
      <protection locked="0"/>
    </xf>
    <xf numFmtId="0" fontId="0" fillId="0" borderId="22" xfId="0" applyBorder="1" applyProtection="1">
      <protection locked="0"/>
    </xf>
    <xf numFmtId="171" fontId="0" fillId="0" borderId="2" xfId="0" applyNumberFormat="1" applyBorder="1" applyAlignment="1">
      <alignment vertical="center"/>
    </xf>
    <xf numFmtId="171" fontId="0" fillId="0" borderId="3" xfId="0" applyNumberFormat="1" applyBorder="1" applyAlignment="1">
      <alignment vertical="center"/>
    </xf>
    <xf numFmtId="1" fontId="10" fillId="0" borderId="0" xfId="0" quotePrefix="1" applyNumberFormat="1" applyFont="1" applyAlignment="1" applyProtection="1">
      <alignment horizontal="center" vertical="center"/>
      <protection locked="0"/>
    </xf>
    <xf numFmtId="167" fontId="0" fillId="3" borderId="2" xfId="0" applyNumberFormat="1" applyFill="1" applyBorder="1" applyAlignment="1" applyProtection="1">
      <alignment horizontal="center" vertical="center"/>
      <protection locked="0"/>
    </xf>
    <xf numFmtId="1" fontId="0" fillId="0" borderId="9" xfId="0" applyNumberFormat="1" applyBorder="1" applyAlignment="1" applyProtection="1">
      <alignment horizontal="center" vertical="center"/>
      <protection locked="0"/>
    </xf>
    <xf numFmtId="1" fontId="0" fillId="0" borderId="12" xfId="0" applyNumberFormat="1" applyBorder="1" applyAlignment="1" applyProtection="1">
      <alignment horizontal="center" vertical="center"/>
      <protection locked="0"/>
    </xf>
    <xf numFmtId="1" fontId="0" fillId="0" borderId="10" xfId="0" applyNumberFormat="1" applyBorder="1" applyAlignment="1" applyProtection="1">
      <alignment horizontal="center" vertical="center"/>
      <protection locked="0"/>
    </xf>
    <xf numFmtId="1" fontId="0" fillId="0" borderId="13" xfId="0" applyNumberFormat="1" applyBorder="1" applyAlignment="1" applyProtection="1">
      <alignment horizontal="center" vertical="center"/>
      <protection locked="0"/>
    </xf>
    <xf numFmtId="1" fontId="0" fillId="0" borderId="27" xfId="0" applyNumberFormat="1" applyBorder="1" applyAlignment="1" applyProtection="1">
      <alignment horizontal="center"/>
      <protection locked="0"/>
    </xf>
    <xf numFmtId="1" fontId="0" fillId="0" borderId="28" xfId="0" applyNumberFormat="1" applyBorder="1" applyAlignment="1" applyProtection="1">
      <alignment horizontal="center"/>
      <protection locked="0"/>
    </xf>
    <xf numFmtId="1" fontId="0" fillId="0" borderId="30" xfId="0" applyNumberFormat="1" applyBorder="1" applyAlignment="1" applyProtection="1">
      <alignment horizontal="center"/>
      <protection locked="0"/>
    </xf>
    <xf numFmtId="1" fontId="0" fillId="0" borderId="31" xfId="0" applyNumberFormat="1" applyBorder="1" applyAlignment="1" applyProtection="1">
      <alignment horizont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1" fontId="0" fillId="3" borderId="5" xfId="0" applyNumberFormat="1" applyFill="1" applyBorder="1" applyAlignment="1">
      <alignment horizontal="center" vertical="center"/>
    </xf>
    <xf numFmtId="1" fontId="0" fillId="3" borderId="11" xfId="0" applyNumberFormat="1" applyFill="1" applyBorder="1" applyAlignment="1">
      <alignment horizontal="center" vertical="center"/>
    </xf>
    <xf numFmtId="167" fontId="0" fillId="3" borderId="6" xfId="0" applyNumberFormat="1" applyFill="1" applyBorder="1" applyAlignment="1">
      <alignment horizontal="center" vertical="center"/>
    </xf>
    <xf numFmtId="167" fontId="0" fillId="3" borderId="7" xfId="0" applyNumberFormat="1" applyFill="1" applyBorder="1" applyAlignment="1">
      <alignment horizontal="center"/>
    </xf>
    <xf numFmtId="167" fontId="0" fillId="3" borderId="7" xfId="0" applyNumberFormat="1" applyFill="1" applyBorder="1" applyAlignment="1">
      <alignment horizontal="center" vertical="center"/>
    </xf>
    <xf numFmtId="167" fontId="0" fillId="3" borderId="8" xfId="0" applyNumberFormat="1" applyFill="1" applyBorder="1" applyAlignment="1">
      <alignment horizontal="center" vertical="center"/>
    </xf>
    <xf numFmtId="1" fontId="0" fillId="3" borderId="16" xfId="0" applyNumberFormat="1" applyFill="1" applyBorder="1" applyAlignment="1" applyProtection="1">
      <alignment horizontal="center" vertical="center"/>
      <protection locked="0"/>
    </xf>
    <xf numFmtId="0" fontId="5" fillId="0" borderId="25" xfId="0" applyFont="1" applyBorder="1" applyAlignment="1">
      <alignment vertical="center"/>
    </xf>
    <xf numFmtId="0" fontId="5" fillId="0" borderId="0" xfId="0" applyFont="1"/>
    <xf numFmtId="0" fontId="5" fillId="0" borderId="25" xfId="0" applyFont="1" applyBorder="1"/>
    <xf numFmtId="0" fontId="5" fillId="0" borderId="0" xfId="0" applyFont="1" applyAlignment="1">
      <alignment vertical="center"/>
    </xf>
    <xf numFmtId="170" fontId="5" fillId="0" borderId="0" xfId="0" applyNumberFormat="1" applyFont="1" applyAlignment="1">
      <alignment vertical="center"/>
    </xf>
    <xf numFmtId="0" fontId="5" fillId="0" borderId="0" xfId="0" quotePrefix="1" applyFont="1"/>
    <xf numFmtId="167" fontId="5" fillId="0" borderId="0" xfId="0" applyNumberFormat="1" applyFont="1"/>
    <xf numFmtId="0" fontId="5" fillId="0" borderId="0" xfId="0" applyFont="1" applyAlignment="1">
      <alignment horizontal="center" vertical="center" wrapText="1"/>
    </xf>
    <xf numFmtId="164" fontId="5" fillId="0" borderId="0" xfId="0" applyNumberFormat="1" applyFont="1"/>
    <xf numFmtId="0" fontId="4" fillId="0" borderId="0" xfId="0" quotePrefix="1" applyFont="1" applyProtection="1">
      <protection locked="0"/>
    </xf>
    <xf numFmtId="0" fontId="0" fillId="0" borderId="4" xfId="0" applyBorder="1"/>
    <xf numFmtId="0" fontId="8" fillId="0" borderId="0" xfId="0" applyFont="1"/>
    <xf numFmtId="0" fontId="5" fillId="0" borderId="0" xfId="0" applyFont="1" applyAlignment="1">
      <alignment horizontal="center" vertical="center"/>
    </xf>
    <xf numFmtId="170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7" fillId="0" borderId="25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5" fillId="0" borderId="25" xfId="0" applyFont="1" applyBorder="1" applyAlignment="1" applyProtection="1">
      <alignment vertical="center"/>
      <protection locked="0"/>
    </xf>
    <xf numFmtId="0" fontId="5" fillId="0" borderId="25" xfId="0" applyFont="1" applyBorder="1" applyProtection="1">
      <protection locked="0"/>
    </xf>
    <xf numFmtId="4" fontId="0" fillId="4" borderId="6" xfId="0" applyNumberForma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68" fontId="0" fillId="0" borderId="0" xfId="0" applyNumberFormat="1" applyAlignment="1">
      <alignment horizontal="center" vertical="center"/>
    </xf>
    <xf numFmtId="172" fontId="0" fillId="4" borderId="6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/>
    </xf>
    <xf numFmtId="173" fontId="0" fillId="0" borderId="0" xfId="0" applyNumberFormat="1" applyAlignment="1">
      <alignment horizontal="center"/>
    </xf>
    <xf numFmtId="174" fontId="0" fillId="0" borderId="0" xfId="0" applyNumberFormat="1" applyAlignment="1">
      <alignment horizont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171" fontId="1" fillId="0" borderId="0" xfId="0" applyNumberFormat="1" applyFont="1" applyAlignment="1">
      <alignment horizontal="left" wrapText="1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167" fontId="4" fillId="0" borderId="0" xfId="0" applyNumberFormat="1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/>
      <protection locked="0"/>
    </xf>
    <xf numFmtId="167" fontId="5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7" fontId="0" fillId="0" borderId="0" xfId="0" applyNumberFormat="1" applyAlignment="1">
      <alignment horizontal="center"/>
    </xf>
    <xf numFmtId="1" fontId="10" fillId="0" borderId="0" xfId="0" quotePrefix="1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0" fontId="5" fillId="0" borderId="0" xfId="0" applyNumberFormat="1" applyFont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0" fillId="0" borderId="24" xfId="0" applyBorder="1"/>
    <xf numFmtId="0" fontId="8" fillId="0" borderId="24" xfId="0" applyFont="1" applyBorder="1" applyAlignment="1" applyProtection="1">
      <alignment horizontal="center" vertical="center"/>
      <protection locked="0"/>
    </xf>
    <xf numFmtId="171" fontId="1" fillId="0" borderId="3" xfId="0" applyNumberFormat="1" applyFont="1" applyBorder="1" applyAlignment="1">
      <alignment horizontal="center" vertical="center"/>
    </xf>
    <xf numFmtId="171" fontId="5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1" fontId="10" fillId="0" borderId="0" xfId="0" quotePrefix="1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67" fontId="5" fillId="0" borderId="25" xfId="0" applyNumberFormat="1" applyFont="1" applyBorder="1" applyAlignment="1">
      <alignment horizontal="center" vertical="center"/>
    </xf>
    <xf numFmtId="171" fontId="0" fillId="0" borderId="3" xfId="0" applyNumberFormat="1" applyBorder="1" applyAlignment="1" applyProtection="1">
      <alignment horizontal="center" vertical="center"/>
      <protection locked="0"/>
    </xf>
    <xf numFmtId="171" fontId="0" fillId="0" borderId="4" xfId="0" applyNumberForma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67" fontId="0" fillId="0" borderId="21" xfId="0" applyNumberFormat="1" applyBorder="1" applyAlignment="1" applyProtection="1">
      <alignment horizontal="center" vertical="center"/>
      <protection locked="0"/>
    </xf>
    <xf numFmtId="167" fontId="7" fillId="0" borderId="0" xfId="0" applyNumberFormat="1" applyFont="1" applyAlignment="1" applyProtection="1">
      <alignment horizontal="center" vertical="center"/>
      <protection locked="0"/>
    </xf>
    <xf numFmtId="170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1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171" fontId="0" fillId="0" borderId="3" xfId="0" applyNumberFormat="1" applyBorder="1" applyAlignment="1">
      <alignment horizontal="center" vertical="center"/>
    </xf>
    <xf numFmtId="171" fontId="0" fillId="0" borderId="4" xfId="0" applyNumberFormat="1" applyBorder="1" applyAlignment="1">
      <alignment horizontal="center" vertical="center"/>
    </xf>
    <xf numFmtId="0" fontId="7" fillId="0" borderId="23" xfId="0" applyFont="1" applyBorder="1" applyAlignment="1" applyProtection="1">
      <alignment horizontal="center" vertical="center"/>
      <protection locked="0"/>
    </xf>
    <xf numFmtId="0" fontId="7" fillId="0" borderId="24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7" formatCode="#,##0.00\ [$€-47E]"/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righ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7" formatCode="#,##0.00\ [$€-47E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7" formatCode="#,##0.00\ [$€-47E]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3</xdr:row>
          <xdr:rowOff>38100</xdr:rowOff>
        </xdr:from>
        <xdr:to>
          <xdr:col>5</xdr:col>
          <xdr:colOff>1828800</xdr:colOff>
          <xdr:row>4</xdr:row>
          <xdr:rowOff>95250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xmlns="" id="{00000000-0008-0000-01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Numérotation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18</xdr:row>
          <xdr:rowOff>304800</xdr:rowOff>
        </xdr:from>
        <xdr:to>
          <xdr:col>3</xdr:col>
          <xdr:colOff>1619250</xdr:colOff>
          <xdr:row>20</xdr:row>
          <xdr:rowOff>38100</xdr:rowOff>
        </xdr:to>
        <xdr:sp macro="" textlink="">
          <xdr:nvSpPr>
            <xdr:cNvPr id="14368" name="Button 32" hidden="1">
              <a:extLst>
                <a:ext uri="{63B3BB69-23CF-44E3-9099-C40C66FF867C}">
                  <a14:compatExt spid="_x0000_s14368"/>
                </a:ext>
                <a:ext uri="{FF2B5EF4-FFF2-40B4-BE49-F238E27FC236}">
                  <a16:creationId xmlns:a16="http://schemas.microsoft.com/office/drawing/2014/main" xmlns="" id="{00000000-0008-0000-0100-00002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2:C5" totalsRowShown="0">
  <autoFilter ref="A2:C5"/>
  <sortState ref="A3:C14">
    <sortCondition ref="A2:A14"/>
  </sortState>
  <tableColumns count="3">
    <tableColumn id="1" name="Client"/>
    <tableColumn id="2" name="Adresse"/>
    <tableColumn id="3" name="Code postal + vill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D22:G29" totalsRowShown="0" headerRowDxfId="8" dataDxfId="7">
  <autoFilter ref="D22:G29"/>
  <tableColumns count="4">
    <tableColumn id="1" name="Désignation" dataDxfId="6"/>
    <tableColumn id="4" name="Quantité" dataDxfId="5"/>
    <tableColumn id="6" name="Prix unitaire" dataDxfId="4"/>
    <tableColumn id="8" name="Montant TTC" dataDxfId="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F32:G35" headerRowCount="0" totalsRowShown="0">
  <tableColumns count="2">
    <tableColumn id="1" name="Colonne1" headerRowDxfId="2" dataDxfId="1"/>
    <tableColumn id="2" name="Colonne2" header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2:C5"/>
  <sheetViews>
    <sheetView workbookViewId="0">
      <selection activeCell="B3" sqref="B3"/>
    </sheetView>
  </sheetViews>
  <sheetFormatPr baseColWidth="10" defaultRowHeight="15" x14ac:dyDescent="0.2"/>
  <cols>
    <col min="1" max="1" width="26.109375" bestFit="1" customWidth="1"/>
    <col min="2" max="2" width="22.88671875" bestFit="1" customWidth="1"/>
    <col min="3" max="3" width="36.88671875" customWidth="1"/>
  </cols>
  <sheetData>
    <row r="2" spans="1:3" x14ac:dyDescent="0.2">
      <c r="A2" t="s">
        <v>52</v>
      </c>
      <c r="B2" t="s">
        <v>53</v>
      </c>
      <c r="C2" t="s">
        <v>54</v>
      </c>
    </row>
    <row r="3" spans="1:3" x14ac:dyDescent="0.2">
      <c r="A3" t="s">
        <v>56</v>
      </c>
    </row>
    <row r="4" spans="1:3" x14ac:dyDescent="0.2">
      <c r="A4" t="s">
        <v>39</v>
      </c>
    </row>
    <row r="5" spans="1:3" x14ac:dyDescent="0.2">
      <c r="A5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H90"/>
  <sheetViews>
    <sheetView tabSelected="1" view="pageBreakPreview" topLeftCell="B10" zoomScale="87" zoomScaleNormal="70" zoomScaleSheetLayoutView="87" workbookViewId="0">
      <selection activeCell="F11" sqref="F11"/>
    </sheetView>
  </sheetViews>
  <sheetFormatPr baseColWidth="10" defaultColWidth="10.77734375" defaultRowHeight="19.149999999999999" customHeight="1" x14ac:dyDescent="0.2"/>
  <cols>
    <col min="1" max="2" width="6.109375" customWidth="1"/>
    <col min="3" max="3" width="6.88671875" customWidth="1"/>
    <col min="4" max="4" width="20.33203125" bestFit="1" customWidth="1"/>
    <col min="5" max="5" width="23.88671875" customWidth="1"/>
    <col min="6" max="6" width="24" customWidth="1"/>
    <col min="7" max="7" width="20.21875" customWidth="1"/>
    <col min="8" max="8" width="19.33203125" bestFit="1" customWidth="1"/>
  </cols>
  <sheetData>
    <row r="1" spans="1:6" ht="51" customHeight="1" x14ac:dyDescent="0.2">
      <c r="A1" s="129"/>
    </row>
    <row r="2" spans="1:6" ht="25.15" customHeight="1" x14ac:dyDescent="0.2">
      <c r="A2" s="129"/>
      <c r="D2" s="136"/>
      <c r="E2" s="137"/>
    </row>
    <row r="3" spans="1:6" ht="25.15" customHeight="1" x14ac:dyDescent="0.2">
      <c r="A3" s="162" t="s">
        <v>21</v>
      </c>
      <c r="B3" s="162"/>
      <c r="C3" s="162"/>
      <c r="D3" s="162"/>
      <c r="E3" s="162"/>
      <c r="F3" s="159" t="s">
        <v>55</v>
      </c>
    </row>
    <row r="4" spans="1:6" ht="25.15" customHeight="1" x14ac:dyDescent="0.2">
      <c r="A4" s="129"/>
      <c r="E4" s="135"/>
    </row>
    <row r="5" spans="1:6" ht="25.15" customHeight="1" x14ac:dyDescent="0.2">
      <c r="A5" s="129"/>
    </row>
    <row r="6" spans="1:6" ht="25.15" customHeight="1" x14ac:dyDescent="0.2">
      <c r="A6" s="129"/>
      <c r="B6" s="150" t="s">
        <v>34</v>
      </c>
    </row>
    <row r="7" spans="1:6" ht="25.15" hidden="1" customHeight="1" x14ac:dyDescent="0.2">
      <c r="A7" s="157"/>
      <c r="B7" s="151" t="s">
        <v>35</v>
      </c>
    </row>
    <row r="8" spans="1:6" ht="25.15" hidden="1" customHeight="1" x14ac:dyDescent="0.2">
      <c r="A8" s="157"/>
      <c r="B8" s="151" t="s">
        <v>36</v>
      </c>
    </row>
    <row r="9" spans="1:6" ht="25.15" hidden="1" customHeight="1" x14ac:dyDescent="0.25">
      <c r="A9" s="32"/>
      <c r="B9" s="152" t="s">
        <v>37</v>
      </c>
    </row>
    <row r="10" spans="1:6" ht="25.15" customHeight="1" x14ac:dyDescent="0.2">
      <c r="A10" s="32"/>
    </row>
    <row r="11" spans="1:6" ht="25.15" customHeight="1" x14ac:dyDescent="0.25">
      <c r="A11" s="32"/>
      <c r="C11" s="106"/>
      <c r="F11" s="145" t="s">
        <v>25</v>
      </c>
    </row>
    <row r="12" spans="1:6" ht="25.15" hidden="1" customHeight="1" x14ac:dyDescent="0.25">
      <c r="A12" s="32"/>
      <c r="C12" s="106"/>
      <c r="F12" s="161">
        <f>VLOOKUP(F11,'Base fichier clients'!A2:C5,2,FALSE)</f>
        <v>0</v>
      </c>
    </row>
    <row r="13" spans="1:6" ht="25.15" hidden="1" customHeight="1" x14ac:dyDescent="0.25">
      <c r="A13" s="32"/>
      <c r="C13" s="106"/>
      <c r="F13" s="108">
        <f>VLOOKUP(F11,'Base fichier clients'!A3:C6,3,FALSE)</f>
        <v>0</v>
      </c>
    </row>
    <row r="14" spans="1:6" ht="25.15" customHeight="1" x14ac:dyDescent="0.25">
      <c r="A14" s="32"/>
      <c r="C14" s="106"/>
    </row>
    <row r="15" spans="1:6" ht="25.15" customHeight="1" x14ac:dyDescent="0.2">
      <c r="A15" s="32"/>
    </row>
    <row r="16" spans="1:6" ht="25.15" customHeight="1" x14ac:dyDescent="0.2">
      <c r="A16" s="32"/>
    </row>
    <row r="17" spans="1:8" ht="25.15" customHeight="1" x14ac:dyDescent="0.25">
      <c r="A17" s="32"/>
      <c r="F17" s="140">
        <f>EOMONTH('Rapid Market'!A5,0)</f>
        <v>45382</v>
      </c>
    </row>
    <row r="18" spans="1:8" ht="25.15" hidden="1" customHeight="1" x14ac:dyDescent="0.2">
      <c r="A18" s="32"/>
      <c r="F18" s="154" t="s">
        <v>51</v>
      </c>
      <c r="H18" s="142"/>
    </row>
    <row r="19" spans="1:8" ht="25.15" customHeight="1" x14ac:dyDescent="0.2">
      <c r="A19" s="32"/>
    </row>
    <row r="20" spans="1:8" ht="25.15" customHeight="1" x14ac:dyDescent="0.25">
      <c r="A20" s="32"/>
      <c r="B20" s="106"/>
      <c r="C20" s="106"/>
      <c r="D20" s="106"/>
      <c r="E20" s="106"/>
    </row>
    <row r="21" spans="1:8" ht="25.15" customHeight="1" x14ac:dyDescent="0.25">
      <c r="A21" s="32"/>
      <c r="B21" s="106"/>
      <c r="C21" s="106"/>
      <c r="D21" s="106"/>
      <c r="E21" s="106"/>
    </row>
    <row r="22" spans="1:8" ht="25.15" customHeight="1" x14ac:dyDescent="0.2">
      <c r="A22" s="32"/>
      <c r="D22" s="141" t="s">
        <v>17</v>
      </c>
      <c r="E22" s="117" t="s">
        <v>16</v>
      </c>
      <c r="F22" s="160" t="s">
        <v>22</v>
      </c>
      <c r="G22" s="143" t="s">
        <v>8</v>
      </c>
    </row>
    <row r="23" spans="1:8" ht="25.15" customHeight="1" x14ac:dyDescent="0.2">
      <c r="A23" s="32"/>
      <c r="D23" s="154"/>
      <c r="E23" s="155"/>
      <c r="F23" s="156"/>
      <c r="G23" s="156"/>
    </row>
    <row r="24" spans="1:8" ht="25.15" customHeight="1" x14ac:dyDescent="0.2">
      <c r="A24" s="32"/>
      <c r="D24" s="141" t="str">
        <f>IF(ISNUMBER(SEARCH("centre hospitalier",F11,1)),'Hôpital NLC'!C3,IF(ISNUMBER(SEARCH("rapid market",F11,1)),'Rapid Market'!C3,IF(ISNUMBER(SEARCH("ecole",F11,1)),'Ecole NLC'!C3,IF(ISNUMBER(SEARCH("grand plaisir",F11,1)),#REF!,IF(ISNUMBER(SEARCH("café des sports",F11,1)),#REF!,IF(ISNUMBER(SEARCH("equestre",F11,1)),#REF!,IF(ISNUMBER(SEARCH("foyer",F11,1)),#REF!,IF(ISNUMBER(SEARCH("isabella",F11,1)),#REF!,IF(ISNUMBER(SEARCH("scolaire",F11,1)),#REF!,IF(ISNUMBER(SEARCH("griotte",F11,1)),#REF!,IF(ISNUMBER(SEARCH("odette",F11,1)),#REF!,IF(ISNUMBER(SEARCH("safa",F11,1)),#REF!))))))))))))</f>
        <v>Baguette</v>
      </c>
      <c r="E24" s="149">
        <v>7</v>
      </c>
      <c r="F24" s="144" t="e">
        <f>#REF!</f>
        <v>#REF!</v>
      </c>
      <c r="G24" s="144" t="e">
        <f>#REF!</f>
        <v>#REF!</v>
      </c>
    </row>
    <row r="25" spans="1:8" ht="25.15" hidden="1" customHeight="1" x14ac:dyDescent="0.2">
      <c r="A25" s="32"/>
      <c r="D25" s="141" t="str">
        <f>IF(ISNUMBER(SEARCH("centre hospitalier",F11,1)),'Hôpital NLC'!D3,IF(ISNUMBER(SEARCH("rapid market",F11,1)),'Rapid Market'!E3,IF(ISNUMBER(SEARCH("ecole",F11,1)),'Ecole NLC'!D3,IF(ISNUMBER(SEARCH("grand plaisir",F11,1)),#REF!,IF(ISNUMBER(SEARCH("café des sports",F11,1)),#REF!,IF(ISNUMBER(SEARCH("equestre",F11,1)),#REF!,IF(ISNUMBER(SEARCH("foyer",F11,1)),#REF!,IF(ISNUMBER(SEARCH("isabella",F11,1)),#REF!,IF(ISNUMBER(SEARCH("scolaire",F11,1)),#REF!,IF(ISNUMBER(SEARCH("griotte",F11,1)),#REF!,IF(ISNUMBER(SEARCH("odette",F11,1)),#REF!,IF(ISNUMBER(SEARCH("safa",F11,1)),#REF!))))))))))))</f>
        <v>Tradition</v>
      </c>
      <c r="E25" s="149"/>
      <c r="F25" s="144" t="e">
        <f>#REF!</f>
        <v>#REF!</v>
      </c>
      <c r="G25" s="144" t="e">
        <f>#REF!</f>
        <v>#REF!</v>
      </c>
    </row>
    <row r="26" spans="1:8" ht="25.15" hidden="1" customHeight="1" x14ac:dyDescent="0.2">
      <c r="A26" s="32"/>
      <c r="D26" s="141"/>
      <c r="E26" s="149"/>
      <c r="F26" s="144" t="e">
        <f>#REF!</f>
        <v>#REF!</v>
      </c>
      <c r="G26" s="144" t="e">
        <f>#REF!</f>
        <v>#REF!</v>
      </c>
    </row>
    <row r="27" spans="1:8" ht="25.15" hidden="1" customHeight="1" x14ac:dyDescent="0.2">
      <c r="A27" s="32"/>
      <c r="D27" s="153"/>
      <c r="E27" s="149"/>
      <c r="F27" s="144" t="e">
        <f>#REF!</f>
        <v>#REF!</v>
      </c>
      <c r="G27" s="144" t="e">
        <f>#REF!</f>
        <v>#REF!</v>
      </c>
    </row>
    <row r="28" spans="1:8" ht="25.15" hidden="1" customHeight="1" x14ac:dyDescent="0.2">
      <c r="A28" s="32"/>
      <c r="D28" s="141"/>
      <c r="E28" s="149"/>
      <c r="F28" s="144" t="e">
        <f>#REF!</f>
        <v>#REF!</v>
      </c>
      <c r="G28" s="144" t="e">
        <f>#REF!</f>
        <v>#REF!</v>
      </c>
    </row>
    <row r="29" spans="1:8" ht="25.15" hidden="1" customHeight="1" x14ac:dyDescent="0.25">
      <c r="A29" s="32"/>
      <c r="B29" s="106"/>
      <c r="D29" s="141"/>
      <c r="E29" s="149"/>
      <c r="F29" s="144" t="e">
        <f>#REF!</f>
        <v>#REF!</v>
      </c>
      <c r="G29" s="144" t="e">
        <f>#REF!</f>
        <v>#REF!</v>
      </c>
    </row>
    <row r="30" spans="1:8" ht="25.15" customHeight="1" x14ac:dyDescent="0.25">
      <c r="A30" s="32"/>
      <c r="B30" s="106"/>
      <c r="C30" s="106"/>
    </row>
    <row r="31" spans="1:8" ht="25.15" customHeight="1" x14ac:dyDescent="0.25">
      <c r="A31" s="32"/>
      <c r="B31" s="106"/>
      <c r="C31" s="106"/>
    </row>
    <row r="32" spans="1:8" ht="25.15" customHeight="1" x14ac:dyDescent="0.25">
      <c r="A32" s="32"/>
      <c r="B32" s="106"/>
      <c r="C32" s="106"/>
      <c r="F32" s="138" t="s">
        <v>50</v>
      </c>
      <c r="G32" s="146" t="e">
        <f>SUM(#REF!)</f>
        <v>#REF!</v>
      </c>
    </row>
    <row r="33" spans="1:7" ht="25.15" customHeight="1" x14ac:dyDescent="0.25">
      <c r="A33" s="32"/>
      <c r="B33" s="106"/>
      <c r="C33" s="106"/>
      <c r="F33" s="139" t="s">
        <v>12</v>
      </c>
      <c r="G33" s="147" t="e">
        <f>SUM(#REF!)-G32</f>
        <v>#REF!</v>
      </c>
    </row>
    <row r="34" spans="1:7" ht="25.15" customHeight="1" x14ac:dyDescent="0.25">
      <c r="A34" s="32"/>
      <c r="B34" s="106"/>
      <c r="C34" s="106"/>
      <c r="D34" s="108"/>
      <c r="F34" s="139" t="s">
        <v>19</v>
      </c>
      <c r="G34" s="147" t="e">
        <f>SUM(#REF!)</f>
        <v>#REF!</v>
      </c>
    </row>
    <row r="35" spans="1:7" ht="25.15" customHeight="1" x14ac:dyDescent="0.2">
      <c r="A35" s="32"/>
      <c r="F35" s="138" t="s">
        <v>8</v>
      </c>
      <c r="G35" s="148" t="e">
        <f>G33+G34</f>
        <v>#REF!</v>
      </c>
    </row>
    <row r="36" spans="1:7" ht="25.15" customHeight="1" x14ac:dyDescent="0.2">
      <c r="A36" s="32"/>
    </row>
    <row r="37" spans="1:7" ht="25.15" customHeight="1" x14ac:dyDescent="0.25">
      <c r="A37" s="32"/>
      <c r="B37" s="106"/>
      <c r="C37" s="106"/>
      <c r="D37" s="109"/>
    </row>
    <row r="38" spans="1:7" ht="25.15" customHeight="1" x14ac:dyDescent="0.25">
      <c r="A38" s="32"/>
      <c r="B38" s="106"/>
    </row>
    <row r="39" spans="1:7" ht="25.15" customHeight="1" x14ac:dyDescent="0.25">
      <c r="A39" s="32"/>
      <c r="B39" s="106"/>
      <c r="C39" s="106"/>
    </row>
    <row r="40" spans="1:7" ht="25.15" customHeight="1" x14ac:dyDescent="0.25">
      <c r="A40" s="120"/>
      <c r="B40" s="106"/>
      <c r="C40" s="106"/>
      <c r="D40" s="106"/>
      <c r="E40" s="106"/>
    </row>
    <row r="41" spans="1:7" ht="25.15" customHeight="1" x14ac:dyDescent="0.25">
      <c r="A41" s="32"/>
      <c r="B41" s="114" t="str">
        <f>B6</f>
        <v>Boulangerie Gicquel</v>
      </c>
      <c r="C41" s="106"/>
      <c r="E41" s="106"/>
    </row>
    <row r="42" spans="1:7" ht="25.15" customHeight="1" x14ac:dyDescent="0.25">
      <c r="A42" s="120"/>
      <c r="B42" s="106" t="s">
        <v>18</v>
      </c>
      <c r="C42" s="106"/>
      <c r="E42" s="106"/>
    </row>
    <row r="43" spans="1:7" ht="25.15" customHeight="1" x14ac:dyDescent="0.25">
      <c r="A43" s="121"/>
      <c r="B43" s="106"/>
      <c r="C43" s="113"/>
    </row>
    <row r="44" spans="1:7" ht="25.15" customHeight="1" x14ac:dyDescent="0.25">
      <c r="A44" s="158"/>
      <c r="B44" s="106"/>
      <c r="C44" s="106"/>
      <c r="D44" s="106"/>
      <c r="E44" s="106"/>
    </row>
    <row r="45" spans="1:7" ht="25.15" customHeight="1" x14ac:dyDescent="0.25">
      <c r="A45" s="121"/>
      <c r="B45" s="106"/>
      <c r="C45" s="106"/>
      <c r="D45" s="106"/>
      <c r="E45" s="106"/>
    </row>
    <row r="46" spans="1:7" ht="25.15" customHeight="1" x14ac:dyDescent="0.2">
      <c r="A46" s="121"/>
    </row>
    <row r="49" ht="25.15" customHeight="1" x14ac:dyDescent="0.2"/>
    <row r="50" ht="25.15" customHeight="1" x14ac:dyDescent="0.2"/>
    <row r="51" ht="25.15" customHeight="1" x14ac:dyDescent="0.2"/>
    <row r="52" ht="25.15" customHeight="1" x14ac:dyDescent="0.2"/>
    <row r="53" ht="25.15" customHeight="1" x14ac:dyDescent="0.2"/>
    <row r="54" ht="25.15" customHeight="1" x14ac:dyDescent="0.2"/>
    <row r="55" ht="25.15" customHeight="1" x14ac:dyDescent="0.2"/>
    <row r="56" ht="25.15" customHeight="1" x14ac:dyDescent="0.2"/>
    <row r="57" ht="25.15" customHeight="1" x14ac:dyDescent="0.2"/>
    <row r="58" ht="25.15" customHeight="1" x14ac:dyDescent="0.2"/>
    <row r="59" ht="25.15" customHeight="1" x14ac:dyDescent="0.2"/>
    <row r="60" ht="25.15" customHeight="1" x14ac:dyDescent="0.2"/>
    <row r="61" ht="25.15" customHeight="1" x14ac:dyDescent="0.2"/>
    <row r="62" ht="25.15" customHeight="1" x14ac:dyDescent="0.2"/>
    <row r="63" ht="25.15" customHeight="1" x14ac:dyDescent="0.2"/>
    <row r="64" ht="25.15" customHeight="1" x14ac:dyDescent="0.2"/>
    <row r="65" ht="25.15" customHeight="1" x14ac:dyDescent="0.2"/>
    <row r="66" ht="25.15" customHeight="1" x14ac:dyDescent="0.2"/>
    <row r="67" ht="25.15" customHeight="1" x14ac:dyDescent="0.2"/>
    <row r="68" ht="25.15" customHeight="1" x14ac:dyDescent="0.2"/>
    <row r="69" ht="25.15" customHeight="1" x14ac:dyDescent="0.2"/>
    <row r="70" ht="25.15" customHeight="1" x14ac:dyDescent="0.2"/>
    <row r="71" ht="25.15" customHeight="1" x14ac:dyDescent="0.2"/>
    <row r="72" ht="25.15" customHeight="1" x14ac:dyDescent="0.2"/>
    <row r="73" ht="25.15" customHeight="1" x14ac:dyDescent="0.2"/>
    <row r="74" ht="25.15" customHeight="1" x14ac:dyDescent="0.2"/>
    <row r="75" ht="25.15" customHeight="1" x14ac:dyDescent="0.2"/>
    <row r="76" ht="25.15" customHeight="1" x14ac:dyDescent="0.2"/>
    <row r="77" ht="25.15" customHeight="1" x14ac:dyDescent="0.2"/>
    <row r="78" ht="25.15" customHeight="1" x14ac:dyDescent="0.2"/>
    <row r="79" ht="25.15" customHeight="1" x14ac:dyDescent="0.2"/>
    <row r="80" ht="25.15" customHeight="1" x14ac:dyDescent="0.2"/>
    <row r="81" ht="25.15" customHeight="1" x14ac:dyDescent="0.2"/>
    <row r="82" ht="25.15" customHeight="1" x14ac:dyDescent="0.2"/>
    <row r="83" ht="25.15" customHeight="1" x14ac:dyDescent="0.2"/>
    <row r="84" ht="25.15" customHeight="1" x14ac:dyDescent="0.2"/>
    <row r="85" ht="25.15" customHeight="1" x14ac:dyDescent="0.2"/>
    <row r="86" ht="25.15" customHeight="1" x14ac:dyDescent="0.2"/>
    <row r="87" ht="25.15" customHeight="1" x14ac:dyDescent="0.2"/>
    <row r="88" ht="25.15" customHeight="1" x14ac:dyDescent="0.2"/>
    <row r="89" ht="25.15" customHeight="1" x14ac:dyDescent="0.2"/>
    <row r="90" ht="25.15" customHeight="1" x14ac:dyDescent="0.2"/>
  </sheetData>
  <mergeCells count="1">
    <mergeCell ref="A3:E3"/>
  </mergeCells>
  <conditionalFormatting sqref="D25">
    <cfRule type="expression" priority="1">
      <formula>si+$E$25:$E$29=0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scale="66" orientation="portrait" r:id="rId1"/>
  <rowBreaks count="2" manualBreakCount="2">
    <brk id="46" max="16383" man="1"/>
    <brk id="4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defaultSize="0" print="0" autoFill="0" autoPict="0" macro="[0]!numerotation">
                <anchor moveWithCells="1" sizeWithCells="1">
                  <from>
                    <xdr:col>5</xdr:col>
                    <xdr:colOff>133350</xdr:colOff>
                    <xdr:row>3</xdr:row>
                    <xdr:rowOff>38100</xdr:rowOff>
                  </from>
                  <to>
                    <xdr:col>5</xdr:col>
                    <xdr:colOff>1828800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5" name="Button 32">
              <controlPr defaultSize="0" print="0" autoFill="0" autoPict="0" macro="[0]!Button1_Click">
                <anchor moveWithCells="1" sizeWithCells="1">
                  <from>
                    <xdr:col>3</xdr:col>
                    <xdr:colOff>57150</xdr:colOff>
                    <xdr:row>18</xdr:row>
                    <xdr:rowOff>304800</xdr:rowOff>
                  </from>
                  <to>
                    <xdr:col>3</xdr:col>
                    <xdr:colOff>1619250</xdr:colOff>
                    <xdr:row>20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fichier clients'!$A$3:$A$5</xm:f>
          </x14:formula1>
          <xm:sqref>F11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87"/>
  <sheetViews>
    <sheetView view="pageBreakPreview" topLeftCell="A15" zoomScale="60" zoomScaleNormal="70" workbookViewId="0">
      <selection activeCell="P3" sqref="P1:AC1048576"/>
    </sheetView>
  </sheetViews>
  <sheetFormatPr baseColWidth="10" defaultColWidth="10.77734375" defaultRowHeight="19.149999999999999" customHeight="1" x14ac:dyDescent="0.2"/>
  <cols>
    <col min="1" max="2" width="10.6640625" customWidth="1"/>
    <col min="3" max="3" width="9.77734375" customWidth="1"/>
    <col min="4" max="4" width="6.5546875" customWidth="1"/>
    <col min="5" max="5" width="9.77734375" customWidth="1"/>
    <col min="6" max="6" width="6.5546875" customWidth="1"/>
    <col min="7" max="7" width="9.6640625" customWidth="1"/>
    <col min="8" max="8" width="6.5546875" customWidth="1"/>
    <col min="9" max="9" width="11.77734375" customWidth="1"/>
    <col min="10" max="10" width="6.5546875" customWidth="1"/>
    <col min="11" max="11" width="10.88671875" customWidth="1"/>
    <col min="12" max="12" width="8.77734375" customWidth="1"/>
    <col min="13" max="14" width="9.5546875" customWidth="1"/>
    <col min="15" max="15" width="3.44140625" customWidth="1"/>
    <col min="16" max="26" width="8.44140625" hidden="1" customWidth="1"/>
    <col min="27" max="27" width="10.21875" hidden="1" customWidth="1"/>
    <col min="28" max="29" width="8.44140625" hidden="1" customWidth="1"/>
  </cols>
  <sheetData>
    <row r="1" spans="1:29" ht="25.15" hidden="1" customHeight="1" x14ac:dyDescent="0.2">
      <c r="A1" s="171" t="s">
        <v>25</v>
      </c>
      <c r="B1" s="172"/>
      <c r="C1" s="172"/>
      <c r="D1" s="172"/>
      <c r="E1" s="172"/>
      <c r="F1" s="96"/>
      <c r="G1" s="172" t="s">
        <v>23</v>
      </c>
      <c r="H1" s="172"/>
      <c r="I1" s="172"/>
      <c r="J1" s="172"/>
      <c r="K1" s="172"/>
      <c r="L1" s="172"/>
      <c r="M1" s="172"/>
      <c r="N1" s="129"/>
      <c r="P1" s="38"/>
      <c r="Q1" s="39"/>
      <c r="R1" s="39"/>
      <c r="S1" s="39"/>
      <c r="T1" s="39"/>
      <c r="U1" s="39"/>
      <c r="V1" s="39"/>
      <c r="W1" s="39"/>
      <c r="X1" s="39"/>
      <c r="Y1" s="176">
        <f>EOMONTH(A5,0)</f>
        <v>45382</v>
      </c>
      <c r="Z1" s="177"/>
      <c r="AA1" s="177"/>
      <c r="AB1" s="39"/>
      <c r="AC1" s="115"/>
    </row>
    <row r="2" spans="1:29" ht="25.15" hidden="1" customHeight="1" thickBot="1" x14ac:dyDescent="0.25">
      <c r="A2" s="173" t="s">
        <v>26</v>
      </c>
      <c r="B2" s="174"/>
      <c r="C2" s="174"/>
      <c r="D2" s="174"/>
      <c r="E2" s="174"/>
      <c r="F2" s="97"/>
      <c r="G2" s="175" t="s">
        <v>27</v>
      </c>
      <c r="H2" s="175"/>
      <c r="I2" s="175"/>
      <c r="J2" s="175"/>
      <c r="K2" s="175"/>
      <c r="L2" s="175"/>
      <c r="M2" s="175"/>
      <c r="N2" s="129"/>
      <c r="P2" s="42"/>
      <c r="AC2" s="43"/>
    </row>
    <row r="3" spans="1:29" ht="25.15" customHeight="1" thickBot="1" x14ac:dyDescent="0.25">
      <c r="A3" s="17" t="s">
        <v>0</v>
      </c>
      <c r="B3" s="32" t="s">
        <v>5</v>
      </c>
      <c r="C3" s="17" t="s">
        <v>4</v>
      </c>
      <c r="D3" s="178" t="s">
        <v>42</v>
      </c>
      <c r="E3" s="17" t="s">
        <v>3</v>
      </c>
      <c r="F3" s="178" t="s">
        <v>43</v>
      </c>
      <c r="G3" s="17" t="s">
        <v>1</v>
      </c>
      <c r="H3" s="178" t="s">
        <v>44</v>
      </c>
      <c r="I3" s="32" t="s">
        <v>7</v>
      </c>
      <c r="J3" s="178" t="s">
        <v>46</v>
      </c>
      <c r="K3" s="17" t="s">
        <v>2</v>
      </c>
      <c r="L3" s="178" t="s">
        <v>47</v>
      </c>
      <c r="M3" s="17" t="s">
        <v>20</v>
      </c>
      <c r="N3" s="178" t="s">
        <v>49</v>
      </c>
      <c r="P3" s="40"/>
      <c r="Q3" s="37"/>
      <c r="R3" s="37"/>
      <c r="S3" s="37"/>
      <c r="T3" s="181" t="s">
        <v>21</v>
      </c>
      <c r="U3" s="181"/>
      <c r="V3" s="181"/>
      <c r="W3" s="180" t="str">
        <f>RIGHT(YEAR(A5),2)</f>
        <v>24</v>
      </c>
      <c r="X3" s="180"/>
      <c r="AC3" s="43"/>
    </row>
    <row r="4" spans="1:29" ht="25.15" customHeight="1" thickBot="1" x14ac:dyDescent="0.25">
      <c r="A4" s="1"/>
      <c r="B4" s="2"/>
      <c r="C4" s="3">
        <v>1.05</v>
      </c>
      <c r="D4" s="179"/>
      <c r="E4" s="3">
        <v>1.25</v>
      </c>
      <c r="F4" s="179"/>
      <c r="G4" s="3">
        <v>1.3</v>
      </c>
      <c r="H4" s="179"/>
      <c r="I4" s="87">
        <v>1.25</v>
      </c>
      <c r="J4" s="179"/>
      <c r="K4" s="4">
        <v>1.05</v>
      </c>
      <c r="L4" s="179"/>
      <c r="M4" s="128">
        <v>1.65</v>
      </c>
      <c r="N4" s="179"/>
      <c r="P4" s="42"/>
      <c r="Q4" s="34"/>
      <c r="R4" s="37"/>
      <c r="S4" s="37"/>
      <c r="T4" s="37"/>
      <c r="U4" s="37"/>
      <c r="V4" s="37"/>
      <c r="AC4" s="43"/>
    </row>
    <row r="5" spans="1:29" ht="25.15" customHeight="1" x14ac:dyDescent="0.25">
      <c r="A5" s="5">
        <v>45352</v>
      </c>
      <c r="B5" s="6">
        <f>A5</f>
        <v>45352</v>
      </c>
      <c r="C5" s="88"/>
      <c r="D5" s="88"/>
      <c r="E5" s="88"/>
      <c r="F5" s="88"/>
      <c r="G5" s="88"/>
      <c r="H5" s="89"/>
      <c r="I5" s="89"/>
      <c r="J5" s="89"/>
      <c r="K5" s="88"/>
      <c r="L5" s="88"/>
      <c r="M5" s="130"/>
      <c r="N5" s="130"/>
      <c r="P5" s="105"/>
      <c r="Q5" s="106"/>
      <c r="R5" s="106"/>
      <c r="T5" s="106"/>
      <c r="U5" s="106"/>
      <c r="V5" s="106"/>
      <c r="AC5" s="43"/>
    </row>
    <row r="6" spans="1:29" ht="25.15" customHeight="1" x14ac:dyDescent="0.25">
      <c r="A6" s="7">
        <f>A5+1</f>
        <v>45353</v>
      </c>
      <c r="B6" s="8">
        <f t="shared" ref="B6:B35" si="0">A6</f>
        <v>45353</v>
      </c>
      <c r="C6" s="90"/>
      <c r="D6" s="90"/>
      <c r="E6" s="90"/>
      <c r="F6" s="90"/>
      <c r="G6" s="90"/>
      <c r="H6" s="91"/>
      <c r="I6" s="91"/>
      <c r="J6" s="91"/>
      <c r="K6" s="90"/>
      <c r="L6" s="90"/>
      <c r="M6" s="131"/>
      <c r="N6" s="131"/>
      <c r="P6" s="125" t="s">
        <v>34</v>
      </c>
      <c r="Q6" s="106"/>
      <c r="S6" s="106"/>
      <c r="AC6" s="43"/>
    </row>
    <row r="7" spans="1:29" ht="25.15" customHeight="1" x14ac:dyDescent="0.25">
      <c r="A7" s="7">
        <f t="shared" ref="A7:A34" si="1">A6+1</f>
        <v>45354</v>
      </c>
      <c r="B7" s="8">
        <f t="shared" si="0"/>
        <v>45354</v>
      </c>
      <c r="C7" s="90"/>
      <c r="D7" s="90"/>
      <c r="E7" s="90"/>
      <c r="F7" s="90"/>
      <c r="G7" s="90"/>
      <c r="H7" s="91"/>
      <c r="I7" s="91"/>
      <c r="J7" s="91"/>
      <c r="K7" s="90"/>
      <c r="L7" s="90"/>
      <c r="M7" s="131"/>
      <c r="N7" s="131"/>
      <c r="P7" s="126" t="s">
        <v>35</v>
      </c>
      <c r="Q7" s="106"/>
      <c r="S7" s="106"/>
      <c r="V7" s="117" t="s">
        <v>24</v>
      </c>
      <c r="AC7" s="43"/>
    </row>
    <row r="8" spans="1:29" ht="25.15" customHeight="1" x14ac:dyDescent="0.25">
      <c r="A8" s="7">
        <f t="shared" si="1"/>
        <v>45355</v>
      </c>
      <c r="B8" s="8">
        <f t="shared" si="0"/>
        <v>45355</v>
      </c>
      <c r="C8" s="90"/>
      <c r="D8" s="90"/>
      <c r="E8" s="90"/>
      <c r="F8" s="90"/>
      <c r="G8" s="90"/>
      <c r="H8" s="91"/>
      <c r="I8" s="91"/>
      <c r="J8" s="91"/>
      <c r="K8" s="90"/>
      <c r="L8" s="90"/>
      <c r="M8" s="131"/>
      <c r="N8" s="131"/>
      <c r="P8" s="126" t="s">
        <v>36</v>
      </c>
      <c r="Q8" s="106"/>
      <c r="S8" s="106"/>
      <c r="Y8" s="164" t="str">
        <f>A1</f>
        <v>Sté Rapid Market</v>
      </c>
      <c r="Z8" s="164"/>
      <c r="AA8" s="164"/>
      <c r="AC8" s="43"/>
    </row>
    <row r="9" spans="1:29" ht="25.15" customHeight="1" x14ac:dyDescent="0.25">
      <c r="A9" s="7">
        <f t="shared" si="1"/>
        <v>45356</v>
      </c>
      <c r="B9" s="8">
        <f t="shared" si="0"/>
        <v>45356</v>
      </c>
      <c r="C9" s="90"/>
      <c r="D9" s="90"/>
      <c r="E9" s="90"/>
      <c r="F9" s="90"/>
      <c r="G9" s="90"/>
      <c r="H9" s="91"/>
      <c r="I9" s="91"/>
      <c r="J9" s="91"/>
      <c r="K9" s="90"/>
      <c r="L9" s="90"/>
      <c r="M9" s="131"/>
      <c r="N9" s="131"/>
      <c r="P9" s="127" t="s">
        <v>37</v>
      </c>
      <c r="Q9" s="106"/>
      <c r="S9" s="106"/>
      <c r="T9" s="106"/>
      <c r="U9" s="106"/>
      <c r="V9" s="106"/>
      <c r="Y9" s="164" t="str">
        <f>G1</f>
        <v>27 Route de Paris</v>
      </c>
      <c r="Z9" s="164"/>
      <c r="AA9" s="164"/>
      <c r="AC9" s="43"/>
    </row>
    <row r="10" spans="1:29" ht="25.15" customHeight="1" x14ac:dyDescent="0.25">
      <c r="A10" s="7">
        <f t="shared" si="1"/>
        <v>45357</v>
      </c>
      <c r="B10" s="8">
        <f t="shared" si="0"/>
        <v>45357</v>
      </c>
      <c r="C10" s="90"/>
      <c r="D10" s="90"/>
      <c r="E10" s="90"/>
      <c r="F10" s="90"/>
      <c r="G10" s="90"/>
      <c r="H10" s="91"/>
      <c r="I10" s="91"/>
      <c r="J10" s="91"/>
      <c r="K10" s="90"/>
      <c r="L10" s="90"/>
      <c r="M10" s="131"/>
      <c r="N10" s="131"/>
      <c r="P10" s="42"/>
      <c r="S10" s="106"/>
      <c r="T10" s="106"/>
      <c r="U10" s="106"/>
      <c r="V10" s="106"/>
      <c r="Y10" s="164" t="str">
        <f>A2</f>
        <v>78760 Jouars Ponchartrain</v>
      </c>
      <c r="Z10" s="164"/>
      <c r="AA10" s="164"/>
      <c r="AC10" s="43"/>
    </row>
    <row r="11" spans="1:29" ht="25.15" customHeight="1" x14ac:dyDescent="0.25">
      <c r="A11" s="7">
        <f t="shared" si="1"/>
        <v>45358</v>
      </c>
      <c r="B11" s="8">
        <f t="shared" si="0"/>
        <v>45358</v>
      </c>
      <c r="C11" s="90"/>
      <c r="D11" s="90"/>
      <c r="E11" s="90"/>
      <c r="F11" s="90"/>
      <c r="G11" s="90"/>
      <c r="H11" s="91"/>
      <c r="I11" s="91"/>
      <c r="J11" s="91"/>
      <c r="K11" s="90"/>
      <c r="L11" s="90"/>
      <c r="M11" s="131"/>
      <c r="N11" s="131"/>
      <c r="P11" s="107"/>
      <c r="Q11" s="106"/>
      <c r="R11" s="106"/>
      <c r="S11" s="106"/>
      <c r="T11" s="106"/>
      <c r="U11" s="106"/>
      <c r="V11" s="106"/>
      <c r="AC11" s="43"/>
    </row>
    <row r="12" spans="1:29" ht="25.15" customHeight="1" x14ac:dyDescent="0.25">
      <c r="A12" s="7">
        <f t="shared" si="1"/>
        <v>45359</v>
      </c>
      <c r="B12" s="8">
        <f t="shared" si="0"/>
        <v>45359</v>
      </c>
      <c r="C12" s="90"/>
      <c r="D12" s="90"/>
      <c r="E12" s="90"/>
      <c r="F12" s="90"/>
      <c r="G12" s="90"/>
      <c r="H12" s="91"/>
      <c r="I12" s="91"/>
      <c r="J12" s="91"/>
      <c r="K12" s="90"/>
      <c r="L12" s="90"/>
      <c r="M12" s="131"/>
      <c r="N12" s="131"/>
      <c r="P12" s="107"/>
      <c r="Q12" s="106"/>
      <c r="R12" s="106"/>
      <c r="S12" s="106"/>
      <c r="T12" s="106"/>
      <c r="U12" s="106"/>
      <c r="V12" s="106"/>
      <c r="AC12" s="43"/>
    </row>
    <row r="13" spans="1:29" ht="25.15" customHeight="1" x14ac:dyDescent="0.25">
      <c r="A13" s="7">
        <f t="shared" si="1"/>
        <v>45360</v>
      </c>
      <c r="B13" s="8">
        <f t="shared" si="0"/>
        <v>45360</v>
      </c>
      <c r="C13" s="90"/>
      <c r="D13" s="90"/>
      <c r="E13" s="90"/>
      <c r="F13" s="90"/>
      <c r="G13" s="90"/>
      <c r="H13" s="91"/>
      <c r="I13" s="91"/>
      <c r="J13" s="91"/>
      <c r="K13" s="90"/>
      <c r="L13" s="90"/>
      <c r="M13" s="131"/>
      <c r="N13" s="131"/>
      <c r="P13" s="107"/>
      <c r="Q13" s="106"/>
      <c r="R13" s="106"/>
      <c r="S13" s="106"/>
      <c r="T13" s="106"/>
      <c r="U13" s="106"/>
      <c r="V13" s="106"/>
      <c r="AC13" s="43"/>
    </row>
    <row r="14" spans="1:29" ht="25.15" customHeight="1" x14ac:dyDescent="0.25">
      <c r="A14" s="7">
        <f t="shared" si="1"/>
        <v>45361</v>
      </c>
      <c r="B14" s="8">
        <f t="shared" si="0"/>
        <v>45361</v>
      </c>
      <c r="C14" s="90"/>
      <c r="D14" s="90"/>
      <c r="E14" s="90"/>
      <c r="F14" s="90"/>
      <c r="G14" s="90"/>
      <c r="H14" s="91"/>
      <c r="I14" s="91"/>
      <c r="J14" s="91"/>
      <c r="K14" s="90"/>
      <c r="L14" s="90"/>
      <c r="M14" s="131"/>
      <c r="N14" s="131"/>
      <c r="P14" s="107"/>
      <c r="Q14" s="106"/>
      <c r="R14" s="106"/>
      <c r="S14" s="106"/>
      <c r="T14" s="106"/>
      <c r="U14" s="106"/>
      <c r="V14" s="106"/>
      <c r="AC14" s="43"/>
    </row>
    <row r="15" spans="1:29" ht="25.15" customHeight="1" x14ac:dyDescent="0.2">
      <c r="A15" s="7">
        <f t="shared" si="1"/>
        <v>45362</v>
      </c>
      <c r="B15" s="8">
        <f t="shared" si="0"/>
        <v>45362</v>
      </c>
      <c r="C15" s="90"/>
      <c r="D15" s="90"/>
      <c r="E15" s="90"/>
      <c r="F15" s="90"/>
      <c r="G15" s="90"/>
      <c r="H15" s="91"/>
      <c r="I15" s="91"/>
      <c r="J15" s="91"/>
      <c r="K15" s="90"/>
      <c r="L15" s="90"/>
      <c r="M15" s="131"/>
      <c r="N15" s="131"/>
      <c r="P15" s="185" t="s">
        <v>17</v>
      </c>
      <c r="Q15" s="164"/>
      <c r="S15" s="164" t="s">
        <v>16</v>
      </c>
      <c r="T15" s="164"/>
      <c r="V15" s="164" t="s">
        <v>22</v>
      </c>
      <c r="W15" s="164"/>
      <c r="X15" s="164"/>
      <c r="Z15" s="184" t="s">
        <v>8</v>
      </c>
      <c r="AA15" s="164"/>
      <c r="AC15" s="43"/>
    </row>
    <row r="16" spans="1:29" ht="25.15" customHeight="1" x14ac:dyDescent="0.2">
      <c r="A16" s="7">
        <f t="shared" si="1"/>
        <v>45363</v>
      </c>
      <c r="B16" s="8">
        <f t="shared" si="0"/>
        <v>45363</v>
      </c>
      <c r="C16" s="90"/>
      <c r="D16" s="90"/>
      <c r="E16" s="90"/>
      <c r="F16" s="90"/>
      <c r="G16" s="90"/>
      <c r="H16" s="91"/>
      <c r="I16" s="91"/>
      <c r="J16" s="91"/>
      <c r="K16" s="90"/>
      <c r="L16" s="90"/>
      <c r="M16" s="131"/>
      <c r="N16" s="131"/>
      <c r="P16" s="185" t="str">
        <f>C3</f>
        <v>Baguette</v>
      </c>
      <c r="Q16" s="164"/>
      <c r="S16" s="169">
        <f>C36-D36</f>
        <v>7</v>
      </c>
      <c r="T16" s="169"/>
      <c r="V16" s="170">
        <f>C4</f>
        <v>1.05</v>
      </c>
      <c r="W16" s="170"/>
      <c r="X16" s="170"/>
      <c r="Z16" s="170">
        <f>C39</f>
        <v>7.3500000000000005</v>
      </c>
      <c r="AA16" s="170"/>
      <c r="AC16" s="43"/>
    </row>
    <row r="17" spans="1:29" ht="25.15" customHeight="1" x14ac:dyDescent="0.2">
      <c r="A17" s="7">
        <f t="shared" si="1"/>
        <v>45364</v>
      </c>
      <c r="B17" s="8">
        <f t="shared" si="0"/>
        <v>45364</v>
      </c>
      <c r="C17" s="90"/>
      <c r="D17" s="90"/>
      <c r="E17" s="90"/>
      <c r="F17" s="90"/>
      <c r="G17" s="90"/>
      <c r="H17" s="91"/>
      <c r="I17" s="91"/>
      <c r="J17" s="91"/>
      <c r="K17" s="90"/>
      <c r="L17" s="90"/>
      <c r="M17" s="131"/>
      <c r="N17" s="131"/>
      <c r="P17" s="185" t="str">
        <f>E3</f>
        <v>Tradition</v>
      </c>
      <c r="Q17" s="164"/>
      <c r="S17" s="169">
        <f>E36-F36</f>
        <v>3</v>
      </c>
      <c r="T17" s="169"/>
      <c r="V17" s="170">
        <f>E4</f>
        <v>1.25</v>
      </c>
      <c r="W17" s="170"/>
      <c r="X17" s="170"/>
      <c r="Z17" s="170">
        <f>E39</f>
        <v>3.75</v>
      </c>
      <c r="AA17" s="170"/>
      <c r="AC17" s="43"/>
    </row>
    <row r="18" spans="1:29" ht="25.15" customHeight="1" x14ac:dyDescent="0.2">
      <c r="A18" s="7">
        <f t="shared" si="1"/>
        <v>45365</v>
      </c>
      <c r="B18" s="8">
        <f t="shared" si="0"/>
        <v>45365</v>
      </c>
      <c r="C18" s="90"/>
      <c r="D18" s="90"/>
      <c r="E18" s="90"/>
      <c r="F18" s="90"/>
      <c r="G18" s="90"/>
      <c r="H18" s="91"/>
      <c r="I18" s="91"/>
      <c r="J18" s="91"/>
      <c r="K18" s="90"/>
      <c r="L18" s="90"/>
      <c r="M18" s="131"/>
      <c r="N18" s="131"/>
      <c r="P18" s="185" t="str">
        <f>G3</f>
        <v>Pain</v>
      </c>
      <c r="Q18" s="164"/>
      <c r="S18" s="169">
        <f>G36-H36</f>
        <v>4</v>
      </c>
      <c r="T18" s="169"/>
      <c r="V18" s="170">
        <f>G4</f>
        <v>1.3</v>
      </c>
      <c r="W18" s="170"/>
      <c r="X18" s="170"/>
      <c r="Z18" s="170">
        <f>G39</f>
        <v>5.2</v>
      </c>
      <c r="AA18" s="170"/>
      <c r="AC18" s="43"/>
    </row>
    <row r="19" spans="1:29" ht="25.15" customHeight="1" x14ac:dyDescent="0.2">
      <c r="A19" s="7">
        <f t="shared" si="1"/>
        <v>45366</v>
      </c>
      <c r="B19" s="8">
        <f t="shared" si="0"/>
        <v>45366</v>
      </c>
      <c r="C19" s="90"/>
      <c r="D19" s="90"/>
      <c r="E19" s="90"/>
      <c r="F19" s="90"/>
      <c r="G19" s="90"/>
      <c r="H19" s="91"/>
      <c r="I19" s="91"/>
      <c r="J19" s="91"/>
      <c r="K19" s="90"/>
      <c r="L19" s="90"/>
      <c r="M19" s="131"/>
      <c r="N19" s="131"/>
      <c r="P19" s="186" t="str">
        <f>I3</f>
        <v>Pain Chocolat</v>
      </c>
      <c r="Q19" s="170"/>
      <c r="S19" s="169">
        <f>I36-J36</f>
        <v>3</v>
      </c>
      <c r="T19" s="169"/>
      <c r="V19" s="170">
        <f>I4</f>
        <v>1.25</v>
      </c>
      <c r="W19" s="170"/>
      <c r="X19" s="170"/>
      <c r="Z19" s="170">
        <f>I39</f>
        <v>3.75</v>
      </c>
      <c r="AA19" s="170"/>
      <c r="AC19" s="43"/>
    </row>
    <row r="20" spans="1:29" ht="25.15" customHeight="1" x14ac:dyDescent="0.2">
      <c r="A20" s="7">
        <f t="shared" si="1"/>
        <v>45367</v>
      </c>
      <c r="B20" s="8">
        <f t="shared" si="0"/>
        <v>45367</v>
      </c>
      <c r="C20" s="90"/>
      <c r="D20" s="90"/>
      <c r="E20" s="90"/>
      <c r="F20" s="90"/>
      <c r="G20" s="90"/>
      <c r="H20" s="91"/>
      <c r="I20" s="91"/>
      <c r="J20" s="91"/>
      <c r="K20" s="90"/>
      <c r="L20" s="90"/>
      <c r="M20" s="131"/>
      <c r="N20" s="131"/>
      <c r="P20" s="185" t="str">
        <f>K3</f>
        <v>Croissant</v>
      </c>
      <c r="Q20" s="164"/>
      <c r="S20" s="169">
        <f>K36-L36</f>
        <v>1</v>
      </c>
      <c r="T20" s="169"/>
      <c r="V20" s="170">
        <f>K4</f>
        <v>1.05</v>
      </c>
      <c r="W20" s="170"/>
      <c r="X20" s="170"/>
      <c r="Z20" s="170">
        <f>K39</f>
        <v>1.05</v>
      </c>
      <c r="AA20" s="170"/>
      <c r="AC20" s="43"/>
    </row>
    <row r="21" spans="1:29" ht="25.15" customHeight="1" x14ac:dyDescent="0.2">
      <c r="A21" s="7">
        <f t="shared" si="1"/>
        <v>45368</v>
      </c>
      <c r="B21" s="8">
        <f t="shared" si="0"/>
        <v>45368</v>
      </c>
      <c r="C21" s="90"/>
      <c r="D21" s="90"/>
      <c r="E21" s="90"/>
      <c r="F21" s="90"/>
      <c r="G21" s="90"/>
      <c r="H21" s="91"/>
      <c r="I21" s="91"/>
      <c r="J21" s="91"/>
      <c r="K21" s="90"/>
      <c r="L21" s="90"/>
      <c r="M21" s="131"/>
      <c r="N21" s="131"/>
      <c r="P21" s="185" t="str">
        <f>M3</f>
        <v xml:space="preserve">Divers </v>
      </c>
      <c r="Q21" s="164"/>
      <c r="S21" s="169">
        <f>M36-N36</f>
        <v>2</v>
      </c>
      <c r="T21" s="169"/>
      <c r="Z21" s="170">
        <f>M39</f>
        <v>3.3</v>
      </c>
      <c r="AA21" s="170"/>
      <c r="AC21" s="43"/>
    </row>
    <row r="22" spans="1:29" ht="25.15" customHeight="1" x14ac:dyDescent="0.25">
      <c r="A22" s="7">
        <f t="shared" si="1"/>
        <v>45369</v>
      </c>
      <c r="B22" s="8">
        <f t="shared" si="0"/>
        <v>45369</v>
      </c>
      <c r="C22" s="90"/>
      <c r="D22" s="90"/>
      <c r="E22" s="90"/>
      <c r="F22" s="90"/>
      <c r="G22" s="90"/>
      <c r="H22" s="91"/>
      <c r="I22" s="91"/>
      <c r="J22" s="91"/>
      <c r="K22" s="90"/>
      <c r="L22" s="90"/>
      <c r="M22" s="131"/>
      <c r="N22" s="131"/>
      <c r="P22" s="107"/>
      <c r="Q22" s="106"/>
      <c r="R22" s="106"/>
      <c r="S22" s="106"/>
      <c r="T22" s="106"/>
      <c r="U22" s="106"/>
      <c r="V22" s="106"/>
      <c r="X22" s="167"/>
      <c r="Y22" s="167"/>
      <c r="Z22" s="168"/>
      <c r="AA22" s="167"/>
      <c r="AC22" s="43"/>
    </row>
    <row r="23" spans="1:29" ht="25.15" customHeight="1" x14ac:dyDescent="0.25">
      <c r="A23" s="7">
        <f t="shared" si="1"/>
        <v>45370</v>
      </c>
      <c r="B23" s="8">
        <f t="shared" si="0"/>
        <v>45370</v>
      </c>
      <c r="C23" s="90"/>
      <c r="D23" s="90"/>
      <c r="E23" s="90"/>
      <c r="F23" s="90"/>
      <c r="G23" s="90"/>
      <c r="H23" s="91"/>
      <c r="I23" s="91"/>
      <c r="J23" s="91"/>
      <c r="K23" s="90"/>
      <c r="L23" s="90"/>
      <c r="M23" s="131"/>
      <c r="N23" s="131"/>
      <c r="P23" s="107"/>
      <c r="Q23" s="106"/>
      <c r="AA23" s="34"/>
      <c r="AC23" s="43"/>
    </row>
    <row r="24" spans="1:29" ht="25.15" customHeight="1" x14ac:dyDescent="0.25">
      <c r="A24" s="7">
        <f t="shared" si="1"/>
        <v>45371</v>
      </c>
      <c r="B24" s="8">
        <f t="shared" si="0"/>
        <v>45371</v>
      </c>
      <c r="C24" s="90"/>
      <c r="D24" s="90"/>
      <c r="E24" s="90"/>
      <c r="F24" s="90"/>
      <c r="G24" s="90"/>
      <c r="H24" s="91"/>
      <c r="I24" s="91"/>
      <c r="J24" s="91"/>
      <c r="K24" s="90"/>
      <c r="L24" s="90"/>
      <c r="M24" s="131"/>
      <c r="N24" s="131"/>
      <c r="P24" s="107"/>
      <c r="Q24" s="106"/>
      <c r="U24" s="163" t="s">
        <v>50</v>
      </c>
      <c r="V24" s="183"/>
      <c r="W24" s="182">
        <f>SUM(C40:M40)</f>
        <v>6.9383886255924176</v>
      </c>
      <c r="X24" s="182"/>
      <c r="AA24" s="34"/>
      <c r="AC24" s="43"/>
    </row>
    <row r="25" spans="1:29" ht="25.15" customHeight="1" x14ac:dyDescent="0.25">
      <c r="A25" s="7">
        <f t="shared" si="1"/>
        <v>45372</v>
      </c>
      <c r="B25" s="8">
        <f t="shared" si="0"/>
        <v>45372</v>
      </c>
      <c r="C25" s="90"/>
      <c r="D25" s="90"/>
      <c r="E25" s="90"/>
      <c r="F25" s="90"/>
      <c r="G25" s="90"/>
      <c r="H25" s="91"/>
      <c r="I25" s="91"/>
      <c r="J25" s="91"/>
      <c r="K25" s="90"/>
      <c r="L25" s="90"/>
      <c r="M25" s="131"/>
      <c r="N25" s="131"/>
      <c r="P25" s="107"/>
      <c r="Q25" s="106"/>
      <c r="U25" s="164" t="s">
        <v>12</v>
      </c>
      <c r="V25" s="164"/>
      <c r="W25" s="165">
        <f>SUM(C42:M42)-W24</f>
        <v>16.189573459715639</v>
      </c>
      <c r="X25" s="165"/>
      <c r="AC25" s="43"/>
    </row>
    <row r="26" spans="1:29" ht="25.15" customHeight="1" x14ac:dyDescent="0.25">
      <c r="A26" s="7">
        <f t="shared" si="1"/>
        <v>45373</v>
      </c>
      <c r="B26" s="8">
        <f t="shared" si="0"/>
        <v>45373</v>
      </c>
      <c r="C26" s="90"/>
      <c r="D26" s="90"/>
      <c r="E26" s="90"/>
      <c r="F26" s="90"/>
      <c r="G26" s="90"/>
      <c r="H26" s="91"/>
      <c r="I26" s="91"/>
      <c r="J26" s="91"/>
      <c r="K26" s="90"/>
      <c r="L26" s="90"/>
      <c r="M26" s="131"/>
      <c r="N26" s="131"/>
      <c r="P26" s="107"/>
      <c r="Q26" s="106"/>
      <c r="U26" s="164" t="s">
        <v>19</v>
      </c>
      <c r="V26" s="164"/>
      <c r="W26" s="165">
        <f>SUM(C41:M41)</f>
        <v>0.8904265402843603</v>
      </c>
      <c r="X26" s="165"/>
      <c r="Y26" s="68"/>
      <c r="AC26" s="43"/>
    </row>
    <row r="27" spans="1:29" ht="25.15" customHeight="1" x14ac:dyDescent="0.25">
      <c r="A27" s="7">
        <f t="shared" si="1"/>
        <v>45374</v>
      </c>
      <c r="B27" s="8">
        <f t="shared" si="0"/>
        <v>45374</v>
      </c>
      <c r="C27" s="90"/>
      <c r="D27" s="90"/>
      <c r="E27" s="90"/>
      <c r="F27" s="90"/>
      <c r="G27" s="90"/>
      <c r="H27" s="91"/>
      <c r="I27" s="91"/>
      <c r="J27" s="91"/>
      <c r="K27" s="90"/>
      <c r="L27" s="90"/>
      <c r="M27" s="131"/>
      <c r="N27" s="131"/>
      <c r="P27" s="107"/>
      <c r="Q27" s="106"/>
      <c r="R27" s="106"/>
      <c r="S27" s="106"/>
      <c r="T27" s="108"/>
      <c r="U27" s="163" t="s">
        <v>8</v>
      </c>
      <c r="V27" s="163"/>
      <c r="W27" s="166">
        <f>W25+W26</f>
        <v>17.079999999999998</v>
      </c>
      <c r="X27" s="166"/>
      <c r="AC27" s="43"/>
    </row>
    <row r="28" spans="1:29" ht="25.15" customHeight="1" x14ac:dyDescent="0.25">
      <c r="A28" s="7">
        <f t="shared" si="1"/>
        <v>45375</v>
      </c>
      <c r="B28" s="8">
        <f t="shared" si="0"/>
        <v>45375</v>
      </c>
      <c r="C28" s="90"/>
      <c r="D28" s="90"/>
      <c r="E28" s="90"/>
      <c r="F28" s="90"/>
      <c r="G28" s="90"/>
      <c r="H28" s="91"/>
      <c r="I28" s="91"/>
      <c r="J28" s="91"/>
      <c r="K28" s="90"/>
      <c r="L28" s="90"/>
      <c r="M28" s="131"/>
      <c r="N28" s="131"/>
      <c r="P28" s="107"/>
      <c r="Q28" s="106"/>
      <c r="R28" s="108"/>
      <c r="S28" s="108"/>
      <c r="T28" s="109"/>
      <c r="AC28" s="43"/>
    </row>
    <row r="29" spans="1:29" ht="25.15" customHeight="1" x14ac:dyDescent="0.25">
      <c r="A29" s="7">
        <f t="shared" si="1"/>
        <v>45376</v>
      </c>
      <c r="B29" s="8">
        <f t="shared" si="0"/>
        <v>45376</v>
      </c>
      <c r="C29" s="90"/>
      <c r="D29" s="90"/>
      <c r="E29" s="90"/>
      <c r="F29" s="90"/>
      <c r="G29" s="90"/>
      <c r="H29" s="91"/>
      <c r="I29" s="91"/>
      <c r="J29" s="91"/>
      <c r="K29" s="90"/>
      <c r="L29" s="90"/>
      <c r="M29" s="131"/>
      <c r="N29" s="131"/>
      <c r="P29" s="107"/>
      <c r="R29" s="116"/>
      <c r="AC29" s="43"/>
    </row>
    <row r="30" spans="1:29" ht="25.15" customHeight="1" x14ac:dyDescent="0.25">
      <c r="A30" s="7">
        <f t="shared" si="1"/>
        <v>45377</v>
      </c>
      <c r="B30" s="8">
        <f t="shared" si="0"/>
        <v>45377</v>
      </c>
      <c r="C30" s="90"/>
      <c r="D30" s="90"/>
      <c r="E30" s="90"/>
      <c r="F30" s="90"/>
      <c r="G30" s="90"/>
      <c r="H30" s="91"/>
      <c r="I30" s="91"/>
      <c r="J30" s="91"/>
      <c r="K30" s="90"/>
      <c r="L30" s="90"/>
      <c r="M30" s="131"/>
      <c r="N30" s="131"/>
      <c r="P30" s="107"/>
      <c r="Q30" s="106"/>
      <c r="AC30" s="43"/>
    </row>
    <row r="31" spans="1:29" ht="25.15" customHeight="1" x14ac:dyDescent="0.25">
      <c r="A31" s="7">
        <f t="shared" si="1"/>
        <v>45378</v>
      </c>
      <c r="B31" s="8">
        <f t="shared" si="0"/>
        <v>45378</v>
      </c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131"/>
      <c r="N31" s="131"/>
      <c r="P31" s="107"/>
      <c r="Q31" s="106"/>
      <c r="R31" s="106"/>
      <c r="S31" s="106"/>
      <c r="T31" s="106"/>
      <c r="U31" s="106"/>
      <c r="V31" s="106"/>
      <c r="AC31" s="43"/>
    </row>
    <row r="32" spans="1:29" ht="25.15" customHeight="1" x14ac:dyDescent="0.25">
      <c r="A32" s="7">
        <f t="shared" si="1"/>
        <v>45379</v>
      </c>
      <c r="B32" s="8">
        <f t="shared" si="0"/>
        <v>45379</v>
      </c>
      <c r="C32" s="90">
        <v>10</v>
      </c>
      <c r="D32" s="90">
        <v>3</v>
      </c>
      <c r="E32" s="90">
        <v>5</v>
      </c>
      <c r="F32" s="90">
        <v>2</v>
      </c>
      <c r="G32" s="90">
        <v>5</v>
      </c>
      <c r="H32" s="91">
        <v>1</v>
      </c>
      <c r="I32" s="91">
        <v>5</v>
      </c>
      <c r="J32" s="91">
        <v>2</v>
      </c>
      <c r="K32" s="90">
        <v>2</v>
      </c>
      <c r="L32" s="90">
        <v>1</v>
      </c>
      <c r="M32" s="131">
        <v>5</v>
      </c>
      <c r="N32" s="131">
        <v>3</v>
      </c>
      <c r="P32" s="107"/>
      <c r="Q32" s="114" t="str">
        <f>P6</f>
        <v>Boulangerie Gicquel</v>
      </c>
      <c r="R32" s="106"/>
      <c r="S32" s="106"/>
      <c r="T32" s="106"/>
      <c r="U32" s="106"/>
      <c r="V32" s="106"/>
      <c r="AC32" s="43"/>
    </row>
    <row r="33" spans="1:29" ht="25.15" customHeight="1" x14ac:dyDescent="0.25">
      <c r="A33" s="7">
        <f t="shared" si="1"/>
        <v>45380</v>
      </c>
      <c r="B33" s="8">
        <f t="shared" si="0"/>
        <v>45380</v>
      </c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131"/>
      <c r="N33" s="131"/>
      <c r="P33" s="107"/>
      <c r="Q33" s="106" t="s">
        <v>18</v>
      </c>
      <c r="R33" s="106"/>
      <c r="S33" s="106"/>
      <c r="T33" s="106"/>
      <c r="U33" s="106"/>
      <c r="V33" s="106"/>
      <c r="AC33" s="43"/>
    </row>
    <row r="34" spans="1:29" ht="25.15" customHeight="1" x14ac:dyDescent="0.25">
      <c r="A34" s="7">
        <f t="shared" si="1"/>
        <v>45381</v>
      </c>
      <c r="B34" s="8">
        <f t="shared" si="0"/>
        <v>45381</v>
      </c>
      <c r="C34" s="90"/>
      <c r="D34" s="90"/>
      <c r="E34" s="90"/>
      <c r="F34" s="90"/>
      <c r="G34" s="90"/>
      <c r="H34" s="91"/>
      <c r="I34" s="91"/>
      <c r="J34" s="91"/>
      <c r="K34" s="90"/>
      <c r="L34" s="90"/>
      <c r="M34" s="131"/>
      <c r="N34" s="131"/>
      <c r="P34" s="107"/>
      <c r="Q34" s="106"/>
      <c r="R34" s="106"/>
      <c r="S34" s="106"/>
      <c r="T34" s="106"/>
      <c r="U34" s="106"/>
      <c r="V34" s="106"/>
      <c r="AC34" s="43"/>
    </row>
    <row r="35" spans="1:29" ht="25.15" customHeight="1" thickBot="1" x14ac:dyDescent="0.3">
      <c r="A35" s="9">
        <f>A34+1</f>
        <v>45382</v>
      </c>
      <c r="B35" s="10">
        <f t="shared" si="0"/>
        <v>45382</v>
      </c>
      <c r="C35" s="11"/>
      <c r="D35" s="11"/>
      <c r="E35" s="11"/>
      <c r="F35" s="11"/>
      <c r="G35" s="11"/>
      <c r="H35" s="12"/>
      <c r="I35" s="12"/>
      <c r="J35" s="12"/>
      <c r="K35" s="11"/>
      <c r="L35" s="11"/>
      <c r="M35" s="132"/>
      <c r="N35" s="132"/>
      <c r="P35" s="107"/>
      <c r="Q35" s="106"/>
      <c r="R35" s="106"/>
      <c r="S35" s="106"/>
      <c r="AC35" s="43"/>
    </row>
    <row r="36" spans="1:29" ht="25.15" customHeight="1" thickBot="1" x14ac:dyDescent="0.3">
      <c r="A36" s="13" t="s">
        <v>48</v>
      </c>
      <c r="B36" s="14" t="s">
        <v>15</v>
      </c>
      <c r="C36" s="19">
        <f t="shared" ref="C36" si="2">SUM(C5:C35)</f>
        <v>10</v>
      </c>
      <c r="D36" s="98">
        <f t="shared" ref="D36:F36" si="3">SUM(D5:D35)</f>
        <v>3</v>
      </c>
      <c r="E36" s="19">
        <f t="shared" ref="E36" si="4">SUM(E5:E35)</f>
        <v>5</v>
      </c>
      <c r="F36" s="98">
        <f t="shared" si="3"/>
        <v>2</v>
      </c>
      <c r="G36" s="19">
        <f t="shared" ref="G36" si="5">SUM(G5:G35)</f>
        <v>5</v>
      </c>
      <c r="H36" s="98">
        <f t="shared" ref="H36" si="6">SUM(H5:H35)</f>
        <v>1</v>
      </c>
      <c r="I36" s="19">
        <f t="shared" ref="I36" si="7">SUM(I5:I35)</f>
        <v>5</v>
      </c>
      <c r="J36" s="98">
        <f t="shared" ref="J36" si="8">SUM(J5:J35)</f>
        <v>2</v>
      </c>
      <c r="K36" s="19">
        <f t="shared" ref="K36" si="9">SUM(K5:K35)</f>
        <v>2</v>
      </c>
      <c r="L36" s="98">
        <f t="shared" ref="L36" si="10">SUM(L5:L35)</f>
        <v>1</v>
      </c>
      <c r="M36" s="19">
        <f t="shared" ref="M36" si="11">SUM(M5:M35)</f>
        <v>5</v>
      </c>
      <c r="N36" s="98">
        <f t="shared" ref="N36" si="12">SUM(N5:N35)</f>
        <v>3</v>
      </c>
      <c r="P36" s="107"/>
      <c r="Q36" s="111"/>
      <c r="R36" s="106"/>
      <c r="S36" s="106"/>
      <c r="AC36" s="43"/>
    </row>
    <row r="37" spans="1:29" ht="25.15" customHeight="1" thickBot="1" x14ac:dyDescent="0.3">
      <c r="A37" s="15">
        <v>0.3</v>
      </c>
      <c r="B37" s="2" t="s">
        <v>45</v>
      </c>
      <c r="C37" s="104">
        <f>D36</f>
        <v>3</v>
      </c>
      <c r="D37" s="16"/>
      <c r="E37" s="104">
        <f>F36</f>
        <v>2</v>
      </c>
      <c r="F37" s="16"/>
      <c r="G37" s="104">
        <f>H36</f>
        <v>1</v>
      </c>
      <c r="H37" s="16"/>
      <c r="I37" s="104">
        <f>J36</f>
        <v>2</v>
      </c>
      <c r="J37" s="16"/>
      <c r="K37" s="104">
        <f>L36</f>
        <v>1</v>
      </c>
      <c r="L37" s="16"/>
      <c r="M37" s="104">
        <f>N36</f>
        <v>3</v>
      </c>
      <c r="N37" s="16"/>
      <c r="P37" s="107"/>
      <c r="Q37" s="106"/>
      <c r="R37" s="112"/>
      <c r="S37" s="106"/>
      <c r="AC37" s="43"/>
    </row>
    <row r="38" spans="1:29" ht="25.15" customHeight="1" thickBot="1" x14ac:dyDescent="0.3">
      <c r="A38" s="33">
        <f>(5.5/1.055)/100</f>
        <v>5.2132701421800952E-2</v>
      </c>
      <c r="B38" s="29" t="s">
        <v>6</v>
      </c>
      <c r="C38" s="20">
        <f>C36-C37</f>
        <v>7</v>
      </c>
      <c r="D38" s="99"/>
      <c r="E38" s="20">
        <f>E36-E37</f>
        <v>3</v>
      </c>
      <c r="F38" s="99"/>
      <c r="G38" s="20">
        <f>G36-G37</f>
        <v>4</v>
      </c>
      <c r="H38" s="99"/>
      <c r="I38" s="20">
        <f>I36-I37</f>
        <v>3</v>
      </c>
      <c r="J38" s="99"/>
      <c r="K38" s="20">
        <f>K36-K37</f>
        <v>1</v>
      </c>
      <c r="L38" s="99"/>
      <c r="M38" s="20">
        <f>M36-M37</f>
        <v>2</v>
      </c>
      <c r="N38" s="99"/>
      <c r="P38" s="107"/>
      <c r="Q38" s="106"/>
      <c r="R38" s="110"/>
      <c r="S38" s="106"/>
      <c r="AC38" s="43"/>
    </row>
    <row r="39" spans="1:29" ht="25.15" customHeight="1" x14ac:dyDescent="0.25">
      <c r="A39" s="30" t="s">
        <v>8</v>
      </c>
      <c r="B39" s="21"/>
      <c r="C39" s="22">
        <f>C38*C4</f>
        <v>7.3500000000000005</v>
      </c>
      <c r="D39" s="100"/>
      <c r="E39" s="22">
        <f>E38*E4</f>
        <v>3.75</v>
      </c>
      <c r="F39" s="100"/>
      <c r="G39" s="22">
        <f>G38*G4</f>
        <v>5.2</v>
      </c>
      <c r="H39" s="100"/>
      <c r="I39" s="22">
        <f>I38*I4</f>
        <v>3.75</v>
      </c>
      <c r="J39" s="100"/>
      <c r="K39" s="22">
        <f>K38*K4</f>
        <v>1.05</v>
      </c>
      <c r="L39" s="100"/>
      <c r="M39" s="22">
        <f>M38*M4</f>
        <v>3.3</v>
      </c>
      <c r="N39" s="100"/>
      <c r="P39" s="107"/>
      <c r="Q39" s="113"/>
      <c r="R39" s="106"/>
      <c r="S39" s="106"/>
      <c r="AC39" s="43"/>
    </row>
    <row r="40" spans="1:29" ht="25.15" customHeight="1" x14ac:dyDescent="0.25">
      <c r="A40" s="31" t="s">
        <v>13</v>
      </c>
      <c r="B40" s="23"/>
      <c r="C40" s="24">
        <f>C42*$A$37</f>
        <v>2.0900473933649288</v>
      </c>
      <c r="D40" s="101"/>
      <c r="E40" s="24">
        <f>E42*$A$37</f>
        <v>1.066350710900474</v>
      </c>
      <c r="F40" s="101"/>
      <c r="G40" s="24">
        <f>G42*$A$37</f>
        <v>1.4786729857819905</v>
      </c>
      <c r="H40" s="101"/>
      <c r="I40" s="24">
        <f>I42*$A$37</f>
        <v>1.066350710900474</v>
      </c>
      <c r="J40" s="101"/>
      <c r="K40" s="24">
        <f>K42*$A$37</f>
        <v>0.29857819905213273</v>
      </c>
      <c r="L40" s="101"/>
      <c r="M40" s="24">
        <f>M42*$A$37</f>
        <v>0.93838862559241698</v>
      </c>
      <c r="N40" s="101"/>
      <c r="P40" s="107"/>
      <c r="Q40" s="106"/>
      <c r="R40" s="106"/>
      <c r="S40" s="106"/>
      <c r="T40" s="106"/>
      <c r="U40" s="106"/>
      <c r="V40" s="106"/>
      <c r="AC40" s="43"/>
    </row>
    <row r="41" spans="1:29" ht="25.15" customHeight="1" x14ac:dyDescent="0.25">
      <c r="A41" s="31" t="s">
        <v>11</v>
      </c>
      <c r="B41" s="23"/>
      <c r="C41" s="25">
        <f>(C42-C40)*5.5%</f>
        <v>0.26822274881516595</v>
      </c>
      <c r="D41" s="102"/>
      <c r="E41" s="25">
        <f>(E42-E40)*5.5%</f>
        <v>0.1368483412322275</v>
      </c>
      <c r="F41" s="102"/>
      <c r="G41" s="25">
        <f>(G42-G40)*5.5%</f>
        <v>0.18976303317535545</v>
      </c>
      <c r="H41" s="102"/>
      <c r="I41" s="25">
        <f>(I42-I40)*5.5%</f>
        <v>0.1368483412322275</v>
      </c>
      <c r="J41" s="102"/>
      <c r="K41" s="25">
        <f>(K42-K40)*5.5%</f>
        <v>3.8317535545023693E-2</v>
      </c>
      <c r="L41" s="102"/>
      <c r="M41" s="25">
        <f>(M42-M40)*5.5%</f>
        <v>0.1204265402843602</v>
      </c>
      <c r="N41" s="102"/>
      <c r="P41" s="107"/>
      <c r="Q41" s="106"/>
      <c r="R41" s="106"/>
      <c r="S41" s="106"/>
      <c r="T41" s="106"/>
      <c r="U41" s="106"/>
      <c r="V41" s="106"/>
      <c r="AC41" s="43"/>
    </row>
    <row r="42" spans="1:29" ht="25.15" customHeight="1" thickBot="1" x14ac:dyDescent="0.25">
      <c r="A42" s="28" t="s">
        <v>12</v>
      </c>
      <c r="B42" s="26"/>
      <c r="C42" s="27">
        <f>C39/1.055</f>
        <v>6.9668246445497637</v>
      </c>
      <c r="D42" s="103"/>
      <c r="E42" s="27">
        <f>E39/1.055</f>
        <v>3.5545023696682465</v>
      </c>
      <c r="F42" s="103"/>
      <c r="G42" s="27">
        <f>G39/1.055</f>
        <v>4.9289099526066353</v>
      </c>
      <c r="H42" s="103"/>
      <c r="I42" s="27">
        <f>I39/1.055</f>
        <v>3.5545023696682465</v>
      </c>
      <c r="J42" s="103"/>
      <c r="K42" s="27">
        <f>K39/1.055</f>
        <v>0.99526066350710907</v>
      </c>
      <c r="L42" s="103"/>
      <c r="M42" s="27">
        <f>M39/1.055</f>
        <v>3.1279620853080567</v>
      </c>
      <c r="N42" s="103"/>
      <c r="P42" s="47"/>
      <c r="Q42" s="97"/>
      <c r="R42" s="97"/>
      <c r="S42" s="97"/>
      <c r="T42" s="97"/>
      <c r="U42" s="97"/>
      <c r="V42" s="97"/>
      <c r="W42" s="97"/>
      <c r="X42" s="97"/>
      <c r="Y42" s="97"/>
      <c r="Z42" s="97"/>
      <c r="AA42" s="97"/>
      <c r="AB42" s="97"/>
      <c r="AC42" s="48"/>
    </row>
    <row r="43" spans="1:29" ht="19.149999999999999" customHeigh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</row>
    <row r="45" spans="1:29" ht="25.15" customHeight="1" x14ac:dyDescent="0.2"/>
    <row r="46" spans="1:29" ht="25.15" customHeight="1" x14ac:dyDescent="0.2"/>
    <row r="47" spans="1:29" ht="25.15" customHeight="1" x14ac:dyDescent="0.2"/>
    <row r="48" spans="1:29" ht="25.15" customHeight="1" x14ac:dyDescent="0.2"/>
    <row r="49" ht="25.15" customHeight="1" x14ac:dyDescent="0.2"/>
    <row r="50" ht="25.15" customHeight="1" x14ac:dyDescent="0.2"/>
    <row r="51" ht="25.15" customHeight="1" x14ac:dyDescent="0.2"/>
    <row r="52" ht="25.15" customHeight="1" x14ac:dyDescent="0.2"/>
    <row r="53" ht="25.15" customHeight="1" x14ac:dyDescent="0.2"/>
    <row r="54" ht="25.15" customHeight="1" x14ac:dyDescent="0.2"/>
    <row r="55" ht="25.15" customHeight="1" x14ac:dyDescent="0.2"/>
    <row r="56" ht="25.15" customHeight="1" x14ac:dyDescent="0.2"/>
    <row r="57" ht="25.15" customHeight="1" x14ac:dyDescent="0.2"/>
    <row r="58" ht="25.15" customHeight="1" x14ac:dyDescent="0.2"/>
    <row r="59" ht="25.15" customHeight="1" x14ac:dyDescent="0.2"/>
    <row r="60" ht="25.15" customHeight="1" x14ac:dyDescent="0.2"/>
    <row r="61" ht="25.15" customHeight="1" x14ac:dyDescent="0.2"/>
    <row r="62" ht="25.15" customHeight="1" x14ac:dyDescent="0.2"/>
    <row r="63" ht="25.15" customHeight="1" x14ac:dyDescent="0.2"/>
    <row r="64" ht="25.15" customHeight="1" x14ac:dyDescent="0.2"/>
    <row r="65" ht="25.15" customHeight="1" x14ac:dyDescent="0.2"/>
    <row r="66" ht="25.15" customHeight="1" x14ac:dyDescent="0.2"/>
    <row r="67" ht="25.15" customHeight="1" x14ac:dyDescent="0.2"/>
    <row r="68" ht="25.15" customHeight="1" x14ac:dyDescent="0.2"/>
    <row r="69" ht="25.15" customHeight="1" x14ac:dyDescent="0.2"/>
    <row r="70" ht="25.15" customHeight="1" x14ac:dyDescent="0.2"/>
    <row r="71" ht="25.15" customHeight="1" x14ac:dyDescent="0.2"/>
    <row r="72" ht="25.15" customHeight="1" x14ac:dyDescent="0.2"/>
    <row r="73" ht="25.15" customHeight="1" x14ac:dyDescent="0.2"/>
    <row r="74" ht="25.15" customHeight="1" x14ac:dyDescent="0.2"/>
    <row r="75" ht="25.15" customHeight="1" x14ac:dyDescent="0.2"/>
    <row r="76" ht="25.15" customHeight="1" x14ac:dyDescent="0.2"/>
    <row r="77" ht="25.15" customHeight="1" x14ac:dyDescent="0.2"/>
    <row r="78" ht="25.15" customHeight="1" x14ac:dyDescent="0.2"/>
    <row r="79" ht="25.15" customHeight="1" x14ac:dyDescent="0.2"/>
    <row r="80" ht="25.15" customHeight="1" x14ac:dyDescent="0.2"/>
    <row r="81" spans="1:7" ht="25.15" customHeight="1" x14ac:dyDescent="0.2"/>
    <row r="82" spans="1:7" ht="25.15" customHeight="1" x14ac:dyDescent="0.2"/>
    <row r="83" spans="1:7" ht="25.15" customHeight="1" x14ac:dyDescent="0.2"/>
    <row r="84" spans="1:7" ht="25.15" customHeight="1" x14ac:dyDescent="0.2"/>
    <row r="85" spans="1:7" ht="25.15" customHeight="1" x14ac:dyDescent="0.2"/>
    <row r="86" spans="1:7" ht="25.15" customHeight="1" x14ac:dyDescent="0.2"/>
    <row r="87" spans="1:7" ht="19.149999999999999" customHeight="1" x14ac:dyDescent="0.25">
      <c r="A87" s="106"/>
      <c r="B87" s="106"/>
      <c r="C87" s="106"/>
      <c r="D87" s="106"/>
      <c r="E87" s="106"/>
      <c r="F87" s="106"/>
      <c r="G87" s="106"/>
    </row>
  </sheetData>
  <mergeCells count="53">
    <mergeCell ref="P20:Q20"/>
    <mergeCell ref="P21:Q21"/>
    <mergeCell ref="P15:Q15"/>
    <mergeCell ref="P16:Q16"/>
    <mergeCell ref="P17:Q17"/>
    <mergeCell ref="P18:Q18"/>
    <mergeCell ref="P19:Q19"/>
    <mergeCell ref="W3:X3"/>
    <mergeCell ref="T3:V3"/>
    <mergeCell ref="W24:X24"/>
    <mergeCell ref="U24:V24"/>
    <mergeCell ref="Z20:AA20"/>
    <mergeCell ref="Z21:AA21"/>
    <mergeCell ref="S20:T20"/>
    <mergeCell ref="Z16:AA16"/>
    <mergeCell ref="Z17:AA17"/>
    <mergeCell ref="V20:X20"/>
    <mergeCell ref="Y8:AA8"/>
    <mergeCell ref="Y9:AA9"/>
    <mergeCell ref="Y10:AA10"/>
    <mergeCell ref="V15:X15"/>
    <mergeCell ref="V16:X16"/>
    <mergeCell ref="Z15:AA15"/>
    <mergeCell ref="D3:D4"/>
    <mergeCell ref="F3:F4"/>
    <mergeCell ref="H3:H4"/>
    <mergeCell ref="S15:T15"/>
    <mergeCell ref="S16:T16"/>
    <mergeCell ref="J3:J4"/>
    <mergeCell ref="L3:L4"/>
    <mergeCell ref="N3:N4"/>
    <mergeCell ref="A1:E1"/>
    <mergeCell ref="G1:M1"/>
    <mergeCell ref="A2:E2"/>
    <mergeCell ref="G2:M2"/>
    <mergeCell ref="Y1:AA1"/>
    <mergeCell ref="S17:T17"/>
    <mergeCell ref="S18:T18"/>
    <mergeCell ref="V17:X17"/>
    <mergeCell ref="V18:X18"/>
    <mergeCell ref="V19:X19"/>
    <mergeCell ref="Z22:AA22"/>
    <mergeCell ref="S19:T19"/>
    <mergeCell ref="Z18:AA18"/>
    <mergeCell ref="Z19:AA19"/>
    <mergeCell ref="S21:T21"/>
    <mergeCell ref="U27:V27"/>
    <mergeCell ref="U26:V26"/>
    <mergeCell ref="W26:X26"/>
    <mergeCell ref="W27:X27"/>
    <mergeCell ref="X22:Y22"/>
    <mergeCell ref="U25:V25"/>
    <mergeCell ref="W25:X25"/>
  </mergeCells>
  <printOptions horizontalCentered="1" verticalCentered="1"/>
  <pageMargins left="0" right="0" top="0" bottom="0" header="0" footer="0"/>
  <pageSetup paperSize="9" scale="66" orientation="portrait" r:id="rId1"/>
  <rowBreaks count="2" manualBreakCount="2">
    <brk id="42" max="16383" man="1"/>
    <brk id="43" max="16383" man="1"/>
  </rowBreaks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0"/>
  <sheetViews>
    <sheetView view="pageBreakPreview" topLeftCell="A3" zoomScale="60" zoomScaleNormal="100" workbookViewId="0">
      <selection activeCell="D27" sqref="D27"/>
    </sheetView>
  </sheetViews>
  <sheetFormatPr baseColWidth="10" defaultRowHeight="15" x14ac:dyDescent="0.2"/>
  <cols>
    <col min="5" max="5" width="11.6640625" customWidth="1"/>
    <col min="6" max="6" width="11.77734375" bestFit="1" customWidth="1"/>
    <col min="7" max="7" width="3.77734375" customWidth="1"/>
    <col min="8" max="14" width="12.6640625" hidden="1" customWidth="1"/>
  </cols>
  <sheetData>
    <row r="1" spans="1:14" ht="18" hidden="1" customHeight="1" x14ac:dyDescent="0.2">
      <c r="A1" s="171" t="s">
        <v>28</v>
      </c>
      <c r="B1" s="172"/>
      <c r="C1" s="172"/>
      <c r="D1" s="172"/>
      <c r="E1" s="172" t="s">
        <v>29</v>
      </c>
      <c r="F1" s="172"/>
      <c r="G1" s="50"/>
      <c r="H1" s="69"/>
      <c r="I1" s="70"/>
      <c r="J1" s="70"/>
      <c r="K1" s="70"/>
      <c r="L1" s="70"/>
      <c r="M1" s="187">
        <f>'Rapid Market'!$Y$1</f>
        <v>45382</v>
      </c>
      <c r="N1" s="188"/>
    </row>
    <row r="2" spans="1:14" ht="18" hidden="1" customHeight="1" thickBot="1" x14ac:dyDescent="0.25">
      <c r="A2" s="173" t="s">
        <v>30</v>
      </c>
      <c r="B2" s="175"/>
      <c r="C2" s="175"/>
      <c r="D2" s="175"/>
      <c r="E2" s="175" t="s">
        <v>31</v>
      </c>
      <c r="F2" s="175"/>
      <c r="H2" s="71"/>
      <c r="I2" s="18"/>
      <c r="J2" s="189" t="s">
        <v>21</v>
      </c>
      <c r="K2" s="189"/>
      <c r="L2" s="86">
        <f>'Rapid Market'!$W$3+1</f>
        <v>25</v>
      </c>
      <c r="M2" s="72"/>
      <c r="N2" s="73"/>
    </row>
    <row r="3" spans="1:14" ht="18" customHeight="1" thickBot="1" x14ac:dyDescent="0.25">
      <c r="A3" s="51" t="s">
        <v>0</v>
      </c>
      <c r="B3" s="51" t="s">
        <v>5</v>
      </c>
      <c r="C3" s="32" t="s">
        <v>1</v>
      </c>
      <c r="D3" s="32" t="s">
        <v>32</v>
      </c>
      <c r="E3" s="32" t="s">
        <v>33</v>
      </c>
      <c r="F3" s="17" t="s">
        <v>2</v>
      </c>
      <c r="H3" s="74"/>
      <c r="I3" s="72"/>
      <c r="J3" s="72"/>
      <c r="K3" s="72"/>
      <c r="L3" s="72"/>
      <c r="M3" s="72"/>
      <c r="N3" s="73"/>
    </row>
    <row r="4" spans="1:14" ht="18" customHeight="1" thickBot="1" x14ac:dyDescent="0.25">
      <c r="A4" s="1"/>
      <c r="B4" s="1"/>
      <c r="C4" s="3">
        <v>1</v>
      </c>
      <c r="D4" s="3">
        <v>0.84</v>
      </c>
      <c r="E4" s="87">
        <v>1.64</v>
      </c>
      <c r="F4" s="4">
        <v>1</v>
      </c>
      <c r="H4" s="124" t="s">
        <v>34</v>
      </c>
      <c r="I4" s="18"/>
      <c r="J4" s="72"/>
      <c r="K4" s="72"/>
      <c r="L4" s="72"/>
      <c r="M4" s="72"/>
      <c r="N4" s="73"/>
    </row>
    <row r="5" spans="1:14" ht="18" customHeight="1" x14ac:dyDescent="0.2">
      <c r="A5" s="52">
        <f>'Rapid Market'!A5</f>
        <v>45352</v>
      </c>
      <c r="B5" s="53">
        <f>A5</f>
        <v>45352</v>
      </c>
      <c r="C5" s="92"/>
      <c r="D5" s="92"/>
      <c r="E5" s="92"/>
      <c r="F5" s="93"/>
      <c r="H5" s="75" t="s">
        <v>35</v>
      </c>
      <c r="I5" s="18"/>
      <c r="J5" s="18"/>
      <c r="K5" s="32" t="s">
        <v>24</v>
      </c>
      <c r="L5" s="18"/>
      <c r="M5" s="18"/>
      <c r="N5" s="76"/>
    </row>
    <row r="6" spans="1:14" ht="18" customHeight="1" x14ac:dyDescent="0.2">
      <c r="A6" s="55">
        <f>A5+1</f>
        <v>45353</v>
      </c>
      <c r="B6" s="56">
        <f t="shared" ref="B6:B35" si="0">A6</f>
        <v>45353</v>
      </c>
      <c r="C6" s="94"/>
      <c r="D6" s="94"/>
      <c r="E6" s="94"/>
      <c r="F6" s="95"/>
      <c r="H6" s="75" t="s">
        <v>36</v>
      </c>
      <c r="I6" s="18"/>
      <c r="J6" s="18"/>
      <c r="K6" s="18"/>
      <c r="L6" s="190" t="str">
        <f>A1</f>
        <v>Centre Hospitalier de la Mauldre</v>
      </c>
      <c r="M6" s="190"/>
      <c r="N6" s="191"/>
    </row>
    <row r="7" spans="1:14" ht="18" customHeight="1" x14ac:dyDescent="0.2">
      <c r="A7" s="55">
        <f t="shared" ref="A7:A35" si="1">A6+1</f>
        <v>45354</v>
      </c>
      <c r="B7" s="56">
        <f t="shared" si="0"/>
        <v>45354</v>
      </c>
      <c r="C7" s="94"/>
      <c r="D7" s="94"/>
      <c r="E7" s="94"/>
      <c r="F7" s="95"/>
      <c r="H7" s="71" t="s">
        <v>37</v>
      </c>
      <c r="I7" s="18"/>
      <c r="J7" s="18"/>
      <c r="K7" s="18"/>
      <c r="L7" s="190" t="str">
        <f>A2</f>
        <v>78350 Jouars Pontchartrain</v>
      </c>
      <c r="M7" s="190"/>
      <c r="N7" s="191"/>
    </row>
    <row r="8" spans="1:14" ht="18" customHeight="1" x14ac:dyDescent="0.2">
      <c r="A8" s="55">
        <f t="shared" si="1"/>
        <v>45355</v>
      </c>
      <c r="B8" s="56">
        <f t="shared" si="0"/>
        <v>45355</v>
      </c>
      <c r="C8" s="94"/>
      <c r="D8" s="94"/>
      <c r="E8" s="94"/>
      <c r="F8" s="95"/>
      <c r="H8" s="42"/>
      <c r="J8" s="18"/>
      <c r="K8" s="18"/>
      <c r="L8" s="190" t="str">
        <f>E1</f>
        <v>23 Rue Saint Louis</v>
      </c>
      <c r="M8" s="190"/>
      <c r="N8" s="191"/>
    </row>
    <row r="9" spans="1:14" ht="18" customHeight="1" x14ac:dyDescent="0.2">
      <c r="A9" s="55">
        <f t="shared" si="1"/>
        <v>45356</v>
      </c>
      <c r="B9" s="56">
        <f t="shared" si="0"/>
        <v>45356</v>
      </c>
      <c r="C9" s="94"/>
      <c r="D9" s="94"/>
      <c r="E9" s="94"/>
      <c r="F9" s="95"/>
      <c r="H9" s="71"/>
      <c r="I9" s="18"/>
      <c r="J9" s="18"/>
      <c r="K9" s="18"/>
      <c r="L9" s="18"/>
      <c r="M9" s="18"/>
      <c r="N9" s="76"/>
    </row>
    <row r="10" spans="1:14" ht="18" customHeight="1" x14ac:dyDescent="0.2">
      <c r="A10" s="55">
        <f t="shared" si="1"/>
        <v>45357</v>
      </c>
      <c r="B10" s="56">
        <f t="shared" si="0"/>
        <v>45357</v>
      </c>
      <c r="C10" s="94"/>
      <c r="D10" s="94"/>
      <c r="E10" s="94"/>
      <c r="F10" s="95"/>
      <c r="H10" s="71"/>
      <c r="I10" s="18"/>
      <c r="J10" s="18"/>
      <c r="K10" s="18"/>
      <c r="L10" s="18"/>
      <c r="M10" s="18"/>
      <c r="N10" s="76"/>
    </row>
    <row r="11" spans="1:14" ht="18" customHeight="1" x14ac:dyDescent="0.2">
      <c r="A11" s="55">
        <f t="shared" si="1"/>
        <v>45358</v>
      </c>
      <c r="B11" s="56">
        <f t="shared" si="0"/>
        <v>45358</v>
      </c>
      <c r="C11" s="94"/>
      <c r="D11" s="94"/>
      <c r="E11" s="94"/>
      <c r="F11" s="95"/>
      <c r="H11" s="71"/>
      <c r="I11" s="18"/>
      <c r="J11" s="18"/>
      <c r="K11" s="18"/>
      <c r="L11" s="18"/>
      <c r="M11" s="18"/>
      <c r="N11" s="76"/>
    </row>
    <row r="12" spans="1:14" ht="18" customHeight="1" x14ac:dyDescent="0.2">
      <c r="A12" s="55">
        <f t="shared" si="1"/>
        <v>45359</v>
      </c>
      <c r="B12" s="56">
        <f t="shared" si="0"/>
        <v>45359</v>
      </c>
      <c r="C12" s="94"/>
      <c r="D12" s="94"/>
      <c r="E12" s="94"/>
      <c r="F12" s="95"/>
      <c r="H12" s="71"/>
      <c r="I12" s="18"/>
      <c r="J12" s="18"/>
      <c r="K12" s="18"/>
      <c r="L12" s="18"/>
      <c r="M12" s="18"/>
      <c r="N12" s="76"/>
    </row>
    <row r="13" spans="1:14" ht="18" customHeight="1" x14ac:dyDescent="0.2">
      <c r="A13" s="55">
        <f t="shared" si="1"/>
        <v>45360</v>
      </c>
      <c r="B13" s="56">
        <f t="shared" si="0"/>
        <v>45360</v>
      </c>
      <c r="C13" s="94"/>
      <c r="D13" s="58"/>
      <c r="E13" s="94"/>
      <c r="F13" s="95"/>
      <c r="H13" s="71"/>
      <c r="I13" s="18"/>
      <c r="J13" s="18"/>
      <c r="K13" s="18"/>
      <c r="L13" s="18"/>
      <c r="M13" s="18"/>
      <c r="N13" s="76"/>
    </row>
    <row r="14" spans="1:14" ht="18" customHeight="1" x14ac:dyDescent="0.2">
      <c r="A14" s="55">
        <f t="shared" si="1"/>
        <v>45361</v>
      </c>
      <c r="B14" s="56">
        <f t="shared" si="0"/>
        <v>45361</v>
      </c>
      <c r="C14" s="94"/>
      <c r="D14" s="94"/>
      <c r="E14" s="94"/>
      <c r="F14" s="95"/>
      <c r="H14" s="71"/>
      <c r="I14" s="18"/>
      <c r="J14" s="18"/>
      <c r="K14" s="18"/>
      <c r="L14" s="18"/>
      <c r="M14" s="18"/>
      <c r="N14" s="76"/>
    </row>
    <row r="15" spans="1:14" ht="18" customHeight="1" x14ac:dyDescent="0.2">
      <c r="A15" s="55">
        <f t="shared" si="1"/>
        <v>45362</v>
      </c>
      <c r="B15" s="56">
        <f t="shared" si="0"/>
        <v>45362</v>
      </c>
      <c r="C15" s="94"/>
      <c r="D15" s="94"/>
      <c r="E15" s="94"/>
      <c r="F15" s="95"/>
      <c r="H15" s="71"/>
      <c r="I15" s="18"/>
      <c r="J15" s="18"/>
      <c r="K15" s="18"/>
      <c r="L15" s="18"/>
      <c r="M15" s="18"/>
      <c r="N15" s="76"/>
    </row>
    <row r="16" spans="1:14" ht="18" customHeight="1" x14ac:dyDescent="0.2">
      <c r="A16" s="55">
        <f t="shared" si="1"/>
        <v>45363</v>
      </c>
      <c r="B16" s="56">
        <f t="shared" si="0"/>
        <v>45363</v>
      </c>
      <c r="C16" s="94"/>
      <c r="D16" s="94"/>
      <c r="E16" s="94"/>
      <c r="F16" s="95"/>
      <c r="H16" s="77" t="s">
        <v>17</v>
      </c>
      <c r="I16" s="190" t="s">
        <v>16</v>
      </c>
      <c r="J16" s="190"/>
      <c r="K16" s="190" t="s">
        <v>22</v>
      </c>
      <c r="L16" s="190"/>
      <c r="M16" s="190" t="s">
        <v>8</v>
      </c>
      <c r="N16" s="191"/>
    </row>
    <row r="17" spans="1:14" ht="18" customHeight="1" x14ac:dyDescent="0.2">
      <c r="A17" s="55">
        <f t="shared" si="1"/>
        <v>45364</v>
      </c>
      <c r="B17" s="56">
        <f t="shared" si="0"/>
        <v>45364</v>
      </c>
      <c r="C17" s="94"/>
      <c r="D17" s="94"/>
      <c r="E17" s="94"/>
      <c r="F17" s="95"/>
      <c r="H17" s="77" t="str">
        <f>C3</f>
        <v>Pain</v>
      </c>
      <c r="I17" s="192">
        <f>C36</f>
        <v>12</v>
      </c>
      <c r="J17" s="192"/>
      <c r="K17" s="193">
        <v>1</v>
      </c>
      <c r="L17" s="193"/>
      <c r="M17" s="193">
        <f>C37</f>
        <v>12</v>
      </c>
      <c r="N17" s="194"/>
    </row>
    <row r="18" spans="1:14" ht="18" customHeight="1" x14ac:dyDescent="0.2">
      <c r="A18" s="55">
        <f t="shared" si="1"/>
        <v>45365</v>
      </c>
      <c r="B18" s="56">
        <f t="shared" si="0"/>
        <v>45365</v>
      </c>
      <c r="C18" s="94"/>
      <c r="D18" s="94"/>
      <c r="E18" s="94"/>
      <c r="F18" s="95"/>
      <c r="H18" s="77" t="str">
        <f>D3</f>
        <v>Pain s/s sel</v>
      </c>
      <c r="I18" s="192">
        <f>D36</f>
        <v>14</v>
      </c>
      <c r="J18" s="192"/>
      <c r="K18" s="193">
        <f>D4</f>
        <v>0.84</v>
      </c>
      <c r="L18" s="193"/>
      <c r="M18" s="193">
        <f>D37</f>
        <v>11.76</v>
      </c>
      <c r="N18" s="194"/>
    </row>
    <row r="19" spans="1:14" ht="18" customHeight="1" x14ac:dyDescent="0.2">
      <c r="A19" s="55">
        <f t="shared" si="1"/>
        <v>45366</v>
      </c>
      <c r="B19" s="56">
        <f t="shared" si="0"/>
        <v>45366</v>
      </c>
      <c r="C19" s="94"/>
      <c r="D19" s="94"/>
      <c r="E19" s="94"/>
      <c r="F19" s="95"/>
      <c r="H19" s="78" t="str">
        <f>E3</f>
        <v>Pain de mie</v>
      </c>
      <c r="I19" s="192" t="e">
        <f>#REF!</f>
        <v>#REF!</v>
      </c>
      <c r="J19" s="192"/>
      <c r="K19" s="193">
        <f>E4</f>
        <v>1.64</v>
      </c>
      <c r="L19" s="193"/>
      <c r="M19" s="193">
        <f>E37</f>
        <v>95.11999999999999</v>
      </c>
      <c r="N19" s="194"/>
    </row>
    <row r="20" spans="1:14" ht="18" customHeight="1" x14ac:dyDescent="0.2">
      <c r="A20" s="55">
        <f t="shared" si="1"/>
        <v>45367</v>
      </c>
      <c r="B20" s="56">
        <f t="shared" si="0"/>
        <v>45367</v>
      </c>
      <c r="C20" s="94"/>
      <c r="D20" s="94"/>
      <c r="E20" s="94"/>
      <c r="F20" s="95"/>
      <c r="H20" s="77" t="str">
        <f>F3</f>
        <v>Croissant</v>
      </c>
      <c r="I20" s="192">
        <f>F36</f>
        <v>30</v>
      </c>
      <c r="J20" s="192"/>
      <c r="K20" s="193">
        <f>F4</f>
        <v>1</v>
      </c>
      <c r="L20" s="193"/>
      <c r="M20" s="193">
        <f>F37</f>
        <v>30</v>
      </c>
      <c r="N20" s="194"/>
    </row>
    <row r="21" spans="1:14" ht="18" customHeight="1" x14ac:dyDescent="0.2">
      <c r="A21" s="55">
        <f t="shared" si="1"/>
        <v>45368</v>
      </c>
      <c r="B21" s="56">
        <f t="shared" si="0"/>
        <v>45368</v>
      </c>
      <c r="C21" s="94"/>
      <c r="D21" s="94"/>
      <c r="E21" s="94"/>
      <c r="F21" s="95"/>
      <c r="H21" s="77" t="e">
        <f>#REF!</f>
        <v>#REF!</v>
      </c>
      <c r="I21" s="32"/>
      <c r="J21" s="32"/>
      <c r="K21" s="118"/>
      <c r="L21" s="118"/>
      <c r="M21" s="193" t="e">
        <f>#REF!</f>
        <v>#REF!</v>
      </c>
      <c r="N21" s="194"/>
    </row>
    <row r="22" spans="1:14" ht="18" customHeight="1" x14ac:dyDescent="0.2">
      <c r="A22" s="55">
        <f t="shared" si="1"/>
        <v>45369</v>
      </c>
      <c r="B22" s="56">
        <f t="shared" si="0"/>
        <v>45369</v>
      </c>
      <c r="C22" s="94"/>
      <c r="D22" s="94"/>
      <c r="E22" s="94"/>
      <c r="F22" s="95"/>
      <c r="H22" s="71"/>
      <c r="I22" s="18"/>
      <c r="J22" s="18"/>
      <c r="K22" s="18"/>
      <c r="L22" s="18"/>
      <c r="M22" s="197"/>
      <c r="N22" s="198"/>
    </row>
    <row r="23" spans="1:14" ht="18" customHeight="1" x14ac:dyDescent="0.2">
      <c r="A23" s="55">
        <f t="shared" si="1"/>
        <v>45370</v>
      </c>
      <c r="B23" s="56">
        <f t="shared" si="0"/>
        <v>45370</v>
      </c>
      <c r="C23" s="94"/>
      <c r="D23" s="94"/>
      <c r="E23" s="94"/>
      <c r="F23" s="95"/>
      <c r="H23" s="71"/>
      <c r="I23" s="18"/>
      <c r="N23" s="76"/>
    </row>
    <row r="24" spans="1:14" ht="18" customHeight="1" x14ac:dyDescent="0.2">
      <c r="A24" s="55">
        <f t="shared" si="1"/>
        <v>45371</v>
      </c>
      <c r="B24" s="56">
        <f t="shared" si="0"/>
        <v>45371</v>
      </c>
      <c r="C24" s="94"/>
      <c r="D24" s="94"/>
      <c r="E24" s="94"/>
      <c r="F24" s="95"/>
      <c r="H24" s="71"/>
      <c r="I24" s="18"/>
      <c r="N24" s="76"/>
    </row>
    <row r="25" spans="1:14" ht="18" customHeight="1" x14ac:dyDescent="0.2">
      <c r="A25" s="55">
        <f t="shared" si="1"/>
        <v>45372</v>
      </c>
      <c r="B25" s="56">
        <f t="shared" si="0"/>
        <v>45372</v>
      </c>
      <c r="C25" s="94"/>
      <c r="D25" s="94"/>
      <c r="E25" s="94"/>
      <c r="F25" s="95"/>
      <c r="H25" s="71"/>
      <c r="I25" s="18"/>
      <c r="N25" s="76"/>
    </row>
    <row r="26" spans="1:14" ht="18" customHeight="1" x14ac:dyDescent="0.2">
      <c r="A26" s="55">
        <f t="shared" si="1"/>
        <v>45373</v>
      </c>
      <c r="B26" s="56">
        <f t="shared" si="0"/>
        <v>45373</v>
      </c>
      <c r="C26" s="94"/>
      <c r="D26" s="94"/>
      <c r="E26" s="94"/>
      <c r="F26" s="95"/>
      <c r="H26" s="71"/>
      <c r="I26" s="18"/>
      <c r="N26" s="76"/>
    </row>
    <row r="27" spans="1:14" ht="18" customHeight="1" x14ac:dyDescent="0.2">
      <c r="A27" s="55">
        <f t="shared" si="1"/>
        <v>45374</v>
      </c>
      <c r="B27" s="56">
        <f t="shared" si="0"/>
        <v>45374</v>
      </c>
      <c r="C27" s="94"/>
      <c r="D27" s="94"/>
      <c r="E27" s="94"/>
      <c r="F27" s="95"/>
      <c r="H27" s="71"/>
      <c r="I27" s="18"/>
      <c r="J27" s="190" t="s">
        <v>12</v>
      </c>
      <c r="K27" s="190"/>
      <c r="L27" s="196">
        <f>SUM(C40:F40)</f>
        <v>141.11848341232226</v>
      </c>
      <c r="M27" s="196"/>
      <c r="N27" s="76"/>
    </row>
    <row r="28" spans="1:14" ht="18" customHeight="1" x14ac:dyDescent="0.2">
      <c r="A28" s="55">
        <f t="shared" si="1"/>
        <v>45375</v>
      </c>
      <c r="B28" s="56">
        <f t="shared" si="0"/>
        <v>45375</v>
      </c>
      <c r="C28" s="94"/>
      <c r="D28" s="94"/>
      <c r="E28" s="94"/>
      <c r="F28" s="95"/>
      <c r="H28" s="71"/>
      <c r="I28" s="18"/>
      <c r="J28" s="190" t="s">
        <v>19</v>
      </c>
      <c r="K28" s="190"/>
      <c r="L28" s="196">
        <f>SUM(C39:F39)</f>
        <v>7.7615165876777255</v>
      </c>
      <c r="M28" s="196"/>
      <c r="N28" s="76"/>
    </row>
    <row r="29" spans="1:14" ht="18" customHeight="1" x14ac:dyDescent="0.2">
      <c r="A29" s="55">
        <f t="shared" si="1"/>
        <v>45376</v>
      </c>
      <c r="B29" s="56">
        <f t="shared" si="0"/>
        <v>45376</v>
      </c>
      <c r="C29" s="94"/>
      <c r="D29" s="94"/>
      <c r="E29" s="94"/>
      <c r="F29" s="95"/>
      <c r="H29" s="71"/>
      <c r="I29" s="18"/>
      <c r="J29" s="190" t="s">
        <v>8</v>
      </c>
      <c r="K29" s="190"/>
      <c r="L29" s="195">
        <f>SUM(C37:F37)</f>
        <v>148.88</v>
      </c>
      <c r="M29" s="195"/>
      <c r="N29" s="76"/>
    </row>
    <row r="30" spans="1:14" ht="18" customHeight="1" x14ac:dyDescent="0.2">
      <c r="A30" s="55">
        <f t="shared" si="1"/>
        <v>45377</v>
      </c>
      <c r="B30" s="56">
        <f t="shared" si="0"/>
        <v>45377</v>
      </c>
      <c r="C30" s="94"/>
      <c r="D30" s="94"/>
      <c r="E30" s="94"/>
      <c r="F30" s="95"/>
      <c r="H30" s="71"/>
      <c r="I30" s="18"/>
      <c r="N30" s="76"/>
    </row>
    <row r="31" spans="1:14" ht="18" customHeight="1" x14ac:dyDescent="0.2">
      <c r="A31" s="55">
        <f t="shared" si="1"/>
        <v>45378</v>
      </c>
      <c r="B31" s="56">
        <f t="shared" si="0"/>
        <v>45378</v>
      </c>
      <c r="C31" s="94"/>
      <c r="D31" s="94"/>
      <c r="E31" s="94"/>
      <c r="F31" s="95"/>
      <c r="H31" s="71"/>
      <c r="I31" s="18"/>
      <c r="J31" s="18"/>
      <c r="K31" s="18"/>
      <c r="L31" s="18"/>
      <c r="M31" s="18"/>
      <c r="N31" s="76"/>
    </row>
    <row r="32" spans="1:14" ht="18" customHeight="1" x14ac:dyDescent="0.2">
      <c r="A32" s="55">
        <f t="shared" si="1"/>
        <v>45379</v>
      </c>
      <c r="B32" s="56">
        <f t="shared" si="0"/>
        <v>45379</v>
      </c>
      <c r="C32" s="94"/>
      <c r="D32" s="94"/>
      <c r="E32" s="94"/>
      <c r="F32" s="95"/>
      <c r="H32" s="71"/>
      <c r="I32" s="79" t="str">
        <f>H4</f>
        <v>Boulangerie Gicquel</v>
      </c>
      <c r="J32" s="18"/>
      <c r="K32" s="18"/>
      <c r="L32" s="18"/>
      <c r="M32" s="18"/>
      <c r="N32" s="76"/>
    </row>
    <row r="33" spans="1:14" ht="18" customHeight="1" x14ac:dyDescent="0.2">
      <c r="A33" s="55">
        <f t="shared" si="1"/>
        <v>45380</v>
      </c>
      <c r="B33" s="56">
        <f t="shared" si="0"/>
        <v>45380</v>
      </c>
      <c r="C33" s="94">
        <v>12</v>
      </c>
      <c r="D33" s="94">
        <v>14</v>
      </c>
      <c r="E33" s="94">
        <v>58</v>
      </c>
      <c r="F33" s="95">
        <v>30</v>
      </c>
      <c r="H33" s="71"/>
      <c r="I33" s="18" t="s">
        <v>18</v>
      </c>
      <c r="J33" s="18"/>
      <c r="K33" s="18"/>
      <c r="L33" s="18"/>
      <c r="M33" s="18"/>
      <c r="N33" s="76"/>
    </row>
    <row r="34" spans="1:14" ht="18" customHeight="1" x14ac:dyDescent="0.2">
      <c r="A34" s="55">
        <f t="shared" si="1"/>
        <v>45381</v>
      </c>
      <c r="B34" s="56">
        <f t="shared" si="0"/>
        <v>45381</v>
      </c>
      <c r="C34" s="94"/>
      <c r="D34" s="94"/>
      <c r="E34" s="94"/>
      <c r="F34" s="95"/>
      <c r="H34" s="71"/>
      <c r="I34" s="18"/>
      <c r="J34" s="18"/>
      <c r="K34" s="18"/>
      <c r="L34" s="18"/>
      <c r="M34" s="18"/>
      <c r="N34" s="76"/>
    </row>
    <row r="35" spans="1:14" ht="18" customHeight="1" thickBot="1" x14ac:dyDescent="0.25">
      <c r="A35" s="59">
        <f t="shared" si="1"/>
        <v>45382</v>
      </c>
      <c r="B35" s="60">
        <f t="shared" si="0"/>
        <v>45382</v>
      </c>
      <c r="C35" s="61"/>
      <c r="D35" s="61"/>
      <c r="E35" s="61"/>
      <c r="F35" s="62"/>
      <c r="H35" s="71"/>
      <c r="I35" s="18"/>
      <c r="J35" s="18"/>
      <c r="K35" s="18"/>
      <c r="N35" s="76"/>
    </row>
    <row r="36" spans="1:14" ht="18" customHeight="1" thickBot="1" x14ac:dyDescent="0.25">
      <c r="A36" s="133"/>
      <c r="B36" s="21" t="s">
        <v>6</v>
      </c>
      <c r="C36" s="19">
        <f>SUM(C6:C35)</f>
        <v>12</v>
      </c>
      <c r="D36" s="19">
        <f>SUM(D6:D35)</f>
        <v>14</v>
      </c>
      <c r="E36" s="19">
        <f>SUM(E6:E35)</f>
        <v>58</v>
      </c>
      <c r="F36" s="19">
        <f>SUM(F6:F35)</f>
        <v>30</v>
      </c>
      <c r="H36" s="71"/>
      <c r="I36" s="18"/>
      <c r="J36" s="79"/>
      <c r="K36" s="18"/>
      <c r="N36" s="76"/>
    </row>
    <row r="37" spans="1:14" ht="18" customHeight="1" x14ac:dyDescent="0.2">
      <c r="A37" s="31" t="s">
        <v>8</v>
      </c>
      <c r="B37" s="21"/>
      <c r="C37" s="22">
        <f>C36*C4</f>
        <v>12</v>
      </c>
      <c r="D37" s="22">
        <f>D36*D4</f>
        <v>11.76</v>
      </c>
      <c r="E37" s="22">
        <f>E36*E4</f>
        <v>95.11999999999999</v>
      </c>
      <c r="F37" s="22">
        <f>F36*F4</f>
        <v>30</v>
      </c>
      <c r="H37" s="71"/>
      <c r="I37" s="80"/>
      <c r="J37" s="18"/>
      <c r="K37" s="18"/>
      <c r="N37" s="76"/>
    </row>
    <row r="38" spans="1:14" ht="18" hidden="1" customHeight="1" x14ac:dyDescent="0.2">
      <c r="A38" s="31" t="s">
        <v>13</v>
      </c>
      <c r="B38" s="23"/>
      <c r="C38" s="24" t="e">
        <f>C37*#REF!</f>
        <v>#REF!</v>
      </c>
      <c r="D38" s="24" t="e">
        <f>D37*#REF!</f>
        <v>#REF!</v>
      </c>
      <c r="E38" s="24" t="e">
        <f>E37*#REF!</f>
        <v>#REF!</v>
      </c>
      <c r="F38" s="24" t="e">
        <f>F37*#REF!</f>
        <v>#REF!</v>
      </c>
      <c r="H38" s="71"/>
      <c r="I38" s="18"/>
      <c r="J38" s="18"/>
      <c r="K38" s="18"/>
      <c r="L38" s="18"/>
      <c r="M38" s="18"/>
      <c r="N38" s="76"/>
    </row>
    <row r="39" spans="1:14" ht="18" customHeight="1" x14ac:dyDescent="0.2">
      <c r="A39" s="31" t="s">
        <v>11</v>
      </c>
      <c r="B39" s="23"/>
      <c r="C39" s="25">
        <f>C40*5.5%</f>
        <v>0.62559241706161139</v>
      </c>
      <c r="D39" s="25">
        <f>D40*5.5%</f>
        <v>0.61308056872037908</v>
      </c>
      <c r="E39" s="25">
        <f>E40*5.5%</f>
        <v>4.9588625592417062</v>
      </c>
      <c r="F39" s="25">
        <f>F40*5.5%</f>
        <v>1.5639810426540284</v>
      </c>
      <c r="H39" s="71"/>
      <c r="I39" s="18"/>
      <c r="J39" s="18"/>
      <c r="K39" s="18"/>
      <c r="L39" s="18"/>
      <c r="M39" s="18"/>
      <c r="N39" s="76"/>
    </row>
    <row r="40" spans="1:14" ht="18" customHeight="1" thickBot="1" x14ac:dyDescent="0.25">
      <c r="A40" s="28" t="s">
        <v>12</v>
      </c>
      <c r="B40" s="26"/>
      <c r="C40" s="27">
        <f>C37/1.055</f>
        <v>11.374407582938389</v>
      </c>
      <c r="D40" s="27">
        <f>D37/1.055</f>
        <v>11.14691943127962</v>
      </c>
      <c r="E40" s="27">
        <f>E37/1.055</f>
        <v>90.161137440758296</v>
      </c>
      <c r="F40" s="27">
        <f>F37/1.055</f>
        <v>28.436018957345972</v>
      </c>
      <c r="H40" s="81"/>
      <c r="I40" s="82"/>
      <c r="J40" s="82"/>
      <c r="K40" s="82"/>
      <c r="L40" s="82"/>
      <c r="M40" s="82"/>
      <c r="N40" s="83"/>
    </row>
  </sheetData>
  <mergeCells count="32">
    <mergeCell ref="J29:K29"/>
    <mergeCell ref="L29:M29"/>
    <mergeCell ref="M21:N21"/>
    <mergeCell ref="J28:K28"/>
    <mergeCell ref="L28:M28"/>
    <mergeCell ref="J27:K27"/>
    <mergeCell ref="L27:M27"/>
    <mergeCell ref="M22:N22"/>
    <mergeCell ref="I19:J19"/>
    <mergeCell ref="K19:L19"/>
    <mergeCell ref="M19:N19"/>
    <mergeCell ref="I20:J20"/>
    <mergeCell ref="K20:L20"/>
    <mergeCell ref="M20:N20"/>
    <mergeCell ref="I17:J17"/>
    <mergeCell ref="K17:L17"/>
    <mergeCell ref="M17:N17"/>
    <mergeCell ref="I18:J18"/>
    <mergeCell ref="K18:L18"/>
    <mergeCell ref="M18:N18"/>
    <mergeCell ref="L6:N6"/>
    <mergeCell ref="L7:N7"/>
    <mergeCell ref="L8:N8"/>
    <mergeCell ref="I16:J16"/>
    <mergeCell ref="K16:L16"/>
    <mergeCell ref="M16:N16"/>
    <mergeCell ref="A1:D1"/>
    <mergeCell ref="E1:F1"/>
    <mergeCell ref="M1:N1"/>
    <mergeCell ref="A2:D2"/>
    <mergeCell ref="E2:F2"/>
    <mergeCell ref="J2:K2"/>
  </mergeCells>
  <printOptions horizontalCentered="1" verticalCentered="1"/>
  <pageMargins left="0" right="0" top="0" bottom="0" header="0" footer="0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43"/>
  <sheetViews>
    <sheetView view="pageBreakPreview" topLeftCell="A3" zoomScale="60" zoomScaleNormal="100" workbookViewId="0">
      <selection activeCell="E3" sqref="E1:L1048576"/>
    </sheetView>
  </sheetViews>
  <sheetFormatPr baseColWidth="10" defaultRowHeight="15" x14ac:dyDescent="0.2"/>
  <cols>
    <col min="2" max="2" width="12.33203125" customWidth="1"/>
    <col min="3" max="4" width="10.77734375"/>
    <col min="5" max="5" width="6" hidden="1" customWidth="1"/>
    <col min="6" max="12" width="12.6640625" hidden="1" customWidth="1"/>
  </cols>
  <sheetData>
    <row r="1" spans="1:12" ht="18" hidden="1" customHeight="1" x14ac:dyDescent="0.2">
      <c r="A1" s="206" t="s">
        <v>39</v>
      </c>
      <c r="B1" s="207"/>
      <c r="C1" s="207" t="s">
        <v>40</v>
      </c>
      <c r="D1" s="208"/>
      <c r="F1" s="84"/>
      <c r="G1" s="85"/>
      <c r="H1" s="39"/>
      <c r="I1" s="39"/>
      <c r="J1" s="39"/>
      <c r="K1" s="209">
        <f>'Rapid Market'!$Y$1</f>
        <v>45382</v>
      </c>
      <c r="L1" s="210"/>
    </row>
    <row r="2" spans="1:12" ht="18" hidden="1" customHeight="1" thickBot="1" x14ac:dyDescent="0.25">
      <c r="A2" s="211" t="s">
        <v>38</v>
      </c>
      <c r="B2" s="212"/>
      <c r="C2" s="212" t="s">
        <v>41</v>
      </c>
      <c r="D2" s="213"/>
      <c r="F2" s="42"/>
      <c r="H2" s="181" t="s">
        <v>21</v>
      </c>
      <c r="I2" s="181"/>
      <c r="J2" s="86">
        <f>'Rapid Market'!$W$3+8</f>
        <v>32</v>
      </c>
      <c r="K2" s="37"/>
      <c r="L2" s="41"/>
    </row>
    <row r="3" spans="1:12" ht="18" customHeight="1" thickBot="1" x14ac:dyDescent="0.25">
      <c r="A3" s="51" t="s">
        <v>0</v>
      </c>
      <c r="B3" s="51" t="s">
        <v>5</v>
      </c>
      <c r="C3" s="51" t="s">
        <v>4</v>
      </c>
      <c r="D3" s="17" t="s">
        <v>20</v>
      </c>
      <c r="F3" s="40"/>
      <c r="G3" s="37"/>
      <c r="H3" s="37"/>
      <c r="I3" s="37"/>
      <c r="J3" s="37"/>
      <c r="K3" s="37"/>
      <c r="L3" s="41"/>
    </row>
    <row r="4" spans="1:12" ht="18" customHeight="1" thickBot="1" x14ac:dyDescent="0.25">
      <c r="A4" s="1"/>
      <c r="B4" s="1"/>
      <c r="C4" s="3">
        <v>1.05</v>
      </c>
      <c r="D4" s="134">
        <v>0</v>
      </c>
      <c r="F4" s="124" t="s">
        <v>34</v>
      </c>
      <c r="H4" s="37"/>
      <c r="I4" s="37"/>
      <c r="J4" s="37"/>
      <c r="K4" s="37"/>
      <c r="L4" s="41"/>
    </row>
    <row r="5" spans="1:12" ht="18" customHeight="1" x14ac:dyDescent="0.2">
      <c r="A5" s="52">
        <f>'Rapid Market'!A5</f>
        <v>45352</v>
      </c>
      <c r="B5" s="53">
        <f>A5</f>
        <v>45352</v>
      </c>
      <c r="C5" s="65"/>
      <c r="D5" s="54"/>
      <c r="F5" s="44" t="s">
        <v>35</v>
      </c>
      <c r="I5" s="119" t="s">
        <v>24</v>
      </c>
      <c r="L5" s="43"/>
    </row>
    <row r="6" spans="1:12" ht="18" customHeight="1" x14ac:dyDescent="0.2">
      <c r="A6" s="55">
        <f>A5+1</f>
        <v>45353</v>
      </c>
      <c r="B6" s="56">
        <f t="shared" ref="B6:B35" si="0">A6</f>
        <v>45353</v>
      </c>
      <c r="C6" s="66"/>
      <c r="D6" s="57"/>
      <c r="F6" s="44" t="s">
        <v>36</v>
      </c>
      <c r="J6" s="202" t="str">
        <f>A1</f>
        <v xml:space="preserve">Ecole </v>
      </c>
      <c r="K6" s="202"/>
      <c r="L6" s="205"/>
    </row>
    <row r="7" spans="1:12" ht="18" customHeight="1" x14ac:dyDescent="0.2">
      <c r="A7" s="55">
        <f t="shared" ref="A7:A35" si="1">A6+1</f>
        <v>45354</v>
      </c>
      <c r="B7" s="56">
        <f t="shared" si="0"/>
        <v>45354</v>
      </c>
      <c r="C7" s="66"/>
      <c r="D7" s="57"/>
      <c r="F7" s="42" t="s">
        <v>37</v>
      </c>
      <c r="J7" s="202" t="str">
        <f>C1</f>
        <v>Place Mancest</v>
      </c>
      <c r="K7" s="202"/>
      <c r="L7" s="205"/>
    </row>
    <row r="8" spans="1:12" ht="18" customHeight="1" x14ac:dyDescent="0.2">
      <c r="A8" s="55">
        <f t="shared" si="1"/>
        <v>45355</v>
      </c>
      <c r="B8" s="56">
        <f t="shared" si="0"/>
        <v>45355</v>
      </c>
      <c r="C8" s="66"/>
      <c r="D8" s="57"/>
      <c r="F8" s="42"/>
      <c r="J8" s="202" t="str">
        <f>A2</f>
        <v>78640 Neauphle le Château</v>
      </c>
      <c r="K8" s="202"/>
      <c r="L8" s="205"/>
    </row>
    <row r="9" spans="1:12" ht="18" customHeight="1" x14ac:dyDescent="0.2">
      <c r="A9" s="55">
        <f t="shared" si="1"/>
        <v>45356</v>
      </c>
      <c r="B9" s="56">
        <f t="shared" si="0"/>
        <v>45356</v>
      </c>
      <c r="C9" s="66"/>
      <c r="D9" s="57"/>
      <c r="F9" s="42"/>
      <c r="L9" s="43"/>
    </row>
    <row r="10" spans="1:12" ht="18" customHeight="1" x14ac:dyDescent="0.2">
      <c r="A10" s="55">
        <f t="shared" si="1"/>
        <v>45357</v>
      </c>
      <c r="B10" s="56">
        <f t="shared" si="0"/>
        <v>45357</v>
      </c>
      <c r="C10" s="66"/>
      <c r="D10" s="57"/>
      <c r="F10" s="42"/>
      <c r="L10" s="43"/>
    </row>
    <row r="11" spans="1:12" ht="18" customHeight="1" x14ac:dyDescent="0.2">
      <c r="A11" s="55">
        <f t="shared" si="1"/>
        <v>45358</v>
      </c>
      <c r="B11" s="56">
        <f t="shared" si="0"/>
        <v>45358</v>
      </c>
      <c r="C11" s="66"/>
      <c r="D11" s="57"/>
      <c r="F11" s="42"/>
      <c r="L11" s="43"/>
    </row>
    <row r="12" spans="1:12" ht="18" customHeight="1" x14ac:dyDescent="0.2">
      <c r="A12" s="55">
        <f t="shared" si="1"/>
        <v>45359</v>
      </c>
      <c r="B12" s="56">
        <f t="shared" si="0"/>
        <v>45359</v>
      </c>
      <c r="C12" s="66"/>
      <c r="D12" s="57"/>
      <c r="F12" s="42"/>
      <c r="L12" s="43"/>
    </row>
    <row r="13" spans="1:12" ht="18" customHeight="1" x14ac:dyDescent="0.2">
      <c r="A13" s="55">
        <f t="shared" si="1"/>
        <v>45360</v>
      </c>
      <c r="B13" s="56">
        <f t="shared" si="0"/>
        <v>45360</v>
      </c>
      <c r="C13" s="66"/>
      <c r="D13" s="57"/>
      <c r="F13" s="42"/>
      <c r="L13" s="43"/>
    </row>
    <row r="14" spans="1:12" ht="18" customHeight="1" x14ac:dyDescent="0.2">
      <c r="A14" s="55">
        <f t="shared" si="1"/>
        <v>45361</v>
      </c>
      <c r="B14" s="56">
        <f t="shared" si="0"/>
        <v>45361</v>
      </c>
      <c r="C14" s="66"/>
      <c r="D14" s="57"/>
      <c r="F14" s="42"/>
      <c r="L14" s="43"/>
    </row>
    <row r="15" spans="1:12" ht="18" customHeight="1" x14ac:dyDescent="0.2">
      <c r="A15" s="55">
        <f t="shared" si="1"/>
        <v>45362</v>
      </c>
      <c r="B15" s="56">
        <f t="shared" si="0"/>
        <v>45362</v>
      </c>
      <c r="C15" s="66"/>
      <c r="D15" s="57"/>
      <c r="F15" s="42"/>
      <c r="L15" s="43"/>
    </row>
    <row r="16" spans="1:12" ht="18" customHeight="1" x14ac:dyDescent="0.2">
      <c r="A16" s="55">
        <f t="shared" si="1"/>
        <v>45363</v>
      </c>
      <c r="B16" s="56">
        <f t="shared" si="0"/>
        <v>45363</v>
      </c>
      <c r="C16" s="66"/>
      <c r="D16" s="57"/>
      <c r="F16" s="45" t="s">
        <v>17</v>
      </c>
      <c r="G16" s="202" t="s">
        <v>16</v>
      </c>
      <c r="H16" s="202"/>
      <c r="I16" s="202" t="s">
        <v>22</v>
      </c>
      <c r="J16" s="202"/>
      <c r="K16" s="202" t="s">
        <v>8</v>
      </c>
      <c r="L16" s="205"/>
    </row>
    <row r="17" spans="1:12" ht="18" customHeight="1" x14ac:dyDescent="0.2">
      <c r="A17" s="55">
        <f t="shared" si="1"/>
        <v>45364</v>
      </c>
      <c r="B17" s="56">
        <f t="shared" si="0"/>
        <v>45364</v>
      </c>
      <c r="C17" s="66"/>
      <c r="D17" s="57"/>
      <c r="F17" s="46" t="str">
        <f>C3</f>
        <v>Baguette</v>
      </c>
      <c r="G17" s="199">
        <f>C38</f>
        <v>30</v>
      </c>
      <c r="H17" s="199"/>
      <c r="I17" s="200">
        <f>C4</f>
        <v>1.05</v>
      </c>
      <c r="J17" s="200"/>
      <c r="K17" s="200">
        <f>C39</f>
        <v>31.5</v>
      </c>
      <c r="L17" s="201"/>
    </row>
    <row r="18" spans="1:12" ht="18" customHeight="1" x14ac:dyDescent="0.2">
      <c r="A18" s="55">
        <f t="shared" si="1"/>
        <v>45365</v>
      </c>
      <c r="B18" s="56">
        <f t="shared" si="0"/>
        <v>45365</v>
      </c>
      <c r="C18" s="66"/>
      <c r="D18" s="57"/>
      <c r="F18" s="46" t="str">
        <f>D3</f>
        <v xml:space="preserve">Divers </v>
      </c>
      <c r="G18" s="120"/>
      <c r="H18" s="120"/>
      <c r="I18" s="121"/>
      <c r="J18" s="121"/>
      <c r="K18" s="200">
        <f>D39</f>
        <v>6</v>
      </c>
      <c r="L18" s="201"/>
    </row>
    <row r="19" spans="1:12" ht="18" customHeight="1" x14ac:dyDescent="0.2">
      <c r="A19" s="55">
        <f t="shared" si="1"/>
        <v>45366</v>
      </c>
      <c r="B19" s="56">
        <f t="shared" si="0"/>
        <v>45366</v>
      </c>
      <c r="C19" s="66"/>
      <c r="D19" s="57"/>
      <c r="F19" s="42"/>
      <c r="L19" s="43"/>
    </row>
    <row r="20" spans="1:12" ht="18" customHeight="1" x14ac:dyDescent="0.2">
      <c r="A20" s="55">
        <f t="shared" si="1"/>
        <v>45367</v>
      </c>
      <c r="B20" s="56">
        <f t="shared" si="0"/>
        <v>45367</v>
      </c>
      <c r="C20" s="66"/>
      <c r="D20" s="57"/>
      <c r="F20" s="45"/>
      <c r="G20" s="120"/>
      <c r="H20" s="120"/>
      <c r="I20" s="121"/>
      <c r="J20" s="121"/>
      <c r="K20" s="121"/>
      <c r="L20" s="122"/>
    </row>
    <row r="21" spans="1:12" ht="18" customHeight="1" x14ac:dyDescent="0.2">
      <c r="A21" s="55">
        <f t="shared" si="1"/>
        <v>45368</v>
      </c>
      <c r="B21" s="56">
        <f t="shared" si="0"/>
        <v>45368</v>
      </c>
      <c r="C21" s="66">
        <v>7</v>
      </c>
      <c r="D21" s="57"/>
      <c r="F21" s="45"/>
      <c r="G21" s="119"/>
      <c r="H21" s="119"/>
      <c r="I21" s="123"/>
      <c r="J21" s="123"/>
      <c r="K21" s="121"/>
      <c r="L21" s="122"/>
    </row>
    <row r="22" spans="1:12" ht="18" customHeight="1" x14ac:dyDescent="0.2">
      <c r="A22" s="55">
        <f t="shared" si="1"/>
        <v>45369</v>
      </c>
      <c r="B22" s="56">
        <f t="shared" si="0"/>
        <v>45369</v>
      </c>
      <c r="C22" s="66"/>
      <c r="D22" s="57"/>
      <c r="F22" s="42"/>
      <c r="L22" s="43"/>
    </row>
    <row r="23" spans="1:12" ht="18" customHeight="1" x14ac:dyDescent="0.2">
      <c r="A23" s="55">
        <f t="shared" si="1"/>
        <v>45370</v>
      </c>
      <c r="B23" s="56">
        <f t="shared" si="0"/>
        <v>45370</v>
      </c>
      <c r="C23" s="66"/>
      <c r="D23" s="57"/>
      <c r="F23" s="42"/>
      <c r="H23" s="202" t="s">
        <v>13</v>
      </c>
      <c r="I23" s="202"/>
      <c r="J23" s="200">
        <f>B40</f>
        <v>3.7500000000000004</v>
      </c>
      <c r="K23" s="200"/>
      <c r="L23" s="43"/>
    </row>
    <row r="24" spans="1:12" ht="18" customHeight="1" x14ac:dyDescent="0.2">
      <c r="A24" s="55">
        <f t="shared" si="1"/>
        <v>45371</v>
      </c>
      <c r="B24" s="56">
        <f t="shared" si="0"/>
        <v>45371</v>
      </c>
      <c r="C24" s="66"/>
      <c r="D24" s="57"/>
      <c r="F24" s="42"/>
      <c r="H24" s="202" t="s">
        <v>12</v>
      </c>
      <c r="I24" s="202"/>
      <c r="J24" s="204">
        <f>B43</f>
        <v>31.990521327014221</v>
      </c>
      <c r="K24" s="204"/>
      <c r="L24" s="43"/>
    </row>
    <row r="25" spans="1:12" ht="18" customHeight="1" x14ac:dyDescent="0.2">
      <c r="A25" s="55">
        <f t="shared" si="1"/>
        <v>45372</v>
      </c>
      <c r="B25" s="56">
        <f t="shared" si="0"/>
        <v>45372</v>
      </c>
      <c r="C25" s="66"/>
      <c r="D25" s="57"/>
      <c r="F25" s="42"/>
      <c r="H25" s="202" t="s">
        <v>19</v>
      </c>
      <c r="I25" s="202"/>
      <c r="J25" s="204">
        <f>B42</f>
        <v>1.7594786729857823</v>
      </c>
      <c r="K25" s="204"/>
      <c r="L25" s="43"/>
    </row>
    <row r="26" spans="1:12" ht="18" customHeight="1" x14ac:dyDescent="0.2">
      <c r="A26" s="55">
        <f t="shared" si="1"/>
        <v>45373</v>
      </c>
      <c r="B26" s="56">
        <f t="shared" si="0"/>
        <v>45373</v>
      </c>
      <c r="C26" s="66"/>
      <c r="D26" s="57"/>
      <c r="F26" s="42"/>
      <c r="H26" s="202" t="s">
        <v>8</v>
      </c>
      <c r="I26" s="202"/>
      <c r="J26" s="203">
        <f>B41</f>
        <v>33.75</v>
      </c>
      <c r="K26" s="203"/>
      <c r="L26" s="43"/>
    </row>
    <row r="27" spans="1:12" ht="18" customHeight="1" x14ac:dyDescent="0.2">
      <c r="A27" s="55">
        <f t="shared" si="1"/>
        <v>45374</v>
      </c>
      <c r="B27" s="56">
        <f t="shared" si="0"/>
        <v>45374</v>
      </c>
      <c r="C27" s="66">
        <v>2</v>
      </c>
      <c r="D27" s="57"/>
      <c r="F27" s="42"/>
      <c r="L27" s="43"/>
    </row>
    <row r="28" spans="1:12" ht="18" customHeight="1" x14ac:dyDescent="0.2">
      <c r="A28" s="55">
        <f t="shared" si="1"/>
        <v>45375</v>
      </c>
      <c r="B28" s="56">
        <f t="shared" si="0"/>
        <v>45375</v>
      </c>
      <c r="C28" s="66"/>
      <c r="D28" s="57"/>
      <c r="F28" s="42"/>
      <c r="L28" s="43"/>
    </row>
    <row r="29" spans="1:12" ht="18" customHeight="1" x14ac:dyDescent="0.2">
      <c r="A29" s="55">
        <f t="shared" si="1"/>
        <v>45376</v>
      </c>
      <c r="B29" s="56">
        <f t="shared" si="0"/>
        <v>45376</v>
      </c>
      <c r="C29" s="66"/>
      <c r="D29" s="57"/>
      <c r="F29" s="42"/>
      <c r="L29" s="43"/>
    </row>
    <row r="30" spans="1:12" ht="18" customHeight="1" x14ac:dyDescent="0.2">
      <c r="A30" s="55">
        <f t="shared" si="1"/>
        <v>45377</v>
      </c>
      <c r="B30" s="56">
        <f t="shared" si="0"/>
        <v>45377</v>
      </c>
      <c r="C30" s="66">
        <v>10</v>
      </c>
      <c r="D30" s="57"/>
      <c r="F30" s="42"/>
      <c r="L30" s="43"/>
    </row>
    <row r="31" spans="1:12" ht="18" customHeight="1" x14ac:dyDescent="0.2">
      <c r="A31" s="55">
        <f t="shared" si="1"/>
        <v>45378</v>
      </c>
      <c r="B31" s="56">
        <f t="shared" si="0"/>
        <v>45378</v>
      </c>
      <c r="C31" s="66"/>
      <c r="D31" s="57"/>
      <c r="F31" s="42"/>
      <c r="L31" s="43"/>
    </row>
    <row r="32" spans="1:12" ht="18" customHeight="1" x14ac:dyDescent="0.2">
      <c r="A32" s="55">
        <f t="shared" si="1"/>
        <v>45379</v>
      </c>
      <c r="B32" s="56">
        <f t="shared" si="0"/>
        <v>45379</v>
      </c>
      <c r="C32" s="66">
        <v>5</v>
      </c>
      <c r="D32" s="57"/>
      <c r="F32" s="42"/>
      <c r="G32" s="36" t="e">
        <f ca="1">PROPER(ConvNumberLetter(B41,1))</f>
        <v>#NAME?</v>
      </c>
      <c r="L32" s="43"/>
    </row>
    <row r="33" spans="1:12" ht="18" customHeight="1" x14ac:dyDescent="0.2">
      <c r="A33" s="55">
        <f t="shared" si="1"/>
        <v>45380</v>
      </c>
      <c r="B33" s="56">
        <f t="shared" si="0"/>
        <v>45380</v>
      </c>
      <c r="C33" s="66">
        <v>6</v>
      </c>
      <c r="D33" s="66">
        <v>6</v>
      </c>
      <c r="F33" s="42"/>
      <c r="G33" t="s">
        <v>18</v>
      </c>
      <c r="L33" s="43"/>
    </row>
    <row r="34" spans="1:12" ht="18" customHeight="1" x14ac:dyDescent="0.2">
      <c r="A34" s="55">
        <f t="shared" si="1"/>
        <v>45381</v>
      </c>
      <c r="B34" s="56">
        <f t="shared" si="0"/>
        <v>45381</v>
      </c>
      <c r="C34" s="66"/>
      <c r="D34" s="57"/>
      <c r="F34" s="42"/>
      <c r="L34" s="43"/>
    </row>
    <row r="35" spans="1:12" ht="18" customHeight="1" thickBot="1" x14ac:dyDescent="0.25">
      <c r="A35" s="55">
        <f t="shared" si="1"/>
        <v>45382</v>
      </c>
      <c r="B35" s="56">
        <f t="shared" si="0"/>
        <v>45382</v>
      </c>
      <c r="C35" s="66"/>
      <c r="D35" s="63"/>
      <c r="F35" s="42"/>
      <c r="L35" s="43"/>
    </row>
    <row r="36" spans="1:12" ht="18" customHeight="1" thickBot="1" x14ac:dyDescent="0.25">
      <c r="A36" s="67" t="s">
        <v>9</v>
      </c>
      <c r="B36" s="14" t="s">
        <v>15</v>
      </c>
      <c r="C36" s="19">
        <f>SUM(C5:C35)</f>
        <v>30</v>
      </c>
      <c r="D36" s="19">
        <f>SUM(D5:D35)</f>
        <v>6</v>
      </c>
      <c r="F36" s="42"/>
      <c r="G36" s="34"/>
      <c r="L36" s="43"/>
    </row>
    <row r="37" spans="1:12" ht="18" customHeight="1" thickBot="1" x14ac:dyDescent="0.25">
      <c r="A37" s="15">
        <v>0.1</v>
      </c>
      <c r="B37" s="2" t="s">
        <v>14</v>
      </c>
      <c r="C37" s="16">
        <v>0</v>
      </c>
      <c r="D37" s="16">
        <v>0</v>
      </c>
      <c r="F37" s="42"/>
      <c r="H37" s="35"/>
      <c r="L37" s="43"/>
    </row>
    <row r="38" spans="1:12" ht="18" customHeight="1" thickBot="1" x14ac:dyDescent="0.25">
      <c r="A38" s="64">
        <f>'Rapid Market'!A38</f>
        <v>5.2132701421800952E-2</v>
      </c>
      <c r="B38" s="29" t="s">
        <v>6</v>
      </c>
      <c r="C38" s="20">
        <f>C36-C37</f>
        <v>30</v>
      </c>
      <c r="D38" s="20">
        <f>D36-D37</f>
        <v>6</v>
      </c>
      <c r="F38" s="42"/>
      <c r="H38" s="36"/>
      <c r="L38" s="43"/>
    </row>
    <row r="39" spans="1:12" ht="18" customHeight="1" x14ac:dyDescent="0.2">
      <c r="A39" s="30" t="s">
        <v>8</v>
      </c>
      <c r="B39" s="21">
        <f>SUM(C39:E39)</f>
        <v>37.5</v>
      </c>
      <c r="C39" s="22">
        <f>C38*C4</f>
        <v>31.5</v>
      </c>
      <c r="D39" s="24">
        <f>D38</f>
        <v>6</v>
      </c>
      <c r="F39" s="42"/>
      <c r="G39" s="49"/>
      <c r="L39" s="43"/>
    </row>
    <row r="40" spans="1:12" ht="18" customHeight="1" x14ac:dyDescent="0.2">
      <c r="A40" s="31" t="s">
        <v>13</v>
      </c>
      <c r="B40" s="23">
        <f>SUM(C40:E40)</f>
        <v>3.7500000000000004</v>
      </c>
      <c r="C40" s="24">
        <f>C39*$A$37</f>
        <v>3.1500000000000004</v>
      </c>
      <c r="D40" s="24">
        <f>D39*$A$37</f>
        <v>0.60000000000000009</v>
      </c>
      <c r="F40" s="42"/>
      <c r="L40" s="43"/>
    </row>
    <row r="41" spans="1:12" ht="18" customHeight="1" x14ac:dyDescent="0.2">
      <c r="A41" s="31" t="s">
        <v>10</v>
      </c>
      <c r="B41" s="23">
        <f>SUM(C41:E41)</f>
        <v>33.75</v>
      </c>
      <c r="C41" s="25">
        <f>C39-C40</f>
        <v>28.35</v>
      </c>
      <c r="D41" s="25">
        <f>D39-D40</f>
        <v>5.4</v>
      </c>
      <c r="F41" s="42"/>
      <c r="L41" s="43"/>
    </row>
    <row r="42" spans="1:12" ht="18" customHeight="1" x14ac:dyDescent="0.2">
      <c r="A42" s="31" t="s">
        <v>11</v>
      </c>
      <c r="B42" s="23">
        <f>SUM(C42:E42)</f>
        <v>1.7594786729857823</v>
      </c>
      <c r="C42" s="25">
        <f>C41*$A$38</f>
        <v>1.4779620853080571</v>
      </c>
      <c r="D42" s="25">
        <f>D41*$A$38</f>
        <v>0.28151658767772514</v>
      </c>
      <c r="F42" s="42"/>
      <c r="L42" s="43"/>
    </row>
    <row r="43" spans="1:12" ht="18" customHeight="1" thickBot="1" x14ac:dyDescent="0.25">
      <c r="A43" s="28" t="s">
        <v>12</v>
      </c>
      <c r="B43" s="26">
        <f>SUM(C43:E43)</f>
        <v>31.990521327014221</v>
      </c>
      <c r="C43" s="27">
        <f>C41-C42</f>
        <v>26.872037914691944</v>
      </c>
      <c r="D43" s="27">
        <f>D41-D42</f>
        <v>5.1184834123222753</v>
      </c>
      <c r="F43" s="47"/>
      <c r="G43" s="97"/>
      <c r="H43" s="97"/>
      <c r="I43" s="97"/>
      <c r="J43" s="97"/>
      <c r="K43" s="97"/>
      <c r="L43" s="48"/>
    </row>
  </sheetData>
  <mergeCells count="24">
    <mergeCell ref="A1:B1"/>
    <mergeCell ref="C1:D1"/>
    <mergeCell ref="K1:L1"/>
    <mergeCell ref="A2:B2"/>
    <mergeCell ref="C2:D2"/>
    <mergeCell ref="H2:I2"/>
    <mergeCell ref="J6:L6"/>
    <mergeCell ref="J7:L7"/>
    <mergeCell ref="J8:L8"/>
    <mergeCell ref="G16:H16"/>
    <mergeCell ref="I16:J16"/>
    <mergeCell ref="K16:L16"/>
    <mergeCell ref="G17:H17"/>
    <mergeCell ref="I17:J17"/>
    <mergeCell ref="K17:L17"/>
    <mergeCell ref="K18:L18"/>
    <mergeCell ref="H26:I26"/>
    <mergeCell ref="J26:K26"/>
    <mergeCell ref="H23:I23"/>
    <mergeCell ref="J23:K23"/>
    <mergeCell ref="H25:I25"/>
    <mergeCell ref="J25:K25"/>
    <mergeCell ref="H24:I24"/>
    <mergeCell ref="J24:K24"/>
  </mergeCells>
  <printOptions horizontalCentered="1" verticalCentered="1"/>
  <pageMargins left="0" right="0" top="0" bottom="0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Base fichier clients</vt:lpstr>
      <vt:lpstr>Facturation</vt:lpstr>
      <vt:lpstr>Rapid Market</vt:lpstr>
      <vt:lpstr>Hôpital NLC</vt:lpstr>
      <vt:lpstr>Ecole NLC</vt:lpstr>
      <vt:lpstr>'Ecole NLC'!Zone_d_impression</vt:lpstr>
      <vt:lpstr>Facturation!Zone_d_impression</vt:lpstr>
      <vt:lpstr>'Hôpital NLC'!Zone_d_impression</vt:lpstr>
      <vt:lpstr>'Rapid Market'!Zone_d_impression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Angelique Liaigre</cp:lastModifiedBy>
  <cp:lastPrinted>2024-03-05T12:49:23Z</cp:lastPrinted>
  <dcterms:created xsi:type="dcterms:W3CDTF">2018-07-13T16:16:42Z</dcterms:created>
  <dcterms:modified xsi:type="dcterms:W3CDTF">2024-03-06T08:11:24Z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