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29.xml" ContentType="application/vnd.openxmlformats-officedocument.drawingml.chart+xml"/>
  <Override PartName="/xl/charts/chart30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31.xml" ContentType="application/vnd.openxmlformats-officedocument.drawingml.chart+xml"/>
  <Override PartName="/xl/charts/chart32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charts/chart33.xml" ContentType="application/vnd.openxmlformats-officedocument.drawingml.chart+xml"/>
  <Override PartName="/xl/charts/chart34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charts/chart35.xml" ContentType="application/vnd.openxmlformats-officedocument.drawingml.chart+xml"/>
  <Override PartName="/xl/charts/chart36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charts/chart37.xml" ContentType="application/vnd.openxmlformats-officedocument.drawingml.chart+xml"/>
  <Override PartName="/xl/charts/chart38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charts/chart39.xml" ContentType="application/vnd.openxmlformats-officedocument.drawingml.chart+xml"/>
  <Override PartName="/xl/charts/chart4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charts/chart41.xml" ContentType="application/vnd.openxmlformats-officedocument.drawingml.chart+xml"/>
  <Override PartName="/xl/charts/chart42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charts/chart43.xml" ContentType="application/vnd.openxmlformats-officedocument.drawingml.chart+xml"/>
  <Override PartName="/xl/charts/chart44.xml" ContentType="application/vnd.openxmlformats-officedocument.drawingml.chart+xml"/>
  <Override PartName="/xl/charts/style22.xml" ContentType="application/vnd.ms-office.chartstyle+xml"/>
  <Override PartName="/xl/charts/colors22.xml" ContentType="application/vnd.ms-office.chartcolorstyle+xml"/>
  <Override PartName="/xl/charts/chart45.xml" ContentType="application/vnd.openxmlformats-officedocument.drawingml.chart+xml"/>
  <Override PartName="/xl/charts/chart46.xml" ContentType="application/vnd.openxmlformats-officedocument.drawingml.chart+xml"/>
  <Override PartName="/xl/charts/style23.xml" ContentType="application/vnd.ms-office.chartstyle+xml"/>
  <Override PartName="/xl/charts/colors23.xml" ContentType="application/vnd.ms-office.chartcolorstyle+xml"/>
  <Override PartName="/xl/charts/chart47.xml" ContentType="application/vnd.openxmlformats-officedocument.drawingml.chart+xml"/>
  <Override PartName="/xl/charts/chart48.xml" ContentType="application/vnd.openxmlformats-officedocument.drawingml.chart+xml"/>
  <Override PartName="/xl/charts/style24.xml" ContentType="application/vnd.ms-office.chartstyle+xml"/>
  <Override PartName="/xl/charts/colors24.xml" ContentType="application/vnd.ms-office.chartcolorstyle+xml"/>
  <Override PartName="/xl/charts/chart49.xml" ContentType="application/vnd.openxmlformats-officedocument.drawingml.chart+xml"/>
  <Override PartName="/xl/charts/chart50.xml" ContentType="application/vnd.openxmlformats-officedocument.drawingml.chart+xml"/>
  <Override PartName="/xl/charts/style25.xml" ContentType="application/vnd.ms-office.chartstyle+xml"/>
  <Override PartName="/xl/charts/colors25.xml" ContentType="application/vnd.ms-office.chartcolorstyle+xml"/>
  <Override PartName="/xl/charts/chart51.xml" ContentType="application/vnd.openxmlformats-officedocument.drawingml.chart+xml"/>
  <Override PartName="/xl/charts/chart52.xml" ContentType="application/vnd.openxmlformats-officedocument.drawingml.chart+xml"/>
  <Override PartName="/xl/charts/style26.xml" ContentType="application/vnd.ms-office.chartstyle+xml"/>
  <Override PartName="/xl/charts/colors26.xml" ContentType="application/vnd.ms-office.chartcolorstyle+xml"/>
  <Override PartName="/xl/charts/chart53.xml" ContentType="application/vnd.openxmlformats-officedocument.drawingml.chart+xml"/>
  <Override PartName="/xl/charts/chart54.xml" ContentType="application/vnd.openxmlformats-officedocument.drawingml.chart+xml"/>
  <Override PartName="/xl/charts/style27.xml" ContentType="application/vnd.ms-office.chartstyle+xml"/>
  <Override PartName="/xl/charts/colors27.xml" ContentType="application/vnd.ms-office.chartcolorstyle+xml"/>
  <Override PartName="/xl/charts/chart55.xml" ContentType="application/vnd.openxmlformats-officedocument.drawingml.chart+xml"/>
  <Override PartName="/xl/charts/chart56.xml" ContentType="application/vnd.openxmlformats-officedocument.drawingml.chart+xml"/>
  <Override PartName="/xl/charts/style28.xml" ContentType="application/vnd.ms-office.chartstyle+xml"/>
  <Override PartName="/xl/charts/colors28.xml" ContentType="application/vnd.ms-office.chartcolorstyle+xml"/>
  <Override PartName="/xl/charts/chart57.xml" ContentType="application/vnd.openxmlformats-officedocument.drawingml.chart+xml"/>
  <Override PartName="/xl/charts/chart58.xml" ContentType="application/vnd.openxmlformats-officedocument.drawingml.chart+xml"/>
  <Override PartName="/xl/charts/style29.xml" ContentType="application/vnd.ms-office.chartstyle+xml"/>
  <Override PartName="/xl/charts/colors29.xml" ContentType="application/vnd.ms-office.chartcolorstyle+xml"/>
  <Override PartName="/xl/charts/chart59.xml" ContentType="application/vnd.openxmlformats-officedocument.drawingml.chart+xml"/>
  <Override PartName="/xl/charts/chart60.xml" ContentType="application/vnd.openxmlformats-officedocument.drawingml.chart+xml"/>
  <Override PartName="/xl/charts/style30.xml" ContentType="application/vnd.ms-office.chartstyle+xml"/>
  <Override PartName="/xl/charts/colors30.xml" ContentType="application/vnd.ms-office.chartcolorstyle+xml"/>
  <Override PartName="/xl/charts/chart61.xml" ContentType="application/vnd.openxmlformats-officedocument.drawingml.chart+xml"/>
  <Override PartName="/xl/charts/chart62.xml" ContentType="application/vnd.openxmlformats-officedocument.drawingml.chart+xml"/>
  <Override PartName="/xl/charts/style31.xml" ContentType="application/vnd.ms-office.chartstyle+xml"/>
  <Override PartName="/xl/charts/colors31.xml" ContentType="application/vnd.ms-office.chartcolorsty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inevol\Desktop\"/>
    </mc:Choice>
  </mc:AlternateContent>
  <bookViews>
    <workbookView xWindow="0" yWindow="0" windowWidth="11235" windowHeight="7050" tabRatio="825"/>
  </bookViews>
  <sheets>
    <sheet name="Dashboard" sheetId="10" r:id="rId1"/>
    <sheet name="Objectifs" sheetId="9" r:id="rId2"/>
    <sheet name="Paramètres" sheetId="5" r:id="rId3"/>
  </sheets>
  <definedNames>
    <definedName name="annee">Paramètres!$H$7:$H$18</definedName>
    <definedName name="annee_en_cours">Paramètres!$M$16</definedName>
    <definedName name="mois">Paramètres!$C$7:$C$18</definedName>
    <definedName name="mois_en_cours">Paramètres!$L$16</definedName>
    <definedName name="ZI_C01">Dashboard!$B$6:$L$22</definedName>
    <definedName name="ZI_C02">Dashboard!$B$28:$L$44</definedName>
    <definedName name="ZI_C03">Dashboard!$B$50:$L$66</definedName>
    <definedName name="ZI_C04">Dashboard!$B$72:$L$88</definedName>
    <definedName name="ZI_C05">Dashboard!$B$94:$L$110</definedName>
    <definedName name="ZI_C06">Dashboard!$B$116:$L$132</definedName>
    <definedName name="ZI_C07">Dashboard!$B$138:$L$154</definedName>
    <definedName name="ZI_C08">Dashboard!$B$160:$L$176</definedName>
    <definedName name="ZI_C09">Dashboard!$B$182:$L$198</definedName>
    <definedName name="ZI_C10">Dashboard!$B$204:$L$220</definedName>
    <definedName name="ZI_C11">Dashboard!$B$226:$L$242</definedName>
    <definedName name="ZI_C12">Dashboard!$B$248:$L$264</definedName>
    <definedName name="ZI_C13">Dashboard!$B$270:$L$286</definedName>
    <definedName name="ZI_C14">Dashboard!$B$292:$L$308</definedName>
    <definedName name="ZI_C15">Dashboard!$B$314:$L$330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19" i="10" l="1"/>
  <c r="B297" i="10"/>
  <c r="B275" i="10"/>
  <c r="B253" i="10"/>
  <c r="B231" i="10"/>
  <c r="B209" i="10"/>
  <c r="B187" i="10"/>
  <c r="B165" i="10"/>
  <c r="B143" i="10"/>
  <c r="B121" i="10"/>
  <c r="B99" i="10"/>
  <c r="B77" i="10"/>
  <c r="B55" i="10"/>
  <c r="B33" i="10"/>
  <c r="H8" i="9"/>
  <c r="H9" i="9"/>
  <c r="H10" i="9"/>
  <c r="C10" i="9" s="1"/>
  <c r="H11" i="9"/>
  <c r="C11" i="9" s="1"/>
  <c r="H12" i="9"/>
  <c r="H13" i="9"/>
  <c r="H14" i="9"/>
  <c r="C14" i="9" s="1"/>
  <c r="H15" i="9"/>
  <c r="C15" i="9" s="1"/>
  <c r="H16" i="9"/>
  <c r="H17" i="9"/>
  <c r="H18" i="9"/>
  <c r="C18" i="9" s="1"/>
  <c r="H19" i="9"/>
  <c r="C19" i="9" s="1"/>
  <c r="H20" i="9"/>
  <c r="H21" i="9"/>
  <c r="C8" i="9"/>
  <c r="C9" i="9"/>
  <c r="C12" i="9"/>
  <c r="C13" i="9"/>
  <c r="C16" i="9"/>
  <c r="C17" i="9"/>
  <c r="C20" i="9"/>
  <c r="C21" i="9"/>
  <c r="C7" i="9"/>
  <c r="H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7" i="9"/>
  <c r="B28" i="10" l="1"/>
  <c r="B314" i="10" l="1"/>
  <c r="B270" i="10"/>
  <c r="B292" i="10"/>
  <c r="T19" i="5"/>
  <c r="T20" i="5"/>
  <c r="T21" i="5"/>
  <c r="B6" i="10" l="1"/>
  <c r="B11" i="10" s="1"/>
  <c r="B50" i="10" l="1"/>
  <c r="B72" i="10"/>
  <c r="B94" i="10"/>
  <c r="B116" i="10"/>
  <c r="B138" i="10"/>
  <c r="B160" i="10"/>
  <c r="B182" i="10"/>
  <c r="B204" i="10"/>
  <c r="B226" i="10"/>
  <c r="B248" i="10"/>
  <c r="H22" i="9" l="1"/>
  <c r="J7" i="9"/>
  <c r="K7" i="9" s="1"/>
  <c r="L7" i="9"/>
  <c r="C22" i="9"/>
  <c r="G7" i="9"/>
  <c r="E7" i="9"/>
  <c r="F7" i="9" s="1"/>
  <c r="L79" i="9" l="1"/>
  <c r="L80" i="9"/>
  <c r="L81" i="9"/>
  <c r="L82" i="9"/>
  <c r="L83" i="9"/>
  <c r="L84" i="9"/>
  <c r="L85" i="9"/>
  <c r="L86" i="9"/>
  <c r="L87" i="9"/>
  <c r="L88" i="9"/>
  <c r="L89" i="9"/>
  <c r="L90" i="9"/>
  <c r="L91" i="9"/>
  <c r="L92" i="9"/>
  <c r="L78" i="9"/>
  <c r="L98" i="9"/>
  <c r="L99" i="9"/>
  <c r="L100" i="9"/>
  <c r="L101" i="9"/>
  <c r="L102" i="9"/>
  <c r="L103" i="9"/>
  <c r="L104" i="9"/>
  <c r="L105" i="9"/>
  <c r="L106" i="9"/>
  <c r="L107" i="9"/>
  <c r="L108" i="9"/>
  <c r="L109" i="9"/>
  <c r="L110" i="9"/>
  <c r="L111" i="9"/>
  <c r="L97" i="9"/>
  <c r="L117" i="9"/>
  <c r="L118" i="9"/>
  <c r="L119" i="9"/>
  <c r="L120" i="9"/>
  <c r="L121" i="9"/>
  <c r="L122" i="9"/>
  <c r="L123" i="9"/>
  <c r="L124" i="9"/>
  <c r="L125" i="9"/>
  <c r="L126" i="9"/>
  <c r="L127" i="9"/>
  <c r="L128" i="9"/>
  <c r="L129" i="9"/>
  <c r="L130" i="9"/>
  <c r="L116" i="9"/>
  <c r="K131" i="9"/>
  <c r="J131" i="9"/>
  <c r="I131" i="9"/>
  <c r="H131" i="9"/>
  <c r="G131" i="9"/>
  <c r="F131" i="9"/>
  <c r="E131" i="9"/>
  <c r="D131" i="9"/>
  <c r="C131" i="9"/>
  <c r="B131" i="9"/>
  <c r="A131" i="9"/>
  <c r="A112" i="9"/>
  <c r="B112" i="9"/>
  <c r="C112" i="9"/>
  <c r="D112" i="9"/>
  <c r="E112" i="9"/>
  <c r="F112" i="9"/>
  <c r="G112" i="9"/>
  <c r="H112" i="9"/>
  <c r="I112" i="9"/>
  <c r="J112" i="9"/>
  <c r="K112" i="9"/>
  <c r="A93" i="9"/>
  <c r="B93" i="9"/>
  <c r="C93" i="9"/>
  <c r="D93" i="9"/>
  <c r="E93" i="9"/>
  <c r="F93" i="9"/>
  <c r="G93" i="9"/>
  <c r="H93" i="9"/>
  <c r="I93" i="9"/>
  <c r="J93" i="9"/>
  <c r="K93" i="9"/>
  <c r="L19" i="9" l="1"/>
  <c r="L20" i="9"/>
  <c r="J15" i="9"/>
  <c r="K15" i="9" s="1"/>
  <c r="L15" i="9"/>
  <c r="J21" i="9"/>
  <c r="K21" i="9" s="1"/>
  <c r="L21" i="9"/>
  <c r="J20" i="9"/>
  <c r="K20" i="9" s="1"/>
  <c r="L112" i="9"/>
  <c r="L93" i="9"/>
  <c r="L131" i="9"/>
  <c r="J19" i="9" l="1"/>
  <c r="K19" i="9" s="1"/>
  <c r="I22" i="9"/>
  <c r="J22" i="9" s="1"/>
  <c r="K22" i="9" s="1"/>
  <c r="G13" i="9"/>
  <c r="E13" i="9"/>
  <c r="F13" i="9" s="1"/>
  <c r="J10" i="9"/>
  <c r="K10" i="9" s="1"/>
  <c r="L10" i="9"/>
  <c r="G12" i="9"/>
  <c r="E12" i="9"/>
  <c r="F12" i="9" s="1"/>
  <c r="L12" i="9"/>
  <c r="J12" i="9"/>
  <c r="K12" i="9" s="1"/>
  <c r="G18" i="9"/>
  <c r="E18" i="9"/>
  <c r="F18" i="9" s="1"/>
  <c r="G10" i="9"/>
  <c r="E10" i="9"/>
  <c r="F10" i="9" s="1"/>
  <c r="L16" i="9"/>
  <c r="J16" i="9"/>
  <c r="K16" i="9" s="1"/>
  <c r="E14" i="9"/>
  <c r="F14" i="9" s="1"/>
  <c r="G14" i="9"/>
  <c r="E17" i="9"/>
  <c r="F17" i="9" s="1"/>
  <c r="G17" i="9"/>
  <c r="L17" i="9"/>
  <c r="J17" i="9"/>
  <c r="K17" i="9" s="1"/>
  <c r="L8" i="9"/>
  <c r="J8" i="9"/>
  <c r="K8" i="9" s="1"/>
  <c r="G11" i="9"/>
  <c r="E11" i="9"/>
  <c r="F11" i="9" s="1"/>
  <c r="L13" i="9"/>
  <c r="J13" i="9"/>
  <c r="K13" i="9" s="1"/>
  <c r="G15" i="9"/>
  <c r="E15" i="9"/>
  <c r="F15" i="9" s="1"/>
  <c r="E9" i="9"/>
  <c r="F9" i="9" s="1"/>
  <c r="G9" i="9"/>
  <c r="L9" i="9"/>
  <c r="J9" i="9"/>
  <c r="K9" i="9" s="1"/>
  <c r="J14" i="9"/>
  <c r="K14" i="9" s="1"/>
  <c r="L14" i="9"/>
  <c r="G16" i="9"/>
  <c r="E16" i="9"/>
  <c r="F16" i="9" s="1"/>
  <c r="J18" i="9"/>
  <c r="K18" i="9" s="1"/>
  <c r="L18" i="9"/>
  <c r="E21" i="9"/>
  <c r="F21" i="9" s="1"/>
  <c r="G21" i="9"/>
  <c r="J11" i="9"/>
  <c r="K11" i="9" s="1"/>
  <c r="L11" i="9"/>
  <c r="G20" i="9"/>
  <c r="E20" i="9"/>
  <c r="F20" i="9" s="1"/>
  <c r="G19" i="9"/>
  <c r="E19" i="9"/>
  <c r="F19" i="9" s="1"/>
  <c r="D22" i="9"/>
  <c r="E8" i="9"/>
  <c r="F8" i="9" s="1"/>
  <c r="G8" i="9"/>
  <c r="L22" i="9" l="1"/>
  <c r="E22" i="9"/>
  <c r="F22" i="9" s="1"/>
  <c r="G22" i="9"/>
  <c r="T8" i="5" l="1"/>
  <c r="T12" i="5"/>
  <c r="T16" i="5"/>
  <c r="T9" i="5"/>
  <c r="T13" i="5"/>
  <c r="T17" i="5"/>
  <c r="T7" i="5"/>
  <c r="T11" i="5"/>
  <c r="T10" i="5"/>
  <c r="T14" i="5"/>
  <c r="T18" i="5"/>
  <c r="T15" i="5"/>
  <c r="M116" i="9" l="1"/>
  <c r="M117" i="9"/>
  <c r="M121" i="9"/>
  <c r="M125" i="9"/>
  <c r="M129" i="9"/>
  <c r="M128" i="9"/>
  <c r="M118" i="9"/>
  <c r="M122" i="9"/>
  <c r="M126" i="9"/>
  <c r="M130" i="9"/>
  <c r="M124" i="9"/>
  <c r="M119" i="9"/>
  <c r="M123" i="9"/>
  <c r="M127" i="9"/>
  <c r="M120" i="9"/>
  <c r="M97" i="9"/>
  <c r="M98" i="9"/>
  <c r="M102" i="9"/>
  <c r="M106" i="9"/>
  <c r="M110" i="9"/>
  <c r="M104" i="9"/>
  <c r="M108" i="9"/>
  <c r="M101" i="9"/>
  <c r="M109" i="9"/>
  <c r="M99" i="9"/>
  <c r="M103" i="9"/>
  <c r="M107" i="9"/>
  <c r="M111" i="9"/>
  <c r="M100" i="9"/>
  <c r="M105" i="9"/>
  <c r="M78" i="9"/>
  <c r="M79" i="9"/>
  <c r="M83" i="9"/>
  <c r="M87" i="9"/>
  <c r="M91" i="9"/>
  <c r="M90" i="9"/>
  <c r="M80" i="9"/>
  <c r="M84" i="9"/>
  <c r="M88" i="9"/>
  <c r="M92" i="9"/>
  <c r="M81" i="9"/>
  <c r="M85" i="9"/>
  <c r="M89" i="9"/>
  <c r="M82" i="9"/>
  <c r="M86" i="9"/>
  <c r="F188" i="10" l="1"/>
  <c r="D320" i="10"/>
  <c r="F34" i="10"/>
  <c r="D34" i="10"/>
  <c r="F56" i="10"/>
  <c r="D56" i="10"/>
  <c r="F78" i="10"/>
  <c r="D78" i="10"/>
  <c r="F100" i="10"/>
  <c r="D100" i="10"/>
  <c r="F122" i="10"/>
  <c r="D122" i="10"/>
  <c r="F144" i="10"/>
  <c r="D144" i="10"/>
  <c r="F166" i="10"/>
  <c r="D166" i="10"/>
  <c r="D188" i="10"/>
  <c r="F210" i="10"/>
  <c r="D210" i="10"/>
  <c r="F232" i="10"/>
  <c r="D232" i="10"/>
  <c r="F254" i="10"/>
  <c r="D254" i="10"/>
  <c r="F276" i="10"/>
  <c r="D276" i="10"/>
  <c r="F298" i="10"/>
  <c r="D298" i="10"/>
  <c r="F320" i="10"/>
  <c r="M131" i="9"/>
  <c r="M93" i="9"/>
  <c r="M112" i="9"/>
</calcChain>
</file>

<file path=xl/sharedStrings.xml><?xml version="1.0" encoding="utf-8"?>
<sst xmlns="http://schemas.openxmlformats.org/spreadsheetml/2006/main" count="327" uniqueCount="59">
  <si>
    <t>NOVEMBRE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</si>
  <si>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</si>
  <si>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</si>
  <si>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</si>
  <si>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</si>
  <si>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</si>
  <si>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</si>
  <si>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</si>
  <si>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</si>
  <si>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</si>
  <si>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DECEMBRE</t>
  </si>
  <si>
    <t>TOTAL</t>
  </si>
  <si>
    <t xml:space="preserve">
</t>
  </si>
  <si>
    <t>MOIS ACTIF</t>
  </si>
  <si>
    <t>Nom fichier export</t>
  </si>
  <si>
    <t>% objectif réel</t>
  </si>
  <si>
    <t>% objectif calculé</t>
  </si>
  <si>
    <t>Reste à faire</t>
  </si>
  <si>
    <t>OBJECTIF ANNUEL</t>
  </si>
  <si>
    <t>% OBJECTIF SEMESTRIEL</t>
  </si>
  <si>
    <t>% OBJECTIF ANNUEL</t>
  </si>
  <si>
    <t>Obj annuel</t>
  </si>
  <si>
    <t>Obj semestriel</t>
  </si>
  <si>
    <t>Résultat cumulé mi-saison</t>
  </si>
  <si>
    <t>Résultat cumulé fin saison</t>
  </si>
  <si>
    <t>FEDERER ROGER</t>
  </si>
  <si>
    <t>NADAL RAPHAEL</t>
  </si>
  <si>
    <t>RUNE HOLGER</t>
  </si>
  <si>
    <t>RUUD CAPER</t>
  </si>
  <si>
    <t>TSITSIPAS STEPHANOS</t>
  </si>
  <si>
    <t>DJOKOVIC NOVAK</t>
  </si>
  <si>
    <t>GASQUET RICHARD</t>
  </si>
  <si>
    <t>Objectif annuel de victoires 2023</t>
  </si>
  <si>
    <t>Objectif annuel de victoires 2024</t>
  </si>
  <si>
    <t>GAUFF COCO</t>
  </si>
  <si>
    <t>SVITOLINA ELINA</t>
  </si>
  <si>
    <t>SWIATEK IGA</t>
  </si>
  <si>
    <t>HERBERT PIERRE-HUGUES</t>
  </si>
  <si>
    <t>WILLIAMS SERENA</t>
  </si>
  <si>
    <t>WILLIAMS VENUS</t>
  </si>
  <si>
    <t>MAHUT NICOLAS</t>
  </si>
  <si>
    <t>JOUEUR</t>
  </si>
  <si>
    <t>Dashboard joueurs</t>
  </si>
  <si>
    <t>HUMBERT UGO</t>
  </si>
  <si>
    <t>GRAND SLAM</t>
  </si>
  <si>
    <t>ATP 500</t>
  </si>
  <si>
    <t>ENTRAINEMENTS</t>
  </si>
  <si>
    <t>EXHIBITIONS</t>
  </si>
  <si>
    <t>RAQUETTES UTILISEES</t>
  </si>
  <si>
    <t>CHAUSSURES</t>
  </si>
  <si>
    <t>TENUES</t>
  </si>
  <si>
    <t>INTERVIEWS</t>
  </si>
  <si>
    <t>PRIZE MONEY</t>
  </si>
  <si>
    <t>TOURNOI TERRE</t>
  </si>
  <si>
    <t>TOURNOI HERBE</t>
  </si>
  <si>
    <t>TOURNOI DUR</t>
  </si>
  <si>
    <t>% VICTOIRES</t>
  </si>
  <si>
    <t>RESULTATS TENNIS 2023</t>
  </si>
  <si>
    <t>Nom des joueurs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</si>
</sst>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#\ ###"/>
    <numFmt numFmtId="166" formatCode="#,##0.000\ &quot;€&quot;"/>
  </numFmts>
  <fonts count="19" x14ac:knownFonts="1">
    <font>
      <sz val="11"/>
      <color theme="1"/>
      <name val="lato"/>
      <family val="2"/>
    </font>
    <font>
      <b/>
      <sz val="14"/>
      <color theme="0"/>
      <name val="Arial"/>
      <family val="2"/>
    </font>
    <font>
      <b/>
      <sz val="12"/>
      <color rgb="FF4A5445"/>
      <name val="Arial"/>
      <family val="2"/>
    </font>
    <font>
      <sz val="12"/>
      <color rgb="FF4A5445"/>
      <name val="Arial"/>
      <family val="2"/>
    </font>
    <font>
      <sz val="11"/>
      <color theme="1"/>
      <name val="lato"/>
      <family val="2"/>
    </font>
    <font>
      <sz val="12"/>
      <color theme="1"/>
      <name val="Arial"/>
      <family val="2"/>
    </font>
    <font>
      <sz val="11"/>
      <color rgb="FF4A5445"/>
      <name val="lato"/>
      <family val="2"/>
    </font>
    <font>
      <b/>
      <sz val="16"/>
      <color theme="0"/>
      <name val="lato"/>
      <family val="2"/>
    </font>
    <font>
      <sz val="11"/>
      <color theme="1"/>
      <name val="Arial"/>
      <family val="2"/>
    </font>
    <font>
      <b/>
      <sz val="12"/>
      <color theme="0" tint="-0.34998626667073579"/>
      <name val="Arial"/>
      <family val="2"/>
    </font>
    <font>
      <sz val="12"/>
      <color theme="0" tint="-0.34998626667073579"/>
      <name val="Arial"/>
      <family val="2"/>
    </font>
    <font>
      <u/>
      <sz val="12"/>
      <color theme="1"/>
      <name val="Arial"/>
      <family val="2"/>
    </font>
    <font>
      <u/>
      <sz val="12"/>
      <color rgb="FF4A5445"/>
      <name val="Arial"/>
      <family val="2"/>
    </font>
    <font>
      <b/>
      <sz val="36"/>
      <color theme="0"/>
      <name val="Arial"/>
      <family val="2"/>
    </font>
    <font>
      <b/>
      <sz val="13"/>
      <color rgb="FF4A5445"/>
      <name val="Arial"/>
      <family val="2"/>
    </font>
    <font>
      <b/>
      <sz val="13"/>
      <color theme="1"/>
      <name val="Arial"/>
      <family val="2"/>
    </font>
    <font>
      <sz val="28"/>
      <color rgb="FF4A5445"/>
      <name val="Arial"/>
      <family val="2"/>
    </font>
    <font>
      <sz val="11"/>
      <color theme="1" tint="0.34998626667073579"/>
      <name val="Arial"/>
      <family val="2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4A544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77">
    <xf numFmtId="0" fontId="0" fillId="0" borderId="0" xfId="0"/>
    <xf numFmtId="0" fontId="5" fillId="0" borderId="0" xfId="0" applyFont="1"/>
    <xf numFmtId="0" fontId="5" fillId="0" borderId="0" xfId="0" applyFont="1" applyBorder="1"/>
    <xf numFmtId="0" fontId="3" fillId="0" borderId="0" xfId="0" applyFont="1"/>
    <xf numFmtId="0" fontId="3" fillId="0" borderId="0" xfId="0" quotePrefix="1" applyFont="1" applyBorder="1" applyAlignment="1">
      <alignment horizontal="center"/>
    </xf>
    <xf numFmtId="0" fontId="0" fillId="0" borderId="0" xfId="0" applyAlignment="1">
      <alignment vertical="center"/>
    </xf>
    <xf numFmtId="0" fontId="3" fillId="0" borderId="0" xfId="0" quotePrefix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right" indent="2"/>
    </xf>
    <xf numFmtId="0" fontId="2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3" fontId="3" fillId="0" borderId="0" xfId="0" applyNumberFormat="1" applyFont="1" applyAlignment="1">
      <alignment horizontal="right" indent="2"/>
    </xf>
    <xf numFmtId="3" fontId="2" fillId="0" borderId="0" xfId="0" applyNumberFormat="1" applyFont="1" applyAlignment="1">
      <alignment horizontal="right" indent="2"/>
    </xf>
    <xf numFmtId="3" fontId="3" fillId="0" borderId="0" xfId="0" applyNumberFormat="1" applyFont="1" applyAlignment="1">
      <alignment horizontal="right" indent="3"/>
    </xf>
    <xf numFmtId="3" fontId="3" fillId="0" borderId="0" xfId="0" applyNumberFormat="1" applyFont="1" applyBorder="1" applyAlignment="1">
      <alignment horizontal="right" indent="3"/>
    </xf>
    <xf numFmtId="3" fontId="3" fillId="0" borderId="1" xfId="0" applyNumberFormat="1" applyFont="1" applyBorder="1" applyAlignment="1">
      <alignment horizontal="right" indent="3"/>
    </xf>
    <xf numFmtId="3" fontId="2" fillId="0" borderId="0" xfId="0" applyNumberFormat="1" applyFont="1" applyAlignment="1">
      <alignment horizontal="right" indent="3"/>
    </xf>
    <xf numFmtId="0" fontId="2" fillId="0" borderId="0" xfId="0" applyFont="1" applyBorder="1" applyAlignment="1">
      <alignment horizontal="left"/>
    </xf>
    <xf numFmtId="0" fontId="5" fillId="0" borderId="1" xfId="0" applyFont="1" applyBorder="1"/>
    <xf numFmtId="0" fontId="10" fillId="0" borderId="1" xfId="0" applyFont="1" applyBorder="1" applyAlignment="1">
      <alignment horizontal="center"/>
    </xf>
    <xf numFmtId="3" fontId="10" fillId="0" borderId="0" xfId="0" applyNumberFormat="1" applyFont="1" applyAlignment="1">
      <alignment horizontal="right" indent="2"/>
    </xf>
    <xf numFmtId="3" fontId="10" fillId="0" borderId="1" xfId="0" applyNumberFormat="1" applyFont="1" applyBorder="1" applyAlignment="1">
      <alignment horizontal="right" indent="2"/>
    </xf>
    <xf numFmtId="0" fontId="10" fillId="0" borderId="0" xfId="0" applyFont="1"/>
    <xf numFmtId="3" fontId="9" fillId="0" borderId="0" xfId="0" applyNumberFormat="1" applyFont="1" applyAlignment="1">
      <alignment horizontal="right" indent="3"/>
    </xf>
    <xf numFmtId="0" fontId="11" fillId="0" borderId="0" xfId="0" applyFont="1"/>
    <xf numFmtId="3" fontId="12" fillId="0" borderId="1" xfId="0" applyNumberFormat="1" applyFont="1" applyBorder="1" applyAlignment="1">
      <alignment horizontal="right" indent="3"/>
    </xf>
    <xf numFmtId="2" fontId="3" fillId="0" borderId="0" xfId="0" applyNumberFormat="1" applyFont="1" applyAlignment="1">
      <alignment horizontal="left" indent="2"/>
    </xf>
    <xf numFmtId="0" fontId="13" fillId="2" borderId="0" xfId="0" applyFont="1" applyFill="1" applyAlignment="1">
      <alignment horizontal="centerContinuous"/>
    </xf>
    <xf numFmtId="0" fontId="8" fillId="0" borderId="0" xfId="0" applyFont="1"/>
    <xf numFmtId="2" fontId="13" fillId="2" borderId="0" xfId="0" applyNumberFormat="1" applyFont="1" applyFill="1" applyAlignment="1">
      <alignment horizontal="centerContinuous"/>
    </xf>
    <xf numFmtId="0" fontId="1" fillId="2" borderId="0" xfId="0" applyFont="1" applyFill="1" applyAlignment="1">
      <alignment horizontal="centerContinuous"/>
    </xf>
    <xf numFmtId="0" fontId="14" fillId="3" borderId="0" xfId="0" applyFont="1" applyFill="1" applyAlignment="1">
      <alignment horizontal="center" vertical="center"/>
    </xf>
    <xf numFmtId="0" fontId="15" fillId="0" borderId="0" xfId="0" applyFont="1"/>
    <xf numFmtId="164" fontId="16" fillId="3" borderId="0" xfId="0" applyNumberFormat="1" applyFont="1" applyFill="1" applyAlignment="1">
      <alignment horizontal="center" vertical="center"/>
    </xf>
    <xf numFmtId="164" fontId="8" fillId="3" borderId="0" xfId="0" applyNumberFormat="1" applyFont="1" applyFill="1" applyAlignment="1">
      <alignment horizontal="center" vertical="center"/>
    </xf>
    <xf numFmtId="0" fontId="17" fillId="3" borderId="0" xfId="0" applyFont="1" applyFill="1" applyAlignment="1">
      <alignment horizontal="center" vertical="center"/>
    </xf>
    <xf numFmtId="164" fontId="17" fillId="3" borderId="0" xfId="0" applyNumberFormat="1" applyFont="1" applyFill="1" applyAlignment="1">
      <alignment horizontal="center" vertical="center"/>
    </xf>
    <xf numFmtId="2" fontId="8" fillId="0" borderId="0" xfId="0" applyNumberFormat="1" applyFont="1"/>
    <xf numFmtId="0" fontId="8" fillId="0" borderId="0" xfId="0" applyFont="1" applyAlignment="1">
      <alignment horizontal="center"/>
    </xf>
    <xf numFmtId="9" fontId="16" fillId="3" borderId="0" xfId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8" fillId="0" borderId="0" xfId="0" applyFont="1"/>
    <xf numFmtId="0" fontId="5" fillId="0" borderId="0" xfId="0" applyFont="1" applyBorder="1" applyAlignment="1">
      <alignment horizontal="center"/>
    </xf>
    <xf numFmtId="0" fontId="8" fillId="0" borderId="0" xfId="0" applyFont="1" applyBorder="1"/>
    <xf numFmtId="2" fontId="8" fillId="0" borderId="0" xfId="0" applyNumberFormat="1" applyFont="1" applyBorder="1" applyAlignment="1">
      <alignment vertical="center"/>
    </xf>
    <xf numFmtId="0" fontId="8" fillId="0" borderId="0" xfId="0" applyFont="1" applyBorder="1" applyAlignment="1">
      <alignment vertical="center"/>
    </xf>
    <xf numFmtId="9" fontId="8" fillId="0" borderId="0" xfId="1" applyFont="1" applyBorder="1" applyAlignment="1">
      <alignment vertical="center"/>
    </xf>
    <xf numFmtId="9" fontId="8" fillId="0" borderId="0" xfId="0" applyNumberFormat="1" applyFont="1" applyBorder="1" applyAlignment="1">
      <alignment vertical="center"/>
    </xf>
    <xf numFmtId="9" fontId="2" fillId="0" borderId="0" xfId="1" applyFont="1" applyAlignment="1">
      <alignment horizontal="right" indent="2"/>
    </xf>
    <xf numFmtId="9" fontId="3" fillId="0" borderId="0" xfId="1" applyFont="1" applyAlignment="1">
      <alignment horizontal="right" indent="2"/>
    </xf>
    <xf numFmtId="9" fontId="3" fillId="0" borderId="1" xfId="1" applyFont="1" applyBorder="1" applyAlignment="1">
      <alignment horizontal="right" indent="2"/>
    </xf>
    <xf numFmtId="166" fontId="8" fillId="0" borderId="0" xfId="0" applyNumberFormat="1" applyFont="1"/>
    <xf numFmtId="0" fontId="0" fillId="4" borderId="0" xfId="0" applyFill="1" applyBorder="1"/>
    <xf numFmtId="0" fontId="3" fillId="4" borderId="0" xfId="0" quotePrefix="1" applyFont="1" applyFill="1" applyBorder="1" applyAlignment="1">
      <alignment horizontal="center" vertical="center"/>
    </xf>
    <xf numFmtId="0" fontId="6" fillId="4" borderId="0" xfId="0" applyFont="1" applyFill="1" applyBorder="1" applyAlignment="1">
      <alignment vertical="center"/>
    </xf>
    <xf numFmtId="0" fontId="3" fillId="4" borderId="0" xfId="0" applyFont="1" applyFill="1" applyBorder="1" applyAlignment="1">
      <alignment horizontal="left" indent="2"/>
    </xf>
    <xf numFmtId="0" fontId="3" fillId="4" borderId="0" xfId="0" quotePrefix="1" applyFont="1" applyFill="1" applyBorder="1" applyAlignment="1">
      <alignment horizontal="center"/>
    </xf>
    <xf numFmtId="0" fontId="6" fillId="4" borderId="0" xfId="0" applyFont="1" applyFill="1" applyBorder="1"/>
    <xf numFmtId="0" fontId="2" fillId="4" borderId="0" xfId="0" applyFont="1" applyFill="1" applyBorder="1" applyAlignment="1"/>
    <xf numFmtId="0" fontId="2" fillId="4" borderId="0" xfId="0" applyFont="1" applyFill="1" applyBorder="1" applyAlignment="1">
      <alignment horizontal="left" indent="2"/>
    </xf>
    <xf numFmtId="0" fontId="2" fillId="4" borderId="0" xfId="0" applyFont="1" applyFill="1" applyBorder="1" applyAlignment="1">
      <alignment horizontal="center"/>
    </xf>
    <xf numFmtId="0" fontId="3" fillId="4" borderId="0" xfId="0" applyFont="1" applyFill="1" applyBorder="1" applyAlignment="1"/>
    <xf numFmtId="0" fontId="3" fillId="4" borderId="0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left"/>
    </xf>
    <xf numFmtId="0" fontId="3" fillId="4" borderId="0" xfId="0" applyNumberFormat="1" applyFont="1" applyFill="1" applyBorder="1" applyAlignment="1">
      <alignment horizontal="left"/>
    </xf>
    <xf numFmtId="0" fontId="5" fillId="4" borderId="0" xfId="0" applyFont="1" applyFill="1" applyBorder="1"/>
    <xf numFmtId="0" fontId="3" fillId="4" borderId="0" xfId="0" applyFont="1" applyFill="1" applyBorder="1"/>
    <xf numFmtId="0" fontId="3" fillId="4" borderId="0" xfId="0" applyFont="1" applyFill="1" applyBorder="1" applyAlignment="1">
      <alignment horizontal="left" indent="1"/>
    </xf>
    <xf numFmtId="0" fontId="3" fillId="4" borderId="0" xfId="0" applyNumberFormat="1" applyFont="1" applyFill="1" applyBorder="1" applyAlignment="1">
      <alignment horizontal="centerContinuous"/>
    </xf>
    <xf numFmtId="0" fontId="3" fillId="4" borderId="0" xfId="0" applyNumberFormat="1" applyFont="1" applyFill="1" applyBorder="1" applyAlignment="1">
      <alignment horizontal="centerContinuous" vertical="center"/>
    </xf>
    <xf numFmtId="0" fontId="2" fillId="4" borderId="0" xfId="0" applyFont="1" applyFill="1" applyBorder="1" applyAlignment="1">
      <alignment horizontal="left"/>
    </xf>
    <xf numFmtId="165" fontId="3" fillId="4" borderId="0" xfId="0" applyNumberFormat="1" applyFont="1" applyFill="1" applyBorder="1" applyAlignment="1">
      <alignment horizontal="center"/>
    </xf>
    <xf numFmtId="2" fontId="3" fillId="4" borderId="0" xfId="0" applyNumberFormat="1" applyFont="1" applyFill="1" applyBorder="1" applyAlignment="1">
      <alignment horizontal="left"/>
    </xf>
    <xf numFmtId="164" fontId="3" fillId="4" borderId="0" xfId="0" applyNumberFormat="1" applyFont="1" applyFill="1" applyBorder="1" applyAlignment="1">
      <alignment horizontal="left"/>
    </xf>
    <xf numFmtId="0" fontId="7" fillId="4" borderId="0" xfId="0" applyFont="1" applyFill="1" applyBorder="1" applyAlignment="1">
      <alignment vertical="center"/>
    </xf>
    <xf numFmtId="3" fontId="16" fillId="3" borderId="0" xfId="0" applyNumberFormat="1" applyFont="1" applyFill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7" fillId="4" borderId="0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4A5445"/>
      <color rgb="FF00B8A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8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2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22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24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26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28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30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32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34.xml.rels><?xml version="1.0" encoding="UTF-8" standalone="yes"?>
<Relationships xmlns="http://schemas.openxmlformats.org/package/2006/relationships"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36.xml.rels><?xml version="1.0" encoding="UTF-8" standalone="yes"?>
<Relationships xmlns="http://schemas.openxmlformats.org/package/2006/relationships"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38.xml.rels><?xml version="1.0" encoding="UTF-8" standalone="yes"?>
<Relationships xmlns="http://schemas.openxmlformats.org/package/2006/relationships"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40.xml.rels><?xml version="1.0" encoding="UTF-8" standalone="yes"?>
<Relationships xmlns="http://schemas.openxmlformats.org/package/2006/relationships"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42.xml.rels><?xml version="1.0" encoding="UTF-8" standalone="yes"?>
<Relationships xmlns="http://schemas.openxmlformats.org/package/2006/relationships"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_rels/chart44.xml.rels><?xml version="1.0" encoding="UTF-8" standalone="yes"?>
<Relationships xmlns="http://schemas.openxmlformats.org/package/2006/relationships"><Relationship Id="rId2" Type="http://schemas.microsoft.com/office/2011/relationships/chartColorStyle" Target="colors22.xml"/><Relationship Id="rId1" Type="http://schemas.microsoft.com/office/2011/relationships/chartStyle" Target="style22.xml"/></Relationships>
</file>

<file path=xl/charts/_rels/chart46.xml.rels><?xml version="1.0" encoding="UTF-8" standalone="yes"?>
<Relationships xmlns="http://schemas.openxmlformats.org/package/2006/relationships"><Relationship Id="rId2" Type="http://schemas.microsoft.com/office/2011/relationships/chartColorStyle" Target="colors23.xml"/><Relationship Id="rId1" Type="http://schemas.microsoft.com/office/2011/relationships/chartStyle" Target="style23.xml"/></Relationships>
</file>

<file path=xl/charts/_rels/chart48.xml.rels><?xml version="1.0" encoding="UTF-8" standalone="yes"?>
<Relationships xmlns="http://schemas.openxmlformats.org/package/2006/relationships"><Relationship Id="rId2" Type="http://schemas.microsoft.com/office/2011/relationships/chartColorStyle" Target="colors24.xml"/><Relationship Id="rId1" Type="http://schemas.microsoft.com/office/2011/relationships/chartStyle" Target="style24.xml"/></Relationships>
</file>

<file path=xl/charts/_rels/chart50.xml.rels><?xml version="1.0" encoding="UTF-8" standalone="yes"?>
<Relationships xmlns="http://schemas.openxmlformats.org/package/2006/relationships"><Relationship Id="rId2" Type="http://schemas.microsoft.com/office/2011/relationships/chartColorStyle" Target="colors25.xml"/><Relationship Id="rId1" Type="http://schemas.microsoft.com/office/2011/relationships/chartStyle" Target="style25.xml"/></Relationships>
</file>

<file path=xl/charts/_rels/chart52.xml.rels><?xml version="1.0" encoding="UTF-8" standalone="yes"?>
<Relationships xmlns="http://schemas.openxmlformats.org/package/2006/relationships"><Relationship Id="rId2" Type="http://schemas.microsoft.com/office/2011/relationships/chartColorStyle" Target="colors26.xml"/><Relationship Id="rId1" Type="http://schemas.microsoft.com/office/2011/relationships/chartStyle" Target="style26.xml"/></Relationships>
</file>

<file path=xl/charts/_rels/chart54.xml.rels><?xml version="1.0" encoding="UTF-8" standalone="yes"?>
<Relationships xmlns="http://schemas.openxmlformats.org/package/2006/relationships"><Relationship Id="rId2" Type="http://schemas.microsoft.com/office/2011/relationships/chartColorStyle" Target="colors27.xml"/><Relationship Id="rId1" Type="http://schemas.microsoft.com/office/2011/relationships/chartStyle" Target="style27.xml"/></Relationships>
</file>

<file path=xl/charts/_rels/chart56.xml.rels><?xml version="1.0" encoding="UTF-8" standalone="yes"?>
<Relationships xmlns="http://schemas.openxmlformats.org/package/2006/relationships"><Relationship Id="rId2" Type="http://schemas.microsoft.com/office/2011/relationships/chartColorStyle" Target="colors28.xml"/><Relationship Id="rId1" Type="http://schemas.microsoft.com/office/2011/relationships/chartStyle" Target="style28.xml"/></Relationships>
</file>

<file path=xl/charts/_rels/chart58.xml.rels><?xml version="1.0" encoding="UTF-8" standalone="yes"?>
<Relationships xmlns="http://schemas.openxmlformats.org/package/2006/relationships"><Relationship Id="rId2" Type="http://schemas.microsoft.com/office/2011/relationships/chartColorStyle" Target="colors29.xml"/><Relationship Id="rId1" Type="http://schemas.microsoft.com/office/2011/relationships/chartStyle" Target="style29.xml"/></Relationships>
</file>

<file path=xl/charts/_rels/chart60.xml.rels><?xml version="1.0" encoding="UTF-8" standalone="yes"?>
<Relationships xmlns="http://schemas.openxmlformats.org/package/2006/relationships"><Relationship Id="rId2" Type="http://schemas.microsoft.com/office/2011/relationships/chartColorStyle" Target="colors30.xml"/><Relationship Id="rId1" Type="http://schemas.microsoft.com/office/2011/relationships/chartStyle" Target="style30.xml"/></Relationships>
</file>

<file path=xl/charts/_rels/chart62.xml.rels><?xml version="1.0" encoding="UTF-8" standalone="yes"?>
<Relationships xmlns="http://schemas.openxmlformats.org/package/2006/relationships"><Relationship Id="rId2" Type="http://schemas.microsoft.com/office/2011/relationships/chartColorStyle" Target="colors31.xml"/><Relationship Id="rId1" Type="http://schemas.microsoft.com/office/2011/relationships/chartStyle" Target="style3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Objectifs!$E$6:$F$6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Objectifs!$E$7:$F$7</c:f>
              <c:numCache>
                <c:formatCode>0%</c:formatCode>
                <c:ptCount val="2"/>
                <c:pt idx="0">
                  <c:v>0.92</c:v>
                </c:pt>
                <c:pt idx="1">
                  <c:v>7.999999999999996E-2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Objectifs!$J$6:$K$6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Objectifs!$J$7:$K$7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Objectifs!$E$6:$F$6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Objectifs!$E$7:$F$7</c:f>
              <c:numCache>
                <c:formatCode>0%</c:formatCode>
                <c:ptCount val="2"/>
                <c:pt idx="0">
                  <c:v>0.92</c:v>
                </c:pt>
                <c:pt idx="1">
                  <c:v>7.999999999999996E-2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Objectifs!$J$6:$K$6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Objectifs!$J$7:$K$7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Objectifs!$E$6:$F$6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Objectifs!$E$7:$F$7</c:f>
              <c:numCache>
                <c:formatCode>0%</c:formatCode>
                <c:ptCount val="2"/>
                <c:pt idx="0">
                  <c:v>0.92</c:v>
                </c:pt>
                <c:pt idx="1">
                  <c:v>7.999999999999996E-2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Objectifs!$J$6:$K$6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Objectifs!$J$7:$K$7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Objectifs!$E$6:$F$6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Objectifs!$E$7:$F$7</c:f>
              <c:numCache>
                <c:formatCode>0%</c:formatCode>
                <c:ptCount val="2"/>
                <c:pt idx="0">
                  <c:v>0.92</c:v>
                </c:pt>
                <c:pt idx="1">
                  <c:v>7.999999999999996E-2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Objectifs!$J$6:$K$6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Objectifs!$J$7:$K$7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Objectifs!$E$6:$F$6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Objectifs!$E$7:$F$7</c:f>
              <c:numCache>
                <c:formatCode>0%</c:formatCode>
                <c:ptCount val="2"/>
                <c:pt idx="0">
                  <c:v>0.92</c:v>
                </c:pt>
                <c:pt idx="1">
                  <c:v>7.999999999999996E-2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Objectifs!$J$6:$K$6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Objectifs!$J$7:$K$7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Objectifs!$E$6:$F$6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Objectifs!$E$7:$F$7</c:f>
              <c:numCache>
                <c:formatCode>0%</c:formatCode>
                <c:ptCount val="2"/>
                <c:pt idx="0">
                  <c:v>0.92</c:v>
                </c:pt>
                <c:pt idx="1">
                  <c:v>7.999999999999996E-2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Objectifs!$J$6:$K$6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Objectifs!$J$7:$K$7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Objectifs!$E$6:$F$6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Objectifs!$E$7:$F$7</c:f>
              <c:numCache>
                <c:formatCode>0%</c:formatCode>
                <c:ptCount val="2"/>
                <c:pt idx="0">
                  <c:v>0.92</c:v>
                </c:pt>
                <c:pt idx="1">
                  <c:v>7.999999999999996E-2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Objectifs!$J$6:$K$6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Objectifs!$J$7:$K$7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Objectifs!$E$6:$F$6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Objectifs!$E$7:$F$7</c:f>
              <c:numCache>
                <c:formatCode>0%</c:formatCode>
                <c:ptCount val="2"/>
                <c:pt idx="0">
                  <c:v>0.92</c:v>
                </c:pt>
                <c:pt idx="1">
                  <c:v>7.999999999999996E-2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Objectifs!$J$6:$K$6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Objectifs!$J$7:$K$7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Objectifs!$E$6:$F$6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Objectifs!$E$7:$F$7</c:f>
              <c:numCache>
                <c:formatCode>0%</c:formatCode>
                <c:ptCount val="2"/>
                <c:pt idx="0">
                  <c:v>0.92</c:v>
                </c:pt>
                <c:pt idx="1">
                  <c:v>7.999999999999996E-2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Objectifs!$J$6:$K$6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Objectifs!$J$7:$K$7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Objectifs!$E$6:$F$6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Objectifs!$E$7:$F$7</c:f>
              <c:numCache>
                <c:formatCode>0%</c:formatCode>
                <c:ptCount val="2"/>
                <c:pt idx="0">
                  <c:v>0.92</c:v>
                </c:pt>
                <c:pt idx="1">
                  <c:v>7.999999999999996E-2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Objectifs!$J$6:$K$6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Objectifs!$J$7:$K$7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Objectifs!$E$6:$F$6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Objectifs!$E$7:$F$7</c:f>
              <c:numCache>
                <c:formatCode>0%</c:formatCode>
                <c:ptCount val="2"/>
                <c:pt idx="0">
                  <c:v>0.92</c:v>
                </c:pt>
                <c:pt idx="1">
                  <c:v>7.999999999999996E-2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Objectifs!$J$6:$K$6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Objectifs!$J$7:$K$7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Objectifs!$E$6:$F$6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Objectifs!$E$7:$F$7</c:f>
              <c:numCache>
                <c:formatCode>0%</c:formatCode>
                <c:ptCount val="2"/>
                <c:pt idx="0">
                  <c:v>0.92</c:v>
                </c:pt>
                <c:pt idx="1">
                  <c:v>7.999999999999996E-2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Objectifs!$J$6:$K$6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Objectifs!$J$7:$K$7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Objectifs!$E$6:$F$6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Objectifs!$E$7:$F$7</c:f>
              <c:numCache>
                <c:formatCode>0%</c:formatCode>
                <c:ptCount val="2"/>
                <c:pt idx="0">
                  <c:v>0.92</c:v>
                </c:pt>
                <c:pt idx="1">
                  <c:v>7.999999999999996E-2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Objectifs!$J$6:$K$6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Objectifs!$J$7:$K$7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Objectifs!$E$6:$F$6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Objectifs!$E$7:$F$7</c:f>
              <c:numCache>
                <c:formatCode>0%</c:formatCode>
                <c:ptCount val="2"/>
                <c:pt idx="0">
                  <c:v>0.92</c:v>
                </c:pt>
                <c:pt idx="1">
                  <c:v>7.999999999999996E-2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Objectifs!$J$6:$K$6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Objectifs!$J$7:$K$7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Objectifs!$E$6:$F$6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Objectifs!$E$7:$F$7</c:f>
              <c:numCache>
                <c:formatCode>0%</c:formatCode>
                <c:ptCount val="2"/>
                <c:pt idx="0">
                  <c:v>0.92</c:v>
                </c:pt>
                <c:pt idx="1">
                  <c:v>7.999999999999996E-2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Objectifs!$J$6:$K$6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Objectifs!$J$7:$K$7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Objectifs!$E$6:$F$6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Objectifs!$E$7:$F$7</c:f>
              <c:numCache>
                <c:formatCode>0%</c:formatCode>
                <c:ptCount val="2"/>
                <c:pt idx="0">
                  <c:v>0.92</c:v>
                </c:pt>
                <c:pt idx="1">
                  <c:v>7.999999999999996E-2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Objectifs!$J$6:$K$6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Objectifs!$J$7:$K$7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Objectifs!$E$6:$F$6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Objectifs!$E$7:$F$7</c:f>
              <c:numCache>
                <c:formatCode>0%</c:formatCode>
                <c:ptCount val="2"/>
                <c:pt idx="0">
                  <c:v>0.92</c:v>
                </c:pt>
                <c:pt idx="1">
                  <c:v>7.999999999999996E-2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00B8A4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Objectifs!$J$6:$K$6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Objectifs!$J$7:$K$7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C000"/>
              </a:solidFill>
            </c:spPr>
          </c:dPt>
          <c:dPt>
            <c:idx val="1"/>
            <c:bubble3D val="0"/>
            <c:spPr>
              <a:solidFill>
                <a:schemeClr val="bg1">
                  <a:lumMod val="65000"/>
                </a:schemeClr>
              </a:solidFill>
            </c:spPr>
          </c:dPt>
          <c:val>
            <c:numRef>
              <c:f>Objectifs!$E$8:$F$8</c:f>
              <c:numCache>
                <c:formatCode>0%</c:formatCode>
                <c:ptCount val="2"/>
                <c:pt idx="0">
                  <c:v>0.92307692307692313</c:v>
                </c:pt>
                <c:pt idx="1">
                  <c:v>7.6923076923076872E-2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1"/>
          <c:spPr>
            <a:ln>
              <a:noFill/>
            </a:ln>
          </c:spPr>
          <c:dPt>
            <c:idx val="0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cat>
            <c:strRef>
              <c:f>Objectifs!$J$6:$K$6</c:f>
              <c:strCache>
                <c:ptCount val="2"/>
                <c:pt idx="0">
                  <c:v>% objectif calculé</c:v>
                </c:pt>
                <c:pt idx="1">
                  <c:v>Reste à faire</c:v>
                </c:pt>
              </c:strCache>
            </c:strRef>
          </c:cat>
          <c:val>
            <c:numRef>
              <c:f>Objectifs!$J$8:$K$8</c:f>
              <c:numCache>
                <c:formatCode>0%</c:formatCode>
                <c:ptCount val="2"/>
                <c:pt idx="0">
                  <c:v>0.90384615384615385</c:v>
                </c:pt>
                <c:pt idx="1">
                  <c:v>9.6153846153846145E-2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  <c:extLst>
          <c:ext xmlns:c15="http://schemas.microsoft.com/office/drawing/2012/chart" uri="{02D57815-91ED-43cb-92C2-25804820EDAC}">
            <c15:filteredPieSeries>
              <c15:ser>
                <c:idx val="1"/>
                <c:order val="0"/>
                <c:spPr>
                  <a:ln>
                    <a:noFill/>
                  </a:ln>
                </c:spPr>
                <c:dPt>
                  <c:idx val="0"/>
                  <c:bubble3D val="0"/>
                  <c:spPr>
                    <a:solidFill>
                      <a:srgbClr val="00B8A4"/>
                    </a:solidFill>
                    <a:ln w="19050">
                      <a:noFill/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3"/>
                    </a:solidFill>
                    <a:ln w="19050">
                      <a:noFill/>
                    </a:ln>
                    <a:effectLst/>
                  </c:spPr>
                </c:dPt>
                <c:cat>
                  <c:strRef>
                    <c:extLst>
                      <c:ext uri="{02D57815-91ED-43cb-92C2-25804820EDAC}">
                        <c15:formulaRef>
                          <c15:sqref>Objectifs!$J$6:$K$6</c15:sqref>
                        </c15:formulaRef>
                      </c:ext>
                    </c:extLst>
                    <c:strCache>
                      <c:ptCount val="2"/>
                      <c:pt idx="0">
                        <c:v>% objectif calculé</c:v>
                      </c:pt>
                      <c:pt idx="1">
                        <c:v>Reste à faire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Objectifs!$J$7:$K$7</c15:sqref>
                        </c15:formulaRef>
                      </c:ext>
                    </c:extLst>
                    <c:numCache>
                      <c:formatCode>0%</c:formatCode>
                      <c:ptCount val="2"/>
                      <c:pt idx="0">
                        <c:v>1</c:v>
                      </c:pt>
                      <c:pt idx="1">
                        <c:v>0</c:v>
                      </c:pt>
                    </c:numCache>
                  </c:numRef>
                </c:val>
              </c15:ser>
            </c15:filteredPieSeries>
          </c:ext>
        </c:extLst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C000"/>
              </a:solidFill>
            </c:spPr>
          </c:dPt>
          <c:dPt>
            <c:idx val="1"/>
            <c:bubble3D val="0"/>
            <c:spPr>
              <a:solidFill>
                <a:schemeClr val="bg1">
                  <a:lumMod val="65000"/>
                </a:schemeClr>
              </a:solidFill>
            </c:spPr>
          </c:dPt>
          <c:val>
            <c:numRef>
              <c:f>Objectifs!$E$9:$F$9</c:f>
              <c:numCache>
                <c:formatCode>0%</c:formatCode>
                <c:ptCount val="2"/>
                <c:pt idx="0">
                  <c:v>0.94339622641509435</c:v>
                </c:pt>
                <c:pt idx="1">
                  <c:v>5.6603773584905648E-2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val>
            <c:numRef>
              <c:f>Objectifs!$J$9:$K$9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C000"/>
              </a:solidFill>
            </c:spPr>
          </c:dPt>
          <c:dPt>
            <c:idx val="1"/>
            <c:bubble3D val="0"/>
            <c:spPr>
              <a:solidFill>
                <a:schemeClr val="bg1">
                  <a:lumMod val="65000"/>
                </a:schemeClr>
              </a:solidFill>
            </c:spPr>
          </c:dPt>
          <c:val>
            <c:numRef>
              <c:f>Objectifs!$E$10:$F$10</c:f>
              <c:numCache>
                <c:formatCode>0%</c:formatCode>
                <c:ptCount val="2"/>
                <c:pt idx="0">
                  <c:v>0.91428571428571426</c:v>
                </c:pt>
                <c:pt idx="1">
                  <c:v>8.5714285714285743E-2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val>
            <c:numRef>
              <c:f>Objectifs!$J$10:$K$10</c:f>
              <c:numCache>
                <c:formatCode>0%</c:formatCode>
                <c:ptCount val="2"/>
                <c:pt idx="0">
                  <c:v>0.8571428571428571</c:v>
                </c:pt>
                <c:pt idx="1">
                  <c:v>0.1428571428571429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C000"/>
              </a:solidFill>
            </c:spPr>
          </c:dPt>
          <c:dPt>
            <c:idx val="1"/>
            <c:bubble3D val="0"/>
            <c:spPr>
              <a:solidFill>
                <a:schemeClr val="bg1">
                  <a:lumMod val="65000"/>
                </a:schemeClr>
              </a:solidFill>
            </c:spPr>
          </c:dPt>
          <c:val>
            <c:numRef>
              <c:f>Objectifs!$E$11:$F$11</c:f>
              <c:numCache>
                <c:formatCode>0%</c:formatCode>
                <c:ptCount val="2"/>
                <c:pt idx="0">
                  <c:v>0.8</c:v>
                </c:pt>
                <c:pt idx="1">
                  <c:v>0.19999999999999996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val>
            <c:numRef>
              <c:f>Objectifs!$J$11:$K$11</c:f>
              <c:numCache>
                <c:formatCode>0%</c:formatCode>
                <c:ptCount val="2"/>
                <c:pt idx="0">
                  <c:v>0.875</c:v>
                </c:pt>
                <c:pt idx="1">
                  <c:v>0.125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C000"/>
              </a:solidFill>
            </c:spPr>
          </c:dPt>
          <c:dPt>
            <c:idx val="1"/>
            <c:bubble3D val="0"/>
            <c:spPr>
              <a:solidFill>
                <a:schemeClr val="bg1">
                  <a:lumMod val="65000"/>
                </a:schemeClr>
              </a:solidFill>
            </c:spPr>
          </c:dPt>
          <c:val>
            <c:numRef>
              <c:f>Objectifs!$E$12:$F$12</c:f>
              <c:numCache>
                <c:formatCode>0%</c:formatCode>
                <c:ptCount val="2"/>
                <c:pt idx="0">
                  <c:v>0.8</c:v>
                </c:pt>
                <c:pt idx="1">
                  <c:v>0.19999999999999996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val>
            <c:numRef>
              <c:f>Objectifs!$J$12:$K$12</c:f>
              <c:numCache>
                <c:formatCode>0%</c:formatCode>
                <c:ptCount val="2"/>
                <c:pt idx="0">
                  <c:v>0.83333333333333337</c:v>
                </c:pt>
                <c:pt idx="1">
                  <c:v>0.16666666666666663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C000"/>
              </a:solidFill>
            </c:spPr>
          </c:dPt>
          <c:dPt>
            <c:idx val="1"/>
            <c:bubble3D val="0"/>
            <c:spPr>
              <a:solidFill>
                <a:schemeClr val="bg1">
                  <a:lumMod val="65000"/>
                </a:schemeClr>
              </a:solidFill>
            </c:spPr>
          </c:dPt>
          <c:val>
            <c:numRef>
              <c:f>Objectifs!$E$13:$F$13</c:f>
              <c:numCache>
                <c:formatCode>0%</c:formatCode>
                <c:ptCount val="2"/>
                <c:pt idx="0">
                  <c:v>0.9</c:v>
                </c:pt>
                <c:pt idx="1">
                  <c:v>9.9999999999999978E-2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val>
            <c:numRef>
              <c:f>Objectifs!$J$13:$K$13</c:f>
              <c:numCache>
                <c:formatCode>0%</c:formatCode>
                <c:ptCount val="2"/>
                <c:pt idx="0">
                  <c:v>0.85</c:v>
                </c:pt>
                <c:pt idx="1">
                  <c:v>0.15000000000000002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C000"/>
              </a:solidFill>
            </c:spPr>
          </c:dPt>
          <c:dPt>
            <c:idx val="1"/>
            <c:bubble3D val="0"/>
            <c:spPr>
              <a:solidFill>
                <a:schemeClr val="bg1">
                  <a:lumMod val="65000"/>
                </a:schemeClr>
              </a:solidFill>
            </c:spPr>
          </c:dPt>
          <c:val>
            <c:numRef>
              <c:f>Objectifs!$E$14:$F$14</c:f>
              <c:numCache>
                <c:formatCode>0%</c:formatCode>
                <c:ptCount val="2"/>
                <c:pt idx="0">
                  <c:v>0.88</c:v>
                </c:pt>
                <c:pt idx="1">
                  <c:v>0.12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val>
            <c:numRef>
              <c:f>Objectifs!$J$14:$K$14</c:f>
              <c:numCache>
                <c:formatCode>0%</c:formatCode>
                <c:ptCount val="2"/>
                <c:pt idx="0">
                  <c:v>0.8</c:v>
                </c:pt>
                <c:pt idx="1">
                  <c:v>0.19999999999999996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C000"/>
              </a:solidFill>
            </c:spPr>
          </c:dPt>
          <c:dPt>
            <c:idx val="1"/>
            <c:bubble3D val="0"/>
            <c:spPr>
              <a:solidFill>
                <a:schemeClr val="bg1">
                  <a:lumMod val="65000"/>
                </a:schemeClr>
              </a:solidFill>
            </c:spPr>
          </c:dPt>
          <c:val>
            <c:numRef>
              <c:f>Objectifs!$E$15:$F$15</c:f>
              <c:numCache>
                <c:formatCode>0%</c:formatCode>
                <c:ptCount val="2"/>
                <c:pt idx="0">
                  <c:v>0.9</c:v>
                </c:pt>
                <c:pt idx="1">
                  <c:v>9.9999999999999978E-2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val>
            <c:numRef>
              <c:f>Objectifs!$J$15:$K$15</c:f>
              <c:numCache>
                <c:formatCode>0%</c:formatCode>
                <c:ptCount val="2"/>
                <c:pt idx="0">
                  <c:v>0.6</c:v>
                </c:pt>
                <c:pt idx="1">
                  <c:v>0.4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C000"/>
              </a:solidFill>
            </c:spPr>
          </c:dPt>
          <c:dPt>
            <c:idx val="1"/>
            <c:bubble3D val="0"/>
            <c:spPr>
              <a:solidFill>
                <a:schemeClr val="bg1">
                  <a:lumMod val="65000"/>
                </a:schemeClr>
              </a:solidFill>
            </c:spPr>
          </c:dPt>
          <c:val>
            <c:numRef>
              <c:f>Objectifs!$E$16:$F$16</c:f>
              <c:numCache>
                <c:formatCode>0%</c:formatCode>
                <c:ptCount val="2"/>
                <c:pt idx="0">
                  <c:v>0.9</c:v>
                </c:pt>
                <c:pt idx="1">
                  <c:v>9.9999999999999978E-2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val>
            <c:numRef>
              <c:f>Objectifs!$J$16:$K$16</c:f>
              <c:numCache>
                <c:formatCode>0%</c:formatCode>
                <c:ptCount val="2"/>
                <c:pt idx="0">
                  <c:v>0.65</c:v>
                </c:pt>
                <c:pt idx="1">
                  <c:v>0.35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C000"/>
              </a:solidFill>
            </c:spPr>
          </c:dPt>
          <c:dPt>
            <c:idx val="1"/>
            <c:bubble3D val="0"/>
            <c:spPr>
              <a:solidFill>
                <a:schemeClr val="bg1">
                  <a:lumMod val="65000"/>
                </a:schemeClr>
              </a:solidFill>
            </c:spPr>
          </c:dPt>
          <c:val>
            <c:numRef>
              <c:f>Objectifs!$E$17:$F$17</c:f>
              <c:numCache>
                <c:formatCode>0%</c:formatCode>
                <c:ptCount val="2"/>
                <c:pt idx="0">
                  <c:v>0.85</c:v>
                </c:pt>
                <c:pt idx="1">
                  <c:v>0.15000000000000002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val>
            <c:numRef>
              <c:f>Objectifs!$J$17:$K$17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C000"/>
              </a:solidFill>
            </c:spPr>
          </c:dPt>
          <c:dPt>
            <c:idx val="1"/>
            <c:bubble3D val="0"/>
            <c:spPr>
              <a:solidFill>
                <a:schemeClr val="bg1">
                  <a:lumMod val="65000"/>
                </a:schemeClr>
              </a:solidFill>
            </c:spPr>
          </c:dPt>
          <c:val>
            <c:numRef>
              <c:f>Objectifs!$E$18:$F$18</c:f>
              <c:numCache>
                <c:formatCode>0%</c:formatCode>
                <c:ptCount val="2"/>
                <c:pt idx="0">
                  <c:v>0.88</c:v>
                </c:pt>
                <c:pt idx="1">
                  <c:v>0.12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val>
            <c:numRef>
              <c:f>Objectifs!$J$18:$K$18</c:f>
              <c:numCache>
                <c:formatCode>0%</c:formatCode>
                <c:ptCount val="2"/>
                <c:pt idx="0">
                  <c:v>0.8</c:v>
                </c:pt>
                <c:pt idx="1">
                  <c:v>0.19999999999999996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spPr>
            <a:solidFill>
              <a:srgbClr val="00B8A4"/>
            </a:solidFill>
          </c:spPr>
          <c:dPt>
            <c:idx val="0"/>
            <c:bubble3D val="0"/>
            <c:spPr>
              <a:solidFill>
                <a:srgbClr val="FFC000"/>
              </a:solidFill>
            </c:spPr>
          </c:dPt>
          <c:dPt>
            <c:idx val="1"/>
            <c:bubble3D val="0"/>
            <c:spPr>
              <a:solidFill>
                <a:schemeClr val="bg1">
                  <a:lumMod val="65000"/>
                </a:schemeClr>
              </a:solidFill>
            </c:spPr>
          </c:dPt>
          <c:val>
            <c:numRef>
              <c:f>Objectifs!$E$19:$F$19</c:f>
              <c:numCache>
                <c:formatCode>0%</c:formatCode>
                <c:ptCount val="2"/>
                <c:pt idx="0">
                  <c:v>0.33333333333333331</c:v>
                </c:pt>
                <c:pt idx="1">
                  <c:v>0.66666666666666674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val>
            <c:numRef>
              <c:f>Objectifs!$J$19:$K$19</c:f>
              <c:numCache>
                <c:formatCode>0%</c:formatCode>
                <c:ptCount val="2"/>
                <c:pt idx="0">
                  <c:v>0.66666666666666663</c:v>
                </c:pt>
                <c:pt idx="1">
                  <c:v>0.33333333333333337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C000"/>
              </a:solidFill>
            </c:spPr>
          </c:dPt>
          <c:dPt>
            <c:idx val="1"/>
            <c:bubble3D val="0"/>
            <c:spPr>
              <a:solidFill>
                <a:schemeClr val="bg1">
                  <a:lumMod val="65000"/>
                </a:schemeClr>
              </a:solidFill>
            </c:spPr>
          </c:dPt>
          <c:val>
            <c:numRef>
              <c:f>Objectifs!$E$20:$F$20</c:f>
              <c:numCache>
                <c:formatCode>0%</c:formatCode>
                <c:ptCount val="2"/>
                <c:pt idx="0">
                  <c:v>0.81818181818181823</c:v>
                </c:pt>
                <c:pt idx="1">
                  <c:v>0.18181818181818177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val>
            <c:numRef>
              <c:f>Objectifs!$J$20:$K$20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bg1">
                  <a:lumMod val="65000"/>
                </a:schemeClr>
              </a:solidFill>
            </c:spPr>
          </c:dPt>
          <c:dPt>
            <c:idx val="1"/>
            <c:bubble3D val="0"/>
            <c:spPr>
              <a:solidFill>
                <a:srgbClr val="FFC000"/>
              </a:solidFill>
            </c:spPr>
          </c:dPt>
          <c:val>
            <c:numRef>
              <c:f>Objectifs!$E$21:$F$21</c:f>
              <c:numCache>
                <c:formatCode>0%</c:formatCode>
                <c:ptCount val="2"/>
                <c:pt idx="0">
                  <c:v>0.39215686274509803</c:v>
                </c:pt>
                <c:pt idx="1">
                  <c:v>0.60784313725490202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775524930017858"/>
          <c:y val="8.6251919444782135E-3"/>
          <c:w val="0.74052157803968122"/>
          <c:h val="0.98274961611104339"/>
        </c:manualLayout>
      </c:layout>
      <c:doughnutChart>
        <c:varyColors val="1"/>
        <c:ser>
          <c:idx val="1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FFC000"/>
              </a:solidFill>
              <a:ln w="19050"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</c:spPr>
          </c:dPt>
          <c:val>
            <c:numRef>
              <c:f>Objectifs!$J$21:$K$21</c:f>
              <c:numCache>
                <c:formatCode>0%</c:formatCode>
                <c:ptCount val="2"/>
                <c:pt idx="0">
                  <c:v>0.84313725490196079</c:v>
                </c:pt>
                <c:pt idx="1">
                  <c:v>0.15686274509803921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>
          <a:solidFill>
            <a:srgbClr val="FF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3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4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5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6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7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8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9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0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8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9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0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8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9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0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26" Type="http://schemas.openxmlformats.org/officeDocument/2006/relationships/chart" Target="../charts/chart26.xml"/><Relationship Id="rId39" Type="http://schemas.openxmlformats.org/officeDocument/2006/relationships/chart" Target="../charts/chart39.xml"/><Relationship Id="rId21" Type="http://schemas.openxmlformats.org/officeDocument/2006/relationships/chart" Target="../charts/chart21.xml"/><Relationship Id="rId34" Type="http://schemas.openxmlformats.org/officeDocument/2006/relationships/chart" Target="../charts/chart34.xml"/><Relationship Id="rId42" Type="http://schemas.openxmlformats.org/officeDocument/2006/relationships/chart" Target="../charts/chart42.xml"/><Relationship Id="rId47" Type="http://schemas.openxmlformats.org/officeDocument/2006/relationships/chart" Target="../charts/chart47.xml"/><Relationship Id="rId50" Type="http://schemas.openxmlformats.org/officeDocument/2006/relationships/chart" Target="../charts/chart50.xml"/><Relationship Id="rId55" Type="http://schemas.openxmlformats.org/officeDocument/2006/relationships/chart" Target="../charts/chart55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29" Type="http://schemas.openxmlformats.org/officeDocument/2006/relationships/chart" Target="../charts/chart29.xml"/><Relationship Id="rId41" Type="http://schemas.openxmlformats.org/officeDocument/2006/relationships/chart" Target="../charts/chart41.xml"/><Relationship Id="rId54" Type="http://schemas.openxmlformats.org/officeDocument/2006/relationships/chart" Target="../charts/chart54.xml"/><Relationship Id="rId62" Type="http://schemas.openxmlformats.org/officeDocument/2006/relationships/chart" Target="../charts/chart6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24" Type="http://schemas.openxmlformats.org/officeDocument/2006/relationships/chart" Target="../charts/chart24.xml"/><Relationship Id="rId32" Type="http://schemas.openxmlformats.org/officeDocument/2006/relationships/chart" Target="../charts/chart32.xml"/><Relationship Id="rId37" Type="http://schemas.openxmlformats.org/officeDocument/2006/relationships/chart" Target="../charts/chart37.xml"/><Relationship Id="rId40" Type="http://schemas.openxmlformats.org/officeDocument/2006/relationships/chart" Target="../charts/chart40.xml"/><Relationship Id="rId45" Type="http://schemas.openxmlformats.org/officeDocument/2006/relationships/chart" Target="../charts/chart45.xml"/><Relationship Id="rId53" Type="http://schemas.openxmlformats.org/officeDocument/2006/relationships/chart" Target="../charts/chart53.xml"/><Relationship Id="rId58" Type="http://schemas.openxmlformats.org/officeDocument/2006/relationships/chart" Target="../charts/chart58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28" Type="http://schemas.openxmlformats.org/officeDocument/2006/relationships/chart" Target="../charts/chart28.xml"/><Relationship Id="rId36" Type="http://schemas.openxmlformats.org/officeDocument/2006/relationships/chart" Target="../charts/chart36.xml"/><Relationship Id="rId49" Type="http://schemas.openxmlformats.org/officeDocument/2006/relationships/chart" Target="../charts/chart49.xml"/><Relationship Id="rId57" Type="http://schemas.openxmlformats.org/officeDocument/2006/relationships/chart" Target="../charts/chart57.xml"/><Relationship Id="rId61" Type="http://schemas.openxmlformats.org/officeDocument/2006/relationships/chart" Target="../charts/chart61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31" Type="http://schemas.openxmlformats.org/officeDocument/2006/relationships/chart" Target="../charts/chart31.xml"/><Relationship Id="rId44" Type="http://schemas.openxmlformats.org/officeDocument/2006/relationships/chart" Target="../charts/chart44.xml"/><Relationship Id="rId52" Type="http://schemas.openxmlformats.org/officeDocument/2006/relationships/chart" Target="../charts/chart52.xml"/><Relationship Id="rId60" Type="http://schemas.openxmlformats.org/officeDocument/2006/relationships/chart" Target="../charts/chart6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Relationship Id="rId27" Type="http://schemas.openxmlformats.org/officeDocument/2006/relationships/chart" Target="../charts/chart27.xml"/><Relationship Id="rId30" Type="http://schemas.openxmlformats.org/officeDocument/2006/relationships/chart" Target="../charts/chart30.xml"/><Relationship Id="rId35" Type="http://schemas.openxmlformats.org/officeDocument/2006/relationships/chart" Target="../charts/chart35.xml"/><Relationship Id="rId43" Type="http://schemas.openxmlformats.org/officeDocument/2006/relationships/chart" Target="../charts/chart43.xml"/><Relationship Id="rId48" Type="http://schemas.openxmlformats.org/officeDocument/2006/relationships/chart" Target="../charts/chart48.xml"/><Relationship Id="rId56" Type="http://schemas.openxmlformats.org/officeDocument/2006/relationships/chart" Target="../charts/chart56.xml"/><Relationship Id="rId8" Type="http://schemas.openxmlformats.org/officeDocument/2006/relationships/chart" Target="../charts/chart8.xml"/><Relationship Id="rId51" Type="http://schemas.openxmlformats.org/officeDocument/2006/relationships/chart" Target="../charts/chart51.xml"/><Relationship Id="rId3" Type="http://schemas.openxmlformats.org/officeDocument/2006/relationships/chart" Target="../charts/chart3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5" Type="http://schemas.openxmlformats.org/officeDocument/2006/relationships/chart" Target="../charts/chart25.xml"/><Relationship Id="rId33" Type="http://schemas.openxmlformats.org/officeDocument/2006/relationships/chart" Target="../charts/chart33.xml"/><Relationship Id="rId38" Type="http://schemas.openxmlformats.org/officeDocument/2006/relationships/chart" Target="../charts/chart38.xml"/><Relationship Id="rId46" Type="http://schemas.openxmlformats.org/officeDocument/2006/relationships/chart" Target="../charts/chart46.xml"/><Relationship Id="rId59" Type="http://schemas.openxmlformats.org/officeDocument/2006/relationships/chart" Target="../charts/chart5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311246</xdr:colOff>
      <xdr:row>10</xdr:row>
      <xdr:rowOff>90911</xdr:rowOff>
    </xdr:from>
    <xdr:to>
      <xdr:col>3</xdr:col>
      <xdr:colOff>2523077</xdr:colOff>
      <xdr:row>11</xdr:row>
      <xdr:rowOff>65690</xdr:rowOff>
    </xdr:to>
    <xdr:graphicFrame macro="">
      <xdr:nvGraphicFramePr>
        <xdr:cNvPr id="19" name="Graph1_C0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260640</xdr:colOff>
      <xdr:row>10</xdr:row>
      <xdr:rowOff>94306</xdr:rowOff>
    </xdr:from>
    <xdr:to>
      <xdr:col>5</xdr:col>
      <xdr:colOff>2578318</xdr:colOff>
      <xdr:row>11</xdr:row>
      <xdr:rowOff>65690</xdr:rowOff>
    </xdr:to>
    <xdr:graphicFrame macro="">
      <xdr:nvGraphicFramePr>
        <xdr:cNvPr id="22" name="Graph2_C0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oneCellAnchor>
    <xdr:from>
      <xdr:col>3</xdr:col>
      <xdr:colOff>968037</xdr:colOff>
      <xdr:row>10</xdr:row>
      <xdr:rowOff>719915</xdr:rowOff>
    </xdr:from>
    <xdr:ext cx="903261" cy="505267"/>
    <xdr:sp macro="" textlink="Objectifs!G7">
      <xdr:nvSpPr>
        <xdr:cNvPr id="4" name="ZT1_C01"/>
        <xdr:cNvSpPr txBox="1"/>
      </xdr:nvSpPr>
      <xdr:spPr>
        <a:xfrm>
          <a:off x="4016037" y="3713486"/>
          <a:ext cx="903261" cy="505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6D83CB3E-143D-435C-9E14-EF194D5F6CE2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92%</a:t>
          </a:fld>
          <a:endParaRPr lang="fr-FR" sz="9600">
            <a:solidFill>
              <a:srgbClr val="4A5445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oneCellAnchor>
  <xdr:oneCellAnchor>
    <xdr:from>
      <xdr:col>5</xdr:col>
      <xdr:colOff>816429</xdr:colOff>
      <xdr:row>10</xdr:row>
      <xdr:rowOff>719913</xdr:rowOff>
    </xdr:from>
    <xdr:ext cx="1211035" cy="505267"/>
    <xdr:sp macro="" textlink="Objectifs!L7">
      <xdr:nvSpPr>
        <xdr:cNvPr id="23" name="ZT2_C01"/>
        <xdr:cNvSpPr txBox="1"/>
      </xdr:nvSpPr>
      <xdr:spPr>
        <a:xfrm>
          <a:off x="6721929" y="3713484"/>
          <a:ext cx="1211035" cy="505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fld id="{5BD9C260-767B-428C-A1AF-8C8FA82C0262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110%</a:t>
          </a:fld>
          <a:endParaRPr lang="fr-FR" sz="5400">
            <a:solidFill>
              <a:srgbClr val="4A5445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oneCellAnchor>
  <xdr:twoCellAnchor>
    <xdr:from>
      <xdr:col>3</xdr:col>
      <xdr:colOff>311246</xdr:colOff>
      <xdr:row>32</xdr:row>
      <xdr:rowOff>90911</xdr:rowOff>
    </xdr:from>
    <xdr:to>
      <xdr:col>3</xdr:col>
      <xdr:colOff>2523077</xdr:colOff>
      <xdr:row>33</xdr:row>
      <xdr:rowOff>65690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260640</xdr:colOff>
      <xdr:row>32</xdr:row>
      <xdr:rowOff>94306</xdr:rowOff>
    </xdr:from>
    <xdr:to>
      <xdr:col>5</xdr:col>
      <xdr:colOff>2578318</xdr:colOff>
      <xdr:row>33</xdr:row>
      <xdr:rowOff>65690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oneCellAnchor>
    <xdr:from>
      <xdr:col>3</xdr:col>
      <xdr:colOff>1082070</xdr:colOff>
      <xdr:row>32</xdr:row>
      <xdr:rowOff>700964</xdr:rowOff>
    </xdr:from>
    <xdr:ext cx="675185" cy="543162"/>
    <xdr:sp macro="" textlink="#REF!">
      <xdr:nvSpPr>
        <xdr:cNvPr id="24" name="ZoneTexte 23"/>
        <xdr:cNvSpPr txBox="1"/>
      </xdr:nvSpPr>
      <xdr:spPr>
        <a:xfrm>
          <a:off x="4147388" y="3662373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1184F9D4-DE7F-422B-BD5D-DE7D8971798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1%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1047885</xdr:colOff>
      <xdr:row>32</xdr:row>
      <xdr:rowOff>700964</xdr:rowOff>
    </xdr:from>
    <xdr:ext cx="675185" cy="543162"/>
    <xdr:sp macro="" textlink="#REF!">
      <xdr:nvSpPr>
        <xdr:cNvPr id="25" name="ZoneTexte 24"/>
        <xdr:cNvSpPr txBox="1"/>
      </xdr:nvSpPr>
      <xdr:spPr>
        <a:xfrm>
          <a:off x="6988021" y="3662373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9EC71C9F-5EF6-44DC-87A5-DEB668341A3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0%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54</xdr:row>
      <xdr:rowOff>90911</xdr:rowOff>
    </xdr:from>
    <xdr:to>
      <xdr:col>3</xdr:col>
      <xdr:colOff>2523077</xdr:colOff>
      <xdr:row>55</xdr:row>
      <xdr:rowOff>65690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5</xdr:col>
      <xdr:colOff>260640</xdr:colOff>
      <xdr:row>54</xdr:row>
      <xdr:rowOff>94306</xdr:rowOff>
    </xdr:from>
    <xdr:to>
      <xdr:col>5</xdr:col>
      <xdr:colOff>2578318</xdr:colOff>
      <xdr:row>55</xdr:row>
      <xdr:rowOff>65690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oneCellAnchor>
    <xdr:from>
      <xdr:col>3</xdr:col>
      <xdr:colOff>1082070</xdr:colOff>
      <xdr:row>54</xdr:row>
      <xdr:rowOff>700964</xdr:rowOff>
    </xdr:from>
    <xdr:ext cx="675185" cy="543162"/>
    <xdr:sp macro="" textlink="#REF!">
      <xdr:nvSpPr>
        <xdr:cNvPr id="28" name="ZoneTexte 27"/>
        <xdr:cNvSpPr txBox="1"/>
      </xdr:nvSpPr>
      <xdr:spPr>
        <a:xfrm>
          <a:off x="4147388" y="14468919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1184F9D4-DE7F-422B-BD5D-DE7D8971798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1%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1047885</xdr:colOff>
      <xdr:row>54</xdr:row>
      <xdr:rowOff>700964</xdr:rowOff>
    </xdr:from>
    <xdr:ext cx="675185" cy="543162"/>
    <xdr:sp macro="" textlink="#REF!">
      <xdr:nvSpPr>
        <xdr:cNvPr id="29" name="ZoneTexte 28"/>
        <xdr:cNvSpPr txBox="1"/>
      </xdr:nvSpPr>
      <xdr:spPr>
        <a:xfrm>
          <a:off x="6988021" y="14468919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9EC71C9F-5EF6-44DC-87A5-DEB668341A3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0%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76</xdr:row>
      <xdr:rowOff>90911</xdr:rowOff>
    </xdr:from>
    <xdr:to>
      <xdr:col>3</xdr:col>
      <xdr:colOff>2523077</xdr:colOff>
      <xdr:row>77</xdr:row>
      <xdr:rowOff>65690</xdr:rowOff>
    </xdr:to>
    <xdr:graphicFrame macro="">
      <xdr:nvGraphicFramePr>
        <xdr:cNvPr id="30" name="Graphique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5</xdr:col>
      <xdr:colOff>260640</xdr:colOff>
      <xdr:row>76</xdr:row>
      <xdr:rowOff>94306</xdr:rowOff>
    </xdr:from>
    <xdr:to>
      <xdr:col>5</xdr:col>
      <xdr:colOff>2578318</xdr:colOff>
      <xdr:row>77</xdr:row>
      <xdr:rowOff>65690</xdr:rowOff>
    </xdr:to>
    <xdr:graphicFrame macro="">
      <xdr:nvGraphicFramePr>
        <xdr:cNvPr id="31" name="Graphique 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oneCellAnchor>
    <xdr:from>
      <xdr:col>3</xdr:col>
      <xdr:colOff>1082070</xdr:colOff>
      <xdr:row>76</xdr:row>
      <xdr:rowOff>700964</xdr:rowOff>
    </xdr:from>
    <xdr:ext cx="675185" cy="543162"/>
    <xdr:sp macro="" textlink="#REF!">
      <xdr:nvSpPr>
        <xdr:cNvPr id="32" name="ZoneTexte 31"/>
        <xdr:cNvSpPr txBox="1"/>
      </xdr:nvSpPr>
      <xdr:spPr>
        <a:xfrm>
          <a:off x="4147388" y="25275464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1184F9D4-DE7F-422B-BD5D-DE7D8971798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1%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1047885</xdr:colOff>
      <xdr:row>76</xdr:row>
      <xdr:rowOff>700964</xdr:rowOff>
    </xdr:from>
    <xdr:ext cx="675185" cy="543162"/>
    <xdr:sp macro="" textlink="#REF!">
      <xdr:nvSpPr>
        <xdr:cNvPr id="33" name="ZoneTexte 32"/>
        <xdr:cNvSpPr txBox="1"/>
      </xdr:nvSpPr>
      <xdr:spPr>
        <a:xfrm>
          <a:off x="6988021" y="25275464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9EC71C9F-5EF6-44DC-87A5-DEB668341A3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0%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98</xdr:row>
      <xdr:rowOff>90911</xdr:rowOff>
    </xdr:from>
    <xdr:to>
      <xdr:col>3</xdr:col>
      <xdr:colOff>2523077</xdr:colOff>
      <xdr:row>99</xdr:row>
      <xdr:rowOff>65690</xdr:rowOff>
    </xdr:to>
    <xdr:graphicFrame macro="">
      <xdr:nvGraphicFramePr>
        <xdr:cNvPr id="34" name="Graphique 3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5</xdr:col>
      <xdr:colOff>260640</xdr:colOff>
      <xdr:row>98</xdr:row>
      <xdr:rowOff>94306</xdr:rowOff>
    </xdr:from>
    <xdr:to>
      <xdr:col>5</xdr:col>
      <xdr:colOff>2578318</xdr:colOff>
      <xdr:row>99</xdr:row>
      <xdr:rowOff>65690</xdr:rowOff>
    </xdr:to>
    <xdr:graphicFrame macro="">
      <xdr:nvGraphicFramePr>
        <xdr:cNvPr id="35" name="Graphique 3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oneCellAnchor>
    <xdr:from>
      <xdr:col>3</xdr:col>
      <xdr:colOff>1082070</xdr:colOff>
      <xdr:row>98</xdr:row>
      <xdr:rowOff>700964</xdr:rowOff>
    </xdr:from>
    <xdr:ext cx="675185" cy="543162"/>
    <xdr:sp macro="" textlink="#REF!">
      <xdr:nvSpPr>
        <xdr:cNvPr id="36" name="ZoneTexte 35"/>
        <xdr:cNvSpPr txBox="1"/>
      </xdr:nvSpPr>
      <xdr:spPr>
        <a:xfrm>
          <a:off x="4147388" y="36082009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1184F9D4-DE7F-422B-BD5D-DE7D8971798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1%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1047885</xdr:colOff>
      <xdr:row>98</xdr:row>
      <xdr:rowOff>700964</xdr:rowOff>
    </xdr:from>
    <xdr:ext cx="675185" cy="543162"/>
    <xdr:sp macro="" textlink="#REF!">
      <xdr:nvSpPr>
        <xdr:cNvPr id="37" name="ZoneTexte 36"/>
        <xdr:cNvSpPr txBox="1"/>
      </xdr:nvSpPr>
      <xdr:spPr>
        <a:xfrm>
          <a:off x="6988021" y="36082009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9EC71C9F-5EF6-44DC-87A5-DEB668341A3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0%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32</xdr:row>
      <xdr:rowOff>90911</xdr:rowOff>
    </xdr:from>
    <xdr:to>
      <xdr:col>3</xdr:col>
      <xdr:colOff>2523077</xdr:colOff>
      <xdr:row>33</xdr:row>
      <xdr:rowOff>65690</xdr:rowOff>
    </xdr:to>
    <xdr:graphicFrame macro="">
      <xdr:nvGraphicFramePr>
        <xdr:cNvPr id="38" name="Graphique 3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5</xdr:col>
      <xdr:colOff>260640</xdr:colOff>
      <xdr:row>32</xdr:row>
      <xdr:rowOff>94306</xdr:rowOff>
    </xdr:from>
    <xdr:to>
      <xdr:col>5</xdr:col>
      <xdr:colOff>2578318</xdr:colOff>
      <xdr:row>33</xdr:row>
      <xdr:rowOff>65690</xdr:rowOff>
    </xdr:to>
    <xdr:graphicFrame macro="">
      <xdr:nvGraphicFramePr>
        <xdr:cNvPr id="39" name="Graphique 3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oneCellAnchor>
    <xdr:from>
      <xdr:col>3</xdr:col>
      <xdr:colOff>1082070</xdr:colOff>
      <xdr:row>32</xdr:row>
      <xdr:rowOff>700964</xdr:rowOff>
    </xdr:from>
    <xdr:ext cx="675185" cy="543162"/>
    <xdr:sp macro="" textlink="#REF!">
      <xdr:nvSpPr>
        <xdr:cNvPr id="40" name="ZoneTexte 39"/>
        <xdr:cNvSpPr txBox="1"/>
      </xdr:nvSpPr>
      <xdr:spPr>
        <a:xfrm>
          <a:off x="4147388" y="3662373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1184F9D4-DE7F-422B-BD5D-DE7D8971798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1%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1047885</xdr:colOff>
      <xdr:row>32</xdr:row>
      <xdr:rowOff>700964</xdr:rowOff>
    </xdr:from>
    <xdr:ext cx="675185" cy="543162"/>
    <xdr:sp macro="" textlink="#REF!">
      <xdr:nvSpPr>
        <xdr:cNvPr id="41" name="ZoneTexte 40"/>
        <xdr:cNvSpPr txBox="1"/>
      </xdr:nvSpPr>
      <xdr:spPr>
        <a:xfrm>
          <a:off x="6988021" y="3662373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9EC71C9F-5EF6-44DC-87A5-DEB668341A3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0%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54</xdr:row>
      <xdr:rowOff>90911</xdr:rowOff>
    </xdr:from>
    <xdr:to>
      <xdr:col>3</xdr:col>
      <xdr:colOff>2523077</xdr:colOff>
      <xdr:row>55</xdr:row>
      <xdr:rowOff>65690</xdr:rowOff>
    </xdr:to>
    <xdr:graphicFrame macro="">
      <xdr:nvGraphicFramePr>
        <xdr:cNvPr id="42" name="Graphique 4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5</xdr:col>
      <xdr:colOff>260640</xdr:colOff>
      <xdr:row>54</xdr:row>
      <xdr:rowOff>94306</xdr:rowOff>
    </xdr:from>
    <xdr:to>
      <xdr:col>5</xdr:col>
      <xdr:colOff>2578318</xdr:colOff>
      <xdr:row>55</xdr:row>
      <xdr:rowOff>65690</xdr:rowOff>
    </xdr:to>
    <xdr:graphicFrame macro="">
      <xdr:nvGraphicFramePr>
        <xdr:cNvPr id="43" name="Graphique 4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oneCellAnchor>
    <xdr:from>
      <xdr:col>3</xdr:col>
      <xdr:colOff>1082070</xdr:colOff>
      <xdr:row>54</xdr:row>
      <xdr:rowOff>700964</xdr:rowOff>
    </xdr:from>
    <xdr:ext cx="675185" cy="543162"/>
    <xdr:sp macro="" textlink="#REF!">
      <xdr:nvSpPr>
        <xdr:cNvPr id="44" name="ZoneTexte 43"/>
        <xdr:cNvSpPr txBox="1"/>
      </xdr:nvSpPr>
      <xdr:spPr>
        <a:xfrm>
          <a:off x="4147388" y="3662373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1184F9D4-DE7F-422B-BD5D-DE7D8971798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1%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1047885</xdr:colOff>
      <xdr:row>54</xdr:row>
      <xdr:rowOff>700964</xdr:rowOff>
    </xdr:from>
    <xdr:ext cx="675185" cy="543162"/>
    <xdr:sp macro="" textlink="#REF!">
      <xdr:nvSpPr>
        <xdr:cNvPr id="45" name="ZoneTexte 44"/>
        <xdr:cNvSpPr txBox="1"/>
      </xdr:nvSpPr>
      <xdr:spPr>
        <a:xfrm>
          <a:off x="6988021" y="3662373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9EC71C9F-5EF6-44DC-87A5-DEB668341A3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0%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76</xdr:row>
      <xdr:rowOff>90911</xdr:rowOff>
    </xdr:from>
    <xdr:to>
      <xdr:col>3</xdr:col>
      <xdr:colOff>2523077</xdr:colOff>
      <xdr:row>77</xdr:row>
      <xdr:rowOff>65690</xdr:rowOff>
    </xdr:to>
    <xdr:graphicFrame macro="">
      <xdr:nvGraphicFramePr>
        <xdr:cNvPr id="46" name="Graphique 4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5</xdr:col>
      <xdr:colOff>260640</xdr:colOff>
      <xdr:row>76</xdr:row>
      <xdr:rowOff>94306</xdr:rowOff>
    </xdr:from>
    <xdr:to>
      <xdr:col>5</xdr:col>
      <xdr:colOff>2578318</xdr:colOff>
      <xdr:row>77</xdr:row>
      <xdr:rowOff>65690</xdr:rowOff>
    </xdr:to>
    <xdr:graphicFrame macro="">
      <xdr:nvGraphicFramePr>
        <xdr:cNvPr id="47" name="Graphique 4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oneCellAnchor>
    <xdr:from>
      <xdr:col>3</xdr:col>
      <xdr:colOff>1082070</xdr:colOff>
      <xdr:row>76</xdr:row>
      <xdr:rowOff>700964</xdr:rowOff>
    </xdr:from>
    <xdr:ext cx="675185" cy="543162"/>
    <xdr:sp macro="" textlink="#REF!">
      <xdr:nvSpPr>
        <xdr:cNvPr id="48" name="ZoneTexte 47"/>
        <xdr:cNvSpPr txBox="1"/>
      </xdr:nvSpPr>
      <xdr:spPr>
        <a:xfrm>
          <a:off x="4147388" y="3662373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1184F9D4-DE7F-422B-BD5D-DE7D8971798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1%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1047885</xdr:colOff>
      <xdr:row>76</xdr:row>
      <xdr:rowOff>700964</xdr:rowOff>
    </xdr:from>
    <xdr:ext cx="675185" cy="543162"/>
    <xdr:sp macro="" textlink="#REF!">
      <xdr:nvSpPr>
        <xdr:cNvPr id="49" name="ZoneTexte 48"/>
        <xdr:cNvSpPr txBox="1"/>
      </xdr:nvSpPr>
      <xdr:spPr>
        <a:xfrm>
          <a:off x="6988021" y="3662373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9EC71C9F-5EF6-44DC-87A5-DEB668341A3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0%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98</xdr:row>
      <xdr:rowOff>90911</xdr:rowOff>
    </xdr:from>
    <xdr:to>
      <xdr:col>3</xdr:col>
      <xdr:colOff>2523077</xdr:colOff>
      <xdr:row>99</xdr:row>
      <xdr:rowOff>65690</xdr:rowOff>
    </xdr:to>
    <xdr:graphicFrame macro="">
      <xdr:nvGraphicFramePr>
        <xdr:cNvPr id="50" name="Graphique 4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5</xdr:col>
      <xdr:colOff>260640</xdr:colOff>
      <xdr:row>98</xdr:row>
      <xdr:rowOff>94306</xdr:rowOff>
    </xdr:from>
    <xdr:to>
      <xdr:col>5</xdr:col>
      <xdr:colOff>2578318</xdr:colOff>
      <xdr:row>99</xdr:row>
      <xdr:rowOff>65690</xdr:rowOff>
    </xdr:to>
    <xdr:graphicFrame macro="">
      <xdr:nvGraphicFramePr>
        <xdr:cNvPr id="51" name="Graphique 5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oneCellAnchor>
    <xdr:from>
      <xdr:col>3</xdr:col>
      <xdr:colOff>1082070</xdr:colOff>
      <xdr:row>98</xdr:row>
      <xdr:rowOff>700964</xdr:rowOff>
    </xdr:from>
    <xdr:ext cx="675185" cy="543162"/>
    <xdr:sp macro="" textlink="#REF!">
      <xdr:nvSpPr>
        <xdr:cNvPr id="52" name="ZoneTexte 51"/>
        <xdr:cNvSpPr txBox="1"/>
      </xdr:nvSpPr>
      <xdr:spPr>
        <a:xfrm>
          <a:off x="4147388" y="3662373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1184F9D4-DE7F-422B-BD5D-DE7D8971798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1%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1047885</xdr:colOff>
      <xdr:row>98</xdr:row>
      <xdr:rowOff>700964</xdr:rowOff>
    </xdr:from>
    <xdr:ext cx="675185" cy="543162"/>
    <xdr:sp macro="" textlink="#REF!">
      <xdr:nvSpPr>
        <xdr:cNvPr id="53" name="ZoneTexte 52"/>
        <xdr:cNvSpPr txBox="1"/>
      </xdr:nvSpPr>
      <xdr:spPr>
        <a:xfrm>
          <a:off x="6988021" y="3662373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9EC71C9F-5EF6-44DC-87A5-DEB668341A3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0%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120</xdr:row>
      <xdr:rowOff>90911</xdr:rowOff>
    </xdr:from>
    <xdr:to>
      <xdr:col>3</xdr:col>
      <xdr:colOff>2523077</xdr:colOff>
      <xdr:row>121</xdr:row>
      <xdr:rowOff>65690</xdr:rowOff>
    </xdr:to>
    <xdr:graphicFrame macro="">
      <xdr:nvGraphicFramePr>
        <xdr:cNvPr id="54" name="Graphique 5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5</xdr:col>
      <xdr:colOff>260640</xdr:colOff>
      <xdr:row>120</xdr:row>
      <xdr:rowOff>94306</xdr:rowOff>
    </xdr:from>
    <xdr:to>
      <xdr:col>5</xdr:col>
      <xdr:colOff>2578318</xdr:colOff>
      <xdr:row>121</xdr:row>
      <xdr:rowOff>65690</xdr:rowOff>
    </xdr:to>
    <xdr:graphicFrame macro="">
      <xdr:nvGraphicFramePr>
        <xdr:cNvPr id="55" name="Graphique 5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oneCellAnchor>
    <xdr:from>
      <xdr:col>3</xdr:col>
      <xdr:colOff>1082070</xdr:colOff>
      <xdr:row>120</xdr:row>
      <xdr:rowOff>700964</xdr:rowOff>
    </xdr:from>
    <xdr:ext cx="675185" cy="543162"/>
    <xdr:sp macro="" textlink="#REF!">
      <xdr:nvSpPr>
        <xdr:cNvPr id="56" name="ZoneTexte 55"/>
        <xdr:cNvSpPr txBox="1"/>
      </xdr:nvSpPr>
      <xdr:spPr>
        <a:xfrm>
          <a:off x="4147388" y="46888555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1184F9D4-DE7F-422B-BD5D-DE7D8971798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1%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1047885</xdr:colOff>
      <xdr:row>120</xdr:row>
      <xdr:rowOff>700964</xdr:rowOff>
    </xdr:from>
    <xdr:ext cx="675185" cy="543162"/>
    <xdr:sp macro="" textlink="#REF!">
      <xdr:nvSpPr>
        <xdr:cNvPr id="57" name="ZoneTexte 56"/>
        <xdr:cNvSpPr txBox="1"/>
      </xdr:nvSpPr>
      <xdr:spPr>
        <a:xfrm>
          <a:off x="6988021" y="46888555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9EC71C9F-5EF6-44DC-87A5-DEB668341A3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0%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120</xdr:row>
      <xdr:rowOff>90911</xdr:rowOff>
    </xdr:from>
    <xdr:to>
      <xdr:col>3</xdr:col>
      <xdr:colOff>2523077</xdr:colOff>
      <xdr:row>121</xdr:row>
      <xdr:rowOff>65690</xdr:rowOff>
    </xdr:to>
    <xdr:graphicFrame macro="">
      <xdr:nvGraphicFramePr>
        <xdr:cNvPr id="58" name="Graphique 5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5</xdr:col>
      <xdr:colOff>260640</xdr:colOff>
      <xdr:row>120</xdr:row>
      <xdr:rowOff>94306</xdr:rowOff>
    </xdr:from>
    <xdr:to>
      <xdr:col>5</xdr:col>
      <xdr:colOff>2578318</xdr:colOff>
      <xdr:row>121</xdr:row>
      <xdr:rowOff>65690</xdr:rowOff>
    </xdr:to>
    <xdr:graphicFrame macro="">
      <xdr:nvGraphicFramePr>
        <xdr:cNvPr id="59" name="Graphique 5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oneCellAnchor>
    <xdr:from>
      <xdr:col>3</xdr:col>
      <xdr:colOff>1082070</xdr:colOff>
      <xdr:row>120</xdr:row>
      <xdr:rowOff>700964</xdr:rowOff>
    </xdr:from>
    <xdr:ext cx="675185" cy="543162"/>
    <xdr:sp macro="" textlink="#REF!">
      <xdr:nvSpPr>
        <xdr:cNvPr id="60" name="ZoneTexte 59"/>
        <xdr:cNvSpPr txBox="1"/>
      </xdr:nvSpPr>
      <xdr:spPr>
        <a:xfrm>
          <a:off x="4147388" y="46888555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1184F9D4-DE7F-422B-BD5D-DE7D8971798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1%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1047885</xdr:colOff>
      <xdr:row>120</xdr:row>
      <xdr:rowOff>700964</xdr:rowOff>
    </xdr:from>
    <xdr:ext cx="675185" cy="543162"/>
    <xdr:sp macro="" textlink="#REF!">
      <xdr:nvSpPr>
        <xdr:cNvPr id="61" name="ZoneTexte 60"/>
        <xdr:cNvSpPr txBox="1"/>
      </xdr:nvSpPr>
      <xdr:spPr>
        <a:xfrm>
          <a:off x="6988021" y="46888555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9EC71C9F-5EF6-44DC-87A5-DEB668341A3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0%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142</xdr:row>
      <xdr:rowOff>90911</xdr:rowOff>
    </xdr:from>
    <xdr:to>
      <xdr:col>3</xdr:col>
      <xdr:colOff>2523077</xdr:colOff>
      <xdr:row>143</xdr:row>
      <xdr:rowOff>65690</xdr:rowOff>
    </xdr:to>
    <xdr:graphicFrame macro="">
      <xdr:nvGraphicFramePr>
        <xdr:cNvPr id="62" name="Graphique 6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5</xdr:col>
      <xdr:colOff>260640</xdr:colOff>
      <xdr:row>142</xdr:row>
      <xdr:rowOff>94306</xdr:rowOff>
    </xdr:from>
    <xdr:to>
      <xdr:col>5</xdr:col>
      <xdr:colOff>2578318</xdr:colOff>
      <xdr:row>143</xdr:row>
      <xdr:rowOff>65690</xdr:rowOff>
    </xdr:to>
    <xdr:graphicFrame macro="">
      <xdr:nvGraphicFramePr>
        <xdr:cNvPr id="63" name="Graphique 6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oneCellAnchor>
    <xdr:from>
      <xdr:col>3</xdr:col>
      <xdr:colOff>1082070</xdr:colOff>
      <xdr:row>142</xdr:row>
      <xdr:rowOff>700964</xdr:rowOff>
    </xdr:from>
    <xdr:ext cx="675185" cy="543162"/>
    <xdr:sp macro="" textlink="#REF!">
      <xdr:nvSpPr>
        <xdr:cNvPr id="64" name="ZoneTexte 63"/>
        <xdr:cNvSpPr txBox="1"/>
      </xdr:nvSpPr>
      <xdr:spPr>
        <a:xfrm>
          <a:off x="4147388" y="46888555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1184F9D4-DE7F-422B-BD5D-DE7D8971798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1%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1047885</xdr:colOff>
      <xdr:row>142</xdr:row>
      <xdr:rowOff>700964</xdr:rowOff>
    </xdr:from>
    <xdr:ext cx="675185" cy="543162"/>
    <xdr:sp macro="" textlink="#REF!">
      <xdr:nvSpPr>
        <xdr:cNvPr id="65" name="ZoneTexte 64"/>
        <xdr:cNvSpPr txBox="1"/>
      </xdr:nvSpPr>
      <xdr:spPr>
        <a:xfrm>
          <a:off x="6988021" y="46888555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9EC71C9F-5EF6-44DC-87A5-DEB668341A3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0%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142</xdr:row>
      <xdr:rowOff>90911</xdr:rowOff>
    </xdr:from>
    <xdr:to>
      <xdr:col>3</xdr:col>
      <xdr:colOff>2523077</xdr:colOff>
      <xdr:row>143</xdr:row>
      <xdr:rowOff>65690</xdr:rowOff>
    </xdr:to>
    <xdr:graphicFrame macro="">
      <xdr:nvGraphicFramePr>
        <xdr:cNvPr id="66" name="Graphique 6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5</xdr:col>
      <xdr:colOff>260640</xdr:colOff>
      <xdr:row>142</xdr:row>
      <xdr:rowOff>94306</xdr:rowOff>
    </xdr:from>
    <xdr:to>
      <xdr:col>5</xdr:col>
      <xdr:colOff>2578318</xdr:colOff>
      <xdr:row>143</xdr:row>
      <xdr:rowOff>65690</xdr:rowOff>
    </xdr:to>
    <xdr:graphicFrame macro="">
      <xdr:nvGraphicFramePr>
        <xdr:cNvPr id="67" name="Graphique 6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oneCellAnchor>
    <xdr:from>
      <xdr:col>3</xdr:col>
      <xdr:colOff>1082070</xdr:colOff>
      <xdr:row>142</xdr:row>
      <xdr:rowOff>700964</xdr:rowOff>
    </xdr:from>
    <xdr:ext cx="675185" cy="543162"/>
    <xdr:sp macro="" textlink="#REF!">
      <xdr:nvSpPr>
        <xdr:cNvPr id="68" name="ZoneTexte 67"/>
        <xdr:cNvSpPr txBox="1"/>
      </xdr:nvSpPr>
      <xdr:spPr>
        <a:xfrm>
          <a:off x="4147388" y="46888555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1184F9D4-DE7F-422B-BD5D-DE7D8971798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1%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1047885</xdr:colOff>
      <xdr:row>142</xdr:row>
      <xdr:rowOff>700964</xdr:rowOff>
    </xdr:from>
    <xdr:ext cx="675185" cy="543162"/>
    <xdr:sp macro="" textlink="#REF!">
      <xdr:nvSpPr>
        <xdr:cNvPr id="69" name="ZoneTexte 68"/>
        <xdr:cNvSpPr txBox="1"/>
      </xdr:nvSpPr>
      <xdr:spPr>
        <a:xfrm>
          <a:off x="6988021" y="46888555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9EC71C9F-5EF6-44DC-87A5-DEB668341A3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0%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164</xdr:row>
      <xdr:rowOff>90911</xdr:rowOff>
    </xdr:from>
    <xdr:to>
      <xdr:col>3</xdr:col>
      <xdr:colOff>2523077</xdr:colOff>
      <xdr:row>165</xdr:row>
      <xdr:rowOff>65690</xdr:rowOff>
    </xdr:to>
    <xdr:graphicFrame macro="">
      <xdr:nvGraphicFramePr>
        <xdr:cNvPr id="70" name="Graphique 6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5</xdr:col>
      <xdr:colOff>260640</xdr:colOff>
      <xdr:row>164</xdr:row>
      <xdr:rowOff>94306</xdr:rowOff>
    </xdr:from>
    <xdr:to>
      <xdr:col>5</xdr:col>
      <xdr:colOff>2578318</xdr:colOff>
      <xdr:row>165</xdr:row>
      <xdr:rowOff>65690</xdr:rowOff>
    </xdr:to>
    <xdr:graphicFrame macro="">
      <xdr:nvGraphicFramePr>
        <xdr:cNvPr id="71" name="Graphique 7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oneCellAnchor>
    <xdr:from>
      <xdr:col>3</xdr:col>
      <xdr:colOff>1082070</xdr:colOff>
      <xdr:row>164</xdr:row>
      <xdr:rowOff>700964</xdr:rowOff>
    </xdr:from>
    <xdr:ext cx="675185" cy="543162"/>
    <xdr:sp macro="" textlink="#REF!">
      <xdr:nvSpPr>
        <xdr:cNvPr id="72" name="ZoneTexte 71"/>
        <xdr:cNvSpPr txBox="1"/>
      </xdr:nvSpPr>
      <xdr:spPr>
        <a:xfrm>
          <a:off x="4147388" y="46888555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1184F9D4-DE7F-422B-BD5D-DE7D8971798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1%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1047885</xdr:colOff>
      <xdr:row>164</xdr:row>
      <xdr:rowOff>700964</xdr:rowOff>
    </xdr:from>
    <xdr:ext cx="675185" cy="543162"/>
    <xdr:sp macro="" textlink="#REF!">
      <xdr:nvSpPr>
        <xdr:cNvPr id="73" name="ZoneTexte 72"/>
        <xdr:cNvSpPr txBox="1"/>
      </xdr:nvSpPr>
      <xdr:spPr>
        <a:xfrm>
          <a:off x="6988021" y="46888555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9EC71C9F-5EF6-44DC-87A5-DEB668341A3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0%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164</xdr:row>
      <xdr:rowOff>90911</xdr:rowOff>
    </xdr:from>
    <xdr:to>
      <xdr:col>3</xdr:col>
      <xdr:colOff>2523077</xdr:colOff>
      <xdr:row>165</xdr:row>
      <xdr:rowOff>65690</xdr:rowOff>
    </xdr:to>
    <xdr:graphicFrame macro="">
      <xdr:nvGraphicFramePr>
        <xdr:cNvPr id="74" name="Graphique 7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5</xdr:col>
      <xdr:colOff>260640</xdr:colOff>
      <xdr:row>164</xdr:row>
      <xdr:rowOff>94306</xdr:rowOff>
    </xdr:from>
    <xdr:to>
      <xdr:col>5</xdr:col>
      <xdr:colOff>2578318</xdr:colOff>
      <xdr:row>165</xdr:row>
      <xdr:rowOff>65690</xdr:rowOff>
    </xdr:to>
    <xdr:graphicFrame macro="">
      <xdr:nvGraphicFramePr>
        <xdr:cNvPr id="75" name="Graphique 7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oneCellAnchor>
    <xdr:from>
      <xdr:col>3</xdr:col>
      <xdr:colOff>1082070</xdr:colOff>
      <xdr:row>164</xdr:row>
      <xdr:rowOff>700964</xdr:rowOff>
    </xdr:from>
    <xdr:ext cx="675185" cy="543162"/>
    <xdr:sp macro="" textlink="#REF!">
      <xdr:nvSpPr>
        <xdr:cNvPr id="76" name="ZoneTexte 75"/>
        <xdr:cNvSpPr txBox="1"/>
      </xdr:nvSpPr>
      <xdr:spPr>
        <a:xfrm>
          <a:off x="4147388" y="46888555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1184F9D4-DE7F-422B-BD5D-DE7D8971798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1%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1047885</xdr:colOff>
      <xdr:row>164</xdr:row>
      <xdr:rowOff>700964</xdr:rowOff>
    </xdr:from>
    <xdr:ext cx="675185" cy="543162"/>
    <xdr:sp macro="" textlink="#REF!">
      <xdr:nvSpPr>
        <xdr:cNvPr id="77" name="ZoneTexte 76"/>
        <xdr:cNvSpPr txBox="1"/>
      </xdr:nvSpPr>
      <xdr:spPr>
        <a:xfrm>
          <a:off x="6988021" y="46888555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9EC71C9F-5EF6-44DC-87A5-DEB668341A3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0%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186</xdr:row>
      <xdr:rowOff>90911</xdr:rowOff>
    </xdr:from>
    <xdr:to>
      <xdr:col>3</xdr:col>
      <xdr:colOff>2523077</xdr:colOff>
      <xdr:row>187</xdr:row>
      <xdr:rowOff>65690</xdr:rowOff>
    </xdr:to>
    <xdr:graphicFrame macro="">
      <xdr:nvGraphicFramePr>
        <xdr:cNvPr id="78" name="Graphique 7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  <xdr:twoCellAnchor>
    <xdr:from>
      <xdr:col>5</xdr:col>
      <xdr:colOff>260640</xdr:colOff>
      <xdr:row>186</xdr:row>
      <xdr:rowOff>94306</xdr:rowOff>
    </xdr:from>
    <xdr:to>
      <xdr:col>5</xdr:col>
      <xdr:colOff>2578318</xdr:colOff>
      <xdr:row>187</xdr:row>
      <xdr:rowOff>65690</xdr:rowOff>
    </xdr:to>
    <xdr:graphicFrame macro="">
      <xdr:nvGraphicFramePr>
        <xdr:cNvPr id="79" name="Graphique 7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2"/>
        </a:graphicData>
      </a:graphic>
    </xdr:graphicFrame>
    <xdr:clientData/>
  </xdr:twoCellAnchor>
  <xdr:oneCellAnchor>
    <xdr:from>
      <xdr:col>3</xdr:col>
      <xdr:colOff>1082070</xdr:colOff>
      <xdr:row>186</xdr:row>
      <xdr:rowOff>700964</xdr:rowOff>
    </xdr:from>
    <xdr:ext cx="675185" cy="543162"/>
    <xdr:sp macro="" textlink="#REF!">
      <xdr:nvSpPr>
        <xdr:cNvPr id="80" name="ZoneTexte 79"/>
        <xdr:cNvSpPr txBox="1"/>
      </xdr:nvSpPr>
      <xdr:spPr>
        <a:xfrm>
          <a:off x="4147388" y="46888555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1184F9D4-DE7F-422B-BD5D-DE7D8971798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1%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1047885</xdr:colOff>
      <xdr:row>186</xdr:row>
      <xdr:rowOff>700964</xdr:rowOff>
    </xdr:from>
    <xdr:ext cx="675185" cy="543162"/>
    <xdr:sp macro="" textlink="#REF!">
      <xdr:nvSpPr>
        <xdr:cNvPr id="81" name="ZoneTexte 80"/>
        <xdr:cNvSpPr txBox="1"/>
      </xdr:nvSpPr>
      <xdr:spPr>
        <a:xfrm>
          <a:off x="6988021" y="46888555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9EC71C9F-5EF6-44DC-87A5-DEB668341A3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0%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186</xdr:row>
      <xdr:rowOff>90911</xdr:rowOff>
    </xdr:from>
    <xdr:to>
      <xdr:col>3</xdr:col>
      <xdr:colOff>2523077</xdr:colOff>
      <xdr:row>187</xdr:row>
      <xdr:rowOff>65690</xdr:rowOff>
    </xdr:to>
    <xdr:graphicFrame macro="">
      <xdr:nvGraphicFramePr>
        <xdr:cNvPr id="82" name="Graphique 8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3"/>
        </a:graphicData>
      </a:graphic>
    </xdr:graphicFrame>
    <xdr:clientData/>
  </xdr:twoCellAnchor>
  <xdr:twoCellAnchor>
    <xdr:from>
      <xdr:col>5</xdr:col>
      <xdr:colOff>260640</xdr:colOff>
      <xdr:row>186</xdr:row>
      <xdr:rowOff>94306</xdr:rowOff>
    </xdr:from>
    <xdr:to>
      <xdr:col>5</xdr:col>
      <xdr:colOff>2578318</xdr:colOff>
      <xdr:row>187</xdr:row>
      <xdr:rowOff>65690</xdr:rowOff>
    </xdr:to>
    <xdr:graphicFrame macro="">
      <xdr:nvGraphicFramePr>
        <xdr:cNvPr id="83" name="Graphique 8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4"/>
        </a:graphicData>
      </a:graphic>
    </xdr:graphicFrame>
    <xdr:clientData/>
  </xdr:twoCellAnchor>
  <xdr:oneCellAnchor>
    <xdr:from>
      <xdr:col>3</xdr:col>
      <xdr:colOff>1082070</xdr:colOff>
      <xdr:row>186</xdr:row>
      <xdr:rowOff>700964</xdr:rowOff>
    </xdr:from>
    <xdr:ext cx="675185" cy="543162"/>
    <xdr:sp macro="" textlink="#REF!">
      <xdr:nvSpPr>
        <xdr:cNvPr id="84" name="ZoneTexte 83"/>
        <xdr:cNvSpPr txBox="1"/>
      </xdr:nvSpPr>
      <xdr:spPr>
        <a:xfrm>
          <a:off x="4147388" y="46888555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1184F9D4-DE7F-422B-BD5D-DE7D8971798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1%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1047885</xdr:colOff>
      <xdr:row>186</xdr:row>
      <xdr:rowOff>700964</xdr:rowOff>
    </xdr:from>
    <xdr:ext cx="675185" cy="543162"/>
    <xdr:sp macro="" textlink="#REF!">
      <xdr:nvSpPr>
        <xdr:cNvPr id="85" name="ZoneTexte 84"/>
        <xdr:cNvSpPr txBox="1"/>
      </xdr:nvSpPr>
      <xdr:spPr>
        <a:xfrm>
          <a:off x="6988021" y="46888555"/>
          <a:ext cx="675185" cy="5431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9EC71C9F-5EF6-44DC-87A5-DEB668341A38}" type="TxLink">
            <a:rPr lang="en-US" sz="2800" b="0" i="0" u="none" strike="noStrike">
              <a:solidFill>
                <a:srgbClr val="4A5445"/>
              </a:solidFill>
              <a:latin typeface="lato"/>
            </a:rPr>
            <a:pPr algn="ctr"/>
            <a:t>0%</a:t>
          </a:fld>
          <a:endParaRPr lang="fr-FR" sz="28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32</xdr:row>
      <xdr:rowOff>90911</xdr:rowOff>
    </xdr:from>
    <xdr:to>
      <xdr:col>3</xdr:col>
      <xdr:colOff>2523077</xdr:colOff>
      <xdr:row>33</xdr:row>
      <xdr:rowOff>65690</xdr:rowOff>
    </xdr:to>
    <xdr:graphicFrame macro="">
      <xdr:nvGraphicFramePr>
        <xdr:cNvPr id="86" name="Graph1_C0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5"/>
        </a:graphicData>
      </a:graphic>
    </xdr:graphicFrame>
    <xdr:clientData/>
  </xdr:twoCellAnchor>
  <xdr:twoCellAnchor>
    <xdr:from>
      <xdr:col>5</xdr:col>
      <xdr:colOff>260640</xdr:colOff>
      <xdr:row>32</xdr:row>
      <xdr:rowOff>94306</xdr:rowOff>
    </xdr:from>
    <xdr:to>
      <xdr:col>5</xdr:col>
      <xdr:colOff>2578318</xdr:colOff>
      <xdr:row>33</xdr:row>
      <xdr:rowOff>65690</xdr:rowOff>
    </xdr:to>
    <xdr:graphicFrame macro="">
      <xdr:nvGraphicFramePr>
        <xdr:cNvPr id="87" name="Graph2_C0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6"/>
        </a:graphicData>
      </a:graphic>
    </xdr:graphicFrame>
    <xdr:clientData/>
  </xdr:twoCellAnchor>
  <xdr:oneCellAnchor>
    <xdr:from>
      <xdr:col>3</xdr:col>
      <xdr:colOff>968037</xdr:colOff>
      <xdr:row>32</xdr:row>
      <xdr:rowOff>707221</xdr:rowOff>
    </xdr:from>
    <xdr:ext cx="903261" cy="530658"/>
    <xdr:sp macro="" textlink="Objectifs!G8">
      <xdr:nvSpPr>
        <xdr:cNvPr id="88" name="ZT1_C02"/>
        <xdr:cNvSpPr txBox="1"/>
      </xdr:nvSpPr>
      <xdr:spPr>
        <a:xfrm>
          <a:off x="4016037" y="14504864"/>
          <a:ext cx="90326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7C77D178-C8AB-4A2C-A4CA-B78DFD06D657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92%</a:t>
          </a:fld>
          <a:endParaRPr lang="fr-FR" sz="115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933851</xdr:colOff>
      <xdr:row>32</xdr:row>
      <xdr:rowOff>707221</xdr:rowOff>
    </xdr:from>
    <xdr:ext cx="903261" cy="530658"/>
    <xdr:sp macro="" textlink="Objectifs!L8">
      <xdr:nvSpPr>
        <xdr:cNvPr id="89" name="ZT2_C02"/>
        <xdr:cNvSpPr txBox="1"/>
      </xdr:nvSpPr>
      <xdr:spPr>
        <a:xfrm>
          <a:off x="6839351" y="14504864"/>
          <a:ext cx="90326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BDF530ED-5395-43CB-BBFC-EFD70ADBC733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90%</a:t>
          </a:fld>
          <a:endParaRPr lang="fr-FR" sz="115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54</xdr:row>
      <xdr:rowOff>90911</xdr:rowOff>
    </xdr:from>
    <xdr:to>
      <xdr:col>3</xdr:col>
      <xdr:colOff>2523077</xdr:colOff>
      <xdr:row>55</xdr:row>
      <xdr:rowOff>65690</xdr:rowOff>
    </xdr:to>
    <xdr:graphicFrame macro="">
      <xdr:nvGraphicFramePr>
        <xdr:cNvPr id="90" name="Graph1_C0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7"/>
        </a:graphicData>
      </a:graphic>
    </xdr:graphicFrame>
    <xdr:clientData/>
  </xdr:twoCellAnchor>
  <xdr:twoCellAnchor>
    <xdr:from>
      <xdr:col>5</xdr:col>
      <xdr:colOff>260640</xdr:colOff>
      <xdr:row>54</xdr:row>
      <xdr:rowOff>94306</xdr:rowOff>
    </xdr:from>
    <xdr:to>
      <xdr:col>5</xdr:col>
      <xdr:colOff>2578318</xdr:colOff>
      <xdr:row>55</xdr:row>
      <xdr:rowOff>65690</xdr:rowOff>
    </xdr:to>
    <xdr:graphicFrame macro="">
      <xdr:nvGraphicFramePr>
        <xdr:cNvPr id="91" name="Graph2_C0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8"/>
        </a:graphicData>
      </a:graphic>
    </xdr:graphicFrame>
    <xdr:clientData/>
  </xdr:twoCellAnchor>
  <xdr:oneCellAnchor>
    <xdr:from>
      <xdr:col>3</xdr:col>
      <xdr:colOff>968034</xdr:colOff>
      <xdr:row>54</xdr:row>
      <xdr:rowOff>707221</xdr:rowOff>
    </xdr:from>
    <xdr:ext cx="903261" cy="530658"/>
    <xdr:sp macro="" textlink="Objectifs!G9">
      <xdr:nvSpPr>
        <xdr:cNvPr id="92" name="ZT1_C03"/>
        <xdr:cNvSpPr txBox="1"/>
      </xdr:nvSpPr>
      <xdr:spPr>
        <a:xfrm>
          <a:off x="4016034" y="25308935"/>
          <a:ext cx="90326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E0C7EEAB-71B3-4D49-8619-4851C067F2A5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94%</a:t>
          </a:fld>
          <a:endParaRPr lang="fr-FR" sz="115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834014</xdr:colOff>
      <xdr:row>54</xdr:row>
      <xdr:rowOff>707221</xdr:rowOff>
    </xdr:from>
    <xdr:ext cx="1102931" cy="530658"/>
    <xdr:sp macro="" textlink="Objectifs!L9">
      <xdr:nvSpPr>
        <xdr:cNvPr id="93" name="ZT2_C03"/>
        <xdr:cNvSpPr txBox="1"/>
      </xdr:nvSpPr>
      <xdr:spPr>
        <a:xfrm>
          <a:off x="6739514" y="25308935"/>
          <a:ext cx="110293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3CC607B7-47FD-4021-8E3D-0D465F5A1560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100%</a:t>
          </a:fld>
          <a:endParaRPr lang="fr-FR" sz="115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76</xdr:row>
      <xdr:rowOff>90911</xdr:rowOff>
    </xdr:from>
    <xdr:to>
      <xdr:col>3</xdr:col>
      <xdr:colOff>2523077</xdr:colOff>
      <xdr:row>77</xdr:row>
      <xdr:rowOff>65690</xdr:rowOff>
    </xdr:to>
    <xdr:graphicFrame macro="">
      <xdr:nvGraphicFramePr>
        <xdr:cNvPr id="94" name="Graph1_C0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9"/>
        </a:graphicData>
      </a:graphic>
    </xdr:graphicFrame>
    <xdr:clientData/>
  </xdr:twoCellAnchor>
  <xdr:twoCellAnchor>
    <xdr:from>
      <xdr:col>5</xdr:col>
      <xdr:colOff>260640</xdr:colOff>
      <xdr:row>76</xdr:row>
      <xdr:rowOff>94306</xdr:rowOff>
    </xdr:from>
    <xdr:to>
      <xdr:col>5</xdr:col>
      <xdr:colOff>2578318</xdr:colOff>
      <xdr:row>77</xdr:row>
      <xdr:rowOff>65690</xdr:rowOff>
    </xdr:to>
    <xdr:graphicFrame macro="">
      <xdr:nvGraphicFramePr>
        <xdr:cNvPr id="95" name="Graph2_C0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0"/>
        </a:graphicData>
      </a:graphic>
    </xdr:graphicFrame>
    <xdr:clientData/>
  </xdr:twoCellAnchor>
  <xdr:oneCellAnchor>
    <xdr:from>
      <xdr:col>3</xdr:col>
      <xdr:colOff>968034</xdr:colOff>
      <xdr:row>76</xdr:row>
      <xdr:rowOff>707223</xdr:rowOff>
    </xdr:from>
    <xdr:ext cx="903261" cy="530658"/>
    <xdr:sp macro="" textlink="Objectifs!G10">
      <xdr:nvSpPr>
        <xdr:cNvPr id="96" name="ZT1_C04"/>
        <xdr:cNvSpPr txBox="1"/>
      </xdr:nvSpPr>
      <xdr:spPr>
        <a:xfrm>
          <a:off x="4016034" y="36113009"/>
          <a:ext cx="90326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BFD2F845-6566-4F9D-A19A-46C74222066D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91%</a:t>
          </a:fld>
          <a:endParaRPr lang="fr-FR" sz="344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933852</xdr:colOff>
      <xdr:row>76</xdr:row>
      <xdr:rowOff>707223</xdr:rowOff>
    </xdr:from>
    <xdr:ext cx="903261" cy="530658"/>
    <xdr:sp macro="" textlink="Objectifs!L10">
      <xdr:nvSpPr>
        <xdr:cNvPr id="97" name="ZT2_C04"/>
        <xdr:cNvSpPr txBox="1"/>
      </xdr:nvSpPr>
      <xdr:spPr>
        <a:xfrm>
          <a:off x="6839352" y="36113009"/>
          <a:ext cx="90326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4A725469-3C66-4394-A940-8669B706866B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86%</a:t>
          </a:fld>
          <a:endParaRPr lang="fr-FR" sz="344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98</xdr:row>
      <xdr:rowOff>90911</xdr:rowOff>
    </xdr:from>
    <xdr:to>
      <xdr:col>3</xdr:col>
      <xdr:colOff>2523077</xdr:colOff>
      <xdr:row>99</xdr:row>
      <xdr:rowOff>65690</xdr:rowOff>
    </xdr:to>
    <xdr:graphicFrame macro="">
      <xdr:nvGraphicFramePr>
        <xdr:cNvPr id="98" name="Graph1_C0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1"/>
        </a:graphicData>
      </a:graphic>
    </xdr:graphicFrame>
    <xdr:clientData/>
  </xdr:twoCellAnchor>
  <xdr:twoCellAnchor>
    <xdr:from>
      <xdr:col>5</xdr:col>
      <xdr:colOff>260640</xdr:colOff>
      <xdr:row>98</xdr:row>
      <xdr:rowOff>94306</xdr:rowOff>
    </xdr:from>
    <xdr:to>
      <xdr:col>5</xdr:col>
      <xdr:colOff>2578318</xdr:colOff>
      <xdr:row>99</xdr:row>
      <xdr:rowOff>65690</xdr:rowOff>
    </xdr:to>
    <xdr:graphicFrame macro="">
      <xdr:nvGraphicFramePr>
        <xdr:cNvPr id="99" name="Graph2_C0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2"/>
        </a:graphicData>
      </a:graphic>
    </xdr:graphicFrame>
    <xdr:clientData/>
  </xdr:twoCellAnchor>
  <xdr:oneCellAnchor>
    <xdr:from>
      <xdr:col>3</xdr:col>
      <xdr:colOff>968033</xdr:colOff>
      <xdr:row>98</xdr:row>
      <xdr:rowOff>707221</xdr:rowOff>
    </xdr:from>
    <xdr:ext cx="903261" cy="530658"/>
    <xdr:sp macro="" textlink="Objectifs!G11">
      <xdr:nvSpPr>
        <xdr:cNvPr id="100" name="ZT1_C05"/>
        <xdr:cNvSpPr txBox="1"/>
      </xdr:nvSpPr>
      <xdr:spPr>
        <a:xfrm>
          <a:off x="4016033" y="46917078"/>
          <a:ext cx="90326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070C2132-D24B-4FFF-A1FE-D470D589EC80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80%</a:t>
          </a:fld>
          <a:endParaRPr lang="fr-FR" sz="115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933855</xdr:colOff>
      <xdr:row>98</xdr:row>
      <xdr:rowOff>707223</xdr:rowOff>
    </xdr:from>
    <xdr:ext cx="903261" cy="530658"/>
    <xdr:sp macro="" textlink="Objectifs!L11">
      <xdr:nvSpPr>
        <xdr:cNvPr id="101" name="ZT2_C05"/>
        <xdr:cNvSpPr txBox="1"/>
      </xdr:nvSpPr>
      <xdr:spPr>
        <a:xfrm>
          <a:off x="6839355" y="46917080"/>
          <a:ext cx="90326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29F0B2E8-85C5-4B62-AC6B-41A190C59791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88%</a:t>
          </a:fld>
          <a:endParaRPr lang="fr-FR" sz="344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120</xdr:row>
      <xdr:rowOff>90911</xdr:rowOff>
    </xdr:from>
    <xdr:to>
      <xdr:col>3</xdr:col>
      <xdr:colOff>2523077</xdr:colOff>
      <xdr:row>121</xdr:row>
      <xdr:rowOff>65690</xdr:rowOff>
    </xdr:to>
    <xdr:graphicFrame macro="">
      <xdr:nvGraphicFramePr>
        <xdr:cNvPr id="102" name="Graph1_C0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3"/>
        </a:graphicData>
      </a:graphic>
    </xdr:graphicFrame>
    <xdr:clientData/>
  </xdr:twoCellAnchor>
  <xdr:twoCellAnchor>
    <xdr:from>
      <xdr:col>5</xdr:col>
      <xdr:colOff>260640</xdr:colOff>
      <xdr:row>120</xdr:row>
      <xdr:rowOff>94306</xdr:rowOff>
    </xdr:from>
    <xdr:to>
      <xdr:col>5</xdr:col>
      <xdr:colOff>2578318</xdr:colOff>
      <xdr:row>121</xdr:row>
      <xdr:rowOff>65690</xdr:rowOff>
    </xdr:to>
    <xdr:graphicFrame macro="">
      <xdr:nvGraphicFramePr>
        <xdr:cNvPr id="103" name="Graph2_C0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4"/>
        </a:graphicData>
      </a:graphic>
    </xdr:graphicFrame>
    <xdr:clientData/>
  </xdr:twoCellAnchor>
  <xdr:oneCellAnchor>
    <xdr:from>
      <xdr:col>3</xdr:col>
      <xdr:colOff>968034</xdr:colOff>
      <xdr:row>120</xdr:row>
      <xdr:rowOff>707221</xdr:rowOff>
    </xdr:from>
    <xdr:ext cx="903261" cy="530658"/>
    <xdr:sp macro="" textlink="Objectifs!G12">
      <xdr:nvSpPr>
        <xdr:cNvPr id="104" name="ZT1_C06"/>
        <xdr:cNvSpPr txBox="1"/>
      </xdr:nvSpPr>
      <xdr:spPr>
        <a:xfrm>
          <a:off x="4016034" y="57721150"/>
          <a:ext cx="90326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A9308EF9-4AFF-4F6B-9543-EFEFA8FF9052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80%</a:t>
          </a:fld>
          <a:endParaRPr lang="fr-FR" sz="115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933853</xdr:colOff>
      <xdr:row>120</xdr:row>
      <xdr:rowOff>707223</xdr:rowOff>
    </xdr:from>
    <xdr:ext cx="903261" cy="530658"/>
    <xdr:sp macro="" textlink="Objectifs!L12">
      <xdr:nvSpPr>
        <xdr:cNvPr id="105" name="ZT2_C06"/>
        <xdr:cNvSpPr txBox="1"/>
      </xdr:nvSpPr>
      <xdr:spPr>
        <a:xfrm>
          <a:off x="6839353" y="57721152"/>
          <a:ext cx="90326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D4978E18-327F-4494-9C2E-EE1A9B7A8803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83%</a:t>
          </a:fld>
          <a:endParaRPr lang="fr-FR" sz="344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142</xdr:row>
      <xdr:rowOff>90911</xdr:rowOff>
    </xdr:from>
    <xdr:to>
      <xdr:col>3</xdr:col>
      <xdr:colOff>2523077</xdr:colOff>
      <xdr:row>143</xdr:row>
      <xdr:rowOff>65690</xdr:rowOff>
    </xdr:to>
    <xdr:graphicFrame macro="">
      <xdr:nvGraphicFramePr>
        <xdr:cNvPr id="106" name="Graph1_C0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5"/>
        </a:graphicData>
      </a:graphic>
    </xdr:graphicFrame>
    <xdr:clientData/>
  </xdr:twoCellAnchor>
  <xdr:twoCellAnchor>
    <xdr:from>
      <xdr:col>5</xdr:col>
      <xdr:colOff>260640</xdr:colOff>
      <xdr:row>142</xdr:row>
      <xdr:rowOff>94306</xdr:rowOff>
    </xdr:from>
    <xdr:to>
      <xdr:col>5</xdr:col>
      <xdr:colOff>2578318</xdr:colOff>
      <xdr:row>143</xdr:row>
      <xdr:rowOff>65690</xdr:rowOff>
    </xdr:to>
    <xdr:graphicFrame macro="">
      <xdr:nvGraphicFramePr>
        <xdr:cNvPr id="107" name="Graph2_C0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6"/>
        </a:graphicData>
      </a:graphic>
    </xdr:graphicFrame>
    <xdr:clientData/>
  </xdr:twoCellAnchor>
  <xdr:oneCellAnchor>
    <xdr:from>
      <xdr:col>3</xdr:col>
      <xdr:colOff>968034</xdr:colOff>
      <xdr:row>142</xdr:row>
      <xdr:rowOff>707221</xdr:rowOff>
    </xdr:from>
    <xdr:ext cx="903261" cy="530658"/>
    <xdr:sp macro="" textlink="Objectifs!G13">
      <xdr:nvSpPr>
        <xdr:cNvPr id="108" name="ZT1_C07"/>
        <xdr:cNvSpPr txBox="1"/>
      </xdr:nvSpPr>
      <xdr:spPr>
        <a:xfrm>
          <a:off x="4016034" y="68525221"/>
          <a:ext cx="90326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46D88567-9301-4F78-BFD4-D64B375DC49A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90%</a:t>
          </a:fld>
          <a:endParaRPr lang="fr-FR" sz="138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933855</xdr:colOff>
      <xdr:row>142</xdr:row>
      <xdr:rowOff>707223</xdr:rowOff>
    </xdr:from>
    <xdr:ext cx="903261" cy="530658"/>
    <xdr:sp macro="" textlink="Objectifs!L13">
      <xdr:nvSpPr>
        <xdr:cNvPr id="109" name="ZT2_C07"/>
        <xdr:cNvSpPr txBox="1"/>
      </xdr:nvSpPr>
      <xdr:spPr>
        <a:xfrm>
          <a:off x="6839355" y="68525223"/>
          <a:ext cx="90326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B623B3D7-60DC-4492-9DF0-A5D31D3C1E59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85%</a:t>
          </a:fld>
          <a:endParaRPr lang="fr-FR" sz="413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164</xdr:row>
      <xdr:rowOff>90911</xdr:rowOff>
    </xdr:from>
    <xdr:to>
      <xdr:col>3</xdr:col>
      <xdr:colOff>2523077</xdr:colOff>
      <xdr:row>165</xdr:row>
      <xdr:rowOff>65690</xdr:rowOff>
    </xdr:to>
    <xdr:graphicFrame macro="">
      <xdr:nvGraphicFramePr>
        <xdr:cNvPr id="110" name="Graph1_C0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7"/>
        </a:graphicData>
      </a:graphic>
    </xdr:graphicFrame>
    <xdr:clientData/>
  </xdr:twoCellAnchor>
  <xdr:twoCellAnchor>
    <xdr:from>
      <xdr:col>5</xdr:col>
      <xdr:colOff>260640</xdr:colOff>
      <xdr:row>164</xdr:row>
      <xdr:rowOff>94306</xdr:rowOff>
    </xdr:from>
    <xdr:to>
      <xdr:col>5</xdr:col>
      <xdr:colOff>2578318</xdr:colOff>
      <xdr:row>165</xdr:row>
      <xdr:rowOff>65690</xdr:rowOff>
    </xdr:to>
    <xdr:graphicFrame macro="">
      <xdr:nvGraphicFramePr>
        <xdr:cNvPr id="111" name="Graph2_C0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8"/>
        </a:graphicData>
      </a:graphic>
    </xdr:graphicFrame>
    <xdr:clientData/>
  </xdr:twoCellAnchor>
  <xdr:oneCellAnchor>
    <xdr:from>
      <xdr:col>3</xdr:col>
      <xdr:colOff>968034</xdr:colOff>
      <xdr:row>164</xdr:row>
      <xdr:rowOff>707221</xdr:rowOff>
    </xdr:from>
    <xdr:ext cx="903261" cy="530658"/>
    <xdr:sp macro="" textlink="Objectifs!G14">
      <xdr:nvSpPr>
        <xdr:cNvPr id="112" name="ZT1_C08"/>
        <xdr:cNvSpPr txBox="1"/>
      </xdr:nvSpPr>
      <xdr:spPr>
        <a:xfrm>
          <a:off x="4016034" y="79329292"/>
          <a:ext cx="90326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582B45D1-23DA-4ACC-9DBA-4222AEE2CC8A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88%</a:t>
          </a:fld>
          <a:endParaRPr lang="fr-FR" sz="138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933854</xdr:colOff>
      <xdr:row>164</xdr:row>
      <xdr:rowOff>707223</xdr:rowOff>
    </xdr:from>
    <xdr:ext cx="903261" cy="530658"/>
    <xdr:sp macro="" textlink="Objectifs!L14">
      <xdr:nvSpPr>
        <xdr:cNvPr id="113" name="ZT2_C08"/>
        <xdr:cNvSpPr txBox="1"/>
      </xdr:nvSpPr>
      <xdr:spPr>
        <a:xfrm>
          <a:off x="6839354" y="79329294"/>
          <a:ext cx="90326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0A188657-EC5A-424D-B94E-08E1681BE06C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80%</a:t>
          </a:fld>
          <a:endParaRPr lang="fr-FR" sz="413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186</xdr:row>
      <xdr:rowOff>90911</xdr:rowOff>
    </xdr:from>
    <xdr:to>
      <xdr:col>3</xdr:col>
      <xdr:colOff>2523077</xdr:colOff>
      <xdr:row>187</xdr:row>
      <xdr:rowOff>65690</xdr:rowOff>
    </xdr:to>
    <xdr:graphicFrame macro="">
      <xdr:nvGraphicFramePr>
        <xdr:cNvPr id="114" name="Graph1_C0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9"/>
        </a:graphicData>
      </a:graphic>
    </xdr:graphicFrame>
    <xdr:clientData/>
  </xdr:twoCellAnchor>
  <xdr:twoCellAnchor>
    <xdr:from>
      <xdr:col>5</xdr:col>
      <xdr:colOff>260640</xdr:colOff>
      <xdr:row>186</xdr:row>
      <xdr:rowOff>94306</xdr:rowOff>
    </xdr:from>
    <xdr:to>
      <xdr:col>5</xdr:col>
      <xdr:colOff>2578318</xdr:colOff>
      <xdr:row>187</xdr:row>
      <xdr:rowOff>65690</xdr:rowOff>
    </xdr:to>
    <xdr:graphicFrame macro="">
      <xdr:nvGraphicFramePr>
        <xdr:cNvPr id="115" name="Graph2_C0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0"/>
        </a:graphicData>
      </a:graphic>
    </xdr:graphicFrame>
    <xdr:clientData/>
  </xdr:twoCellAnchor>
  <xdr:oneCellAnchor>
    <xdr:from>
      <xdr:col>3</xdr:col>
      <xdr:colOff>775610</xdr:colOff>
      <xdr:row>186</xdr:row>
      <xdr:rowOff>707221</xdr:rowOff>
    </xdr:from>
    <xdr:ext cx="1170214" cy="530658"/>
    <xdr:sp macro="" textlink="Objectifs!G15">
      <xdr:nvSpPr>
        <xdr:cNvPr id="116" name="ZT1_C09"/>
        <xdr:cNvSpPr txBox="1"/>
      </xdr:nvSpPr>
      <xdr:spPr>
        <a:xfrm>
          <a:off x="3823610" y="90133364"/>
          <a:ext cx="117021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fld id="{4994176C-048D-41C3-B95D-C0356ABDF3C8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90%</a:t>
          </a:fld>
          <a:endParaRPr lang="fr-FR" sz="115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870857</xdr:colOff>
      <xdr:row>186</xdr:row>
      <xdr:rowOff>707221</xdr:rowOff>
    </xdr:from>
    <xdr:ext cx="1061357" cy="530658"/>
    <xdr:sp macro="" textlink="Objectifs!L15">
      <xdr:nvSpPr>
        <xdr:cNvPr id="117" name="ZT2_C09"/>
        <xdr:cNvSpPr txBox="1"/>
      </xdr:nvSpPr>
      <xdr:spPr>
        <a:xfrm>
          <a:off x="6776357" y="90133364"/>
          <a:ext cx="1061357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fld id="{682D9ED8-5A09-4B26-8E11-4C6839EF6154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60%</a:t>
          </a:fld>
          <a:endParaRPr lang="fr-FR" sz="115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208</xdr:row>
      <xdr:rowOff>90911</xdr:rowOff>
    </xdr:from>
    <xdr:to>
      <xdr:col>3</xdr:col>
      <xdr:colOff>2523077</xdr:colOff>
      <xdr:row>209</xdr:row>
      <xdr:rowOff>65690</xdr:rowOff>
    </xdr:to>
    <xdr:graphicFrame macro="">
      <xdr:nvGraphicFramePr>
        <xdr:cNvPr id="118" name="Graph1_C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1"/>
        </a:graphicData>
      </a:graphic>
    </xdr:graphicFrame>
    <xdr:clientData/>
  </xdr:twoCellAnchor>
  <xdr:twoCellAnchor>
    <xdr:from>
      <xdr:col>5</xdr:col>
      <xdr:colOff>260640</xdr:colOff>
      <xdr:row>208</xdr:row>
      <xdr:rowOff>94306</xdr:rowOff>
    </xdr:from>
    <xdr:to>
      <xdr:col>5</xdr:col>
      <xdr:colOff>2578318</xdr:colOff>
      <xdr:row>209</xdr:row>
      <xdr:rowOff>65690</xdr:rowOff>
    </xdr:to>
    <xdr:graphicFrame macro="">
      <xdr:nvGraphicFramePr>
        <xdr:cNvPr id="119" name="Graph2_C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2"/>
        </a:graphicData>
      </a:graphic>
    </xdr:graphicFrame>
    <xdr:clientData/>
  </xdr:twoCellAnchor>
  <xdr:oneCellAnchor>
    <xdr:from>
      <xdr:col>3</xdr:col>
      <xdr:colOff>968034</xdr:colOff>
      <xdr:row>208</xdr:row>
      <xdr:rowOff>707221</xdr:rowOff>
    </xdr:from>
    <xdr:ext cx="903261" cy="530658"/>
    <xdr:sp macro="" textlink="Objectifs!G16">
      <xdr:nvSpPr>
        <xdr:cNvPr id="120" name="ZT1_C10"/>
        <xdr:cNvSpPr txBox="1"/>
      </xdr:nvSpPr>
      <xdr:spPr>
        <a:xfrm>
          <a:off x="4016034" y="100937435"/>
          <a:ext cx="90326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8E833D61-49D5-4A72-8367-2E60273C68AE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90%</a:t>
          </a:fld>
          <a:endParaRPr lang="fr-FR" sz="115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933851</xdr:colOff>
      <xdr:row>208</xdr:row>
      <xdr:rowOff>707221</xdr:rowOff>
    </xdr:from>
    <xdr:ext cx="903261" cy="530658"/>
    <xdr:sp macro="" textlink="Objectifs!L16">
      <xdr:nvSpPr>
        <xdr:cNvPr id="121" name="ZT2_C10"/>
        <xdr:cNvSpPr txBox="1"/>
      </xdr:nvSpPr>
      <xdr:spPr>
        <a:xfrm>
          <a:off x="6839351" y="100937435"/>
          <a:ext cx="90326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92A7DCB1-1B89-45DA-AAAC-EBEF29A4F7AD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65%</a:t>
          </a:fld>
          <a:endParaRPr lang="fr-FR" sz="115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230</xdr:row>
      <xdr:rowOff>90911</xdr:rowOff>
    </xdr:from>
    <xdr:to>
      <xdr:col>3</xdr:col>
      <xdr:colOff>2523077</xdr:colOff>
      <xdr:row>231</xdr:row>
      <xdr:rowOff>65690</xdr:rowOff>
    </xdr:to>
    <xdr:graphicFrame macro="">
      <xdr:nvGraphicFramePr>
        <xdr:cNvPr id="122" name="Graph1_C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3"/>
        </a:graphicData>
      </a:graphic>
    </xdr:graphicFrame>
    <xdr:clientData/>
  </xdr:twoCellAnchor>
  <xdr:twoCellAnchor>
    <xdr:from>
      <xdr:col>5</xdr:col>
      <xdr:colOff>260640</xdr:colOff>
      <xdr:row>230</xdr:row>
      <xdr:rowOff>94306</xdr:rowOff>
    </xdr:from>
    <xdr:to>
      <xdr:col>5</xdr:col>
      <xdr:colOff>2578318</xdr:colOff>
      <xdr:row>231</xdr:row>
      <xdr:rowOff>65690</xdr:rowOff>
    </xdr:to>
    <xdr:graphicFrame macro="">
      <xdr:nvGraphicFramePr>
        <xdr:cNvPr id="123" name="Graph2_C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4"/>
        </a:graphicData>
      </a:graphic>
    </xdr:graphicFrame>
    <xdr:clientData/>
  </xdr:twoCellAnchor>
  <xdr:oneCellAnchor>
    <xdr:from>
      <xdr:col>3</xdr:col>
      <xdr:colOff>968033</xdr:colOff>
      <xdr:row>230</xdr:row>
      <xdr:rowOff>707221</xdr:rowOff>
    </xdr:from>
    <xdr:ext cx="903261" cy="530658"/>
    <xdr:sp macro="" textlink="Objectifs!G17">
      <xdr:nvSpPr>
        <xdr:cNvPr id="124" name="ZT1_C11"/>
        <xdr:cNvSpPr txBox="1"/>
      </xdr:nvSpPr>
      <xdr:spPr>
        <a:xfrm>
          <a:off x="4016033" y="111741507"/>
          <a:ext cx="90326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1D94211E-ADAF-4C31-9F24-BF13F33A7800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85%</a:t>
          </a:fld>
          <a:endParaRPr lang="fr-FR" sz="115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768386</xdr:colOff>
      <xdr:row>230</xdr:row>
      <xdr:rowOff>675898</xdr:rowOff>
    </xdr:from>
    <xdr:ext cx="1234185" cy="593304"/>
    <xdr:sp macro="" textlink="Objectifs!L17">
      <xdr:nvSpPr>
        <xdr:cNvPr id="125" name="ZT2_C11"/>
        <xdr:cNvSpPr txBox="1"/>
      </xdr:nvSpPr>
      <xdr:spPr>
        <a:xfrm>
          <a:off x="6673886" y="111710184"/>
          <a:ext cx="1234185" cy="593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0A7ABC7C-1DF6-434F-98BB-5D4207AA9844}" type="TxLink">
            <a:rPr lang="en-US" sz="32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113%</a:t>
          </a:fld>
          <a:endParaRPr lang="fr-FR" sz="138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252</xdr:row>
      <xdr:rowOff>90911</xdr:rowOff>
    </xdr:from>
    <xdr:to>
      <xdr:col>3</xdr:col>
      <xdr:colOff>2523077</xdr:colOff>
      <xdr:row>253</xdr:row>
      <xdr:rowOff>65690</xdr:rowOff>
    </xdr:to>
    <xdr:graphicFrame macro="">
      <xdr:nvGraphicFramePr>
        <xdr:cNvPr id="126" name="Graph1_C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5"/>
        </a:graphicData>
      </a:graphic>
    </xdr:graphicFrame>
    <xdr:clientData/>
  </xdr:twoCellAnchor>
  <xdr:twoCellAnchor>
    <xdr:from>
      <xdr:col>5</xdr:col>
      <xdr:colOff>260640</xdr:colOff>
      <xdr:row>252</xdr:row>
      <xdr:rowOff>94306</xdr:rowOff>
    </xdr:from>
    <xdr:to>
      <xdr:col>5</xdr:col>
      <xdr:colOff>2578318</xdr:colOff>
      <xdr:row>253</xdr:row>
      <xdr:rowOff>65690</xdr:rowOff>
    </xdr:to>
    <xdr:graphicFrame macro="">
      <xdr:nvGraphicFramePr>
        <xdr:cNvPr id="127" name="Graph2_C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6"/>
        </a:graphicData>
      </a:graphic>
    </xdr:graphicFrame>
    <xdr:clientData/>
  </xdr:twoCellAnchor>
  <xdr:oneCellAnchor>
    <xdr:from>
      <xdr:col>3</xdr:col>
      <xdr:colOff>968033</xdr:colOff>
      <xdr:row>252</xdr:row>
      <xdr:rowOff>707221</xdr:rowOff>
    </xdr:from>
    <xdr:ext cx="903261" cy="530658"/>
    <xdr:sp macro="" textlink="Objectifs!G18">
      <xdr:nvSpPr>
        <xdr:cNvPr id="128" name="ZT1_C12"/>
        <xdr:cNvSpPr txBox="1"/>
      </xdr:nvSpPr>
      <xdr:spPr>
        <a:xfrm>
          <a:off x="4016033" y="122545578"/>
          <a:ext cx="90326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3206AD21-2A5D-4F2B-A560-F33388B8CC52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88%</a:t>
          </a:fld>
          <a:endParaRPr lang="fr-FR" sz="115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933852</xdr:colOff>
      <xdr:row>252</xdr:row>
      <xdr:rowOff>707221</xdr:rowOff>
    </xdr:from>
    <xdr:ext cx="903261" cy="530658"/>
    <xdr:sp macro="" textlink="Objectifs!L18">
      <xdr:nvSpPr>
        <xdr:cNvPr id="129" name="ZT2_C12"/>
        <xdr:cNvSpPr txBox="1"/>
      </xdr:nvSpPr>
      <xdr:spPr>
        <a:xfrm>
          <a:off x="6839352" y="122545578"/>
          <a:ext cx="90326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fld id="{F834C4D1-0EA7-47FE-B033-544E79D1433C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80%</a:t>
          </a:fld>
          <a:endParaRPr lang="fr-FR" sz="115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274</xdr:row>
      <xdr:rowOff>90911</xdr:rowOff>
    </xdr:from>
    <xdr:to>
      <xdr:col>3</xdr:col>
      <xdr:colOff>2523077</xdr:colOff>
      <xdr:row>275</xdr:row>
      <xdr:rowOff>65690</xdr:rowOff>
    </xdr:to>
    <xdr:graphicFrame macro="">
      <xdr:nvGraphicFramePr>
        <xdr:cNvPr id="130" name="Graph1_C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7"/>
        </a:graphicData>
      </a:graphic>
    </xdr:graphicFrame>
    <xdr:clientData/>
  </xdr:twoCellAnchor>
  <xdr:twoCellAnchor>
    <xdr:from>
      <xdr:col>5</xdr:col>
      <xdr:colOff>260640</xdr:colOff>
      <xdr:row>274</xdr:row>
      <xdr:rowOff>94306</xdr:rowOff>
    </xdr:from>
    <xdr:to>
      <xdr:col>5</xdr:col>
      <xdr:colOff>2578318</xdr:colOff>
      <xdr:row>275</xdr:row>
      <xdr:rowOff>65690</xdr:rowOff>
    </xdr:to>
    <xdr:graphicFrame macro="">
      <xdr:nvGraphicFramePr>
        <xdr:cNvPr id="131" name="Graph2_C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8"/>
        </a:graphicData>
      </a:graphic>
    </xdr:graphicFrame>
    <xdr:clientData/>
  </xdr:twoCellAnchor>
  <xdr:oneCellAnchor>
    <xdr:from>
      <xdr:col>3</xdr:col>
      <xdr:colOff>816429</xdr:colOff>
      <xdr:row>274</xdr:row>
      <xdr:rowOff>707221</xdr:rowOff>
    </xdr:from>
    <xdr:ext cx="1142999" cy="530658"/>
    <xdr:sp macro="" textlink="Objectifs!G19">
      <xdr:nvSpPr>
        <xdr:cNvPr id="132" name="ZT1_C13"/>
        <xdr:cNvSpPr txBox="1"/>
      </xdr:nvSpPr>
      <xdr:spPr>
        <a:xfrm>
          <a:off x="3864429" y="133349650"/>
          <a:ext cx="1142999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fld id="{8B297070-69B3-4103-A0B2-D0EBC3B9F164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33%</a:t>
          </a:fld>
          <a:endParaRPr lang="fr-FR" sz="115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816429</xdr:colOff>
      <xdr:row>274</xdr:row>
      <xdr:rowOff>707221</xdr:rowOff>
    </xdr:from>
    <xdr:ext cx="1238249" cy="530658"/>
    <xdr:sp macro="" textlink="Objectifs!L19">
      <xdr:nvSpPr>
        <xdr:cNvPr id="133" name="ZT2_C13"/>
        <xdr:cNvSpPr txBox="1"/>
      </xdr:nvSpPr>
      <xdr:spPr>
        <a:xfrm>
          <a:off x="6721929" y="133349650"/>
          <a:ext cx="1238249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fld id="{0EA2865C-2798-4AEB-BB52-D597A0178F76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67%</a:t>
          </a:fld>
          <a:endParaRPr lang="fr-FR" sz="115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296</xdr:row>
      <xdr:rowOff>90911</xdr:rowOff>
    </xdr:from>
    <xdr:to>
      <xdr:col>3</xdr:col>
      <xdr:colOff>2523077</xdr:colOff>
      <xdr:row>297</xdr:row>
      <xdr:rowOff>65690</xdr:rowOff>
    </xdr:to>
    <xdr:graphicFrame macro="">
      <xdr:nvGraphicFramePr>
        <xdr:cNvPr id="134" name="Graph1_C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9"/>
        </a:graphicData>
      </a:graphic>
    </xdr:graphicFrame>
    <xdr:clientData/>
  </xdr:twoCellAnchor>
  <xdr:twoCellAnchor>
    <xdr:from>
      <xdr:col>5</xdr:col>
      <xdr:colOff>260640</xdr:colOff>
      <xdr:row>296</xdr:row>
      <xdr:rowOff>94306</xdr:rowOff>
    </xdr:from>
    <xdr:to>
      <xdr:col>5</xdr:col>
      <xdr:colOff>2578318</xdr:colOff>
      <xdr:row>297</xdr:row>
      <xdr:rowOff>65690</xdr:rowOff>
    </xdr:to>
    <xdr:graphicFrame macro="">
      <xdr:nvGraphicFramePr>
        <xdr:cNvPr id="135" name="Graph2_C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0"/>
        </a:graphicData>
      </a:graphic>
    </xdr:graphicFrame>
    <xdr:clientData/>
  </xdr:twoCellAnchor>
  <xdr:oneCellAnchor>
    <xdr:from>
      <xdr:col>3</xdr:col>
      <xdr:colOff>762000</xdr:colOff>
      <xdr:row>296</xdr:row>
      <xdr:rowOff>707221</xdr:rowOff>
    </xdr:from>
    <xdr:ext cx="1265464" cy="530658"/>
    <xdr:sp macro="" textlink="Objectifs!G20">
      <xdr:nvSpPr>
        <xdr:cNvPr id="136" name="ZT1_C14"/>
        <xdr:cNvSpPr txBox="1"/>
      </xdr:nvSpPr>
      <xdr:spPr>
        <a:xfrm>
          <a:off x="3810000" y="144153721"/>
          <a:ext cx="1265464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fld id="{2CA67B16-B504-45C2-9DCA-FA30DEA95B42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82%</a:t>
          </a:fld>
          <a:endParaRPr lang="fr-FR" sz="115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680357</xdr:colOff>
      <xdr:row>296</xdr:row>
      <xdr:rowOff>707221</xdr:rowOff>
    </xdr:from>
    <xdr:ext cx="1428750" cy="530658"/>
    <xdr:sp macro="" textlink="Objectifs!L20">
      <xdr:nvSpPr>
        <xdr:cNvPr id="137" name="ZT2_C14"/>
        <xdr:cNvSpPr txBox="1"/>
      </xdr:nvSpPr>
      <xdr:spPr>
        <a:xfrm>
          <a:off x="6585857" y="144153721"/>
          <a:ext cx="1428750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fld id="{E530001D-C445-4780-9FD5-6A254F596267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136%</a:t>
          </a:fld>
          <a:endParaRPr lang="fr-FR" sz="11500">
            <a:solidFill>
              <a:srgbClr val="4A5445"/>
            </a:solidFill>
          </a:endParaRPr>
        </a:p>
      </xdr:txBody>
    </xdr:sp>
    <xdr:clientData/>
  </xdr:oneCellAnchor>
  <xdr:twoCellAnchor>
    <xdr:from>
      <xdr:col>3</xdr:col>
      <xdr:colOff>311246</xdr:colOff>
      <xdr:row>318</xdr:row>
      <xdr:rowOff>90911</xdr:rowOff>
    </xdr:from>
    <xdr:to>
      <xdr:col>3</xdr:col>
      <xdr:colOff>2523077</xdr:colOff>
      <xdr:row>319</xdr:row>
      <xdr:rowOff>65690</xdr:rowOff>
    </xdr:to>
    <xdr:graphicFrame macro="">
      <xdr:nvGraphicFramePr>
        <xdr:cNvPr id="138" name="Graph1_C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1"/>
        </a:graphicData>
      </a:graphic>
    </xdr:graphicFrame>
    <xdr:clientData/>
  </xdr:twoCellAnchor>
  <xdr:twoCellAnchor>
    <xdr:from>
      <xdr:col>5</xdr:col>
      <xdr:colOff>260640</xdr:colOff>
      <xdr:row>318</xdr:row>
      <xdr:rowOff>94306</xdr:rowOff>
    </xdr:from>
    <xdr:to>
      <xdr:col>5</xdr:col>
      <xdr:colOff>2578318</xdr:colOff>
      <xdr:row>319</xdr:row>
      <xdr:rowOff>65690</xdr:rowOff>
    </xdr:to>
    <xdr:graphicFrame macro="">
      <xdr:nvGraphicFramePr>
        <xdr:cNvPr id="139" name="Graph2_C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2"/>
        </a:graphicData>
      </a:graphic>
    </xdr:graphicFrame>
    <xdr:clientData/>
  </xdr:twoCellAnchor>
  <xdr:oneCellAnchor>
    <xdr:from>
      <xdr:col>3</xdr:col>
      <xdr:colOff>707572</xdr:colOff>
      <xdr:row>318</xdr:row>
      <xdr:rowOff>707221</xdr:rowOff>
    </xdr:from>
    <xdr:ext cx="1319892" cy="530658"/>
    <xdr:sp macro="" textlink="Objectifs!G21">
      <xdr:nvSpPr>
        <xdr:cNvPr id="140" name="ZT1_C15"/>
        <xdr:cNvSpPr txBox="1"/>
      </xdr:nvSpPr>
      <xdr:spPr>
        <a:xfrm>
          <a:off x="3755572" y="154957792"/>
          <a:ext cx="1319892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fld id="{71826145-84C3-4490-A7D0-AF7B9A22799A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39%</a:t>
          </a:fld>
          <a:endParaRPr lang="fr-FR" sz="11500">
            <a:solidFill>
              <a:srgbClr val="4A5445"/>
            </a:solidFill>
          </a:endParaRPr>
        </a:p>
      </xdr:txBody>
    </xdr:sp>
    <xdr:clientData/>
  </xdr:oneCellAnchor>
  <xdr:oneCellAnchor>
    <xdr:from>
      <xdr:col>5</xdr:col>
      <xdr:colOff>666750</xdr:colOff>
      <xdr:row>318</xdr:row>
      <xdr:rowOff>707221</xdr:rowOff>
    </xdr:from>
    <xdr:ext cx="1333499" cy="530658"/>
    <xdr:sp macro="" textlink="Objectifs!L21">
      <xdr:nvSpPr>
        <xdr:cNvPr id="141" name="ZT2_C15"/>
        <xdr:cNvSpPr txBox="1"/>
      </xdr:nvSpPr>
      <xdr:spPr>
        <a:xfrm>
          <a:off x="6572250" y="154957792"/>
          <a:ext cx="1333499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fld id="{174EF0C2-4215-4083-AC3C-AC8F49E534D6}" type="TxLink">
            <a:rPr lang="en-US" sz="2800" b="0" i="0" u="none" strike="noStrike">
              <a:solidFill>
                <a:srgbClr val="4A5445"/>
              </a:solidFill>
              <a:latin typeface="Arial"/>
              <a:cs typeface="Arial"/>
            </a:rPr>
            <a:pPr algn="ctr"/>
            <a:t>84%</a:t>
          </a:fld>
          <a:endParaRPr lang="fr-FR" sz="11500">
            <a:solidFill>
              <a:srgbClr val="4A5445"/>
            </a:solidFill>
          </a:endParaRPr>
        </a:p>
      </xdr:txBody>
    </xdr:sp>
    <xdr:clientData/>
  </xdr:oneCellAnchor>
  <xdr:twoCellAnchor>
    <xdr:from>
      <xdr:col>0</xdr:col>
      <xdr:colOff>189874</xdr:colOff>
      <xdr:row>0</xdr:row>
      <xdr:rowOff>470102</xdr:rowOff>
    </xdr:from>
    <xdr:to>
      <xdr:col>1</xdr:col>
      <xdr:colOff>2541509</xdr:colOff>
      <xdr:row>11</xdr:row>
      <xdr:rowOff>218008</xdr:rowOff>
    </xdr:to>
    <xdr:grpSp>
      <xdr:nvGrpSpPr>
        <xdr:cNvPr id="143" name="Menu_complet"/>
        <xdr:cNvGrpSpPr/>
      </xdr:nvGrpSpPr>
      <xdr:grpSpPr>
        <a:xfrm>
          <a:off x="189874" y="470102"/>
          <a:ext cx="2542135" cy="4755335"/>
          <a:chOff x="192797" y="560375"/>
          <a:chExt cx="2530929" cy="4515088"/>
        </a:xfrm>
      </xdr:grpSpPr>
      <xdr:sp macro="" textlink="">
        <xdr:nvSpPr>
          <xdr:cNvPr id="144" name="Rectangle_menu" hidden="1"/>
          <xdr:cNvSpPr/>
        </xdr:nvSpPr>
        <xdr:spPr>
          <a:xfrm>
            <a:off x="192797" y="831360"/>
            <a:ext cx="2530929" cy="4244103"/>
          </a:xfrm>
          <a:prstGeom prst="rect">
            <a:avLst/>
          </a:prstGeom>
          <a:solidFill>
            <a:schemeClr val="bg2">
              <a:lumMod val="75000"/>
              <a:alpha val="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rgbClr val="FF0000"/>
              </a:solidFill>
            </a:endParaRPr>
          </a:p>
        </xdr:txBody>
      </xdr:sp>
      <xdr:sp macro="" textlink="">
        <xdr:nvSpPr>
          <xdr:cNvPr id="145" name="Triangle_menu" hidden="1"/>
          <xdr:cNvSpPr/>
        </xdr:nvSpPr>
        <xdr:spPr>
          <a:xfrm>
            <a:off x="365742" y="560375"/>
            <a:ext cx="366801" cy="275743"/>
          </a:xfrm>
          <a:prstGeom prst="triangle">
            <a:avLst/>
          </a:prstGeom>
          <a:solidFill>
            <a:schemeClr val="bg2">
              <a:lumMod val="75000"/>
              <a:alpha val="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fr-FR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[0]!Btn_menu_nouvelle_reunion" textlink="">
        <xdr:nvSpPr>
          <xdr:cNvPr id="146" name="Btn_menu_nou" hidden="1"/>
          <xdr:cNvSpPr/>
        </xdr:nvSpPr>
        <xdr:spPr>
          <a:xfrm>
            <a:off x="404867" y="1085612"/>
            <a:ext cx="2097157" cy="296048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Nouvelle réunion</a:t>
            </a:r>
          </a:p>
        </xdr:txBody>
      </xdr:sp>
      <xdr:sp macro="[0]!Btn_menu_reunion_mois" textlink="">
        <xdr:nvSpPr>
          <xdr:cNvPr id="147" name="Btn_menu_reu" hidden="1"/>
          <xdr:cNvSpPr/>
        </xdr:nvSpPr>
        <xdr:spPr>
          <a:xfrm>
            <a:off x="404867" y="1576014"/>
            <a:ext cx="2097157" cy="301816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Réunion du mois</a:t>
            </a:r>
          </a:p>
        </xdr:txBody>
      </xdr:sp>
      <xdr:sp macro="[0]!Btn_menu_synthese_indiv" textlink="">
        <xdr:nvSpPr>
          <xdr:cNvPr id="148" name="Btn_menu_syn" hidden="1"/>
          <xdr:cNvSpPr/>
        </xdr:nvSpPr>
        <xdr:spPr>
          <a:xfrm>
            <a:off x="404867" y="2562586"/>
            <a:ext cx="2097157" cy="301816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Synthèse individuelle</a:t>
            </a:r>
          </a:p>
        </xdr:txBody>
      </xdr:sp>
      <xdr:sp macro="[0]!Btn_menu_dashboard" textlink="">
        <xdr:nvSpPr>
          <xdr:cNvPr id="149" name="Btn_menu_das" hidden="1"/>
          <xdr:cNvSpPr/>
        </xdr:nvSpPr>
        <xdr:spPr>
          <a:xfrm>
            <a:off x="404867" y="2072184"/>
            <a:ext cx="2097157" cy="296048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Dashboard</a:t>
            </a:r>
            <a:r>
              <a:rPr lang="fr-FR" sz="1200" baseline="0">
                <a:solidFill>
                  <a:srgbClr val="4A5445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indiviuel</a:t>
            </a:r>
          </a:p>
        </xdr:txBody>
      </xdr:sp>
      <xdr:sp macro="[0]!Btn_menu_objectifs_indiv" textlink="">
        <xdr:nvSpPr>
          <xdr:cNvPr id="150" name="Btn_menu_obj" hidden="1"/>
          <xdr:cNvSpPr/>
        </xdr:nvSpPr>
        <xdr:spPr>
          <a:xfrm>
            <a:off x="404867" y="3058756"/>
            <a:ext cx="2097157" cy="301816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Objectifs annuels</a:t>
            </a:r>
          </a:p>
        </xdr:txBody>
      </xdr:sp>
      <xdr:sp macro="[0]!Btn_menu_liste_commerciaux" textlink="">
        <xdr:nvSpPr>
          <xdr:cNvPr id="151" name="Btn_menu_com" hidden="1"/>
          <xdr:cNvSpPr/>
        </xdr:nvSpPr>
        <xdr:spPr>
          <a:xfrm>
            <a:off x="404867" y="3554926"/>
            <a:ext cx="2097157" cy="301816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Liste de commerciaux</a:t>
            </a:r>
          </a:p>
        </xdr:txBody>
      </xdr:sp>
      <xdr:sp macro="[0]!Btn_menu_parametres" textlink="">
        <xdr:nvSpPr>
          <xdr:cNvPr id="152" name="Btn_menu_para" hidden="1"/>
          <xdr:cNvSpPr/>
        </xdr:nvSpPr>
        <xdr:spPr>
          <a:xfrm>
            <a:off x="404867" y="4051096"/>
            <a:ext cx="2097157" cy="301816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Paramètres</a:t>
            </a:r>
          </a:p>
        </xdr:txBody>
      </xdr:sp>
      <xdr:sp macro="[0]!Btn_menu_accueil" textlink="">
        <xdr:nvSpPr>
          <xdr:cNvPr id="153" name="Btn_menu_accueil" hidden="1"/>
          <xdr:cNvSpPr/>
        </xdr:nvSpPr>
        <xdr:spPr>
          <a:xfrm>
            <a:off x="404867" y="4547268"/>
            <a:ext cx="2097157" cy="301816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Accueil</a:t>
            </a:r>
          </a:p>
        </xdr:txBody>
      </xdr:sp>
    </xdr:grpSp>
    <xdr:clientData/>
  </xdr:twoCellAnchor>
  <xdr:twoCellAnchor>
    <xdr:from>
      <xdr:col>1</xdr:col>
      <xdr:colOff>204107</xdr:colOff>
      <xdr:row>0</xdr:row>
      <xdr:rowOff>163285</xdr:rowOff>
    </xdr:from>
    <xdr:to>
      <xdr:col>1</xdr:col>
      <xdr:colOff>2272392</xdr:colOff>
      <xdr:row>0</xdr:row>
      <xdr:rowOff>653143</xdr:rowOff>
    </xdr:to>
    <xdr:sp macro="[0]!Synthese_joueurs" textlink="">
      <xdr:nvSpPr>
        <xdr:cNvPr id="3" name="Rectangle à coins arrondis 2"/>
        <xdr:cNvSpPr/>
      </xdr:nvSpPr>
      <xdr:spPr>
        <a:xfrm>
          <a:off x="394607" y="163285"/>
          <a:ext cx="2068285" cy="489858"/>
        </a:xfrm>
        <a:prstGeom prst="roundRect">
          <a:avLst>
            <a:gd name="adj" fmla="val 50000"/>
          </a:avLst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>
              <a:solidFill>
                <a:srgbClr val="4A5445"/>
              </a:solidFill>
            </a:rPr>
            <a:t>IMPRESSION PDF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189308</xdr:colOff>
      <xdr:row>0</xdr:row>
      <xdr:rowOff>474674</xdr:rowOff>
    </xdr:from>
    <xdr:to>
      <xdr:col>6</xdr:col>
      <xdr:colOff>64443</xdr:colOff>
      <xdr:row>22</xdr:row>
      <xdr:rowOff>4968</xdr:rowOff>
    </xdr:to>
    <xdr:grpSp>
      <xdr:nvGrpSpPr>
        <xdr:cNvPr id="23" name="Menu_complet"/>
        <xdr:cNvGrpSpPr/>
      </xdr:nvGrpSpPr>
      <xdr:grpSpPr>
        <a:xfrm>
          <a:off x="189308" y="179399"/>
          <a:ext cx="2542135" cy="4432205"/>
          <a:chOff x="192797" y="560375"/>
          <a:chExt cx="2530929" cy="4515088"/>
        </a:xfrm>
      </xdr:grpSpPr>
      <xdr:sp macro="" textlink="">
        <xdr:nvSpPr>
          <xdr:cNvPr id="24" name="Rectangle_menu" hidden="1"/>
          <xdr:cNvSpPr/>
        </xdr:nvSpPr>
        <xdr:spPr>
          <a:xfrm>
            <a:off x="192797" y="831360"/>
            <a:ext cx="2530929" cy="4244103"/>
          </a:xfrm>
          <a:prstGeom prst="rect">
            <a:avLst/>
          </a:prstGeom>
          <a:solidFill>
            <a:schemeClr val="bg2">
              <a:lumMod val="75000"/>
              <a:alpha val="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rgbClr val="FF0000"/>
              </a:solidFill>
            </a:endParaRPr>
          </a:p>
        </xdr:txBody>
      </xdr:sp>
      <xdr:sp macro="" textlink="">
        <xdr:nvSpPr>
          <xdr:cNvPr id="25" name="Triangle_menu" hidden="1"/>
          <xdr:cNvSpPr/>
        </xdr:nvSpPr>
        <xdr:spPr>
          <a:xfrm>
            <a:off x="369320" y="560375"/>
            <a:ext cx="366801" cy="275743"/>
          </a:xfrm>
          <a:prstGeom prst="triangle">
            <a:avLst/>
          </a:prstGeom>
          <a:solidFill>
            <a:schemeClr val="bg2">
              <a:lumMod val="75000"/>
              <a:alpha val="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fr-FR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  <xdr:sp macro="[0]!Btn_menu_nouvelle_reunion" textlink="">
        <xdr:nvSpPr>
          <xdr:cNvPr id="26" name="Btn_menu_nou" hidden="1"/>
          <xdr:cNvSpPr/>
        </xdr:nvSpPr>
        <xdr:spPr>
          <a:xfrm>
            <a:off x="404867" y="1085612"/>
            <a:ext cx="2097157" cy="296048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Nouvelle réunion</a:t>
            </a:r>
          </a:p>
        </xdr:txBody>
      </xdr:sp>
      <xdr:sp macro="[0]!Btn_menu_reunion_mois" textlink="">
        <xdr:nvSpPr>
          <xdr:cNvPr id="27" name="Btn_menu_reu" hidden="1"/>
          <xdr:cNvSpPr/>
        </xdr:nvSpPr>
        <xdr:spPr>
          <a:xfrm>
            <a:off x="404867" y="1576014"/>
            <a:ext cx="2097157" cy="301816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Réunion du mois</a:t>
            </a:r>
          </a:p>
        </xdr:txBody>
      </xdr:sp>
      <xdr:sp macro="[0]!Btn_menu_synthese_indiv" textlink="">
        <xdr:nvSpPr>
          <xdr:cNvPr id="28" name="Btn_menu_syn" hidden="1"/>
          <xdr:cNvSpPr/>
        </xdr:nvSpPr>
        <xdr:spPr>
          <a:xfrm>
            <a:off x="404867" y="2562586"/>
            <a:ext cx="2097157" cy="301816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Synthèse individuelle</a:t>
            </a:r>
          </a:p>
        </xdr:txBody>
      </xdr:sp>
      <xdr:sp macro="[0]!Btn_menu_dashboard" textlink="">
        <xdr:nvSpPr>
          <xdr:cNvPr id="29" name="Btn_menu_das" hidden="1"/>
          <xdr:cNvSpPr/>
        </xdr:nvSpPr>
        <xdr:spPr>
          <a:xfrm>
            <a:off x="404867" y="2072184"/>
            <a:ext cx="2097157" cy="296048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Dashboard</a:t>
            </a:r>
            <a:r>
              <a:rPr lang="fr-FR" sz="1200" baseline="0">
                <a:solidFill>
                  <a:srgbClr val="4A5445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indiviuel</a:t>
            </a:r>
          </a:p>
        </xdr:txBody>
      </xdr:sp>
      <xdr:sp macro="[0]!Btn_menu_objectifs_indiv" textlink="">
        <xdr:nvSpPr>
          <xdr:cNvPr id="30" name="Btn_menu_obj" hidden="1"/>
          <xdr:cNvSpPr/>
        </xdr:nvSpPr>
        <xdr:spPr>
          <a:xfrm>
            <a:off x="404867" y="3058756"/>
            <a:ext cx="2097157" cy="301816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Objectifs annuels</a:t>
            </a:r>
          </a:p>
        </xdr:txBody>
      </xdr:sp>
      <xdr:sp macro="[0]!Btn_menu_liste_commerciaux" textlink="">
        <xdr:nvSpPr>
          <xdr:cNvPr id="31" name="Btn_menu_com" hidden="1"/>
          <xdr:cNvSpPr/>
        </xdr:nvSpPr>
        <xdr:spPr>
          <a:xfrm>
            <a:off x="404867" y="3554926"/>
            <a:ext cx="2097157" cy="301816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Liste de commerciaux</a:t>
            </a:r>
          </a:p>
        </xdr:txBody>
      </xdr:sp>
      <xdr:sp macro="[0]!Btn_menu_parametres" textlink="">
        <xdr:nvSpPr>
          <xdr:cNvPr id="32" name="Btn_menu_para" hidden="1"/>
          <xdr:cNvSpPr/>
        </xdr:nvSpPr>
        <xdr:spPr>
          <a:xfrm>
            <a:off x="404867" y="4051096"/>
            <a:ext cx="2097157" cy="301816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Paramètres</a:t>
            </a:r>
          </a:p>
        </xdr:txBody>
      </xdr:sp>
      <xdr:sp macro="[0]!Btn_menu_accueil" textlink="">
        <xdr:nvSpPr>
          <xdr:cNvPr id="33" name="Btn_menu_accueil" hidden="1"/>
          <xdr:cNvSpPr/>
        </xdr:nvSpPr>
        <xdr:spPr>
          <a:xfrm>
            <a:off x="404867" y="4547268"/>
            <a:ext cx="2097157" cy="301816"/>
          </a:xfrm>
          <a:prstGeom prst="roundRect">
            <a:avLst>
              <a:gd name="adj" fmla="val 50000"/>
            </a:avLst>
          </a:prstGeom>
          <a:solidFill>
            <a:schemeClr val="bg1">
              <a:alpha val="0"/>
            </a:schemeClr>
          </a:solidFill>
          <a:ln>
            <a:solidFill>
              <a:srgbClr val="4A5445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r>
              <a:rPr lang="fr-FR" sz="1200">
                <a:solidFill>
                  <a:srgbClr val="4A5445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rPr>
              <a:t>Accueil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B1:Z337"/>
  <sheetViews>
    <sheetView showGridLines="0" tabSelected="1" zoomScale="70" zoomScaleNormal="70" workbookViewId="0">
      <selection activeCell="B3" sqref="B3"/>
    </sheetView>
  </sheetViews>
  <sheetFormatPr baseColWidth="10" defaultRowHeight="14.25" x14ac:dyDescent="0.2"/>
  <cols>
    <col min="1" max="1" width="2.21875" style="27" customWidth="1"/>
    <col min="2" max="2" width="32.44140625" style="27" customWidth="1"/>
    <col min="3" max="3" width="1" style="27" customWidth="1"/>
    <col min="4" max="4" width="32.44140625" style="27" customWidth="1"/>
    <col min="5" max="5" width="1" style="27" customWidth="1"/>
    <col min="6" max="6" width="32.44140625" style="27" customWidth="1"/>
    <col min="7" max="7" width="1" style="27" customWidth="1"/>
    <col min="8" max="8" width="32.44140625" style="27" customWidth="1"/>
    <col min="9" max="9" width="1" style="27" customWidth="1"/>
    <col min="10" max="10" width="32.44140625" style="27" customWidth="1"/>
    <col min="11" max="11" width="1" style="27" customWidth="1"/>
    <col min="12" max="12" width="32.44140625" style="27" customWidth="1"/>
    <col min="13" max="13" width="11.5546875" style="27"/>
    <col min="14" max="14" width="11.44140625" style="27" customWidth="1"/>
    <col min="15" max="15" width="11.5546875" style="27"/>
    <col min="16" max="16" width="20.44140625" style="27" customWidth="1"/>
    <col min="17" max="17" width="14.5546875" style="27" customWidth="1"/>
    <col min="18" max="18" width="21.21875" style="27" customWidth="1"/>
    <col min="19" max="19" width="12.44140625" style="27" customWidth="1"/>
    <col min="20" max="20" width="11.5546875" style="27" customWidth="1"/>
    <col min="21" max="21" width="20.21875" style="27" customWidth="1"/>
    <col min="22" max="22" width="15.21875" style="27" customWidth="1"/>
    <col min="23" max="16384" width="11.5546875" style="27"/>
  </cols>
  <sheetData>
    <row r="1" spans="2:12" ht="63.75" customHeight="1" x14ac:dyDescent="0.6">
      <c r="B1" s="26" t="s">
        <v>42</v>
      </c>
      <c r="C1" s="26"/>
      <c r="D1" s="26"/>
      <c r="E1" s="26"/>
      <c r="F1" s="26"/>
      <c r="G1" s="26"/>
      <c r="H1" s="26"/>
      <c r="I1" s="26"/>
      <c r="J1" s="26"/>
      <c r="K1" s="26"/>
      <c r="L1" s="26"/>
    </row>
    <row r="6" spans="2:12" ht="45" x14ac:dyDescent="0.6">
      <c r="B6" s="28" t="str">
        <f>Paramètres!Q7</f>
        <v>FEDERER ROGER</v>
      </c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2:12" ht="24.75" customHeight="1" x14ac:dyDescent="0.6">
      <c r="B7" s="29" t="s">
        <v>57</v>
      </c>
      <c r="C7" s="26"/>
      <c r="D7" s="26"/>
      <c r="E7" s="26"/>
      <c r="F7" s="26"/>
      <c r="G7" s="26"/>
      <c r="H7" s="26"/>
      <c r="I7" s="26"/>
      <c r="J7" s="26"/>
      <c r="K7" s="26"/>
      <c r="L7" s="26"/>
    </row>
    <row r="8" spans="2:12" ht="30" customHeight="1" x14ac:dyDescent="0.2"/>
    <row r="9" spans="2:12" ht="24.75" customHeight="1" x14ac:dyDescent="0.25">
      <c r="B9" s="39" t="s">
        <v>18</v>
      </c>
      <c r="C9" s="40"/>
      <c r="D9" s="39" t="s">
        <v>19</v>
      </c>
      <c r="E9" s="40"/>
      <c r="F9" s="39" t="s">
        <v>20</v>
      </c>
      <c r="G9" s="40"/>
      <c r="H9" s="39" t="s">
        <v>44</v>
      </c>
      <c r="I9" s="40"/>
      <c r="J9" s="39" t="s">
        <v>45</v>
      </c>
      <c r="K9" s="31"/>
    </row>
    <row r="10" spans="2:12" ht="11.25" customHeight="1" x14ac:dyDescent="0.2"/>
    <row r="11" spans="2:12" ht="138" customHeight="1" x14ac:dyDescent="0.2">
      <c r="B11" s="74">
        <f>IFERROR(VLOOKUP(B6,Paramètres!$Q$7:$R$21,2),"")</f>
        <v>50</v>
      </c>
      <c r="D11" s="33"/>
      <c r="F11" s="33"/>
      <c r="H11" s="74">
        <v>4</v>
      </c>
      <c r="J11" s="74">
        <v>40</v>
      </c>
    </row>
    <row r="12" spans="2:12" ht="32.25" customHeight="1" x14ac:dyDescent="0.2">
      <c r="B12" s="34"/>
      <c r="D12" s="35"/>
      <c r="F12" s="35"/>
      <c r="H12" s="35"/>
      <c r="J12" s="35"/>
    </row>
    <row r="13" spans="2:12" ht="29.25" customHeight="1" x14ac:dyDescent="0.2"/>
    <row r="14" spans="2:12" ht="24" customHeight="1" x14ac:dyDescent="0.25">
      <c r="B14" s="30" t="s">
        <v>46</v>
      </c>
      <c r="C14" s="31"/>
      <c r="D14" s="30" t="s">
        <v>47</v>
      </c>
      <c r="E14" s="31"/>
      <c r="F14" s="30" t="s">
        <v>48</v>
      </c>
      <c r="G14" s="31"/>
      <c r="H14" s="39" t="s">
        <v>49</v>
      </c>
      <c r="I14" s="40"/>
      <c r="J14" s="39" t="s">
        <v>50</v>
      </c>
      <c r="K14" s="31"/>
    </row>
    <row r="15" spans="2:12" ht="12" customHeight="1" x14ac:dyDescent="0.2"/>
    <row r="16" spans="2:12" ht="139.5" customHeight="1" x14ac:dyDescent="0.2">
      <c r="B16" s="74">
        <v>300</v>
      </c>
      <c r="C16" s="37"/>
      <c r="D16" s="74">
        <v>20</v>
      </c>
      <c r="E16" s="37"/>
      <c r="F16" s="74">
        <v>100</v>
      </c>
      <c r="G16" s="37"/>
      <c r="H16" s="74">
        <v>12</v>
      </c>
      <c r="J16" s="74">
        <v>46</v>
      </c>
    </row>
    <row r="17" spans="2:26" ht="32.25" customHeight="1" x14ac:dyDescent="0.2">
      <c r="B17" s="34"/>
      <c r="D17" s="35"/>
      <c r="F17" s="35"/>
      <c r="H17" s="35"/>
      <c r="J17" s="35"/>
    </row>
    <row r="18" spans="2:26" ht="30" customHeight="1" x14ac:dyDescent="0.2"/>
    <row r="19" spans="2:26" ht="24" customHeight="1" x14ac:dyDescent="0.25">
      <c r="B19" s="30" t="s">
        <v>51</v>
      </c>
      <c r="C19" s="31"/>
      <c r="D19" s="30" t="s">
        <v>52</v>
      </c>
      <c r="E19" s="31"/>
      <c r="F19" s="30" t="s">
        <v>53</v>
      </c>
      <c r="G19" s="31"/>
      <c r="H19" s="39" t="s">
        <v>54</v>
      </c>
      <c r="I19" s="40"/>
      <c r="J19" s="39" t="s">
        <v>55</v>
      </c>
      <c r="K19" s="31"/>
      <c r="L19" s="30" t="s">
        <v>56</v>
      </c>
    </row>
    <row r="21" spans="2:26" ht="139.5" customHeight="1" x14ac:dyDescent="0.2">
      <c r="B21" s="74">
        <v>100</v>
      </c>
      <c r="C21" s="37"/>
      <c r="D21" s="32">
        <v>1000000</v>
      </c>
      <c r="E21" s="37"/>
      <c r="F21" s="74">
        <v>4</v>
      </c>
      <c r="G21" s="37"/>
      <c r="H21" s="74">
        <v>3</v>
      </c>
      <c r="J21" s="74">
        <v>30</v>
      </c>
      <c r="L21" s="38">
        <v>0.8</v>
      </c>
    </row>
    <row r="22" spans="2:26" ht="32.25" customHeight="1" x14ac:dyDescent="0.2">
      <c r="B22" s="34"/>
      <c r="D22" s="35"/>
      <c r="F22" s="35"/>
      <c r="H22" s="35"/>
      <c r="J22" s="35"/>
      <c r="L22" s="35"/>
    </row>
    <row r="23" spans="2:26" x14ac:dyDescent="0.2">
      <c r="N23" s="36"/>
    </row>
    <row r="24" spans="2:26" x14ac:dyDescent="0.2">
      <c r="N24" s="36"/>
    </row>
    <row r="25" spans="2:26" x14ac:dyDescent="0.2"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</row>
    <row r="26" spans="2:26" x14ac:dyDescent="0.2"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</row>
    <row r="27" spans="2:26" x14ac:dyDescent="0.2"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2"/>
    </row>
    <row r="28" spans="2:26" ht="45" x14ac:dyDescent="0.6">
      <c r="B28" s="28" t="str">
        <f>Paramètres!Q8</f>
        <v>NADAL RAPHAEL</v>
      </c>
      <c r="C28" s="26"/>
      <c r="D28" s="26"/>
      <c r="E28" s="26"/>
      <c r="F28" s="26"/>
      <c r="G28" s="26"/>
      <c r="H28" s="26"/>
      <c r="I28" s="26"/>
      <c r="J28" s="26"/>
      <c r="K28" s="26"/>
      <c r="L28" s="26"/>
      <c r="P28" s="43"/>
      <c r="Q28" s="44"/>
      <c r="R28" s="44"/>
      <c r="S28" s="45"/>
      <c r="T28" s="45"/>
      <c r="U28" s="45"/>
      <c r="V28" s="44"/>
      <c r="W28" s="44"/>
      <c r="X28" s="45"/>
      <c r="Y28" s="46"/>
      <c r="Z28" s="45"/>
    </row>
    <row r="29" spans="2:26" ht="24.75" customHeight="1" x14ac:dyDescent="0.6">
      <c r="B29" s="29" t="s">
        <v>57</v>
      </c>
      <c r="C29" s="26"/>
      <c r="D29" s="26"/>
      <c r="E29" s="26"/>
      <c r="F29" s="26"/>
      <c r="G29" s="26"/>
      <c r="H29" s="26"/>
      <c r="I29" s="26"/>
      <c r="J29" s="26"/>
      <c r="K29" s="26"/>
      <c r="L29" s="26"/>
      <c r="P29" s="43"/>
      <c r="Q29" s="44"/>
      <c r="R29" s="44"/>
      <c r="S29" s="45"/>
      <c r="T29" s="45"/>
      <c r="U29" s="45"/>
      <c r="V29" s="44"/>
      <c r="W29" s="44"/>
      <c r="X29" s="45"/>
      <c r="Y29" s="46"/>
      <c r="Z29" s="45"/>
    </row>
    <row r="30" spans="2:26" ht="30" customHeight="1" x14ac:dyDescent="0.2">
      <c r="P30" s="43"/>
      <c r="Q30" s="44"/>
      <c r="R30" s="44"/>
      <c r="S30" s="45"/>
      <c r="T30" s="45"/>
      <c r="U30" s="45"/>
      <c r="V30" s="44"/>
      <c r="W30" s="44"/>
      <c r="X30" s="45"/>
      <c r="Y30" s="46"/>
      <c r="Z30" s="45"/>
    </row>
    <row r="31" spans="2:26" ht="24.75" customHeight="1" x14ac:dyDescent="0.25">
      <c r="B31" s="39" t="s">
        <v>18</v>
      </c>
      <c r="C31" s="40"/>
      <c r="D31" s="39" t="s">
        <v>19</v>
      </c>
      <c r="E31" s="40"/>
      <c r="F31" s="39" t="s">
        <v>20</v>
      </c>
      <c r="G31" s="40"/>
      <c r="H31" s="39" t="s">
        <v>44</v>
      </c>
      <c r="I31" s="40"/>
      <c r="J31" s="39" t="s">
        <v>45</v>
      </c>
      <c r="K31" s="31"/>
      <c r="P31" s="43"/>
      <c r="Q31" s="44"/>
      <c r="R31" s="44"/>
      <c r="S31" s="45"/>
      <c r="T31" s="45"/>
      <c r="U31" s="45"/>
      <c r="V31" s="44"/>
      <c r="W31" s="44"/>
      <c r="X31" s="45"/>
      <c r="Y31" s="46"/>
      <c r="Z31" s="45"/>
    </row>
    <row r="32" spans="2:26" ht="11.25" customHeight="1" x14ac:dyDescent="0.2">
      <c r="P32" s="43"/>
      <c r="Q32" s="44"/>
      <c r="R32" s="44"/>
      <c r="S32" s="45"/>
      <c r="T32" s="45"/>
      <c r="U32" s="45"/>
      <c r="V32" s="44"/>
      <c r="W32" s="44"/>
      <c r="X32" s="45"/>
      <c r="Y32" s="46"/>
      <c r="Z32" s="45"/>
    </row>
    <row r="33" spans="2:26" ht="138" customHeight="1" x14ac:dyDescent="0.2">
      <c r="B33" s="74">
        <f>IFERROR(VLOOKUP(B28,Paramètres!$Q$7:$R$21,2),"")</f>
        <v>40</v>
      </c>
      <c r="D33" s="33"/>
      <c r="F33" s="33"/>
      <c r="H33" s="74">
        <v>4</v>
      </c>
      <c r="J33" s="74">
        <v>40</v>
      </c>
      <c r="P33" s="43"/>
      <c r="Q33" s="44"/>
      <c r="R33" s="44"/>
      <c r="S33" s="45"/>
      <c r="T33" s="45"/>
      <c r="U33" s="45"/>
      <c r="V33" s="44"/>
      <c r="W33" s="44"/>
      <c r="X33" s="45"/>
      <c r="Y33" s="46"/>
      <c r="Z33" s="45"/>
    </row>
    <row r="34" spans="2:26" ht="32.25" customHeight="1" x14ac:dyDescent="0.2">
      <c r="B34" s="34"/>
      <c r="D34" s="35" t="str">
        <f>IFERROR("Cumul au "&amp;Paramètres!$L$25&amp;" : "&amp;FIXED(ROUND(VLOOKUP(B28,#REF!,2,0),0),0)&amp;" €","")</f>
        <v/>
      </c>
      <c r="F34" s="35" t="str">
        <f>IFERROR("Cumul au "&amp;Paramètres!$L$25&amp;" : "&amp;FIXED(ROUND(VLOOKUP(B28,#REF!,2,0),0),0)&amp;" €","")</f>
        <v/>
      </c>
      <c r="H34" s="35"/>
      <c r="J34" s="35"/>
      <c r="P34" s="43"/>
      <c r="Q34" s="44"/>
      <c r="R34" s="44"/>
      <c r="S34" s="45"/>
      <c r="T34" s="45"/>
      <c r="U34" s="45"/>
      <c r="V34" s="44"/>
      <c r="W34" s="44"/>
      <c r="X34" s="45"/>
      <c r="Y34" s="46"/>
      <c r="Z34" s="45"/>
    </row>
    <row r="35" spans="2:26" ht="29.25" customHeight="1" x14ac:dyDescent="0.2">
      <c r="P35" s="43"/>
      <c r="Q35" s="44"/>
      <c r="R35" s="44"/>
      <c r="S35" s="45"/>
      <c r="T35" s="45"/>
      <c r="U35" s="45"/>
      <c r="V35" s="44"/>
      <c r="W35" s="44"/>
      <c r="X35" s="45"/>
      <c r="Y35" s="46"/>
      <c r="Z35" s="45"/>
    </row>
    <row r="36" spans="2:26" ht="24" customHeight="1" x14ac:dyDescent="0.25">
      <c r="B36" s="30" t="s">
        <v>46</v>
      </c>
      <c r="C36" s="31"/>
      <c r="D36" s="30" t="s">
        <v>47</v>
      </c>
      <c r="E36" s="31"/>
      <c r="F36" s="30" t="s">
        <v>48</v>
      </c>
      <c r="G36" s="31"/>
      <c r="H36" s="39" t="s">
        <v>49</v>
      </c>
      <c r="I36" s="40"/>
      <c r="J36" s="39" t="s">
        <v>50</v>
      </c>
      <c r="K36" s="31"/>
      <c r="P36" s="43"/>
      <c r="Q36" s="44"/>
      <c r="R36" s="44"/>
      <c r="S36" s="45"/>
      <c r="T36" s="45"/>
      <c r="U36" s="45"/>
      <c r="V36" s="44"/>
      <c r="W36" s="44"/>
      <c r="X36" s="45"/>
      <c r="Y36" s="46"/>
      <c r="Z36" s="45"/>
    </row>
    <row r="37" spans="2:26" ht="12" customHeight="1" x14ac:dyDescent="0.2">
      <c r="P37" s="43"/>
      <c r="Q37" s="44"/>
      <c r="R37" s="44"/>
      <c r="S37" s="45"/>
      <c r="T37" s="45"/>
      <c r="U37" s="45"/>
      <c r="V37" s="44"/>
      <c r="W37" s="44"/>
      <c r="X37" s="45"/>
      <c r="Y37" s="46"/>
      <c r="Z37" s="45"/>
    </row>
    <row r="38" spans="2:26" ht="139.5" customHeight="1" x14ac:dyDescent="0.2">
      <c r="B38" s="74">
        <v>300</v>
      </c>
      <c r="C38" s="37"/>
      <c r="D38" s="74">
        <v>20</v>
      </c>
      <c r="E38" s="37"/>
      <c r="F38" s="74">
        <v>100</v>
      </c>
      <c r="G38" s="37"/>
      <c r="H38" s="74">
        <v>12</v>
      </c>
      <c r="J38" s="74">
        <v>46</v>
      </c>
      <c r="P38" s="43"/>
      <c r="Q38" s="44"/>
      <c r="R38" s="44"/>
      <c r="S38" s="45"/>
      <c r="T38" s="45"/>
      <c r="U38" s="45"/>
      <c r="V38" s="44"/>
      <c r="W38" s="44"/>
      <c r="X38" s="45"/>
      <c r="Y38" s="46"/>
      <c r="Z38" s="45"/>
    </row>
    <row r="39" spans="2:26" ht="32.25" customHeight="1" x14ac:dyDescent="0.2">
      <c r="B39" s="34"/>
      <c r="D39" s="35"/>
      <c r="F39" s="35"/>
      <c r="H39" s="35"/>
      <c r="J39" s="35"/>
    </row>
    <row r="40" spans="2:26" ht="30" customHeight="1" x14ac:dyDescent="0.2"/>
    <row r="41" spans="2:26" ht="24" customHeight="1" x14ac:dyDescent="0.25">
      <c r="B41" s="30" t="s">
        <v>51</v>
      </c>
      <c r="C41" s="31"/>
      <c r="D41" s="30" t="s">
        <v>52</v>
      </c>
      <c r="E41" s="31"/>
      <c r="F41" s="30" t="s">
        <v>53</v>
      </c>
      <c r="G41" s="31"/>
      <c r="H41" s="39" t="s">
        <v>54</v>
      </c>
      <c r="I41" s="40"/>
      <c r="J41" s="39" t="s">
        <v>55</v>
      </c>
      <c r="K41" s="31"/>
      <c r="L41" s="30" t="s">
        <v>56</v>
      </c>
    </row>
    <row r="43" spans="2:26" ht="139.5" customHeight="1" x14ac:dyDescent="0.2">
      <c r="B43" s="74">
        <v>100</v>
      </c>
      <c r="C43" s="37"/>
      <c r="D43" s="32">
        <v>1000000</v>
      </c>
      <c r="E43" s="37"/>
      <c r="F43" s="74">
        <v>4</v>
      </c>
      <c r="G43" s="37"/>
      <c r="H43" s="74">
        <v>3</v>
      </c>
      <c r="J43" s="74">
        <v>30</v>
      </c>
      <c r="L43" s="38">
        <v>0.8</v>
      </c>
    </row>
    <row r="44" spans="2:26" ht="32.25" customHeight="1" x14ac:dyDescent="0.2">
      <c r="B44" s="34"/>
      <c r="D44" s="35"/>
      <c r="F44" s="35"/>
      <c r="H44" s="35"/>
      <c r="J44" s="35"/>
      <c r="L44" s="35"/>
    </row>
    <row r="45" spans="2:26" x14ac:dyDescent="0.2">
      <c r="N45" s="36"/>
    </row>
    <row r="46" spans="2:26" x14ac:dyDescent="0.2">
      <c r="N46" s="36"/>
    </row>
    <row r="47" spans="2:26" x14ac:dyDescent="0.2">
      <c r="P47" s="42"/>
      <c r="Q47" s="42"/>
      <c r="R47" s="42"/>
      <c r="S47" s="42"/>
      <c r="T47" s="42"/>
      <c r="U47" s="42"/>
      <c r="V47" s="42"/>
      <c r="W47" s="42"/>
      <c r="X47" s="42"/>
      <c r="Y47" s="42"/>
      <c r="Z47" s="42"/>
    </row>
    <row r="48" spans="2:26" x14ac:dyDescent="0.2"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</row>
    <row r="49" spans="2:26" x14ac:dyDescent="0.2">
      <c r="P49" s="42"/>
      <c r="Q49" s="42"/>
      <c r="R49" s="42"/>
      <c r="S49" s="42"/>
      <c r="T49" s="42"/>
      <c r="U49" s="42"/>
      <c r="V49" s="42"/>
      <c r="W49" s="42"/>
      <c r="X49" s="42"/>
      <c r="Y49" s="42"/>
      <c r="Z49" s="42"/>
    </row>
    <row r="50" spans="2:26" ht="45" x14ac:dyDescent="0.6">
      <c r="B50" s="28" t="str">
        <f>Objectifs!B9</f>
        <v>DJOKOVIC NOVAK</v>
      </c>
      <c r="C50" s="26"/>
      <c r="D50" s="26"/>
      <c r="E50" s="26"/>
      <c r="F50" s="26"/>
      <c r="G50" s="26"/>
      <c r="H50" s="26"/>
      <c r="I50" s="26"/>
      <c r="J50" s="26"/>
      <c r="K50" s="26"/>
      <c r="L50" s="26"/>
      <c r="P50" s="43"/>
      <c r="Q50" s="44"/>
      <c r="R50" s="44"/>
      <c r="S50" s="45"/>
      <c r="T50" s="45"/>
      <c r="U50" s="45"/>
      <c r="V50" s="44"/>
      <c r="W50" s="44"/>
      <c r="X50" s="45"/>
      <c r="Y50" s="46"/>
      <c r="Z50" s="45"/>
    </row>
    <row r="51" spans="2:26" ht="24.75" customHeight="1" x14ac:dyDescent="0.6">
      <c r="B51" s="29" t="s">
        <v>57</v>
      </c>
      <c r="C51" s="26"/>
      <c r="D51" s="26"/>
      <c r="E51" s="26"/>
      <c r="F51" s="26"/>
      <c r="G51" s="26"/>
      <c r="H51" s="26"/>
      <c r="I51" s="26"/>
      <c r="J51" s="26"/>
      <c r="K51" s="26"/>
      <c r="L51" s="26"/>
      <c r="P51" s="43"/>
      <c r="Q51" s="44"/>
      <c r="R51" s="44"/>
      <c r="S51" s="45"/>
      <c r="T51" s="45"/>
      <c r="U51" s="45"/>
      <c r="V51" s="44"/>
      <c r="W51" s="44"/>
      <c r="X51" s="45"/>
      <c r="Y51" s="46"/>
      <c r="Z51" s="45"/>
    </row>
    <row r="52" spans="2:26" ht="30" customHeight="1" x14ac:dyDescent="0.2">
      <c r="P52" s="43"/>
      <c r="Q52" s="44"/>
      <c r="R52" s="44"/>
      <c r="S52" s="45"/>
      <c r="T52" s="45"/>
      <c r="U52" s="45"/>
      <c r="V52" s="44"/>
      <c r="W52" s="44"/>
      <c r="X52" s="45"/>
      <c r="Y52" s="46"/>
      <c r="Z52" s="45"/>
    </row>
    <row r="53" spans="2:26" ht="24.75" customHeight="1" x14ac:dyDescent="0.25">
      <c r="B53" s="39" t="s">
        <v>18</v>
      </c>
      <c r="C53" s="40"/>
      <c r="D53" s="39" t="s">
        <v>19</v>
      </c>
      <c r="E53" s="40"/>
      <c r="F53" s="39" t="s">
        <v>20</v>
      </c>
      <c r="G53" s="40"/>
      <c r="H53" s="39" t="s">
        <v>44</v>
      </c>
      <c r="I53" s="40"/>
      <c r="J53" s="39" t="s">
        <v>45</v>
      </c>
      <c r="K53" s="31"/>
      <c r="P53" s="43"/>
      <c r="Q53" s="44"/>
      <c r="R53" s="44"/>
      <c r="S53" s="45"/>
      <c r="T53" s="45"/>
      <c r="U53" s="45"/>
      <c r="V53" s="44"/>
      <c r="W53" s="44"/>
      <c r="X53" s="45"/>
      <c r="Y53" s="46"/>
      <c r="Z53" s="45"/>
    </row>
    <row r="54" spans="2:26" ht="11.25" customHeight="1" x14ac:dyDescent="0.2">
      <c r="P54" s="43"/>
      <c r="Q54" s="44"/>
      <c r="R54" s="44"/>
      <c r="S54" s="45"/>
      <c r="T54" s="45"/>
      <c r="U54" s="45"/>
      <c r="V54" s="44"/>
      <c r="W54" s="44"/>
      <c r="X54" s="45"/>
      <c r="Y54" s="46"/>
      <c r="Z54" s="45"/>
    </row>
    <row r="55" spans="2:26" ht="138" customHeight="1" x14ac:dyDescent="0.2">
      <c r="B55" s="74" t="str">
        <f>IFERROR(VLOOKUP(B50,Paramètres!$Q$7:$R$21,2),"")</f>
        <v/>
      </c>
      <c r="D55" s="33"/>
      <c r="F55" s="33"/>
      <c r="H55" s="74">
        <v>4</v>
      </c>
      <c r="J55" s="74">
        <v>40</v>
      </c>
      <c r="P55" s="43"/>
      <c r="Q55" s="44"/>
      <c r="R55" s="44"/>
      <c r="S55" s="45"/>
      <c r="T55" s="45"/>
      <c r="U55" s="45"/>
      <c r="V55" s="44"/>
      <c r="W55" s="44"/>
      <c r="X55" s="45"/>
      <c r="Y55" s="46"/>
      <c r="Z55" s="45"/>
    </row>
    <row r="56" spans="2:26" ht="32.25" customHeight="1" x14ac:dyDescent="0.2">
      <c r="B56" s="34"/>
      <c r="D56" s="35" t="str">
        <f>IFERROR("Cumul au "&amp;Paramètres!$L$25&amp;" : "&amp;FIXED(ROUND(VLOOKUP(B50,#REF!,2,0),0),0)&amp;" €","")</f>
        <v/>
      </c>
      <c r="F56" s="35" t="str">
        <f>IFERROR("Cumul au "&amp;Paramètres!$L$25&amp;" : "&amp;FIXED(ROUND(VLOOKUP(B50,#REF!,2,0),0),0)&amp;" €","")</f>
        <v/>
      </c>
      <c r="H56" s="35"/>
      <c r="J56" s="35"/>
      <c r="P56" s="43"/>
      <c r="Q56" s="44"/>
      <c r="R56" s="44"/>
      <c r="S56" s="45"/>
      <c r="T56" s="45"/>
      <c r="U56" s="45"/>
      <c r="V56" s="44"/>
      <c r="W56" s="44"/>
      <c r="X56" s="45"/>
      <c r="Y56" s="46"/>
      <c r="Z56" s="45"/>
    </row>
    <row r="57" spans="2:26" ht="29.25" customHeight="1" x14ac:dyDescent="0.2">
      <c r="P57" s="43"/>
      <c r="Q57" s="44"/>
      <c r="R57" s="44"/>
      <c r="S57" s="45"/>
      <c r="T57" s="45"/>
      <c r="U57" s="45"/>
      <c r="V57" s="44"/>
      <c r="W57" s="44"/>
      <c r="X57" s="45"/>
      <c r="Y57" s="46"/>
      <c r="Z57" s="45"/>
    </row>
    <row r="58" spans="2:26" ht="24" customHeight="1" x14ac:dyDescent="0.25">
      <c r="B58" s="30" t="s">
        <v>46</v>
      </c>
      <c r="C58" s="31"/>
      <c r="D58" s="30" t="s">
        <v>47</v>
      </c>
      <c r="E58" s="31"/>
      <c r="F58" s="30" t="s">
        <v>48</v>
      </c>
      <c r="G58" s="31"/>
      <c r="H58" s="39" t="s">
        <v>49</v>
      </c>
      <c r="I58" s="40"/>
      <c r="J58" s="39" t="s">
        <v>50</v>
      </c>
      <c r="K58" s="31"/>
      <c r="P58" s="43"/>
      <c r="Q58" s="44"/>
      <c r="R58" s="44"/>
      <c r="S58" s="45"/>
      <c r="T58" s="45"/>
      <c r="U58" s="45"/>
      <c r="V58" s="44"/>
      <c r="W58" s="44"/>
      <c r="X58" s="45"/>
      <c r="Y58" s="46"/>
      <c r="Z58" s="45"/>
    </row>
    <row r="59" spans="2:26" ht="12" customHeight="1" x14ac:dyDescent="0.2">
      <c r="P59" s="43"/>
      <c r="Q59" s="44"/>
      <c r="R59" s="44"/>
      <c r="S59" s="45"/>
      <c r="T59" s="45"/>
      <c r="U59" s="45"/>
      <c r="V59" s="44"/>
      <c r="W59" s="44"/>
      <c r="X59" s="45"/>
      <c r="Y59" s="46"/>
      <c r="Z59" s="45"/>
    </row>
    <row r="60" spans="2:26" ht="139.5" customHeight="1" x14ac:dyDescent="0.2">
      <c r="B60" s="74">
        <v>300</v>
      </c>
      <c r="C60" s="37"/>
      <c r="D60" s="74">
        <v>20</v>
      </c>
      <c r="E60" s="37"/>
      <c r="F60" s="74">
        <v>100</v>
      </c>
      <c r="G60" s="37"/>
      <c r="H60" s="74">
        <v>12</v>
      </c>
      <c r="J60" s="74">
        <v>46</v>
      </c>
      <c r="P60" s="43"/>
      <c r="Q60" s="44"/>
      <c r="R60" s="44"/>
      <c r="S60" s="45"/>
      <c r="T60" s="45"/>
      <c r="U60" s="45"/>
      <c r="V60" s="44"/>
      <c r="W60" s="44"/>
      <c r="X60" s="45"/>
      <c r="Y60" s="46"/>
      <c r="Z60" s="45"/>
    </row>
    <row r="61" spans="2:26" ht="32.25" customHeight="1" x14ac:dyDescent="0.2">
      <c r="B61" s="34"/>
      <c r="D61" s="35"/>
      <c r="F61" s="35"/>
      <c r="H61" s="35"/>
      <c r="J61" s="35"/>
    </row>
    <row r="62" spans="2:26" ht="30" customHeight="1" x14ac:dyDescent="0.2"/>
    <row r="63" spans="2:26" ht="24" customHeight="1" x14ac:dyDescent="0.25">
      <c r="B63" s="30" t="s">
        <v>51</v>
      </c>
      <c r="C63" s="31"/>
      <c r="D63" s="30" t="s">
        <v>52</v>
      </c>
      <c r="E63" s="31"/>
      <c r="F63" s="30" t="s">
        <v>53</v>
      </c>
      <c r="G63" s="31"/>
      <c r="H63" s="39" t="s">
        <v>54</v>
      </c>
      <c r="I63" s="40"/>
      <c r="J63" s="39" t="s">
        <v>55</v>
      </c>
      <c r="K63" s="31"/>
      <c r="L63" s="30" t="s">
        <v>56</v>
      </c>
    </row>
    <row r="65" spans="2:26" ht="139.5" customHeight="1" x14ac:dyDescent="0.2">
      <c r="B65" s="74">
        <v>100</v>
      </c>
      <c r="C65" s="37"/>
      <c r="D65" s="32">
        <v>1000000</v>
      </c>
      <c r="E65" s="37"/>
      <c r="F65" s="74">
        <v>4</v>
      </c>
      <c r="G65" s="37"/>
      <c r="H65" s="74">
        <v>3</v>
      </c>
      <c r="J65" s="74">
        <v>30</v>
      </c>
      <c r="L65" s="38">
        <v>0.8</v>
      </c>
    </row>
    <row r="66" spans="2:26" ht="32.25" customHeight="1" x14ac:dyDescent="0.2">
      <c r="B66" s="34"/>
      <c r="D66" s="35"/>
      <c r="F66" s="35"/>
      <c r="H66" s="35"/>
      <c r="J66" s="35"/>
      <c r="L66" s="35"/>
    </row>
    <row r="67" spans="2:26" x14ac:dyDescent="0.2">
      <c r="N67" s="36"/>
    </row>
    <row r="68" spans="2:26" x14ac:dyDescent="0.2">
      <c r="N68" s="36"/>
    </row>
    <row r="69" spans="2:26" x14ac:dyDescent="0.2">
      <c r="P69" s="42"/>
      <c r="Q69" s="42"/>
      <c r="R69" s="42"/>
      <c r="S69" s="42"/>
      <c r="T69" s="42"/>
      <c r="U69" s="42"/>
      <c r="V69" s="42"/>
      <c r="W69" s="42"/>
      <c r="X69" s="42"/>
      <c r="Y69" s="42"/>
      <c r="Z69" s="42"/>
    </row>
    <row r="70" spans="2:26" x14ac:dyDescent="0.2">
      <c r="P70" s="42"/>
      <c r="Q70" s="42"/>
      <c r="R70" s="42"/>
      <c r="S70" s="42"/>
      <c r="T70" s="42"/>
      <c r="U70" s="42"/>
      <c r="V70" s="42"/>
      <c r="W70" s="42"/>
      <c r="X70" s="42"/>
      <c r="Y70" s="42"/>
      <c r="Z70" s="42"/>
    </row>
    <row r="71" spans="2:26" x14ac:dyDescent="0.2">
      <c r="P71" s="42"/>
      <c r="Q71" s="42"/>
      <c r="R71" s="42"/>
      <c r="S71" s="42"/>
      <c r="T71" s="42"/>
      <c r="U71" s="42"/>
      <c r="V71" s="42"/>
      <c r="W71" s="42"/>
      <c r="X71" s="42"/>
      <c r="Y71" s="42"/>
      <c r="Z71" s="42"/>
    </row>
    <row r="72" spans="2:26" ht="45" x14ac:dyDescent="0.6">
      <c r="B72" s="28" t="str">
        <f>Objectifs!B10</f>
        <v>RUNE HOLGER</v>
      </c>
      <c r="C72" s="26"/>
      <c r="D72" s="26"/>
      <c r="E72" s="26"/>
      <c r="F72" s="26"/>
      <c r="G72" s="26"/>
      <c r="H72" s="26"/>
      <c r="I72" s="26"/>
      <c r="J72" s="26"/>
      <c r="K72" s="26"/>
      <c r="L72" s="26"/>
      <c r="P72" s="43"/>
      <c r="Q72" s="44"/>
      <c r="R72" s="44"/>
      <c r="S72" s="45"/>
      <c r="T72" s="45"/>
      <c r="U72" s="45"/>
      <c r="V72" s="44"/>
      <c r="W72" s="44"/>
      <c r="X72" s="45"/>
      <c r="Y72" s="46"/>
      <c r="Z72" s="45"/>
    </row>
    <row r="73" spans="2:26" ht="24.75" customHeight="1" x14ac:dyDescent="0.6">
      <c r="B73" s="29" t="s">
        <v>57</v>
      </c>
      <c r="C73" s="26"/>
      <c r="D73" s="26"/>
      <c r="E73" s="26"/>
      <c r="F73" s="26"/>
      <c r="G73" s="26"/>
      <c r="H73" s="26"/>
      <c r="I73" s="26"/>
      <c r="J73" s="26"/>
      <c r="K73" s="26"/>
      <c r="L73" s="26"/>
      <c r="P73" s="43"/>
      <c r="Q73" s="44"/>
      <c r="R73" s="44"/>
      <c r="S73" s="45"/>
      <c r="T73" s="45"/>
      <c r="U73" s="45"/>
      <c r="V73" s="44"/>
      <c r="W73" s="44"/>
      <c r="X73" s="45"/>
      <c r="Y73" s="46"/>
      <c r="Z73" s="45"/>
    </row>
    <row r="74" spans="2:26" ht="30" customHeight="1" x14ac:dyDescent="0.2">
      <c r="P74" s="43"/>
      <c r="Q74" s="44"/>
      <c r="R74" s="44"/>
      <c r="S74" s="45"/>
      <c r="T74" s="45"/>
      <c r="U74" s="45"/>
      <c r="V74" s="44"/>
      <c r="W74" s="44"/>
      <c r="X74" s="45"/>
      <c r="Y74" s="46"/>
      <c r="Z74" s="45"/>
    </row>
    <row r="75" spans="2:26" ht="24.75" customHeight="1" x14ac:dyDescent="0.25">
      <c r="B75" s="39" t="s">
        <v>18</v>
      </c>
      <c r="C75" s="40"/>
      <c r="D75" s="39" t="s">
        <v>19</v>
      </c>
      <c r="E75" s="40"/>
      <c r="F75" s="39" t="s">
        <v>20</v>
      </c>
      <c r="G75" s="40"/>
      <c r="H75" s="39" t="s">
        <v>44</v>
      </c>
      <c r="I75" s="40"/>
      <c r="J75" s="39" t="s">
        <v>45</v>
      </c>
      <c r="K75" s="31"/>
      <c r="P75" s="43"/>
      <c r="Q75" s="44"/>
      <c r="R75" s="44"/>
      <c r="S75" s="45"/>
      <c r="T75" s="45"/>
      <c r="U75" s="45"/>
      <c r="V75" s="44"/>
      <c r="W75" s="44"/>
      <c r="X75" s="45"/>
      <c r="Y75" s="46"/>
      <c r="Z75" s="45"/>
    </row>
    <row r="76" spans="2:26" ht="11.25" customHeight="1" x14ac:dyDescent="0.2">
      <c r="P76" s="43"/>
      <c r="Q76" s="44"/>
      <c r="R76" s="44"/>
      <c r="S76" s="45"/>
      <c r="T76" s="45"/>
      <c r="U76" s="45"/>
      <c r="V76" s="44"/>
      <c r="W76" s="44"/>
      <c r="X76" s="45"/>
      <c r="Y76" s="46"/>
      <c r="Z76" s="45"/>
    </row>
    <row r="77" spans="2:26" ht="138" customHeight="1" x14ac:dyDescent="0.2">
      <c r="B77" s="74">
        <f>IFERROR(VLOOKUP(B72,Paramètres!$Q$7:$R$21,2),"")</f>
        <v>40</v>
      </c>
      <c r="D77" s="33"/>
      <c r="F77" s="33"/>
      <c r="H77" s="74">
        <v>4</v>
      </c>
      <c r="J77" s="74">
        <v>40</v>
      </c>
      <c r="P77" s="43"/>
      <c r="Q77" s="44"/>
      <c r="R77" s="44"/>
      <c r="S77" s="45"/>
      <c r="T77" s="45"/>
      <c r="U77" s="45"/>
      <c r="V77" s="44"/>
      <c r="W77" s="44"/>
      <c r="X77" s="45"/>
      <c r="Y77" s="46"/>
      <c r="Z77" s="45"/>
    </row>
    <row r="78" spans="2:26" ht="32.25" customHeight="1" x14ac:dyDescent="0.2">
      <c r="B78" s="34"/>
      <c r="D78" s="35" t="str">
        <f>IFERROR("Cumul au "&amp;Paramètres!$L$25&amp;" : "&amp;FIXED(ROUND(VLOOKUP(B72,#REF!,2,0),0),0)&amp;" €","")</f>
        <v/>
      </c>
      <c r="F78" s="35" t="str">
        <f>IFERROR("Cumul au "&amp;Paramètres!$L$25&amp;" : "&amp;FIXED(ROUND(VLOOKUP(B72,#REF!,2,0),0),0)&amp;" €","")</f>
        <v/>
      </c>
      <c r="H78" s="35"/>
      <c r="J78" s="35"/>
      <c r="P78" s="43"/>
      <c r="Q78" s="44"/>
      <c r="R78" s="44"/>
      <c r="S78" s="45"/>
      <c r="T78" s="45"/>
      <c r="U78" s="45"/>
      <c r="V78" s="44"/>
      <c r="W78" s="44"/>
      <c r="X78" s="45"/>
      <c r="Y78" s="46"/>
      <c r="Z78" s="45"/>
    </row>
    <row r="79" spans="2:26" ht="29.25" customHeight="1" x14ac:dyDescent="0.2">
      <c r="P79" s="43"/>
      <c r="Q79" s="44"/>
      <c r="R79" s="44"/>
      <c r="S79" s="45"/>
      <c r="T79" s="45"/>
      <c r="U79" s="45"/>
      <c r="V79" s="44"/>
      <c r="W79" s="44"/>
      <c r="X79" s="45"/>
      <c r="Y79" s="46"/>
      <c r="Z79" s="45"/>
    </row>
    <row r="80" spans="2:26" ht="24" customHeight="1" x14ac:dyDescent="0.25">
      <c r="B80" s="30" t="s">
        <v>46</v>
      </c>
      <c r="C80" s="31"/>
      <c r="D80" s="30" t="s">
        <v>47</v>
      </c>
      <c r="E80" s="31"/>
      <c r="F80" s="30" t="s">
        <v>48</v>
      </c>
      <c r="G80" s="31"/>
      <c r="H80" s="39" t="s">
        <v>49</v>
      </c>
      <c r="I80" s="40"/>
      <c r="J80" s="39" t="s">
        <v>50</v>
      </c>
      <c r="K80" s="31"/>
      <c r="P80" s="43"/>
      <c r="Q80" s="44"/>
      <c r="R80" s="44"/>
      <c r="S80" s="45"/>
      <c r="T80" s="45"/>
      <c r="U80" s="45"/>
      <c r="V80" s="44"/>
      <c r="W80" s="44"/>
      <c r="X80" s="45"/>
      <c r="Y80" s="46"/>
      <c r="Z80" s="45"/>
    </row>
    <row r="81" spans="2:26" ht="12" customHeight="1" x14ac:dyDescent="0.2">
      <c r="P81" s="43"/>
      <c r="Q81" s="44"/>
      <c r="R81" s="44"/>
      <c r="S81" s="45"/>
      <c r="T81" s="45"/>
      <c r="U81" s="45"/>
      <c r="V81" s="44"/>
      <c r="W81" s="44"/>
      <c r="X81" s="45"/>
      <c r="Y81" s="46"/>
      <c r="Z81" s="45"/>
    </row>
    <row r="82" spans="2:26" ht="139.5" customHeight="1" x14ac:dyDescent="0.2">
      <c r="B82" s="74">
        <v>300</v>
      </c>
      <c r="C82" s="37"/>
      <c r="D82" s="74">
        <v>20</v>
      </c>
      <c r="E82" s="37"/>
      <c r="F82" s="74">
        <v>100</v>
      </c>
      <c r="G82" s="37"/>
      <c r="H82" s="74">
        <v>12</v>
      </c>
      <c r="J82" s="74">
        <v>46</v>
      </c>
      <c r="P82" s="43"/>
      <c r="Q82" s="44"/>
      <c r="R82" s="44"/>
      <c r="S82" s="45"/>
      <c r="T82" s="45"/>
      <c r="U82" s="45"/>
      <c r="V82" s="44"/>
      <c r="W82" s="44"/>
      <c r="X82" s="45"/>
      <c r="Y82" s="46"/>
      <c r="Z82" s="45"/>
    </row>
    <row r="83" spans="2:26" ht="32.25" customHeight="1" x14ac:dyDescent="0.2">
      <c r="B83" s="34"/>
      <c r="D83" s="35"/>
      <c r="F83" s="35"/>
      <c r="H83" s="35"/>
      <c r="J83" s="35"/>
    </row>
    <row r="84" spans="2:26" ht="30" customHeight="1" x14ac:dyDescent="0.2"/>
    <row r="85" spans="2:26" ht="24" customHeight="1" x14ac:dyDescent="0.25">
      <c r="B85" s="30" t="s">
        <v>51</v>
      </c>
      <c r="C85" s="31"/>
      <c r="D85" s="30" t="s">
        <v>52</v>
      </c>
      <c r="E85" s="31"/>
      <c r="F85" s="30" t="s">
        <v>53</v>
      </c>
      <c r="G85" s="31"/>
      <c r="H85" s="39" t="s">
        <v>54</v>
      </c>
      <c r="I85" s="40"/>
      <c r="J85" s="39" t="s">
        <v>55</v>
      </c>
      <c r="K85" s="31"/>
      <c r="L85" s="30" t="s">
        <v>56</v>
      </c>
    </row>
    <row r="87" spans="2:26" ht="139.5" customHeight="1" x14ac:dyDescent="0.2">
      <c r="B87" s="74">
        <v>100</v>
      </c>
      <c r="C87" s="37"/>
      <c r="D87" s="32">
        <v>1000000</v>
      </c>
      <c r="E87" s="37"/>
      <c r="F87" s="74">
        <v>4</v>
      </c>
      <c r="G87" s="37"/>
      <c r="H87" s="74">
        <v>3</v>
      </c>
      <c r="J87" s="74">
        <v>30</v>
      </c>
      <c r="L87" s="38">
        <v>0.8</v>
      </c>
      <c r="Q87" s="50"/>
    </row>
    <row r="88" spans="2:26" ht="32.25" customHeight="1" x14ac:dyDescent="0.2">
      <c r="B88" s="34"/>
      <c r="D88" s="35"/>
      <c r="F88" s="35"/>
      <c r="H88" s="35"/>
      <c r="J88" s="35"/>
      <c r="L88" s="35"/>
    </row>
    <row r="89" spans="2:26" x14ac:dyDescent="0.2">
      <c r="N89" s="36"/>
    </row>
    <row r="90" spans="2:26" x14ac:dyDescent="0.2">
      <c r="N90" s="36"/>
    </row>
    <row r="91" spans="2:26" x14ac:dyDescent="0.2">
      <c r="P91" s="42"/>
      <c r="Q91" s="42"/>
      <c r="R91" s="42"/>
      <c r="S91" s="42"/>
      <c r="T91" s="42"/>
      <c r="U91" s="42"/>
      <c r="V91" s="42"/>
      <c r="W91" s="42"/>
      <c r="X91" s="42"/>
      <c r="Y91" s="42"/>
      <c r="Z91" s="42"/>
    </row>
    <row r="92" spans="2:26" x14ac:dyDescent="0.2">
      <c r="P92" s="42"/>
      <c r="Q92" s="42"/>
      <c r="R92" s="42"/>
      <c r="S92" s="42"/>
      <c r="T92" s="42"/>
      <c r="U92" s="42"/>
      <c r="V92" s="42"/>
      <c r="W92" s="42"/>
      <c r="X92" s="42"/>
      <c r="Y92" s="42"/>
      <c r="Z92" s="42"/>
    </row>
    <row r="93" spans="2:26" x14ac:dyDescent="0.2">
      <c r="P93" s="42"/>
      <c r="Q93" s="42"/>
      <c r="R93" s="42"/>
      <c r="S93" s="42"/>
      <c r="T93" s="42"/>
      <c r="U93" s="42"/>
      <c r="V93" s="42"/>
      <c r="W93" s="42"/>
      <c r="X93" s="42"/>
      <c r="Y93" s="42"/>
      <c r="Z93" s="42"/>
    </row>
    <row r="94" spans="2:26" ht="45" x14ac:dyDescent="0.6">
      <c r="B94" s="28" t="str">
        <f>Objectifs!B11</f>
        <v>RUUD CAPER</v>
      </c>
      <c r="C94" s="26"/>
      <c r="D94" s="26"/>
      <c r="E94" s="26"/>
      <c r="F94" s="26"/>
      <c r="G94" s="26"/>
      <c r="H94" s="26"/>
      <c r="I94" s="26"/>
      <c r="J94" s="26"/>
      <c r="K94" s="26"/>
      <c r="L94" s="26"/>
      <c r="P94" s="43"/>
      <c r="Q94" s="44"/>
      <c r="R94" s="44"/>
      <c r="S94" s="45"/>
      <c r="T94" s="45"/>
      <c r="U94" s="45"/>
      <c r="V94" s="44"/>
      <c r="W94" s="44"/>
      <c r="X94" s="45"/>
      <c r="Y94" s="46"/>
      <c r="Z94" s="45"/>
    </row>
    <row r="95" spans="2:26" ht="24.75" customHeight="1" x14ac:dyDescent="0.6">
      <c r="B95" s="29" t="s">
        <v>57</v>
      </c>
      <c r="C95" s="26"/>
      <c r="D95" s="26"/>
      <c r="E95" s="26"/>
      <c r="F95" s="26"/>
      <c r="G95" s="26"/>
      <c r="H95" s="26"/>
      <c r="I95" s="26"/>
      <c r="J95" s="26"/>
      <c r="K95" s="26"/>
      <c r="L95" s="26"/>
      <c r="P95" s="43"/>
      <c r="Q95" s="44"/>
      <c r="R95" s="44"/>
      <c r="S95" s="45"/>
      <c r="T95" s="45"/>
      <c r="U95" s="45"/>
      <c r="V95" s="44"/>
      <c r="W95" s="44"/>
      <c r="X95" s="45"/>
      <c r="Y95" s="46"/>
      <c r="Z95" s="45"/>
    </row>
    <row r="96" spans="2:26" ht="30" customHeight="1" x14ac:dyDescent="0.2">
      <c r="P96" s="43"/>
      <c r="Q96" s="44"/>
      <c r="R96" s="44"/>
      <c r="S96" s="45"/>
      <c r="T96" s="45"/>
      <c r="U96" s="45"/>
      <c r="V96" s="44"/>
      <c r="W96" s="44"/>
      <c r="X96" s="45"/>
      <c r="Y96" s="46"/>
      <c r="Z96" s="45"/>
    </row>
    <row r="97" spans="2:26" ht="24.75" customHeight="1" x14ac:dyDescent="0.25">
      <c r="B97" s="39" t="s">
        <v>18</v>
      </c>
      <c r="C97" s="40"/>
      <c r="D97" s="39" t="s">
        <v>19</v>
      </c>
      <c r="E97" s="40"/>
      <c r="F97" s="39" t="s">
        <v>20</v>
      </c>
      <c r="G97" s="40"/>
      <c r="H97" s="39" t="s">
        <v>44</v>
      </c>
      <c r="I97" s="40"/>
      <c r="J97" s="39" t="s">
        <v>45</v>
      </c>
      <c r="K97" s="31"/>
      <c r="P97" s="43"/>
      <c r="Q97" s="44"/>
      <c r="R97" s="44"/>
      <c r="S97" s="45"/>
      <c r="T97" s="45"/>
      <c r="U97" s="45"/>
      <c r="V97" s="44"/>
      <c r="W97" s="44"/>
      <c r="X97" s="45"/>
      <c r="Y97" s="46"/>
      <c r="Z97" s="45"/>
    </row>
    <row r="98" spans="2:26" ht="11.25" customHeight="1" x14ac:dyDescent="0.2">
      <c r="P98" s="43"/>
      <c r="Q98" s="44"/>
      <c r="R98" s="44"/>
      <c r="S98" s="45"/>
      <c r="T98" s="45"/>
      <c r="U98" s="45"/>
      <c r="V98" s="44"/>
      <c r="W98" s="44"/>
      <c r="X98" s="45"/>
      <c r="Y98" s="46"/>
      <c r="Z98" s="45"/>
    </row>
    <row r="99" spans="2:26" ht="138" customHeight="1" x14ac:dyDescent="0.2">
      <c r="B99" s="74">
        <f>IFERROR(VLOOKUP(B94,Paramètres!$Q$7:$R$21,2),"")</f>
        <v>40</v>
      </c>
      <c r="D99" s="33"/>
      <c r="F99" s="33"/>
      <c r="H99" s="74">
        <v>4</v>
      </c>
      <c r="J99" s="74">
        <v>40</v>
      </c>
      <c r="P99" s="43"/>
      <c r="Q99" s="44"/>
      <c r="R99" s="44"/>
      <c r="S99" s="45"/>
      <c r="T99" s="45"/>
      <c r="U99" s="45"/>
      <c r="V99" s="44"/>
      <c r="W99" s="44"/>
      <c r="X99" s="45"/>
      <c r="Y99" s="46"/>
      <c r="Z99" s="45"/>
    </row>
    <row r="100" spans="2:26" ht="32.25" customHeight="1" x14ac:dyDescent="0.2">
      <c r="B100" s="34"/>
      <c r="D100" s="35" t="str">
        <f>IFERROR("Cumul au "&amp;Paramètres!$L$25&amp;" : "&amp;FIXED(ROUND(VLOOKUP(B94,#REF!,2,0),0),0)&amp;" €","")</f>
        <v/>
      </c>
      <c r="F100" s="35" t="str">
        <f>IFERROR("Cumul au "&amp;Paramètres!$L$25&amp;" : "&amp;FIXED(ROUND(VLOOKUP(B94,#REF!,2,0),0),0)&amp;" €","")</f>
        <v/>
      </c>
      <c r="H100" s="35"/>
      <c r="J100" s="35"/>
      <c r="P100" s="43"/>
      <c r="Q100" s="44"/>
      <c r="R100" s="44"/>
      <c r="S100" s="45"/>
      <c r="T100" s="45"/>
      <c r="U100" s="45"/>
      <c r="V100" s="44"/>
      <c r="W100" s="44"/>
      <c r="X100" s="45"/>
      <c r="Y100" s="46"/>
      <c r="Z100" s="45"/>
    </row>
    <row r="101" spans="2:26" ht="29.25" customHeight="1" x14ac:dyDescent="0.2">
      <c r="P101" s="43"/>
      <c r="Q101" s="44"/>
      <c r="R101" s="44"/>
      <c r="S101" s="45"/>
      <c r="T101" s="45"/>
      <c r="U101" s="45"/>
      <c r="V101" s="44"/>
      <c r="W101" s="44"/>
      <c r="X101" s="45"/>
      <c r="Y101" s="46"/>
      <c r="Z101" s="45"/>
    </row>
    <row r="102" spans="2:26" ht="24" customHeight="1" x14ac:dyDescent="0.25">
      <c r="B102" s="30" t="s">
        <v>46</v>
      </c>
      <c r="C102" s="31"/>
      <c r="D102" s="30" t="s">
        <v>47</v>
      </c>
      <c r="E102" s="31"/>
      <c r="F102" s="30" t="s">
        <v>48</v>
      </c>
      <c r="G102" s="31"/>
      <c r="H102" s="39" t="s">
        <v>49</v>
      </c>
      <c r="I102" s="40"/>
      <c r="J102" s="39" t="s">
        <v>50</v>
      </c>
      <c r="K102" s="31"/>
      <c r="P102" s="43"/>
      <c r="Q102" s="44"/>
      <c r="R102" s="44"/>
      <c r="S102" s="45"/>
      <c r="T102" s="45"/>
      <c r="U102" s="45"/>
      <c r="V102" s="44"/>
      <c r="W102" s="44"/>
      <c r="X102" s="45"/>
      <c r="Y102" s="46"/>
      <c r="Z102" s="45"/>
    </row>
    <row r="103" spans="2:26" ht="12" customHeight="1" x14ac:dyDescent="0.2">
      <c r="P103" s="43"/>
      <c r="Q103" s="44"/>
      <c r="R103" s="44"/>
      <c r="S103" s="45"/>
      <c r="T103" s="45"/>
      <c r="U103" s="45"/>
      <c r="V103" s="44"/>
      <c r="W103" s="44"/>
      <c r="X103" s="45"/>
      <c r="Y103" s="46"/>
      <c r="Z103" s="45"/>
    </row>
    <row r="104" spans="2:26" ht="139.5" customHeight="1" x14ac:dyDescent="0.2">
      <c r="B104" s="74">
        <v>300</v>
      </c>
      <c r="C104" s="37"/>
      <c r="D104" s="74">
        <v>20</v>
      </c>
      <c r="E104" s="37"/>
      <c r="F104" s="74">
        <v>100</v>
      </c>
      <c r="G104" s="37"/>
      <c r="H104" s="74">
        <v>12</v>
      </c>
      <c r="J104" s="74">
        <v>46</v>
      </c>
      <c r="P104" s="43"/>
      <c r="Q104" s="44"/>
      <c r="R104" s="44"/>
      <c r="S104" s="45"/>
      <c r="T104" s="45"/>
      <c r="U104" s="45"/>
      <c r="V104" s="44"/>
      <c r="W104" s="44"/>
      <c r="X104" s="45"/>
      <c r="Y104" s="46"/>
      <c r="Z104" s="45"/>
    </row>
    <row r="105" spans="2:26" ht="32.25" customHeight="1" x14ac:dyDescent="0.2">
      <c r="B105" s="34"/>
      <c r="D105" s="35"/>
      <c r="F105" s="35"/>
      <c r="H105" s="35"/>
      <c r="J105" s="35"/>
    </row>
    <row r="106" spans="2:26" ht="30" customHeight="1" x14ac:dyDescent="0.2"/>
    <row r="107" spans="2:26" ht="24" customHeight="1" x14ac:dyDescent="0.25">
      <c r="B107" s="30" t="s">
        <v>51</v>
      </c>
      <c r="C107" s="31"/>
      <c r="D107" s="30" t="s">
        <v>52</v>
      </c>
      <c r="E107" s="31"/>
      <c r="F107" s="30" t="s">
        <v>53</v>
      </c>
      <c r="G107" s="31"/>
      <c r="H107" s="39" t="s">
        <v>54</v>
      </c>
      <c r="I107" s="40"/>
      <c r="J107" s="39" t="s">
        <v>55</v>
      </c>
      <c r="K107" s="31"/>
      <c r="L107" s="30" t="s">
        <v>56</v>
      </c>
    </row>
    <row r="109" spans="2:26" ht="139.5" customHeight="1" x14ac:dyDescent="0.2">
      <c r="B109" s="74">
        <v>100</v>
      </c>
      <c r="C109" s="37"/>
      <c r="D109" s="32">
        <v>1000000</v>
      </c>
      <c r="E109" s="37"/>
      <c r="F109" s="74">
        <v>4</v>
      </c>
      <c r="G109" s="37"/>
      <c r="H109" s="74">
        <v>3</v>
      </c>
      <c r="J109" s="74">
        <v>30</v>
      </c>
      <c r="L109" s="38">
        <v>0.8</v>
      </c>
    </row>
    <row r="110" spans="2:26" ht="32.25" customHeight="1" x14ac:dyDescent="0.2">
      <c r="B110" s="34"/>
      <c r="D110" s="35"/>
      <c r="F110" s="35"/>
      <c r="H110" s="35"/>
      <c r="J110" s="35"/>
      <c r="L110" s="35"/>
    </row>
    <row r="111" spans="2:26" x14ac:dyDescent="0.2">
      <c r="N111" s="36"/>
    </row>
    <row r="112" spans="2:26" x14ac:dyDescent="0.2">
      <c r="N112" s="36"/>
    </row>
    <row r="113" spans="2:26" x14ac:dyDescent="0.2">
      <c r="P113" s="42"/>
      <c r="Q113" s="42"/>
      <c r="R113" s="42"/>
      <c r="S113" s="42"/>
      <c r="T113" s="42"/>
      <c r="U113" s="42"/>
      <c r="V113" s="42"/>
      <c r="W113" s="42"/>
      <c r="X113" s="42"/>
      <c r="Y113" s="42"/>
      <c r="Z113" s="42"/>
    </row>
    <row r="114" spans="2:26" x14ac:dyDescent="0.2">
      <c r="P114" s="42"/>
      <c r="Q114" s="42"/>
      <c r="R114" s="42"/>
      <c r="S114" s="42"/>
      <c r="T114" s="42"/>
      <c r="U114" s="42"/>
      <c r="V114" s="42"/>
      <c r="W114" s="42"/>
      <c r="X114" s="42"/>
      <c r="Y114" s="42"/>
      <c r="Z114" s="42"/>
    </row>
    <row r="115" spans="2:26" x14ac:dyDescent="0.2">
      <c r="P115" s="42"/>
      <c r="Q115" s="42"/>
      <c r="R115" s="42"/>
      <c r="S115" s="42"/>
      <c r="T115" s="42"/>
      <c r="U115" s="42"/>
      <c r="V115" s="42"/>
      <c r="W115" s="42"/>
      <c r="X115" s="42"/>
      <c r="Y115" s="42"/>
      <c r="Z115" s="42"/>
    </row>
    <row r="116" spans="2:26" ht="45" x14ac:dyDescent="0.6">
      <c r="B116" s="28" t="str">
        <f>Objectifs!B12</f>
        <v>TSITSIPAS STEPHANOS</v>
      </c>
      <c r="C116" s="26"/>
      <c r="D116" s="26"/>
      <c r="E116" s="26"/>
      <c r="F116" s="26"/>
      <c r="G116" s="26"/>
      <c r="H116" s="26"/>
      <c r="I116" s="26"/>
      <c r="J116" s="26"/>
      <c r="K116" s="26"/>
      <c r="L116" s="26"/>
      <c r="P116" s="43"/>
      <c r="Q116" s="44"/>
      <c r="R116" s="44"/>
      <c r="S116" s="45"/>
      <c r="T116" s="45"/>
      <c r="U116" s="45"/>
      <c r="V116" s="44"/>
      <c r="W116" s="44"/>
      <c r="X116" s="45"/>
      <c r="Y116" s="46"/>
      <c r="Z116" s="45"/>
    </row>
    <row r="117" spans="2:26" ht="24.75" customHeight="1" x14ac:dyDescent="0.6">
      <c r="B117" s="29" t="s">
        <v>57</v>
      </c>
      <c r="C117" s="26"/>
      <c r="D117" s="26"/>
      <c r="E117" s="26"/>
      <c r="F117" s="26"/>
      <c r="G117" s="26"/>
      <c r="H117" s="26"/>
      <c r="I117" s="26"/>
      <c r="J117" s="26"/>
      <c r="K117" s="26"/>
      <c r="L117" s="26"/>
      <c r="P117" s="43"/>
      <c r="Q117" s="44"/>
      <c r="R117" s="44"/>
      <c r="S117" s="45"/>
      <c r="T117" s="45"/>
      <c r="U117" s="45"/>
      <c r="V117" s="44"/>
      <c r="W117" s="44"/>
      <c r="X117" s="45"/>
      <c r="Y117" s="46"/>
      <c r="Z117" s="45"/>
    </row>
    <row r="118" spans="2:26" ht="30" customHeight="1" x14ac:dyDescent="0.2">
      <c r="P118" s="43"/>
      <c r="Q118" s="44"/>
      <c r="R118" s="44"/>
      <c r="S118" s="45"/>
      <c r="T118" s="45"/>
      <c r="U118" s="45"/>
      <c r="V118" s="44"/>
      <c r="W118" s="44"/>
      <c r="X118" s="45"/>
      <c r="Y118" s="46"/>
      <c r="Z118" s="45"/>
    </row>
    <row r="119" spans="2:26" ht="24.75" customHeight="1" x14ac:dyDescent="0.25">
      <c r="B119" s="39" t="s">
        <v>18</v>
      </c>
      <c r="C119" s="40"/>
      <c r="D119" s="39" t="s">
        <v>19</v>
      </c>
      <c r="E119" s="40"/>
      <c r="F119" s="39" t="s">
        <v>20</v>
      </c>
      <c r="G119" s="40"/>
      <c r="H119" s="39" t="s">
        <v>44</v>
      </c>
      <c r="I119" s="40"/>
      <c r="J119" s="39" t="s">
        <v>45</v>
      </c>
      <c r="K119" s="31"/>
      <c r="P119" s="43"/>
      <c r="Q119" s="44"/>
      <c r="R119" s="44"/>
      <c r="S119" s="45"/>
      <c r="T119" s="45"/>
      <c r="U119" s="45"/>
      <c r="V119" s="44"/>
      <c r="W119" s="44"/>
      <c r="X119" s="45"/>
      <c r="Y119" s="46"/>
      <c r="Z119" s="45"/>
    </row>
    <row r="120" spans="2:26" ht="11.25" customHeight="1" x14ac:dyDescent="0.2">
      <c r="P120" s="43"/>
      <c r="Q120" s="44"/>
      <c r="R120" s="44"/>
      <c r="S120" s="45"/>
      <c r="T120" s="45"/>
      <c r="U120" s="45"/>
      <c r="V120" s="44"/>
      <c r="W120" s="44"/>
      <c r="X120" s="45"/>
      <c r="Y120" s="46"/>
      <c r="Z120" s="45"/>
    </row>
    <row r="121" spans="2:26" ht="138" customHeight="1" x14ac:dyDescent="0.2">
      <c r="B121" s="74">
        <f>IFERROR(VLOOKUP(B116,Paramètres!$Q$7:$R$21,2),"")</f>
        <v>18</v>
      </c>
      <c r="D121" s="33"/>
      <c r="F121" s="33"/>
      <c r="H121" s="74">
        <v>4</v>
      </c>
      <c r="J121" s="74">
        <v>40</v>
      </c>
      <c r="P121" s="43"/>
      <c r="Q121" s="44"/>
      <c r="R121" s="44"/>
      <c r="S121" s="45"/>
      <c r="T121" s="45"/>
      <c r="U121" s="45"/>
      <c r="V121" s="44"/>
      <c r="W121" s="44"/>
      <c r="X121" s="45"/>
      <c r="Y121" s="46"/>
      <c r="Z121" s="45"/>
    </row>
    <row r="122" spans="2:26" ht="32.25" customHeight="1" x14ac:dyDescent="0.2">
      <c r="B122" s="34"/>
      <c r="D122" s="35" t="str">
        <f>IFERROR("Cumul au "&amp;Paramètres!$L$25&amp;" : "&amp;FIXED(ROUND(VLOOKUP(B116,#REF!,2,0),0),0)&amp;" €","")</f>
        <v/>
      </c>
      <c r="F122" s="35" t="str">
        <f>IFERROR("Cumul au "&amp;Paramètres!$L$25&amp;" : "&amp;FIXED(ROUND(VLOOKUP(B116,#REF!,2,0),0),0)&amp;" €","")</f>
        <v/>
      </c>
      <c r="H122" s="35"/>
      <c r="J122" s="35"/>
      <c r="P122" s="43"/>
      <c r="Q122" s="44"/>
      <c r="R122" s="44"/>
      <c r="S122" s="45"/>
      <c r="T122" s="45"/>
      <c r="U122" s="45"/>
      <c r="V122" s="44"/>
      <c r="W122" s="44"/>
      <c r="X122" s="45"/>
      <c r="Y122" s="46"/>
      <c r="Z122" s="45"/>
    </row>
    <row r="123" spans="2:26" ht="29.25" customHeight="1" x14ac:dyDescent="0.2">
      <c r="P123" s="43"/>
      <c r="Q123" s="44"/>
      <c r="R123" s="44"/>
      <c r="S123" s="45"/>
      <c r="T123" s="45"/>
      <c r="U123" s="45"/>
      <c r="V123" s="44"/>
      <c r="W123" s="44"/>
      <c r="X123" s="45"/>
      <c r="Y123" s="46"/>
      <c r="Z123" s="45"/>
    </row>
    <row r="124" spans="2:26" ht="24" customHeight="1" x14ac:dyDescent="0.25">
      <c r="B124" s="30" t="s">
        <v>46</v>
      </c>
      <c r="C124" s="31"/>
      <c r="D124" s="30" t="s">
        <v>47</v>
      </c>
      <c r="E124" s="31"/>
      <c r="F124" s="30" t="s">
        <v>48</v>
      </c>
      <c r="G124" s="31"/>
      <c r="H124" s="39" t="s">
        <v>49</v>
      </c>
      <c r="I124" s="40"/>
      <c r="J124" s="39" t="s">
        <v>50</v>
      </c>
      <c r="K124" s="31"/>
      <c r="P124" s="43"/>
      <c r="Q124" s="44"/>
      <c r="R124" s="44"/>
      <c r="S124" s="45"/>
      <c r="T124" s="45"/>
      <c r="U124" s="45"/>
      <c r="V124" s="44"/>
      <c r="W124" s="44"/>
      <c r="X124" s="45"/>
      <c r="Y124" s="46"/>
      <c r="Z124" s="45"/>
    </row>
    <row r="125" spans="2:26" ht="12" customHeight="1" x14ac:dyDescent="0.2">
      <c r="P125" s="43"/>
      <c r="Q125" s="44"/>
      <c r="R125" s="44"/>
      <c r="S125" s="45"/>
      <c r="T125" s="45"/>
      <c r="U125" s="45"/>
      <c r="V125" s="44"/>
      <c r="W125" s="44"/>
      <c r="X125" s="45"/>
      <c r="Y125" s="46"/>
      <c r="Z125" s="45"/>
    </row>
    <row r="126" spans="2:26" ht="139.5" customHeight="1" x14ac:dyDescent="0.2">
      <c r="B126" s="74">
        <v>300</v>
      </c>
      <c r="C126" s="37"/>
      <c r="D126" s="74">
        <v>20</v>
      </c>
      <c r="E126" s="37"/>
      <c r="F126" s="74">
        <v>100</v>
      </c>
      <c r="G126" s="37"/>
      <c r="H126" s="74">
        <v>12</v>
      </c>
      <c r="J126" s="74">
        <v>46</v>
      </c>
      <c r="P126" s="43"/>
      <c r="Q126" s="44"/>
      <c r="R126" s="44"/>
      <c r="S126" s="45"/>
      <c r="T126" s="45"/>
      <c r="U126" s="45"/>
      <c r="V126" s="44"/>
      <c r="W126" s="44"/>
      <c r="X126" s="45"/>
      <c r="Y126" s="46"/>
      <c r="Z126" s="45"/>
    </row>
    <row r="127" spans="2:26" ht="32.25" customHeight="1" x14ac:dyDescent="0.2">
      <c r="B127" s="34"/>
      <c r="D127" s="35"/>
      <c r="F127" s="35"/>
      <c r="H127" s="35"/>
      <c r="J127" s="35"/>
    </row>
    <row r="128" spans="2:26" ht="30" customHeight="1" x14ac:dyDescent="0.2"/>
    <row r="129" spans="2:26" ht="24" customHeight="1" x14ac:dyDescent="0.25">
      <c r="B129" s="30" t="s">
        <v>51</v>
      </c>
      <c r="C129" s="31"/>
      <c r="D129" s="30" t="s">
        <v>52</v>
      </c>
      <c r="E129" s="31"/>
      <c r="F129" s="30" t="s">
        <v>53</v>
      </c>
      <c r="G129" s="31"/>
      <c r="H129" s="39" t="s">
        <v>54</v>
      </c>
      <c r="I129" s="40"/>
      <c r="J129" s="39" t="s">
        <v>55</v>
      </c>
      <c r="K129" s="31"/>
      <c r="L129" s="30" t="s">
        <v>56</v>
      </c>
    </row>
    <row r="131" spans="2:26" ht="139.5" customHeight="1" x14ac:dyDescent="0.2">
      <c r="B131" s="74">
        <v>100</v>
      </c>
      <c r="C131" s="37"/>
      <c r="D131" s="32">
        <v>1000000</v>
      </c>
      <c r="E131" s="37"/>
      <c r="F131" s="74">
        <v>4</v>
      </c>
      <c r="G131" s="37"/>
      <c r="H131" s="74">
        <v>3</v>
      </c>
      <c r="J131" s="74">
        <v>30</v>
      </c>
      <c r="L131" s="38">
        <v>0.8</v>
      </c>
    </row>
    <row r="132" spans="2:26" ht="32.25" customHeight="1" x14ac:dyDescent="0.2">
      <c r="B132" s="34"/>
      <c r="D132" s="35"/>
      <c r="F132" s="35"/>
      <c r="H132" s="35"/>
      <c r="J132" s="35"/>
      <c r="L132" s="35"/>
    </row>
    <row r="133" spans="2:26" x14ac:dyDescent="0.2">
      <c r="N133" s="36"/>
    </row>
    <row r="134" spans="2:26" x14ac:dyDescent="0.2">
      <c r="N134" s="36"/>
    </row>
    <row r="135" spans="2:26" x14ac:dyDescent="0.2">
      <c r="P135" s="42"/>
      <c r="Q135" s="42"/>
      <c r="R135" s="42"/>
      <c r="S135" s="42"/>
      <c r="T135" s="42"/>
      <c r="U135" s="42"/>
      <c r="V135" s="42"/>
      <c r="W135" s="42"/>
      <c r="X135" s="42"/>
      <c r="Y135" s="42"/>
      <c r="Z135" s="42"/>
    </row>
    <row r="136" spans="2:26" x14ac:dyDescent="0.2">
      <c r="P136" s="42"/>
      <c r="Q136" s="42"/>
      <c r="R136" s="42"/>
      <c r="S136" s="42"/>
      <c r="T136" s="42"/>
      <c r="U136" s="42"/>
      <c r="V136" s="42"/>
      <c r="W136" s="42"/>
      <c r="X136" s="42"/>
      <c r="Y136" s="42"/>
      <c r="Z136" s="42"/>
    </row>
    <row r="137" spans="2:26" x14ac:dyDescent="0.2">
      <c r="P137" s="42"/>
      <c r="Q137" s="42"/>
      <c r="R137" s="42"/>
      <c r="S137" s="42"/>
      <c r="T137" s="42"/>
      <c r="U137" s="42"/>
      <c r="V137" s="42"/>
      <c r="W137" s="42"/>
      <c r="X137" s="42"/>
      <c r="Y137" s="42"/>
      <c r="Z137" s="42"/>
    </row>
    <row r="138" spans="2:26" ht="45" x14ac:dyDescent="0.6">
      <c r="B138" s="28" t="str">
        <f>Objectifs!B13</f>
        <v>HUMBERT UGO</v>
      </c>
      <c r="C138" s="26"/>
      <c r="D138" s="26"/>
      <c r="E138" s="26"/>
      <c r="F138" s="26"/>
      <c r="G138" s="26"/>
      <c r="H138" s="26"/>
      <c r="I138" s="26"/>
      <c r="J138" s="26"/>
      <c r="K138" s="26"/>
      <c r="L138" s="26"/>
      <c r="P138" s="43"/>
      <c r="Q138" s="44"/>
      <c r="R138" s="44"/>
      <c r="S138" s="45"/>
      <c r="T138" s="45"/>
      <c r="U138" s="45"/>
      <c r="V138" s="44"/>
      <c r="W138" s="44"/>
      <c r="X138" s="45"/>
      <c r="Y138" s="46"/>
      <c r="Z138" s="45"/>
    </row>
    <row r="139" spans="2:26" ht="24.75" customHeight="1" x14ac:dyDescent="0.6">
      <c r="B139" s="29" t="s">
        <v>57</v>
      </c>
      <c r="C139" s="26"/>
      <c r="D139" s="26"/>
      <c r="E139" s="26"/>
      <c r="F139" s="26"/>
      <c r="G139" s="26"/>
      <c r="H139" s="26"/>
      <c r="I139" s="26"/>
      <c r="J139" s="26"/>
      <c r="K139" s="26"/>
      <c r="L139" s="26"/>
      <c r="P139" s="43"/>
      <c r="Q139" s="44"/>
      <c r="R139" s="44"/>
      <c r="S139" s="45"/>
      <c r="T139" s="45"/>
      <c r="U139" s="45"/>
      <c r="V139" s="44"/>
      <c r="W139" s="44"/>
      <c r="X139" s="45"/>
      <c r="Y139" s="46"/>
      <c r="Z139" s="45"/>
    </row>
    <row r="140" spans="2:26" ht="30" customHeight="1" x14ac:dyDescent="0.2">
      <c r="P140" s="43"/>
      <c r="Q140" s="44"/>
      <c r="R140" s="44"/>
      <c r="S140" s="45"/>
      <c r="T140" s="45"/>
      <c r="U140" s="45"/>
      <c r="V140" s="44"/>
      <c r="W140" s="44"/>
      <c r="X140" s="45"/>
      <c r="Y140" s="46"/>
      <c r="Z140" s="45"/>
    </row>
    <row r="141" spans="2:26" ht="24.75" customHeight="1" x14ac:dyDescent="0.25">
      <c r="B141" s="39" t="s">
        <v>18</v>
      </c>
      <c r="C141" s="40"/>
      <c r="D141" s="39" t="s">
        <v>19</v>
      </c>
      <c r="E141" s="40"/>
      <c r="F141" s="39" t="s">
        <v>20</v>
      </c>
      <c r="G141" s="40"/>
      <c r="H141" s="39" t="s">
        <v>44</v>
      </c>
      <c r="I141" s="40"/>
      <c r="J141" s="39" t="s">
        <v>45</v>
      </c>
      <c r="K141" s="31"/>
      <c r="P141" s="43"/>
      <c r="Q141" s="44"/>
      <c r="R141" s="44"/>
      <c r="S141" s="45"/>
      <c r="T141" s="45"/>
      <c r="U141" s="45"/>
      <c r="V141" s="44"/>
      <c r="W141" s="44"/>
      <c r="X141" s="45"/>
      <c r="Y141" s="46"/>
      <c r="Z141" s="45"/>
    </row>
    <row r="142" spans="2:26" ht="11.25" customHeight="1" x14ac:dyDescent="0.2">
      <c r="P142" s="43"/>
      <c r="Q142" s="44"/>
      <c r="R142" s="44"/>
      <c r="S142" s="45"/>
      <c r="T142" s="45"/>
      <c r="U142" s="45"/>
      <c r="V142" s="44"/>
      <c r="W142" s="44"/>
      <c r="X142" s="45"/>
      <c r="Y142" s="46"/>
      <c r="Z142" s="45"/>
    </row>
    <row r="143" spans="2:26" ht="138" customHeight="1" x14ac:dyDescent="0.2">
      <c r="B143" s="74">
        <f>IFERROR(VLOOKUP(B138,Paramètres!$Q$7:$R$21,2),"")</f>
        <v>20</v>
      </c>
      <c r="D143" s="33"/>
      <c r="F143" s="33"/>
      <c r="H143" s="74">
        <v>4</v>
      </c>
      <c r="J143" s="74">
        <v>40</v>
      </c>
      <c r="P143" s="43"/>
      <c r="Q143" s="44"/>
      <c r="R143" s="44"/>
      <c r="S143" s="45"/>
      <c r="T143" s="45"/>
      <c r="U143" s="45"/>
      <c r="V143" s="44"/>
      <c r="W143" s="44"/>
      <c r="X143" s="45"/>
      <c r="Y143" s="46"/>
      <c r="Z143" s="45"/>
    </row>
    <row r="144" spans="2:26" ht="32.25" customHeight="1" x14ac:dyDescent="0.2">
      <c r="B144" s="34"/>
      <c r="D144" s="35" t="str">
        <f>IFERROR("Cumul au "&amp;Paramètres!$L$25&amp;" : "&amp;FIXED(ROUND(VLOOKUP(B138,#REF!,2,0),0),0)&amp;" €","")</f>
        <v/>
      </c>
      <c r="F144" s="35" t="str">
        <f>IFERROR("Cumul au "&amp;Paramètres!$L$25&amp;" : "&amp;FIXED(ROUND(VLOOKUP(B138,#REF!,2,0),0),0)&amp;" €","")</f>
        <v/>
      </c>
      <c r="H144" s="35"/>
      <c r="J144" s="35"/>
      <c r="P144" s="43"/>
      <c r="Q144" s="44"/>
      <c r="R144" s="44"/>
      <c r="S144" s="45"/>
      <c r="T144" s="45"/>
      <c r="U144" s="45"/>
      <c r="V144" s="44"/>
      <c r="W144" s="44"/>
      <c r="X144" s="45"/>
      <c r="Y144" s="46"/>
      <c r="Z144" s="45"/>
    </row>
    <row r="145" spans="2:26" ht="29.25" customHeight="1" x14ac:dyDescent="0.2">
      <c r="P145" s="43"/>
      <c r="Q145" s="44"/>
      <c r="R145" s="44"/>
      <c r="S145" s="45"/>
      <c r="T145" s="45"/>
      <c r="U145" s="45"/>
      <c r="V145" s="44"/>
      <c r="W145" s="44"/>
      <c r="X145" s="45"/>
      <c r="Y145" s="46"/>
      <c r="Z145" s="45"/>
    </row>
    <row r="146" spans="2:26" ht="24" customHeight="1" x14ac:dyDescent="0.25">
      <c r="B146" s="30" t="s">
        <v>46</v>
      </c>
      <c r="C146" s="31"/>
      <c r="D146" s="30" t="s">
        <v>47</v>
      </c>
      <c r="E146" s="31"/>
      <c r="F146" s="30" t="s">
        <v>48</v>
      </c>
      <c r="G146" s="31"/>
      <c r="H146" s="39" t="s">
        <v>49</v>
      </c>
      <c r="I146" s="40"/>
      <c r="J146" s="39" t="s">
        <v>50</v>
      </c>
      <c r="K146" s="31"/>
      <c r="P146" s="43"/>
      <c r="Q146" s="44"/>
      <c r="R146" s="44"/>
      <c r="S146" s="45"/>
      <c r="T146" s="45"/>
      <c r="U146" s="45"/>
      <c r="V146" s="44"/>
      <c r="W146" s="44"/>
      <c r="X146" s="45"/>
      <c r="Y146" s="46"/>
      <c r="Z146" s="45"/>
    </row>
    <row r="147" spans="2:26" ht="12" customHeight="1" x14ac:dyDescent="0.2">
      <c r="P147" s="43"/>
      <c r="Q147" s="44"/>
      <c r="R147" s="44"/>
      <c r="S147" s="45"/>
      <c r="T147" s="45"/>
      <c r="U147" s="45"/>
      <c r="V147" s="44"/>
      <c r="W147" s="44"/>
      <c r="X147" s="45"/>
      <c r="Y147" s="46"/>
      <c r="Z147" s="45"/>
    </row>
    <row r="148" spans="2:26" ht="139.5" customHeight="1" x14ac:dyDescent="0.2">
      <c r="B148" s="74">
        <v>300</v>
      </c>
      <c r="C148" s="37"/>
      <c r="D148" s="74">
        <v>20</v>
      </c>
      <c r="E148" s="37"/>
      <c r="F148" s="74">
        <v>100</v>
      </c>
      <c r="G148" s="37"/>
      <c r="H148" s="74">
        <v>12</v>
      </c>
      <c r="J148" s="74">
        <v>46</v>
      </c>
      <c r="P148" s="43"/>
      <c r="Q148" s="44"/>
      <c r="R148" s="44"/>
      <c r="S148" s="45"/>
      <c r="T148" s="45"/>
      <c r="U148" s="45"/>
      <c r="V148" s="44"/>
      <c r="W148" s="44"/>
      <c r="X148" s="45"/>
      <c r="Y148" s="46"/>
      <c r="Z148" s="45"/>
    </row>
    <row r="149" spans="2:26" ht="32.25" customHeight="1" x14ac:dyDescent="0.2">
      <c r="B149" s="34"/>
      <c r="D149" s="35"/>
      <c r="F149" s="35"/>
      <c r="H149" s="35"/>
      <c r="J149" s="35"/>
    </row>
    <row r="150" spans="2:26" ht="30" customHeight="1" x14ac:dyDescent="0.2"/>
    <row r="151" spans="2:26" ht="24" customHeight="1" x14ac:dyDescent="0.25">
      <c r="B151" s="30" t="s">
        <v>51</v>
      </c>
      <c r="C151" s="31"/>
      <c r="D151" s="30" t="s">
        <v>52</v>
      </c>
      <c r="E151" s="31"/>
      <c r="F151" s="30" t="s">
        <v>53</v>
      </c>
      <c r="G151" s="31"/>
      <c r="H151" s="39" t="s">
        <v>54</v>
      </c>
      <c r="I151" s="40"/>
      <c r="J151" s="39" t="s">
        <v>55</v>
      </c>
      <c r="K151" s="31"/>
      <c r="L151" s="30" t="s">
        <v>56</v>
      </c>
    </row>
    <row r="153" spans="2:26" ht="139.5" customHeight="1" x14ac:dyDescent="0.2">
      <c r="B153" s="74">
        <v>100</v>
      </c>
      <c r="C153" s="37"/>
      <c r="D153" s="32">
        <v>1000000</v>
      </c>
      <c r="E153" s="37"/>
      <c r="F153" s="74">
        <v>4</v>
      </c>
      <c r="G153" s="37"/>
      <c r="H153" s="74">
        <v>3</v>
      </c>
      <c r="J153" s="74">
        <v>30</v>
      </c>
      <c r="L153" s="38">
        <v>0.8</v>
      </c>
    </row>
    <row r="154" spans="2:26" ht="32.25" customHeight="1" x14ac:dyDescent="0.2">
      <c r="B154" s="34"/>
      <c r="D154" s="35"/>
      <c r="F154" s="35"/>
      <c r="H154" s="35"/>
      <c r="J154" s="35"/>
      <c r="L154" s="35"/>
    </row>
    <row r="155" spans="2:26" x14ac:dyDescent="0.2">
      <c r="N155" s="36"/>
    </row>
    <row r="156" spans="2:26" x14ac:dyDescent="0.2">
      <c r="N156" s="36"/>
    </row>
    <row r="157" spans="2:26" x14ac:dyDescent="0.2">
      <c r="P157" s="42"/>
      <c r="Q157" s="42"/>
      <c r="R157" s="42"/>
      <c r="S157" s="42"/>
      <c r="T157" s="42"/>
      <c r="U157" s="42"/>
      <c r="V157" s="42"/>
      <c r="W157" s="42"/>
      <c r="X157" s="42"/>
      <c r="Y157" s="42"/>
      <c r="Z157" s="42"/>
    </row>
    <row r="158" spans="2:26" x14ac:dyDescent="0.2">
      <c r="P158" s="42"/>
      <c r="Q158" s="42"/>
      <c r="R158" s="42"/>
      <c r="S158" s="42"/>
      <c r="T158" s="42"/>
      <c r="U158" s="42"/>
      <c r="V158" s="42"/>
      <c r="W158" s="42"/>
      <c r="X158" s="42"/>
      <c r="Y158" s="42"/>
      <c r="Z158" s="42"/>
    </row>
    <row r="159" spans="2:26" x14ac:dyDescent="0.2">
      <c r="P159" s="42"/>
      <c r="Q159" s="42"/>
      <c r="R159" s="42"/>
      <c r="S159" s="42"/>
      <c r="T159" s="42"/>
      <c r="U159" s="42"/>
      <c r="V159" s="42"/>
      <c r="W159" s="42"/>
      <c r="X159" s="42"/>
      <c r="Y159" s="42"/>
      <c r="Z159" s="42"/>
    </row>
    <row r="160" spans="2:26" ht="45" x14ac:dyDescent="0.6">
      <c r="B160" s="28" t="str">
        <f>Objectifs!B14</f>
        <v>GASQUET RICHARD</v>
      </c>
      <c r="C160" s="26"/>
      <c r="D160" s="26"/>
      <c r="E160" s="26"/>
      <c r="F160" s="26"/>
      <c r="G160" s="26"/>
      <c r="H160" s="26"/>
      <c r="I160" s="26"/>
      <c r="J160" s="26"/>
      <c r="K160" s="26"/>
      <c r="L160" s="26"/>
      <c r="P160" s="43"/>
      <c r="Q160" s="44"/>
      <c r="R160" s="44"/>
      <c r="S160" s="45"/>
      <c r="T160" s="45"/>
      <c r="U160" s="45"/>
      <c r="V160" s="44"/>
      <c r="W160" s="44"/>
      <c r="X160" s="45"/>
      <c r="Y160" s="46"/>
      <c r="Z160" s="45"/>
    </row>
    <row r="161" spans="2:26" ht="24.75" customHeight="1" x14ac:dyDescent="0.6">
      <c r="B161" s="29" t="s">
        <v>57</v>
      </c>
      <c r="C161" s="26"/>
      <c r="D161" s="26"/>
      <c r="E161" s="26"/>
      <c r="F161" s="26"/>
      <c r="G161" s="26"/>
      <c r="H161" s="26"/>
      <c r="I161" s="26"/>
      <c r="J161" s="26"/>
      <c r="K161" s="26"/>
      <c r="L161" s="26"/>
      <c r="P161" s="43"/>
      <c r="Q161" s="44"/>
      <c r="R161" s="44"/>
      <c r="S161" s="45"/>
      <c r="T161" s="45"/>
      <c r="U161" s="45"/>
      <c r="V161" s="44"/>
      <c r="W161" s="44"/>
      <c r="X161" s="45"/>
      <c r="Y161" s="46"/>
      <c r="Z161" s="45"/>
    </row>
    <row r="162" spans="2:26" ht="30" customHeight="1" x14ac:dyDescent="0.2">
      <c r="P162" s="43"/>
      <c r="Q162" s="44"/>
      <c r="R162" s="44"/>
      <c r="S162" s="45"/>
      <c r="T162" s="45"/>
      <c r="U162" s="45"/>
      <c r="V162" s="44"/>
      <c r="W162" s="44"/>
      <c r="X162" s="45"/>
      <c r="Y162" s="46"/>
      <c r="Z162" s="45"/>
    </row>
    <row r="163" spans="2:26" ht="24.75" customHeight="1" x14ac:dyDescent="0.25">
      <c r="B163" s="39" t="s">
        <v>18</v>
      </c>
      <c r="C163" s="40"/>
      <c r="D163" s="39" t="s">
        <v>19</v>
      </c>
      <c r="E163" s="40"/>
      <c r="F163" s="39" t="s">
        <v>20</v>
      </c>
      <c r="G163" s="40"/>
      <c r="H163" s="39" t="s">
        <v>44</v>
      </c>
      <c r="I163" s="40"/>
      <c r="J163" s="39" t="s">
        <v>45</v>
      </c>
      <c r="K163" s="31"/>
      <c r="P163" s="43"/>
      <c r="Q163" s="44"/>
      <c r="R163" s="44"/>
      <c r="S163" s="45"/>
      <c r="T163" s="45"/>
      <c r="U163" s="45"/>
      <c r="V163" s="44"/>
      <c r="W163" s="44"/>
      <c r="X163" s="45"/>
      <c r="Y163" s="46"/>
      <c r="Z163" s="45"/>
    </row>
    <row r="164" spans="2:26" ht="11.25" customHeight="1" x14ac:dyDescent="0.2">
      <c r="P164" s="43"/>
      <c r="Q164" s="44"/>
      <c r="R164" s="44"/>
      <c r="S164" s="45"/>
      <c r="T164" s="45"/>
      <c r="U164" s="45"/>
      <c r="V164" s="44"/>
      <c r="W164" s="44"/>
      <c r="X164" s="45"/>
      <c r="Y164" s="46"/>
      <c r="Z164" s="45"/>
    </row>
    <row r="165" spans="2:26" ht="138" customHeight="1" x14ac:dyDescent="0.2">
      <c r="B165" s="74">
        <f>IFERROR(VLOOKUP(B160,Paramètres!$Q$7:$R$21,2),"")</f>
        <v>25</v>
      </c>
      <c r="D165" s="33"/>
      <c r="F165" s="33"/>
      <c r="H165" s="74">
        <v>4</v>
      </c>
      <c r="J165" s="74">
        <v>40</v>
      </c>
      <c r="P165" s="43"/>
      <c r="Q165" s="44"/>
      <c r="R165" s="44"/>
      <c r="S165" s="45"/>
      <c r="T165" s="45"/>
      <c r="U165" s="45"/>
      <c r="V165" s="44"/>
      <c r="W165" s="44"/>
      <c r="X165" s="45"/>
      <c r="Y165" s="46"/>
      <c r="Z165" s="45"/>
    </row>
    <row r="166" spans="2:26" ht="32.25" customHeight="1" x14ac:dyDescent="0.2">
      <c r="B166" s="34"/>
      <c r="D166" s="35" t="str">
        <f>IFERROR("Cumul au "&amp;Paramètres!$L$25&amp;" : "&amp;FIXED(ROUND(VLOOKUP(B160,#REF!,2,0),0),0)&amp;" €","")</f>
        <v/>
      </c>
      <c r="F166" s="35" t="str">
        <f>IFERROR("Cumul au "&amp;Paramètres!$L$25&amp;" : "&amp;FIXED(ROUND(VLOOKUP(B160,#REF!,2,0),0),0)&amp;" €","")</f>
        <v/>
      </c>
      <c r="H166" s="35"/>
      <c r="J166" s="35"/>
      <c r="P166" s="43"/>
      <c r="Q166" s="44"/>
      <c r="R166" s="44"/>
      <c r="S166" s="45"/>
      <c r="T166" s="45"/>
      <c r="U166" s="45"/>
      <c r="V166" s="44"/>
      <c r="W166" s="44"/>
      <c r="X166" s="45"/>
      <c r="Y166" s="46"/>
      <c r="Z166" s="45"/>
    </row>
    <row r="167" spans="2:26" ht="29.25" customHeight="1" x14ac:dyDescent="0.2">
      <c r="P167" s="43"/>
      <c r="Q167" s="44"/>
      <c r="R167" s="44"/>
      <c r="S167" s="45"/>
      <c r="T167" s="45"/>
      <c r="U167" s="45"/>
      <c r="V167" s="44"/>
      <c r="W167" s="44"/>
      <c r="X167" s="45"/>
      <c r="Y167" s="46"/>
      <c r="Z167" s="45"/>
    </row>
    <row r="168" spans="2:26" ht="24" customHeight="1" x14ac:dyDescent="0.25">
      <c r="B168" s="30" t="s">
        <v>46</v>
      </c>
      <c r="C168" s="31"/>
      <c r="D168" s="30" t="s">
        <v>47</v>
      </c>
      <c r="E168" s="31"/>
      <c r="F168" s="30" t="s">
        <v>48</v>
      </c>
      <c r="G168" s="31"/>
      <c r="H168" s="39" t="s">
        <v>49</v>
      </c>
      <c r="I168" s="40"/>
      <c r="J168" s="39" t="s">
        <v>50</v>
      </c>
      <c r="K168" s="31"/>
      <c r="P168" s="43"/>
      <c r="Q168" s="44"/>
      <c r="R168" s="44"/>
      <c r="S168" s="45"/>
      <c r="T168" s="45"/>
      <c r="U168" s="45"/>
      <c r="V168" s="44"/>
      <c r="W168" s="44"/>
      <c r="X168" s="45"/>
      <c r="Y168" s="46"/>
      <c r="Z168" s="45"/>
    </row>
    <row r="169" spans="2:26" ht="12" customHeight="1" x14ac:dyDescent="0.2">
      <c r="P169" s="43"/>
      <c r="Q169" s="44"/>
      <c r="R169" s="44"/>
      <c r="S169" s="45"/>
      <c r="T169" s="45"/>
      <c r="U169" s="45"/>
      <c r="V169" s="44"/>
      <c r="W169" s="44"/>
      <c r="X169" s="45"/>
      <c r="Y169" s="46"/>
      <c r="Z169" s="45"/>
    </row>
    <row r="170" spans="2:26" ht="139.5" customHeight="1" x14ac:dyDescent="0.2">
      <c r="B170" s="74">
        <v>300</v>
      </c>
      <c r="C170" s="37"/>
      <c r="D170" s="74">
        <v>20</v>
      </c>
      <c r="E170" s="37"/>
      <c r="F170" s="74">
        <v>100</v>
      </c>
      <c r="G170" s="37"/>
      <c r="H170" s="74">
        <v>12</v>
      </c>
      <c r="J170" s="74">
        <v>46</v>
      </c>
      <c r="P170" s="43"/>
      <c r="Q170" s="44"/>
      <c r="R170" s="44"/>
      <c r="S170" s="45"/>
      <c r="T170" s="45"/>
      <c r="U170" s="45"/>
      <c r="V170" s="44"/>
      <c r="W170" s="44"/>
      <c r="X170" s="45"/>
      <c r="Y170" s="46"/>
      <c r="Z170" s="45"/>
    </row>
    <row r="171" spans="2:26" ht="32.25" customHeight="1" x14ac:dyDescent="0.2">
      <c r="B171" s="34"/>
      <c r="D171" s="35"/>
      <c r="F171" s="35"/>
      <c r="H171" s="35"/>
      <c r="J171" s="35"/>
    </row>
    <row r="172" spans="2:26" ht="30" customHeight="1" x14ac:dyDescent="0.2"/>
    <row r="173" spans="2:26" ht="24" customHeight="1" x14ac:dyDescent="0.25">
      <c r="B173" s="30" t="s">
        <v>51</v>
      </c>
      <c r="C173" s="31"/>
      <c r="D173" s="30" t="s">
        <v>52</v>
      </c>
      <c r="E173" s="31"/>
      <c r="F173" s="30" t="s">
        <v>53</v>
      </c>
      <c r="G173" s="31"/>
      <c r="H173" s="39" t="s">
        <v>54</v>
      </c>
      <c r="I173" s="40"/>
      <c r="J173" s="39" t="s">
        <v>55</v>
      </c>
      <c r="K173" s="31"/>
      <c r="L173" s="30" t="s">
        <v>56</v>
      </c>
    </row>
    <row r="175" spans="2:26" ht="139.5" customHeight="1" x14ac:dyDescent="0.2">
      <c r="B175" s="74">
        <v>100</v>
      </c>
      <c r="C175" s="37"/>
      <c r="D175" s="32">
        <v>1000000</v>
      </c>
      <c r="E175" s="37"/>
      <c r="F175" s="74">
        <v>4</v>
      </c>
      <c r="G175" s="37"/>
      <c r="H175" s="74">
        <v>3</v>
      </c>
      <c r="J175" s="74">
        <v>30</v>
      </c>
      <c r="L175" s="38">
        <v>0.8</v>
      </c>
    </row>
    <row r="176" spans="2:26" ht="32.25" customHeight="1" x14ac:dyDescent="0.2">
      <c r="B176" s="34"/>
      <c r="D176" s="35"/>
      <c r="F176" s="35"/>
      <c r="H176" s="35"/>
      <c r="J176" s="35"/>
      <c r="L176" s="35"/>
    </row>
    <row r="177" spans="2:26" x14ac:dyDescent="0.2">
      <c r="N177" s="36"/>
    </row>
    <row r="178" spans="2:26" x14ac:dyDescent="0.2">
      <c r="N178" s="36"/>
    </row>
    <row r="179" spans="2:26" x14ac:dyDescent="0.2">
      <c r="P179" s="42"/>
      <c r="Q179" s="42"/>
      <c r="R179" s="42"/>
      <c r="S179" s="42"/>
      <c r="T179" s="42"/>
      <c r="U179" s="42"/>
      <c r="V179" s="42"/>
      <c r="W179" s="42"/>
      <c r="X179" s="42"/>
      <c r="Y179" s="42"/>
      <c r="Z179" s="42"/>
    </row>
    <row r="180" spans="2:26" x14ac:dyDescent="0.2">
      <c r="P180" s="42"/>
      <c r="Q180" s="42"/>
      <c r="R180" s="42"/>
      <c r="S180" s="42"/>
      <c r="T180" s="42"/>
      <c r="U180" s="42"/>
      <c r="V180" s="42"/>
      <c r="W180" s="42"/>
      <c r="X180" s="42"/>
      <c r="Y180" s="42"/>
      <c r="Z180" s="42"/>
    </row>
    <row r="181" spans="2:26" x14ac:dyDescent="0.2">
      <c r="P181" s="42"/>
      <c r="Q181" s="42"/>
      <c r="R181" s="42"/>
      <c r="S181" s="42"/>
      <c r="T181" s="42"/>
      <c r="U181" s="42"/>
      <c r="V181" s="42"/>
      <c r="W181" s="42"/>
      <c r="X181" s="42"/>
      <c r="Y181" s="42"/>
      <c r="Z181" s="42"/>
    </row>
    <row r="182" spans="2:26" ht="45" x14ac:dyDescent="0.6">
      <c r="B182" s="28" t="str">
        <f>Objectifs!B15</f>
        <v>HERBERT PIERRE-HUGUES</v>
      </c>
      <c r="C182" s="26"/>
      <c r="D182" s="26"/>
      <c r="E182" s="26"/>
      <c r="F182" s="26"/>
      <c r="G182" s="26"/>
      <c r="H182" s="26"/>
      <c r="I182" s="26"/>
      <c r="J182" s="26"/>
      <c r="K182" s="26"/>
      <c r="L182" s="26"/>
      <c r="P182" s="43"/>
      <c r="Q182" s="44"/>
      <c r="R182" s="44"/>
      <c r="S182" s="45"/>
      <c r="T182" s="45"/>
      <c r="U182" s="45"/>
      <c r="V182" s="44"/>
      <c r="W182" s="44"/>
      <c r="X182" s="45"/>
      <c r="Y182" s="46"/>
      <c r="Z182" s="45"/>
    </row>
    <row r="183" spans="2:26" ht="24.75" customHeight="1" x14ac:dyDescent="0.6">
      <c r="B183" s="29" t="s">
        <v>57</v>
      </c>
      <c r="C183" s="26"/>
      <c r="D183" s="26"/>
      <c r="E183" s="26"/>
      <c r="F183" s="26"/>
      <c r="G183" s="26"/>
      <c r="H183" s="26"/>
      <c r="I183" s="26"/>
      <c r="J183" s="26"/>
      <c r="K183" s="26"/>
      <c r="L183" s="26"/>
      <c r="P183" s="43"/>
      <c r="Q183" s="44"/>
      <c r="R183" s="44"/>
      <c r="S183" s="45"/>
      <c r="T183" s="45"/>
      <c r="U183" s="45"/>
      <c r="V183" s="44"/>
      <c r="W183" s="44"/>
      <c r="X183" s="45"/>
      <c r="Y183" s="46"/>
      <c r="Z183" s="45"/>
    </row>
    <row r="184" spans="2:26" ht="30" customHeight="1" x14ac:dyDescent="0.2">
      <c r="P184" s="43"/>
      <c r="Q184" s="44"/>
      <c r="R184" s="44"/>
      <c r="S184" s="45"/>
      <c r="T184" s="45"/>
      <c r="U184" s="45"/>
      <c r="V184" s="44"/>
      <c r="W184" s="44"/>
      <c r="X184" s="45"/>
      <c r="Y184" s="46"/>
      <c r="Z184" s="45"/>
    </row>
    <row r="185" spans="2:26" ht="24.75" customHeight="1" x14ac:dyDescent="0.25">
      <c r="B185" s="39" t="s">
        <v>18</v>
      </c>
      <c r="C185" s="40"/>
      <c r="D185" s="39" t="s">
        <v>19</v>
      </c>
      <c r="E185" s="40"/>
      <c r="F185" s="39" t="s">
        <v>20</v>
      </c>
      <c r="G185" s="40"/>
      <c r="H185" s="39" t="s">
        <v>44</v>
      </c>
      <c r="I185" s="40"/>
      <c r="J185" s="39" t="s">
        <v>45</v>
      </c>
      <c r="K185" s="31"/>
      <c r="P185" s="43"/>
      <c r="Q185" s="44"/>
      <c r="R185" s="44"/>
      <c r="S185" s="45"/>
      <c r="T185" s="45"/>
      <c r="U185" s="45"/>
      <c r="V185" s="44"/>
      <c r="W185" s="44"/>
      <c r="X185" s="45"/>
      <c r="Y185" s="46"/>
      <c r="Z185" s="45"/>
    </row>
    <row r="186" spans="2:26" ht="11.25" customHeight="1" x14ac:dyDescent="0.2">
      <c r="P186" s="43"/>
      <c r="Q186" s="44"/>
      <c r="R186" s="44"/>
      <c r="S186" s="45"/>
      <c r="T186" s="45"/>
      <c r="U186" s="45"/>
      <c r="V186" s="44"/>
      <c r="W186" s="44"/>
      <c r="X186" s="45"/>
      <c r="Y186" s="46"/>
      <c r="Z186" s="45"/>
    </row>
    <row r="187" spans="2:26" ht="138" customHeight="1" x14ac:dyDescent="0.2">
      <c r="B187" s="74">
        <f>IFERROR(VLOOKUP(B182,Paramètres!$Q$7:$R$21,2),"")</f>
        <v>20</v>
      </c>
      <c r="D187" s="33"/>
      <c r="F187" s="33"/>
      <c r="H187" s="74">
        <v>4</v>
      </c>
      <c r="J187" s="74">
        <v>40</v>
      </c>
      <c r="P187" s="43"/>
      <c r="Q187" s="44"/>
      <c r="R187" s="44"/>
      <c r="S187" s="45"/>
      <c r="T187" s="45"/>
      <c r="U187" s="45"/>
      <c r="V187" s="44"/>
      <c r="W187" s="44"/>
      <c r="X187" s="45"/>
      <c r="Y187" s="46"/>
      <c r="Z187" s="45"/>
    </row>
    <row r="188" spans="2:26" ht="32.25" customHeight="1" x14ac:dyDescent="0.2">
      <c r="B188" s="34"/>
      <c r="D188" s="35" t="str">
        <f>IFERROR("Cumul au "&amp;Paramètres!$L$25&amp;" : "&amp;FIXED(ROUND(VLOOKUP(B182,#REF!,2,0),0),0)&amp;" €","")</f>
        <v/>
      </c>
      <c r="F188" s="35" t="str">
        <f>IFERROR("Cumul au "&amp;Paramètres!$L$25&amp;" : "&amp;FIXED(ROUND(VLOOKUP(B182,#REF!,2,0),0),0)&amp;" €","")</f>
        <v/>
      </c>
      <c r="H188" s="35"/>
      <c r="J188" s="35"/>
      <c r="P188" s="43"/>
      <c r="Q188" s="44"/>
      <c r="R188" s="44"/>
      <c r="S188" s="45"/>
      <c r="T188" s="45"/>
      <c r="U188" s="45"/>
      <c r="V188" s="44"/>
      <c r="W188" s="44"/>
      <c r="X188" s="45"/>
      <c r="Y188" s="46"/>
      <c r="Z188" s="45"/>
    </row>
    <row r="189" spans="2:26" ht="29.25" customHeight="1" x14ac:dyDescent="0.2">
      <c r="P189" s="43"/>
      <c r="Q189" s="44"/>
      <c r="R189" s="44"/>
      <c r="S189" s="45"/>
      <c r="T189" s="45"/>
      <c r="U189" s="45"/>
      <c r="V189" s="44"/>
      <c r="W189" s="44"/>
      <c r="X189" s="45"/>
      <c r="Y189" s="46"/>
      <c r="Z189" s="45"/>
    </row>
    <row r="190" spans="2:26" ht="24" customHeight="1" x14ac:dyDescent="0.25">
      <c r="B190" s="30" t="s">
        <v>46</v>
      </c>
      <c r="C190" s="31"/>
      <c r="D190" s="30" t="s">
        <v>47</v>
      </c>
      <c r="E190" s="31"/>
      <c r="F190" s="30" t="s">
        <v>48</v>
      </c>
      <c r="G190" s="31"/>
      <c r="H190" s="39" t="s">
        <v>49</v>
      </c>
      <c r="I190" s="40"/>
      <c r="J190" s="39" t="s">
        <v>50</v>
      </c>
      <c r="K190" s="31"/>
      <c r="P190" s="43"/>
      <c r="Q190" s="44"/>
      <c r="R190" s="44"/>
      <c r="S190" s="45"/>
      <c r="T190" s="45"/>
      <c r="U190" s="45"/>
      <c r="V190" s="44"/>
      <c r="W190" s="44"/>
      <c r="X190" s="45"/>
      <c r="Y190" s="46"/>
      <c r="Z190" s="45"/>
    </row>
    <row r="191" spans="2:26" ht="12" customHeight="1" x14ac:dyDescent="0.2">
      <c r="P191" s="43"/>
      <c r="Q191" s="44"/>
      <c r="R191" s="44"/>
      <c r="S191" s="45"/>
      <c r="T191" s="45"/>
      <c r="U191" s="45"/>
      <c r="V191" s="44"/>
      <c r="W191" s="44"/>
      <c r="X191" s="45"/>
      <c r="Y191" s="46"/>
      <c r="Z191" s="45"/>
    </row>
    <row r="192" spans="2:26" ht="139.5" customHeight="1" x14ac:dyDescent="0.2">
      <c r="B192" s="74">
        <v>300</v>
      </c>
      <c r="C192" s="37"/>
      <c r="D192" s="74">
        <v>20</v>
      </c>
      <c r="E192" s="37"/>
      <c r="F192" s="74">
        <v>100</v>
      </c>
      <c r="G192" s="37"/>
      <c r="H192" s="74">
        <v>12</v>
      </c>
      <c r="J192" s="74">
        <v>46</v>
      </c>
      <c r="P192" s="43"/>
      <c r="Q192" s="44"/>
      <c r="R192" s="44"/>
      <c r="S192" s="45"/>
      <c r="T192" s="45"/>
      <c r="U192" s="45"/>
      <c r="V192" s="44"/>
      <c r="W192" s="44"/>
      <c r="X192" s="45"/>
      <c r="Y192" s="46"/>
      <c r="Z192" s="45"/>
    </row>
    <row r="193" spans="2:26" ht="32.25" customHeight="1" x14ac:dyDescent="0.2">
      <c r="B193" s="34"/>
      <c r="D193" s="35"/>
      <c r="F193" s="35"/>
      <c r="H193" s="35"/>
      <c r="J193" s="35"/>
    </row>
    <row r="194" spans="2:26" ht="30" customHeight="1" x14ac:dyDescent="0.2"/>
    <row r="195" spans="2:26" ht="24" customHeight="1" x14ac:dyDescent="0.25">
      <c r="B195" s="30" t="s">
        <v>51</v>
      </c>
      <c r="C195" s="31"/>
      <c r="D195" s="30" t="s">
        <v>52</v>
      </c>
      <c r="E195" s="31"/>
      <c r="F195" s="30" t="s">
        <v>53</v>
      </c>
      <c r="G195" s="31"/>
      <c r="H195" s="39" t="s">
        <v>54</v>
      </c>
      <c r="I195" s="40"/>
      <c r="J195" s="39" t="s">
        <v>55</v>
      </c>
      <c r="K195" s="31"/>
      <c r="L195" s="30" t="s">
        <v>56</v>
      </c>
    </row>
    <row r="197" spans="2:26" ht="139.5" customHeight="1" x14ac:dyDescent="0.2">
      <c r="B197" s="74">
        <v>100</v>
      </c>
      <c r="C197" s="37"/>
      <c r="D197" s="32">
        <v>1000000</v>
      </c>
      <c r="E197" s="37"/>
      <c r="F197" s="74">
        <v>4</v>
      </c>
      <c r="G197" s="37"/>
      <c r="H197" s="74">
        <v>3</v>
      </c>
      <c r="J197" s="74">
        <v>30</v>
      </c>
      <c r="L197" s="38">
        <v>0.8</v>
      </c>
    </row>
    <row r="198" spans="2:26" ht="32.25" customHeight="1" x14ac:dyDescent="0.2">
      <c r="B198" s="34"/>
      <c r="D198" s="35"/>
      <c r="F198" s="35"/>
      <c r="H198" s="35"/>
      <c r="J198" s="35"/>
      <c r="L198" s="35"/>
    </row>
    <row r="199" spans="2:26" x14ac:dyDescent="0.2">
      <c r="N199" s="36"/>
    </row>
    <row r="200" spans="2:26" x14ac:dyDescent="0.2">
      <c r="N200" s="36"/>
    </row>
    <row r="201" spans="2:26" x14ac:dyDescent="0.2">
      <c r="P201" s="42"/>
      <c r="Q201" s="42"/>
      <c r="R201" s="42"/>
      <c r="S201" s="42"/>
      <c r="T201" s="42"/>
      <c r="U201" s="42"/>
      <c r="V201" s="42"/>
      <c r="W201" s="42"/>
      <c r="X201" s="42"/>
      <c r="Y201" s="42"/>
      <c r="Z201" s="42"/>
    </row>
    <row r="202" spans="2:26" x14ac:dyDescent="0.2">
      <c r="P202" s="42"/>
      <c r="Q202" s="42"/>
      <c r="R202" s="42"/>
      <c r="S202" s="42"/>
      <c r="T202" s="42"/>
      <c r="U202" s="42"/>
      <c r="V202" s="42"/>
      <c r="W202" s="42"/>
      <c r="X202" s="42"/>
      <c r="Y202" s="42"/>
      <c r="Z202" s="42"/>
    </row>
    <row r="203" spans="2:26" x14ac:dyDescent="0.2">
      <c r="P203" s="42"/>
      <c r="Q203" s="42"/>
      <c r="R203" s="42"/>
      <c r="S203" s="42"/>
      <c r="T203" s="42"/>
      <c r="U203" s="42"/>
      <c r="V203" s="42"/>
      <c r="W203" s="42"/>
      <c r="X203" s="42"/>
      <c r="Y203" s="42"/>
      <c r="Z203" s="42"/>
    </row>
    <row r="204" spans="2:26" ht="45" x14ac:dyDescent="0.6">
      <c r="B204" s="28" t="str">
        <f>Objectifs!B16</f>
        <v>MAHUT NICOLAS</v>
      </c>
      <c r="C204" s="26"/>
      <c r="D204" s="26"/>
      <c r="E204" s="26"/>
      <c r="F204" s="26"/>
      <c r="G204" s="26"/>
      <c r="H204" s="26"/>
      <c r="I204" s="26"/>
      <c r="J204" s="26"/>
      <c r="K204" s="26"/>
      <c r="L204" s="26"/>
      <c r="P204" s="43"/>
      <c r="Q204" s="44"/>
      <c r="R204" s="44"/>
      <c r="S204" s="45"/>
      <c r="T204" s="45"/>
      <c r="U204" s="45"/>
      <c r="V204" s="44"/>
      <c r="W204" s="44"/>
      <c r="X204" s="45"/>
      <c r="Y204" s="46"/>
      <c r="Z204" s="45"/>
    </row>
    <row r="205" spans="2:26" ht="24.75" customHeight="1" x14ac:dyDescent="0.6">
      <c r="B205" s="29" t="s">
        <v>57</v>
      </c>
      <c r="C205" s="26"/>
      <c r="D205" s="26"/>
      <c r="E205" s="26"/>
      <c r="F205" s="26"/>
      <c r="G205" s="26"/>
      <c r="H205" s="26"/>
      <c r="I205" s="26"/>
      <c r="J205" s="26"/>
      <c r="K205" s="26"/>
      <c r="L205" s="26"/>
      <c r="P205" s="43"/>
      <c r="Q205" s="44"/>
      <c r="R205" s="44"/>
      <c r="S205" s="45"/>
      <c r="T205" s="45"/>
      <c r="U205" s="45"/>
      <c r="V205" s="44"/>
      <c r="W205" s="44"/>
      <c r="X205" s="45"/>
      <c r="Y205" s="46"/>
      <c r="Z205" s="45"/>
    </row>
    <row r="206" spans="2:26" ht="30" customHeight="1" x14ac:dyDescent="0.2">
      <c r="P206" s="43"/>
      <c r="Q206" s="44"/>
      <c r="R206" s="44"/>
      <c r="S206" s="45"/>
      <c r="T206" s="45"/>
      <c r="U206" s="45"/>
      <c r="V206" s="44"/>
      <c r="W206" s="44"/>
      <c r="X206" s="45"/>
      <c r="Y206" s="46"/>
      <c r="Z206" s="45"/>
    </row>
    <row r="207" spans="2:26" ht="24.75" customHeight="1" x14ac:dyDescent="0.25">
      <c r="B207" s="39" t="s">
        <v>18</v>
      </c>
      <c r="C207" s="40"/>
      <c r="D207" s="39" t="s">
        <v>19</v>
      </c>
      <c r="E207" s="40"/>
      <c r="F207" s="39" t="s">
        <v>20</v>
      </c>
      <c r="G207" s="40"/>
      <c r="H207" s="39" t="s">
        <v>44</v>
      </c>
      <c r="I207" s="40"/>
      <c r="J207" s="39" t="s">
        <v>45</v>
      </c>
      <c r="K207" s="31"/>
      <c r="P207" s="43"/>
      <c r="Q207" s="44"/>
      <c r="R207" s="44"/>
      <c r="S207" s="45"/>
      <c r="T207" s="45"/>
      <c r="U207" s="45"/>
      <c r="V207" s="44"/>
      <c r="W207" s="44"/>
      <c r="X207" s="45"/>
      <c r="Y207" s="46"/>
      <c r="Z207" s="45"/>
    </row>
    <row r="208" spans="2:26" ht="11.25" customHeight="1" x14ac:dyDescent="0.2">
      <c r="P208" s="43"/>
      <c r="Q208" s="44"/>
      <c r="R208" s="44"/>
      <c r="S208" s="45"/>
      <c r="T208" s="45"/>
      <c r="U208" s="45"/>
      <c r="V208" s="44"/>
      <c r="W208" s="44"/>
      <c r="X208" s="45"/>
      <c r="Y208" s="46"/>
      <c r="Z208" s="45"/>
    </row>
    <row r="209" spans="2:26" ht="138" customHeight="1" x14ac:dyDescent="0.2">
      <c r="B209" s="74">
        <f>IFERROR(VLOOKUP(B204,Paramètres!$Q$7:$R$21,2),"")</f>
        <v>20</v>
      </c>
      <c r="D209" s="33"/>
      <c r="F209" s="33"/>
      <c r="H209" s="74">
        <v>4</v>
      </c>
      <c r="J209" s="74">
        <v>40</v>
      </c>
      <c r="P209" s="43"/>
      <c r="Q209" s="44"/>
      <c r="R209" s="44"/>
      <c r="S209" s="45"/>
      <c r="T209" s="45"/>
      <c r="U209" s="45"/>
      <c r="V209" s="44"/>
      <c r="W209" s="44"/>
      <c r="X209" s="45"/>
      <c r="Y209" s="46"/>
      <c r="Z209" s="45"/>
    </row>
    <row r="210" spans="2:26" ht="32.25" customHeight="1" x14ac:dyDescent="0.2">
      <c r="B210" s="34"/>
      <c r="D210" s="35" t="str">
        <f>IFERROR("Cumul au "&amp;Paramètres!$L$25&amp;" : "&amp;FIXED(ROUND(VLOOKUP(B204,#REF!,2,0),0),0)&amp;" €","")</f>
        <v/>
      </c>
      <c r="F210" s="35" t="str">
        <f>IFERROR("Cumul au "&amp;Paramètres!$L$25&amp;" : "&amp;FIXED(ROUND(VLOOKUP(B204,#REF!,2,0),0),0)&amp;" €","")</f>
        <v/>
      </c>
      <c r="H210" s="35"/>
      <c r="J210" s="35"/>
      <c r="P210" s="43"/>
      <c r="Q210" s="44"/>
      <c r="R210" s="44"/>
      <c r="S210" s="45"/>
      <c r="T210" s="45"/>
      <c r="U210" s="45"/>
      <c r="V210" s="44"/>
      <c r="W210" s="44"/>
      <c r="X210" s="45"/>
      <c r="Y210" s="46"/>
      <c r="Z210" s="45"/>
    </row>
    <row r="211" spans="2:26" ht="29.25" customHeight="1" x14ac:dyDescent="0.2">
      <c r="P211" s="43"/>
      <c r="Q211" s="44"/>
      <c r="R211" s="44"/>
      <c r="S211" s="45"/>
      <c r="T211" s="45"/>
      <c r="U211" s="45"/>
      <c r="V211" s="44"/>
      <c r="W211" s="44"/>
      <c r="X211" s="45"/>
      <c r="Y211" s="46"/>
      <c r="Z211" s="45"/>
    </row>
    <row r="212" spans="2:26" ht="24" customHeight="1" x14ac:dyDescent="0.25">
      <c r="B212" s="30" t="s">
        <v>46</v>
      </c>
      <c r="C212" s="31"/>
      <c r="D212" s="30" t="s">
        <v>47</v>
      </c>
      <c r="E212" s="31"/>
      <c r="F212" s="30" t="s">
        <v>48</v>
      </c>
      <c r="G212" s="31"/>
      <c r="H212" s="39" t="s">
        <v>49</v>
      </c>
      <c r="I212" s="40"/>
      <c r="J212" s="39" t="s">
        <v>50</v>
      </c>
      <c r="K212" s="31"/>
      <c r="P212" s="43"/>
      <c r="Q212" s="44"/>
      <c r="R212" s="44"/>
      <c r="S212" s="45"/>
      <c r="T212" s="45"/>
      <c r="U212" s="45"/>
      <c r="V212" s="44"/>
      <c r="W212" s="44"/>
      <c r="X212" s="45"/>
      <c r="Y212" s="46"/>
      <c r="Z212" s="45"/>
    </row>
    <row r="213" spans="2:26" ht="12" customHeight="1" x14ac:dyDescent="0.2">
      <c r="P213" s="43"/>
      <c r="Q213" s="44"/>
      <c r="R213" s="44"/>
      <c r="S213" s="45"/>
      <c r="T213" s="45"/>
      <c r="U213" s="45"/>
      <c r="V213" s="44"/>
      <c r="W213" s="44"/>
      <c r="X213" s="45"/>
      <c r="Y213" s="46"/>
      <c r="Z213" s="45"/>
    </row>
    <row r="214" spans="2:26" ht="139.5" customHeight="1" x14ac:dyDescent="0.2">
      <c r="B214" s="74">
        <v>300</v>
      </c>
      <c r="C214" s="37"/>
      <c r="D214" s="74">
        <v>20</v>
      </c>
      <c r="E214" s="37"/>
      <c r="F214" s="74">
        <v>100</v>
      </c>
      <c r="G214" s="37"/>
      <c r="H214" s="74">
        <v>12</v>
      </c>
      <c r="J214" s="74">
        <v>46</v>
      </c>
      <c r="P214" s="43"/>
      <c r="Q214" s="44"/>
      <c r="R214" s="44"/>
      <c r="S214" s="45"/>
      <c r="T214" s="45"/>
      <c r="U214" s="45"/>
      <c r="V214" s="44"/>
      <c r="W214" s="44"/>
      <c r="X214" s="45"/>
      <c r="Y214" s="46"/>
      <c r="Z214" s="45"/>
    </row>
    <row r="215" spans="2:26" ht="32.25" customHeight="1" x14ac:dyDescent="0.2">
      <c r="B215" s="34"/>
      <c r="D215" s="35"/>
      <c r="F215" s="35"/>
      <c r="H215" s="35"/>
      <c r="J215" s="35"/>
    </row>
    <row r="216" spans="2:26" ht="30" customHeight="1" x14ac:dyDescent="0.2"/>
    <row r="217" spans="2:26" ht="24" customHeight="1" x14ac:dyDescent="0.25">
      <c r="B217" s="30" t="s">
        <v>51</v>
      </c>
      <c r="C217" s="31"/>
      <c r="D217" s="30" t="s">
        <v>52</v>
      </c>
      <c r="E217" s="31"/>
      <c r="F217" s="30" t="s">
        <v>53</v>
      </c>
      <c r="G217" s="31"/>
      <c r="H217" s="39" t="s">
        <v>54</v>
      </c>
      <c r="I217" s="40"/>
      <c r="J217" s="39" t="s">
        <v>55</v>
      </c>
      <c r="K217" s="31"/>
      <c r="L217" s="30" t="s">
        <v>56</v>
      </c>
    </row>
    <row r="219" spans="2:26" ht="139.5" customHeight="1" x14ac:dyDescent="0.2">
      <c r="B219" s="74">
        <v>100</v>
      </c>
      <c r="C219" s="37"/>
      <c r="D219" s="32">
        <v>1000000</v>
      </c>
      <c r="E219" s="37"/>
      <c r="F219" s="74">
        <v>4</v>
      </c>
      <c r="G219" s="37"/>
      <c r="H219" s="74">
        <v>3</v>
      </c>
      <c r="J219" s="74">
        <v>30</v>
      </c>
      <c r="L219" s="38">
        <v>0.8</v>
      </c>
    </row>
    <row r="220" spans="2:26" ht="32.25" customHeight="1" x14ac:dyDescent="0.2">
      <c r="B220" s="34"/>
      <c r="D220" s="35"/>
      <c r="F220" s="35"/>
      <c r="H220" s="35"/>
      <c r="J220" s="35"/>
      <c r="L220" s="35"/>
    </row>
    <row r="221" spans="2:26" x14ac:dyDescent="0.2">
      <c r="N221" s="36"/>
    </row>
    <row r="222" spans="2:26" x14ac:dyDescent="0.2">
      <c r="N222" s="36"/>
    </row>
    <row r="223" spans="2:26" x14ac:dyDescent="0.2">
      <c r="P223" s="42"/>
      <c r="Q223" s="42"/>
      <c r="R223" s="42"/>
      <c r="S223" s="42"/>
      <c r="T223" s="42"/>
      <c r="U223" s="42"/>
      <c r="V223" s="42"/>
      <c r="W223" s="42"/>
      <c r="X223" s="42"/>
      <c r="Y223" s="42"/>
      <c r="Z223" s="42"/>
    </row>
    <row r="224" spans="2:26" x14ac:dyDescent="0.2">
      <c r="P224" s="42"/>
      <c r="Q224" s="42"/>
      <c r="R224" s="42"/>
      <c r="S224" s="42"/>
      <c r="T224" s="42"/>
      <c r="U224" s="42"/>
      <c r="V224" s="42"/>
      <c r="W224" s="42"/>
      <c r="X224" s="42"/>
      <c r="Y224" s="42"/>
      <c r="Z224" s="42"/>
    </row>
    <row r="225" spans="2:26" x14ac:dyDescent="0.2">
      <c r="P225" s="42"/>
      <c r="Q225" s="42"/>
      <c r="R225" s="42"/>
      <c r="S225" s="42"/>
      <c r="T225" s="42"/>
      <c r="U225" s="42"/>
      <c r="V225" s="42"/>
      <c r="W225" s="42"/>
      <c r="X225" s="42"/>
      <c r="Y225" s="42"/>
      <c r="Z225" s="42"/>
    </row>
    <row r="226" spans="2:26" ht="45" x14ac:dyDescent="0.6">
      <c r="B226" s="28" t="str">
        <f>Objectifs!B17</f>
        <v>GAUFF COCO</v>
      </c>
      <c r="C226" s="26"/>
      <c r="D226" s="26"/>
      <c r="E226" s="26"/>
      <c r="F226" s="26"/>
      <c r="G226" s="26"/>
      <c r="H226" s="26"/>
      <c r="I226" s="26"/>
      <c r="J226" s="26"/>
      <c r="K226" s="26"/>
      <c r="L226" s="26"/>
      <c r="P226" s="43"/>
      <c r="Q226" s="44"/>
      <c r="R226" s="44"/>
      <c r="S226" s="45"/>
      <c r="T226" s="45"/>
      <c r="U226" s="45"/>
      <c r="V226" s="44"/>
      <c r="W226" s="44"/>
      <c r="X226" s="45"/>
      <c r="Y226" s="46"/>
      <c r="Z226" s="45"/>
    </row>
    <row r="227" spans="2:26" ht="24.75" customHeight="1" x14ac:dyDescent="0.6">
      <c r="B227" s="29" t="s">
        <v>57</v>
      </c>
      <c r="C227" s="26"/>
      <c r="D227" s="26"/>
      <c r="E227" s="26"/>
      <c r="F227" s="26"/>
      <c r="G227" s="26"/>
      <c r="H227" s="26"/>
      <c r="I227" s="26"/>
      <c r="J227" s="26"/>
      <c r="K227" s="26"/>
      <c r="L227" s="26"/>
      <c r="P227" s="43"/>
      <c r="Q227" s="44"/>
      <c r="R227" s="44"/>
      <c r="S227" s="45"/>
      <c r="T227" s="45"/>
      <c r="U227" s="45"/>
      <c r="V227" s="44"/>
      <c r="W227" s="44"/>
      <c r="X227" s="45"/>
      <c r="Y227" s="46"/>
      <c r="Z227" s="45"/>
    </row>
    <row r="228" spans="2:26" ht="30" customHeight="1" x14ac:dyDescent="0.2">
      <c r="P228" s="43"/>
      <c r="Q228" s="44"/>
      <c r="R228" s="44"/>
      <c r="S228" s="45"/>
      <c r="T228" s="45"/>
      <c r="U228" s="45"/>
      <c r="V228" s="44"/>
      <c r="W228" s="44"/>
      <c r="X228" s="45"/>
      <c r="Y228" s="46"/>
      <c r="Z228" s="45"/>
    </row>
    <row r="229" spans="2:26" ht="24.75" customHeight="1" x14ac:dyDescent="0.25">
      <c r="B229" s="39" t="s">
        <v>18</v>
      </c>
      <c r="C229" s="40"/>
      <c r="D229" s="39" t="s">
        <v>19</v>
      </c>
      <c r="E229" s="40"/>
      <c r="F229" s="39" t="s">
        <v>20</v>
      </c>
      <c r="G229" s="40"/>
      <c r="H229" s="39" t="s">
        <v>44</v>
      </c>
      <c r="I229" s="40"/>
      <c r="J229" s="39" t="s">
        <v>45</v>
      </c>
      <c r="K229" s="31"/>
      <c r="P229" s="43"/>
      <c r="Q229" s="44"/>
      <c r="R229" s="44"/>
      <c r="S229" s="45"/>
      <c r="T229" s="45"/>
      <c r="U229" s="45"/>
      <c r="V229" s="44"/>
      <c r="W229" s="44"/>
      <c r="X229" s="45"/>
      <c r="Y229" s="46"/>
      <c r="Z229" s="45"/>
    </row>
    <row r="230" spans="2:26" ht="11.25" customHeight="1" x14ac:dyDescent="0.2">
      <c r="P230" s="43"/>
      <c r="Q230" s="44"/>
      <c r="R230" s="44"/>
      <c r="S230" s="45"/>
      <c r="T230" s="45"/>
      <c r="U230" s="45"/>
      <c r="V230" s="44"/>
      <c r="W230" s="44"/>
      <c r="X230" s="45"/>
      <c r="Y230" s="46"/>
      <c r="Z230" s="45"/>
    </row>
    <row r="231" spans="2:26" ht="138" customHeight="1" x14ac:dyDescent="0.2">
      <c r="B231" s="74">
        <f>IFERROR(VLOOKUP(B226,Paramètres!$Q$7:$R$21,2),"")</f>
        <v>25</v>
      </c>
      <c r="D231" s="33"/>
      <c r="F231" s="33"/>
      <c r="H231" s="74">
        <v>4</v>
      </c>
      <c r="J231" s="74">
        <v>40</v>
      </c>
      <c r="P231" s="43"/>
      <c r="Q231" s="44"/>
      <c r="R231" s="44"/>
      <c r="S231" s="45"/>
      <c r="T231" s="45"/>
      <c r="U231" s="45"/>
      <c r="V231" s="44"/>
      <c r="W231" s="44"/>
      <c r="X231" s="45"/>
      <c r="Y231" s="46"/>
      <c r="Z231" s="45"/>
    </row>
    <row r="232" spans="2:26" ht="32.25" customHeight="1" x14ac:dyDescent="0.2">
      <c r="B232" s="34"/>
      <c r="D232" s="35" t="str">
        <f>IFERROR("Cumul au "&amp;Paramètres!$L$25&amp;" : "&amp;FIXED(ROUND(VLOOKUP(B226,#REF!,2,0),0),0)&amp;" €","")</f>
        <v/>
      </c>
      <c r="F232" s="35" t="str">
        <f>IFERROR("Cumul au "&amp;Paramètres!$L$25&amp;" : "&amp;FIXED(ROUND(VLOOKUP(B226,#REF!,2,0),0),0)&amp;" €","")</f>
        <v/>
      </c>
      <c r="H232" s="35"/>
      <c r="J232" s="35"/>
      <c r="P232" s="43"/>
      <c r="Q232" s="44"/>
      <c r="R232" s="44"/>
      <c r="S232" s="45"/>
      <c r="T232" s="45"/>
      <c r="U232" s="45"/>
      <c r="V232" s="44"/>
      <c r="W232" s="44"/>
      <c r="X232" s="45"/>
      <c r="Y232" s="46"/>
      <c r="Z232" s="45"/>
    </row>
    <row r="233" spans="2:26" ht="29.25" customHeight="1" x14ac:dyDescent="0.2">
      <c r="P233" s="43"/>
      <c r="Q233" s="44"/>
      <c r="R233" s="44"/>
      <c r="S233" s="45"/>
      <c r="T233" s="45"/>
      <c r="U233" s="45"/>
      <c r="V233" s="44"/>
      <c r="W233" s="44"/>
      <c r="X233" s="45"/>
      <c r="Y233" s="46"/>
      <c r="Z233" s="45"/>
    </row>
    <row r="234" spans="2:26" ht="24" customHeight="1" x14ac:dyDescent="0.25">
      <c r="B234" s="30" t="s">
        <v>46</v>
      </c>
      <c r="C234" s="31"/>
      <c r="D234" s="30" t="s">
        <v>47</v>
      </c>
      <c r="E234" s="31"/>
      <c r="F234" s="30" t="s">
        <v>48</v>
      </c>
      <c r="G234" s="31"/>
      <c r="H234" s="39" t="s">
        <v>49</v>
      </c>
      <c r="I234" s="40"/>
      <c r="J234" s="39" t="s">
        <v>50</v>
      </c>
      <c r="K234" s="31"/>
      <c r="P234" s="43"/>
      <c r="Q234" s="44"/>
      <c r="R234" s="44"/>
      <c r="S234" s="45"/>
      <c r="T234" s="45"/>
      <c r="U234" s="45"/>
      <c r="V234" s="44"/>
      <c r="W234" s="44"/>
      <c r="X234" s="45"/>
      <c r="Y234" s="46"/>
      <c r="Z234" s="45"/>
    </row>
    <row r="235" spans="2:26" ht="12" customHeight="1" x14ac:dyDescent="0.2">
      <c r="P235" s="43"/>
      <c r="Q235" s="44"/>
      <c r="R235" s="44"/>
      <c r="S235" s="45"/>
      <c r="T235" s="45"/>
      <c r="U235" s="45"/>
      <c r="V235" s="44"/>
      <c r="W235" s="44"/>
      <c r="X235" s="45"/>
      <c r="Y235" s="46"/>
      <c r="Z235" s="45"/>
    </row>
    <row r="236" spans="2:26" ht="139.5" customHeight="1" x14ac:dyDescent="0.2">
      <c r="B236" s="74">
        <v>300</v>
      </c>
      <c r="C236" s="37"/>
      <c r="D236" s="74">
        <v>20</v>
      </c>
      <c r="E236" s="37"/>
      <c r="F236" s="74">
        <v>100</v>
      </c>
      <c r="G236" s="37"/>
      <c r="H236" s="74">
        <v>12</v>
      </c>
      <c r="J236" s="74">
        <v>46</v>
      </c>
      <c r="P236" s="43"/>
      <c r="Q236" s="44"/>
      <c r="R236" s="44"/>
      <c r="S236" s="45"/>
      <c r="T236" s="45"/>
      <c r="U236" s="45"/>
      <c r="V236" s="44"/>
      <c r="W236" s="44"/>
      <c r="X236" s="45"/>
      <c r="Y236" s="46"/>
      <c r="Z236" s="45"/>
    </row>
    <row r="237" spans="2:26" ht="32.25" customHeight="1" x14ac:dyDescent="0.2">
      <c r="B237" s="34"/>
      <c r="D237" s="35"/>
      <c r="F237" s="35"/>
      <c r="H237" s="35"/>
      <c r="J237" s="35"/>
    </row>
    <row r="238" spans="2:26" ht="30" customHeight="1" x14ac:dyDescent="0.2"/>
    <row r="239" spans="2:26" ht="24" customHeight="1" x14ac:dyDescent="0.25">
      <c r="B239" s="30" t="s">
        <v>51</v>
      </c>
      <c r="C239" s="31"/>
      <c r="D239" s="30" t="s">
        <v>52</v>
      </c>
      <c r="E239" s="31"/>
      <c r="F239" s="30" t="s">
        <v>53</v>
      </c>
      <c r="G239" s="31"/>
      <c r="H239" s="39" t="s">
        <v>54</v>
      </c>
      <c r="I239" s="40"/>
      <c r="J239" s="39" t="s">
        <v>55</v>
      </c>
      <c r="K239" s="31"/>
      <c r="L239" s="30" t="s">
        <v>56</v>
      </c>
    </row>
    <row r="241" spans="2:26" ht="139.5" customHeight="1" x14ac:dyDescent="0.2">
      <c r="B241" s="74">
        <v>100</v>
      </c>
      <c r="C241" s="37"/>
      <c r="D241" s="32">
        <v>1000000</v>
      </c>
      <c r="E241" s="37"/>
      <c r="F241" s="74">
        <v>4</v>
      </c>
      <c r="G241" s="37"/>
      <c r="H241" s="74">
        <v>3</v>
      </c>
      <c r="J241" s="74">
        <v>30</v>
      </c>
      <c r="L241" s="38">
        <v>0.8</v>
      </c>
    </row>
    <row r="242" spans="2:26" ht="32.25" customHeight="1" x14ac:dyDescent="0.2">
      <c r="B242" s="34"/>
      <c r="D242" s="35"/>
      <c r="F242" s="35"/>
      <c r="H242" s="35"/>
      <c r="J242" s="35"/>
      <c r="L242" s="35"/>
    </row>
    <row r="243" spans="2:26" x14ac:dyDescent="0.2">
      <c r="N243" s="36"/>
    </row>
    <row r="244" spans="2:26" x14ac:dyDescent="0.2">
      <c r="N244" s="36"/>
    </row>
    <row r="245" spans="2:26" x14ac:dyDescent="0.2">
      <c r="P245" s="42"/>
      <c r="Q245" s="42"/>
      <c r="R245" s="42"/>
      <c r="S245" s="42"/>
      <c r="T245" s="42"/>
      <c r="U245" s="42"/>
      <c r="V245" s="42"/>
      <c r="W245" s="42"/>
      <c r="X245" s="42"/>
      <c r="Y245" s="42"/>
      <c r="Z245" s="42"/>
    </row>
    <row r="246" spans="2:26" x14ac:dyDescent="0.2">
      <c r="P246" s="42"/>
      <c r="Q246" s="42"/>
      <c r="R246" s="42"/>
      <c r="S246" s="42"/>
      <c r="T246" s="42"/>
      <c r="U246" s="42"/>
      <c r="V246" s="42"/>
      <c r="W246" s="42"/>
      <c r="X246" s="42"/>
      <c r="Y246" s="42"/>
      <c r="Z246" s="42"/>
    </row>
    <row r="247" spans="2:26" x14ac:dyDescent="0.2">
      <c r="P247" s="42"/>
      <c r="Q247" s="42"/>
      <c r="R247" s="42"/>
      <c r="S247" s="42"/>
      <c r="T247" s="42"/>
      <c r="U247" s="42"/>
      <c r="V247" s="42"/>
      <c r="W247" s="42"/>
      <c r="X247" s="42"/>
      <c r="Y247" s="42"/>
      <c r="Z247" s="42"/>
    </row>
    <row r="248" spans="2:26" ht="45" x14ac:dyDescent="0.6">
      <c r="B248" s="28" t="str">
        <f>Objectifs!B18</f>
        <v>SVITOLINA ELINA</v>
      </c>
      <c r="C248" s="26"/>
      <c r="D248" s="26"/>
      <c r="E248" s="26"/>
      <c r="F248" s="26"/>
      <c r="G248" s="26"/>
      <c r="H248" s="26"/>
      <c r="I248" s="26"/>
      <c r="J248" s="26"/>
      <c r="K248" s="26"/>
      <c r="L248" s="26"/>
      <c r="P248" s="43"/>
      <c r="Q248" s="44"/>
      <c r="R248" s="44"/>
      <c r="S248" s="45"/>
      <c r="T248" s="45"/>
      <c r="U248" s="45"/>
      <c r="V248" s="44"/>
      <c r="W248" s="44"/>
      <c r="X248" s="45"/>
      <c r="Y248" s="46"/>
      <c r="Z248" s="45"/>
    </row>
    <row r="249" spans="2:26" ht="24.75" customHeight="1" x14ac:dyDescent="0.6">
      <c r="B249" s="29" t="s">
        <v>57</v>
      </c>
      <c r="C249" s="26"/>
      <c r="D249" s="26"/>
      <c r="E249" s="26"/>
      <c r="F249" s="26"/>
      <c r="G249" s="26"/>
      <c r="H249" s="26"/>
      <c r="I249" s="26"/>
      <c r="J249" s="26"/>
      <c r="K249" s="26"/>
      <c r="L249" s="26"/>
      <c r="P249" s="43"/>
      <c r="Q249" s="44"/>
      <c r="R249" s="44"/>
      <c r="S249" s="45"/>
      <c r="T249" s="45"/>
      <c r="U249" s="45"/>
      <c r="V249" s="44"/>
      <c r="W249" s="44"/>
      <c r="X249" s="45"/>
      <c r="Y249" s="46"/>
      <c r="Z249" s="45"/>
    </row>
    <row r="250" spans="2:26" ht="30" customHeight="1" x14ac:dyDescent="0.2">
      <c r="P250" s="43"/>
      <c r="Q250" s="44"/>
      <c r="R250" s="44"/>
      <c r="S250" s="45"/>
      <c r="T250" s="45"/>
      <c r="U250" s="45"/>
      <c r="V250" s="44"/>
      <c r="W250" s="44"/>
      <c r="X250" s="45"/>
      <c r="Y250" s="46"/>
      <c r="Z250" s="45"/>
    </row>
    <row r="251" spans="2:26" ht="24.75" customHeight="1" x14ac:dyDescent="0.25">
      <c r="B251" s="39" t="s">
        <v>18</v>
      </c>
      <c r="C251" s="40"/>
      <c r="D251" s="39" t="s">
        <v>19</v>
      </c>
      <c r="E251" s="40"/>
      <c r="F251" s="39" t="s">
        <v>20</v>
      </c>
      <c r="G251" s="40"/>
      <c r="H251" s="39" t="s">
        <v>44</v>
      </c>
      <c r="I251" s="40"/>
      <c r="J251" s="39" t="s">
        <v>45</v>
      </c>
      <c r="K251" s="31"/>
      <c r="P251" s="43"/>
      <c r="Q251" s="44"/>
      <c r="R251" s="44"/>
      <c r="S251" s="45"/>
      <c r="T251" s="45"/>
      <c r="U251" s="45"/>
      <c r="V251" s="44"/>
      <c r="W251" s="44"/>
      <c r="X251" s="45"/>
      <c r="Y251" s="46"/>
      <c r="Z251" s="45"/>
    </row>
    <row r="252" spans="2:26" ht="11.25" customHeight="1" x14ac:dyDescent="0.2">
      <c r="P252" s="43"/>
      <c r="Q252" s="44"/>
      <c r="R252" s="44"/>
      <c r="S252" s="45"/>
      <c r="T252" s="45"/>
      <c r="U252" s="45"/>
      <c r="V252" s="44"/>
      <c r="W252" s="44"/>
      <c r="X252" s="45"/>
      <c r="Y252" s="46"/>
      <c r="Z252" s="45"/>
    </row>
    <row r="253" spans="2:26" ht="138" customHeight="1" x14ac:dyDescent="0.2">
      <c r="B253" s="74">
        <f>IFERROR(VLOOKUP(B248,Paramètres!$Q$7:$R$21,2),"")</f>
        <v>25</v>
      </c>
      <c r="D253" s="33"/>
      <c r="F253" s="33"/>
      <c r="H253" s="74">
        <v>4</v>
      </c>
      <c r="J253" s="74">
        <v>40</v>
      </c>
      <c r="P253" s="43"/>
      <c r="Q253" s="44"/>
      <c r="R253" s="44"/>
      <c r="S253" s="45"/>
      <c r="T253" s="45"/>
      <c r="U253" s="45"/>
      <c r="V253" s="44"/>
      <c r="W253" s="44"/>
      <c r="X253" s="45"/>
      <c r="Y253" s="46"/>
      <c r="Z253" s="45"/>
    </row>
    <row r="254" spans="2:26" ht="32.25" customHeight="1" x14ac:dyDescent="0.2">
      <c r="B254" s="34"/>
      <c r="D254" s="35" t="str">
        <f>IFERROR("Cumul au "&amp;Paramètres!$L$25&amp;" : "&amp;FIXED(ROUND(VLOOKUP(B248,#REF!,2,0),0),0)&amp;" €","")</f>
        <v/>
      </c>
      <c r="F254" s="35" t="str">
        <f>IFERROR("Cumul au "&amp;Paramètres!$L$25&amp;" : "&amp;FIXED(ROUND(VLOOKUP(B248,#REF!,2,0),0),0)&amp;" €","")</f>
        <v/>
      </c>
      <c r="H254" s="35"/>
      <c r="J254" s="35"/>
      <c r="P254" s="43"/>
      <c r="Q254" s="44"/>
      <c r="R254" s="44"/>
      <c r="S254" s="45"/>
      <c r="T254" s="45"/>
      <c r="U254" s="45"/>
      <c r="V254" s="44"/>
      <c r="W254" s="44"/>
      <c r="X254" s="45"/>
      <c r="Y254" s="46"/>
      <c r="Z254" s="45"/>
    </row>
    <row r="255" spans="2:26" ht="29.25" customHeight="1" x14ac:dyDescent="0.2">
      <c r="P255" s="43"/>
      <c r="Q255" s="44"/>
      <c r="R255" s="44"/>
      <c r="S255" s="45"/>
      <c r="T255" s="45"/>
      <c r="U255" s="45"/>
      <c r="V255" s="44"/>
      <c r="W255" s="44"/>
      <c r="X255" s="45"/>
      <c r="Y255" s="46"/>
      <c r="Z255" s="45"/>
    </row>
    <row r="256" spans="2:26" ht="24" customHeight="1" x14ac:dyDescent="0.25">
      <c r="B256" s="30" t="s">
        <v>46</v>
      </c>
      <c r="C256" s="31"/>
      <c r="D256" s="30" t="s">
        <v>47</v>
      </c>
      <c r="E256" s="31"/>
      <c r="F256" s="30" t="s">
        <v>48</v>
      </c>
      <c r="G256" s="31"/>
      <c r="H256" s="39" t="s">
        <v>49</v>
      </c>
      <c r="I256" s="40"/>
      <c r="J256" s="39" t="s">
        <v>50</v>
      </c>
      <c r="K256" s="31"/>
      <c r="P256" s="43"/>
      <c r="Q256" s="44"/>
      <c r="R256" s="44"/>
      <c r="S256" s="45"/>
      <c r="T256" s="45"/>
      <c r="U256" s="45"/>
      <c r="V256" s="44"/>
      <c r="W256" s="44"/>
      <c r="X256" s="45"/>
      <c r="Y256" s="46"/>
      <c r="Z256" s="45"/>
    </row>
    <row r="257" spans="2:26" ht="12" customHeight="1" x14ac:dyDescent="0.2">
      <c r="P257" s="43"/>
      <c r="Q257" s="44"/>
      <c r="R257" s="44"/>
      <c r="S257" s="45"/>
      <c r="T257" s="45"/>
      <c r="U257" s="45"/>
      <c r="V257" s="44"/>
      <c r="W257" s="44"/>
      <c r="X257" s="45"/>
      <c r="Y257" s="46"/>
      <c r="Z257" s="45"/>
    </row>
    <row r="258" spans="2:26" ht="139.5" customHeight="1" x14ac:dyDescent="0.2">
      <c r="B258" s="74">
        <v>300</v>
      </c>
      <c r="C258" s="37"/>
      <c r="D258" s="74">
        <v>20</v>
      </c>
      <c r="E258" s="37"/>
      <c r="F258" s="74">
        <v>100</v>
      </c>
      <c r="G258" s="37"/>
      <c r="H258" s="74">
        <v>12</v>
      </c>
      <c r="J258" s="74">
        <v>46</v>
      </c>
      <c r="P258" s="43"/>
      <c r="Q258" s="44"/>
      <c r="R258" s="44"/>
      <c r="S258" s="45"/>
      <c r="T258" s="45"/>
      <c r="U258" s="45"/>
      <c r="V258" s="44"/>
      <c r="W258" s="44"/>
      <c r="X258" s="45"/>
      <c r="Y258" s="46"/>
      <c r="Z258" s="45"/>
    </row>
    <row r="259" spans="2:26" ht="32.25" customHeight="1" x14ac:dyDescent="0.2">
      <c r="B259" s="34"/>
      <c r="D259" s="35"/>
      <c r="F259" s="35"/>
      <c r="H259" s="35"/>
      <c r="J259" s="35"/>
    </row>
    <row r="260" spans="2:26" ht="30" customHeight="1" x14ac:dyDescent="0.2"/>
    <row r="261" spans="2:26" ht="24" customHeight="1" x14ac:dyDescent="0.25">
      <c r="B261" s="30" t="s">
        <v>51</v>
      </c>
      <c r="C261" s="31"/>
      <c r="D261" s="30" t="s">
        <v>52</v>
      </c>
      <c r="E261" s="31"/>
      <c r="F261" s="30" t="s">
        <v>53</v>
      </c>
      <c r="G261" s="31"/>
      <c r="H261" s="39" t="s">
        <v>54</v>
      </c>
      <c r="I261" s="40"/>
      <c r="J261" s="39" t="s">
        <v>55</v>
      </c>
      <c r="K261" s="31"/>
      <c r="L261" s="30" t="s">
        <v>56</v>
      </c>
    </row>
    <row r="263" spans="2:26" ht="139.5" customHeight="1" x14ac:dyDescent="0.2">
      <c r="B263" s="74">
        <v>100</v>
      </c>
      <c r="C263" s="37"/>
      <c r="D263" s="32">
        <v>1000000</v>
      </c>
      <c r="E263" s="37"/>
      <c r="F263" s="74">
        <v>4</v>
      </c>
      <c r="G263" s="37"/>
      <c r="H263" s="74">
        <v>3</v>
      </c>
      <c r="J263" s="74">
        <v>30</v>
      </c>
      <c r="L263" s="38">
        <v>0.8</v>
      </c>
    </row>
    <row r="264" spans="2:26" ht="32.25" customHeight="1" x14ac:dyDescent="0.2">
      <c r="B264" s="34"/>
      <c r="D264" s="35"/>
      <c r="F264" s="35"/>
      <c r="H264" s="35"/>
      <c r="J264" s="35"/>
      <c r="L264" s="35"/>
    </row>
    <row r="265" spans="2:26" x14ac:dyDescent="0.2">
      <c r="N265" s="36"/>
    </row>
    <row r="266" spans="2:26" x14ac:dyDescent="0.2">
      <c r="N266" s="36"/>
    </row>
    <row r="267" spans="2:26" x14ac:dyDescent="0.2">
      <c r="P267" s="42"/>
      <c r="Q267" s="42"/>
      <c r="R267" s="42"/>
      <c r="S267" s="42"/>
      <c r="T267" s="42"/>
      <c r="U267" s="42"/>
      <c r="V267" s="42"/>
      <c r="W267" s="42"/>
      <c r="X267" s="42"/>
      <c r="Y267" s="42"/>
      <c r="Z267" s="42"/>
    </row>
    <row r="268" spans="2:26" x14ac:dyDescent="0.2">
      <c r="P268" s="42"/>
      <c r="Q268" s="42"/>
      <c r="R268" s="42"/>
      <c r="S268" s="42"/>
      <c r="T268" s="42"/>
      <c r="U268" s="42"/>
      <c r="V268" s="42"/>
      <c r="W268" s="42"/>
      <c r="X268" s="42"/>
      <c r="Y268" s="42"/>
      <c r="Z268" s="42"/>
    </row>
    <row r="269" spans="2:26" x14ac:dyDescent="0.2">
      <c r="P269" s="42"/>
      <c r="Q269" s="42"/>
      <c r="R269" s="42"/>
      <c r="S269" s="42"/>
      <c r="T269" s="42"/>
      <c r="U269" s="42"/>
      <c r="V269" s="42"/>
      <c r="W269" s="42"/>
      <c r="X269" s="42"/>
      <c r="Y269" s="42"/>
      <c r="Z269" s="42"/>
    </row>
    <row r="270" spans="2:26" ht="45" x14ac:dyDescent="0.6">
      <c r="B270" s="28" t="str">
        <f>Objectifs!B19</f>
        <v>SWIATEK IGA</v>
      </c>
      <c r="C270" s="26"/>
      <c r="D270" s="26"/>
      <c r="E270" s="26"/>
      <c r="F270" s="26"/>
      <c r="G270" s="26"/>
      <c r="H270" s="26"/>
      <c r="I270" s="26"/>
      <c r="J270" s="26"/>
      <c r="K270" s="26"/>
      <c r="L270" s="26"/>
      <c r="P270" s="43"/>
      <c r="Q270" s="44"/>
      <c r="R270" s="44"/>
      <c r="S270" s="45"/>
      <c r="T270" s="45"/>
      <c r="U270" s="45"/>
      <c r="V270" s="44"/>
      <c r="W270" s="44"/>
      <c r="X270" s="45"/>
      <c r="Y270" s="46"/>
      <c r="Z270" s="45"/>
    </row>
    <row r="271" spans="2:26" ht="24.75" customHeight="1" x14ac:dyDescent="0.6">
      <c r="B271" s="29" t="s">
        <v>57</v>
      </c>
      <c r="C271" s="26"/>
      <c r="D271" s="26"/>
      <c r="E271" s="26"/>
      <c r="F271" s="26"/>
      <c r="G271" s="26"/>
      <c r="H271" s="26"/>
      <c r="I271" s="26"/>
      <c r="J271" s="26"/>
      <c r="K271" s="26"/>
      <c r="L271" s="26"/>
      <c r="P271" s="43"/>
      <c r="Q271" s="44"/>
      <c r="R271" s="44"/>
      <c r="S271" s="45"/>
      <c r="T271" s="45"/>
      <c r="U271" s="45"/>
      <c r="V271" s="44"/>
      <c r="W271" s="44"/>
      <c r="X271" s="45"/>
      <c r="Y271" s="46"/>
      <c r="Z271" s="45"/>
    </row>
    <row r="272" spans="2:26" ht="30" customHeight="1" x14ac:dyDescent="0.2">
      <c r="P272" s="43"/>
      <c r="Q272" s="44"/>
      <c r="R272" s="44"/>
      <c r="S272" s="45"/>
      <c r="T272" s="45"/>
      <c r="U272" s="45"/>
      <c r="V272" s="44"/>
      <c r="W272" s="44"/>
      <c r="X272" s="45"/>
      <c r="Y272" s="46"/>
      <c r="Z272" s="45"/>
    </row>
    <row r="273" spans="2:26" ht="24.75" customHeight="1" x14ac:dyDescent="0.25">
      <c r="B273" s="39" t="s">
        <v>18</v>
      </c>
      <c r="C273" s="40"/>
      <c r="D273" s="39" t="s">
        <v>19</v>
      </c>
      <c r="E273" s="40"/>
      <c r="F273" s="39" t="s">
        <v>20</v>
      </c>
      <c r="G273" s="40"/>
      <c r="H273" s="39" t="s">
        <v>44</v>
      </c>
      <c r="I273" s="40"/>
      <c r="J273" s="39" t="s">
        <v>45</v>
      </c>
      <c r="K273" s="31"/>
      <c r="P273" s="43"/>
      <c r="Q273" s="44"/>
      <c r="R273" s="44"/>
      <c r="S273" s="45"/>
      <c r="T273" s="45"/>
      <c r="U273" s="45"/>
      <c r="V273" s="44"/>
      <c r="W273" s="44"/>
      <c r="X273" s="45"/>
      <c r="Y273" s="46"/>
      <c r="Z273" s="45"/>
    </row>
    <row r="274" spans="2:26" ht="11.25" customHeight="1" x14ac:dyDescent="0.2">
      <c r="P274" s="43"/>
      <c r="Q274" s="44"/>
      <c r="R274" s="44"/>
      <c r="S274" s="45"/>
      <c r="T274" s="45"/>
      <c r="U274" s="45"/>
      <c r="V274" s="44"/>
      <c r="W274" s="44"/>
      <c r="X274" s="45"/>
      <c r="Y274" s="46"/>
      <c r="Z274" s="45"/>
    </row>
    <row r="275" spans="2:26" ht="138" customHeight="1" x14ac:dyDescent="0.2">
      <c r="B275" s="74">
        <f>IFERROR(VLOOKUP(B270,Paramètres!$Q$7:$R$21,2),"")</f>
        <v>18</v>
      </c>
      <c r="D275" s="33"/>
      <c r="F275" s="33"/>
      <c r="H275" s="74">
        <v>4</v>
      </c>
      <c r="J275" s="74">
        <v>40</v>
      </c>
      <c r="P275" s="43"/>
      <c r="Q275" s="44"/>
      <c r="R275" s="44"/>
      <c r="S275" s="45"/>
      <c r="T275" s="45"/>
      <c r="U275" s="45"/>
      <c r="V275" s="44"/>
      <c r="W275" s="44"/>
      <c r="X275" s="45"/>
      <c r="Y275" s="46"/>
      <c r="Z275" s="45"/>
    </row>
    <row r="276" spans="2:26" ht="32.25" customHeight="1" x14ac:dyDescent="0.2">
      <c r="B276" s="34"/>
      <c r="D276" s="35" t="str">
        <f>IFERROR("Cumul au "&amp;Paramètres!$L$25&amp;" : "&amp;FIXED(ROUND(VLOOKUP(B270,#REF!,2,0),0),0)&amp;" €","")</f>
        <v/>
      </c>
      <c r="F276" s="35" t="str">
        <f>IFERROR("Cumul au "&amp;Paramètres!$L$25&amp;" : "&amp;FIXED(ROUND(VLOOKUP(B270,#REF!,2,0),0),0)&amp;" €","")</f>
        <v/>
      </c>
      <c r="H276" s="35"/>
      <c r="J276" s="35"/>
      <c r="P276" s="43"/>
      <c r="Q276" s="44"/>
      <c r="R276" s="44"/>
      <c r="S276" s="45"/>
      <c r="T276" s="45"/>
      <c r="U276" s="45"/>
      <c r="V276" s="44"/>
      <c r="W276" s="44"/>
      <c r="X276" s="45"/>
      <c r="Y276" s="46"/>
      <c r="Z276" s="45"/>
    </row>
    <row r="277" spans="2:26" ht="29.25" customHeight="1" x14ac:dyDescent="0.2">
      <c r="P277" s="43"/>
      <c r="Q277" s="44"/>
      <c r="R277" s="44"/>
      <c r="S277" s="45"/>
      <c r="T277" s="45"/>
      <c r="U277" s="45"/>
      <c r="V277" s="44"/>
      <c r="W277" s="44"/>
      <c r="X277" s="45"/>
      <c r="Y277" s="46"/>
      <c r="Z277" s="45"/>
    </row>
    <row r="278" spans="2:26" ht="24" customHeight="1" x14ac:dyDescent="0.25">
      <c r="B278" s="30" t="s">
        <v>46</v>
      </c>
      <c r="C278" s="31"/>
      <c r="D278" s="30" t="s">
        <v>47</v>
      </c>
      <c r="E278" s="31"/>
      <c r="F278" s="30" t="s">
        <v>48</v>
      </c>
      <c r="G278" s="31"/>
      <c r="H278" s="39" t="s">
        <v>49</v>
      </c>
      <c r="I278" s="40"/>
      <c r="J278" s="39" t="s">
        <v>50</v>
      </c>
      <c r="K278" s="31"/>
      <c r="P278" s="43"/>
      <c r="Q278" s="44"/>
      <c r="R278" s="44"/>
      <c r="S278" s="45"/>
      <c r="T278" s="45"/>
      <c r="U278" s="45"/>
      <c r="V278" s="44"/>
      <c r="W278" s="44"/>
      <c r="X278" s="45"/>
      <c r="Y278" s="46"/>
      <c r="Z278" s="45"/>
    </row>
    <row r="279" spans="2:26" ht="12" customHeight="1" x14ac:dyDescent="0.2">
      <c r="P279" s="43"/>
      <c r="Q279" s="44"/>
      <c r="R279" s="44"/>
      <c r="S279" s="45"/>
      <c r="T279" s="45"/>
      <c r="U279" s="45"/>
      <c r="V279" s="44"/>
      <c r="W279" s="44"/>
      <c r="X279" s="45"/>
      <c r="Y279" s="46"/>
      <c r="Z279" s="45"/>
    </row>
    <row r="280" spans="2:26" ht="139.5" customHeight="1" x14ac:dyDescent="0.2">
      <c r="B280" s="74">
        <v>300</v>
      </c>
      <c r="C280" s="37"/>
      <c r="D280" s="74">
        <v>20</v>
      </c>
      <c r="E280" s="37"/>
      <c r="F280" s="74">
        <v>100</v>
      </c>
      <c r="G280" s="37"/>
      <c r="H280" s="74">
        <v>12</v>
      </c>
      <c r="J280" s="74">
        <v>46</v>
      </c>
      <c r="P280" s="43"/>
      <c r="Q280" s="44"/>
      <c r="R280" s="44"/>
      <c r="S280" s="45"/>
      <c r="T280" s="45"/>
      <c r="U280" s="45"/>
      <c r="V280" s="44"/>
      <c r="W280" s="44"/>
      <c r="X280" s="45"/>
      <c r="Y280" s="46"/>
      <c r="Z280" s="45"/>
    </row>
    <row r="281" spans="2:26" ht="32.25" customHeight="1" x14ac:dyDescent="0.2">
      <c r="B281" s="34"/>
      <c r="D281" s="35"/>
      <c r="F281" s="35"/>
      <c r="H281" s="35"/>
      <c r="J281" s="35"/>
    </row>
    <row r="282" spans="2:26" ht="30" customHeight="1" x14ac:dyDescent="0.2"/>
    <row r="283" spans="2:26" ht="24" customHeight="1" x14ac:dyDescent="0.25">
      <c r="B283" s="30" t="s">
        <v>51</v>
      </c>
      <c r="C283" s="31"/>
      <c r="D283" s="30" t="s">
        <v>52</v>
      </c>
      <c r="E283" s="31"/>
      <c r="F283" s="30" t="s">
        <v>53</v>
      </c>
      <c r="G283" s="31"/>
      <c r="H283" s="39" t="s">
        <v>54</v>
      </c>
      <c r="I283" s="40"/>
      <c r="J283" s="39" t="s">
        <v>55</v>
      </c>
      <c r="K283" s="31"/>
      <c r="L283" s="30" t="s">
        <v>56</v>
      </c>
    </row>
    <row r="285" spans="2:26" ht="139.5" customHeight="1" x14ac:dyDescent="0.2">
      <c r="B285" s="74">
        <v>100</v>
      </c>
      <c r="C285" s="37"/>
      <c r="D285" s="32">
        <v>1000000</v>
      </c>
      <c r="E285" s="37"/>
      <c r="F285" s="74">
        <v>4</v>
      </c>
      <c r="G285" s="37"/>
      <c r="H285" s="74">
        <v>3</v>
      </c>
      <c r="J285" s="74">
        <v>30</v>
      </c>
      <c r="L285" s="38">
        <v>0.8</v>
      </c>
    </row>
    <row r="286" spans="2:26" ht="32.25" customHeight="1" x14ac:dyDescent="0.2">
      <c r="B286" s="34"/>
      <c r="D286" s="35"/>
      <c r="F286" s="35"/>
      <c r="H286" s="35"/>
      <c r="J286" s="35"/>
      <c r="L286" s="35"/>
    </row>
    <row r="287" spans="2:26" x14ac:dyDescent="0.2">
      <c r="N287" s="36"/>
    </row>
    <row r="288" spans="2:26" x14ac:dyDescent="0.2">
      <c r="N288" s="36"/>
    </row>
    <row r="289" spans="2:26" x14ac:dyDescent="0.2">
      <c r="P289" s="42"/>
      <c r="Q289" s="42"/>
      <c r="R289" s="42"/>
      <c r="S289" s="42"/>
      <c r="T289" s="42"/>
      <c r="U289" s="42"/>
      <c r="V289" s="42"/>
      <c r="W289" s="42"/>
      <c r="X289" s="42"/>
      <c r="Y289" s="42"/>
      <c r="Z289" s="42"/>
    </row>
    <row r="290" spans="2:26" x14ac:dyDescent="0.2">
      <c r="P290" s="42"/>
      <c r="Q290" s="42"/>
      <c r="R290" s="42"/>
      <c r="S290" s="42"/>
      <c r="T290" s="42"/>
      <c r="U290" s="42"/>
      <c r="V290" s="42"/>
      <c r="W290" s="42"/>
      <c r="X290" s="42"/>
      <c r="Y290" s="42"/>
      <c r="Z290" s="42"/>
    </row>
    <row r="291" spans="2:26" x14ac:dyDescent="0.2">
      <c r="P291" s="42"/>
      <c r="Q291" s="42"/>
      <c r="R291" s="42"/>
      <c r="S291" s="42"/>
      <c r="T291" s="42"/>
      <c r="U291" s="42"/>
      <c r="V291" s="42"/>
      <c r="W291" s="42"/>
      <c r="X291" s="42"/>
      <c r="Y291" s="42"/>
      <c r="Z291" s="42"/>
    </row>
    <row r="292" spans="2:26" ht="45" x14ac:dyDescent="0.6">
      <c r="B292" s="28" t="str">
        <f>Objectifs!B20</f>
        <v>WILLIAMS SERENA</v>
      </c>
      <c r="C292" s="26"/>
      <c r="D292" s="26"/>
      <c r="E292" s="26"/>
      <c r="F292" s="26"/>
      <c r="G292" s="26"/>
      <c r="H292" s="26"/>
      <c r="I292" s="26"/>
      <c r="J292" s="26"/>
      <c r="K292" s="26"/>
      <c r="L292" s="26"/>
      <c r="P292" s="43"/>
      <c r="Q292" s="44"/>
      <c r="R292" s="44"/>
      <c r="S292" s="45"/>
      <c r="T292" s="45"/>
      <c r="U292" s="45"/>
      <c r="V292" s="44"/>
      <c r="W292" s="44"/>
      <c r="X292" s="45"/>
      <c r="Y292" s="46"/>
      <c r="Z292" s="45"/>
    </row>
    <row r="293" spans="2:26" ht="24.75" customHeight="1" x14ac:dyDescent="0.6">
      <c r="B293" s="29" t="s">
        <v>57</v>
      </c>
      <c r="C293" s="26"/>
      <c r="D293" s="26"/>
      <c r="E293" s="26"/>
      <c r="F293" s="26"/>
      <c r="G293" s="26"/>
      <c r="H293" s="26"/>
      <c r="I293" s="26"/>
      <c r="J293" s="26"/>
      <c r="K293" s="26"/>
      <c r="L293" s="26"/>
      <c r="P293" s="43"/>
      <c r="Q293" s="44"/>
      <c r="R293" s="44"/>
      <c r="S293" s="45"/>
      <c r="T293" s="45"/>
      <c r="U293" s="45"/>
      <c r="V293" s="44"/>
      <c r="W293" s="44"/>
      <c r="X293" s="45"/>
      <c r="Y293" s="46"/>
      <c r="Z293" s="45"/>
    </row>
    <row r="294" spans="2:26" ht="30" customHeight="1" x14ac:dyDescent="0.2">
      <c r="P294" s="43"/>
      <c r="Q294" s="44"/>
      <c r="R294" s="44"/>
      <c r="S294" s="45"/>
      <c r="T294" s="45"/>
      <c r="U294" s="45"/>
      <c r="V294" s="44"/>
      <c r="W294" s="44"/>
      <c r="X294" s="45"/>
      <c r="Y294" s="46"/>
      <c r="Z294" s="45"/>
    </row>
    <row r="295" spans="2:26" ht="24.75" customHeight="1" x14ac:dyDescent="0.25">
      <c r="B295" s="39" t="s">
        <v>18</v>
      </c>
      <c r="C295" s="40"/>
      <c r="D295" s="39" t="s">
        <v>19</v>
      </c>
      <c r="E295" s="40"/>
      <c r="F295" s="39" t="s">
        <v>20</v>
      </c>
      <c r="G295" s="40"/>
      <c r="H295" s="39" t="s">
        <v>44</v>
      </c>
      <c r="I295" s="40"/>
      <c r="J295" s="39" t="s">
        <v>45</v>
      </c>
      <c r="K295" s="31"/>
      <c r="P295" s="43"/>
      <c r="Q295" s="44"/>
      <c r="R295" s="44"/>
      <c r="S295" s="45"/>
      <c r="T295" s="45"/>
      <c r="U295" s="45"/>
      <c r="V295" s="44"/>
      <c r="W295" s="44"/>
      <c r="X295" s="45"/>
      <c r="Y295" s="46"/>
      <c r="Z295" s="45"/>
    </row>
    <row r="296" spans="2:26" ht="11.25" customHeight="1" x14ac:dyDescent="0.2">
      <c r="P296" s="43"/>
      <c r="Q296" s="44"/>
      <c r="R296" s="44"/>
      <c r="S296" s="45"/>
      <c r="T296" s="45"/>
      <c r="U296" s="45"/>
      <c r="V296" s="44"/>
      <c r="W296" s="44"/>
      <c r="X296" s="45"/>
      <c r="Y296" s="46"/>
      <c r="Z296" s="45"/>
    </row>
    <row r="297" spans="2:26" ht="138" customHeight="1" x14ac:dyDescent="0.2">
      <c r="B297" s="74">
        <f>IFERROR(VLOOKUP(B292,Paramètres!$Q$7:$R$21,2),"")</f>
        <v>22</v>
      </c>
      <c r="D297" s="33"/>
      <c r="F297" s="33"/>
      <c r="H297" s="74">
        <v>4</v>
      </c>
      <c r="J297" s="74">
        <v>40</v>
      </c>
      <c r="P297" s="43"/>
      <c r="Q297" s="44"/>
      <c r="R297" s="44"/>
      <c r="S297" s="45"/>
      <c r="T297" s="45"/>
      <c r="U297" s="45"/>
      <c r="V297" s="44"/>
      <c r="W297" s="44"/>
      <c r="X297" s="45"/>
      <c r="Y297" s="46"/>
      <c r="Z297" s="45"/>
    </row>
    <row r="298" spans="2:26" ht="32.25" customHeight="1" x14ac:dyDescent="0.2">
      <c r="B298" s="34"/>
      <c r="D298" s="35" t="str">
        <f>IFERROR("Cumul au "&amp;Paramètres!$L$25&amp;" : "&amp;FIXED(ROUND(VLOOKUP(B292,#REF!,2,0),0),0)&amp;" €","")</f>
        <v/>
      </c>
      <c r="F298" s="35" t="str">
        <f>IFERROR("Cumul au "&amp;Paramètres!$L$25&amp;" : "&amp;FIXED(ROUND(VLOOKUP(B292,#REF!,2,0),0),0)&amp;" €","")</f>
        <v/>
      </c>
      <c r="H298" s="35"/>
      <c r="J298" s="35"/>
      <c r="P298" s="43"/>
      <c r="Q298" s="44"/>
      <c r="R298" s="44"/>
      <c r="S298" s="45"/>
      <c r="T298" s="45"/>
      <c r="U298" s="45"/>
      <c r="V298" s="44"/>
      <c r="W298" s="44"/>
      <c r="X298" s="45"/>
      <c r="Y298" s="46"/>
      <c r="Z298" s="45"/>
    </row>
    <row r="299" spans="2:26" ht="29.25" customHeight="1" x14ac:dyDescent="0.2">
      <c r="P299" s="43"/>
      <c r="Q299" s="44"/>
      <c r="R299" s="44"/>
      <c r="S299" s="45"/>
      <c r="T299" s="45"/>
      <c r="U299" s="45"/>
      <c r="V299" s="44"/>
      <c r="W299" s="44"/>
      <c r="X299" s="45"/>
      <c r="Y299" s="46"/>
      <c r="Z299" s="45"/>
    </row>
    <row r="300" spans="2:26" ht="24" customHeight="1" x14ac:dyDescent="0.25">
      <c r="B300" s="30" t="s">
        <v>46</v>
      </c>
      <c r="C300" s="31"/>
      <c r="D300" s="30" t="s">
        <v>47</v>
      </c>
      <c r="E300" s="31"/>
      <c r="F300" s="30" t="s">
        <v>48</v>
      </c>
      <c r="G300" s="31"/>
      <c r="H300" s="39" t="s">
        <v>49</v>
      </c>
      <c r="I300" s="40"/>
      <c r="J300" s="39" t="s">
        <v>50</v>
      </c>
      <c r="K300" s="31"/>
      <c r="P300" s="43"/>
      <c r="Q300" s="44"/>
      <c r="R300" s="44"/>
      <c r="S300" s="45"/>
      <c r="T300" s="45"/>
      <c r="U300" s="45"/>
      <c r="V300" s="44"/>
      <c r="W300" s="44"/>
      <c r="X300" s="45"/>
      <c r="Y300" s="46"/>
      <c r="Z300" s="45"/>
    </row>
    <row r="301" spans="2:26" ht="12" customHeight="1" x14ac:dyDescent="0.2">
      <c r="P301" s="43"/>
      <c r="Q301" s="44"/>
      <c r="R301" s="44"/>
      <c r="S301" s="45"/>
      <c r="T301" s="45"/>
      <c r="U301" s="45"/>
      <c r="V301" s="44"/>
      <c r="W301" s="44"/>
      <c r="X301" s="45"/>
      <c r="Y301" s="46"/>
      <c r="Z301" s="45"/>
    </row>
    <row r="302" spans="2:26" ht="139.5" customHeight="1" x14ac:dyDescent="0.2">
      <c r="B302" s="74">
        <v>300</v>
      </c>
      <c r="C302" s="37"/>
      <c r="D302" s="74">
        <v>20</v>
      </c>
      <c r="E302" s="37"/>
      <c r="F302" s="74">
        <v>100</v>
      </c>
      <c r="G302" s="37"/>
      <c r="H302" s="74">
        <v>12</v>
      </c>
      <c r="J302" s="74">
        <v>46</v>
      </c>
      <c r="P302" s="43"/>
      <c r="Q302" s="44"/>
      <c r="R302" s="44"/>
      <c r="S302" s="45"/>
      <c r="T302" s="45"/>
      <c r="U302" s="45"/>
      <c r="V302" s="44"/>
      <c r="W302" s="44"/>
      <c r="X302" s="45"/>
      <c r="Y302" s="46"/>
      <c r="Z302" s="45"/>
    </row>
    <row r="303" spans="2:26" ht="32.25" customHeight="1" x14ac:dyDescent="0.2">
      <c r="B303" s="34"/>
      <c r="D303" s="35"/>
      <c r="F303" s="35"/>
      <c r="H303" s="35"/>
      <c r="J303" s="35"/>
    </row>
    <row r="304" spans="2:26" ht="30" customHeight="1" x14ac:dyDescent="0.2"/>
    <row r="305" spans="2:26" ht="24" customHeight="1" x14ac:dyDescent="0.25">
      <c r="B305" s="30" t="s">
        <v>51</v>
      </c>
      <c r="C305" s="31"/>
      <c r="D305" s="30" t="s">
        <v>52</v>
      </c>
      <c r="E305" s="31"/>
      <c r="F305" s="30" t="s">
        <v>53</v>
      </c>
      <c r="G305" s="31"/>
      <c r="H305" s="39" t="s">
        <v>54</v>
      </c>
      <c r="I305" s="40"/>
      <c r="J305" s="39" t="s">
        <v>55</v>
      </c>
      <c r="K305" s="31"/>
      <c r="L305" s="30" t="s">
        <v>56</v>
      </c>
    </row>
    <row r="307" spans="2:26" ht="139.5" customHeight="1" x14ac:dyDescent="0.2">
      <c r="B307" s="74">
        <v>100</v>
      </c>
      <c r="C307" s="37"/>
      <c r="D307" s="32">
        <v>1000000</v>
      </c>
      <c r="E307" s="37"/>
      <c r="F307" s="74">
        <v>4</v>
      </c>
      <c r="G307" s="37"/>
      <c r="H307" s="74">
        <v>3</v>
      </c>
      <c r="J307" s="74">
        <v>30</v>
      </c>
      <c r="L307" s="38">
        <v>0.8</v>
      </c>
    </row>
    <row r="308" spans="2:26" ht="32.25" customHeight="1" x14ac:dyDescent="0.2">
      <c r="B308" s="34"/>
      <c r="D308" s="35"/>
      <c r="F308" s="35"/>
      <c r="H308" s="35"/>
      <c r="J308" s="35"/>
      <c r="L308" s="35"/>
    </row>
    <row r="309" spans="2:26" x14ac:dyDescent="0.2">
      <c r="N309" s="36"/>
    </row>
    <row r="310" spans="2:26" x14ac:dyDescent="0.2">
      <c r="N310" s="36"/>
    </row>
    <row r="311" spans="2:26" x14ac:dyDescent="0.2">
      <c r="P311" s="42"/>
      <c r="Q311" s="42"/>
      <c r="R311" s="42"/>
      <c r="S311" s="42"/>
      <c r="T311" s="42"/>
      <c r="U311" s="42"/>
      <c r="V311" s="42"/>
      <c r="W311" s="42"/>
      <c r="X311" s="42"/>
      <c r="Y311" s="42"/>
      <c r="Z311" s="42"/>
    </row>
    <row r="312" spans="2:26" x14ac:dyDescent="0.2">
      <c r="P312" s="42"/>
      <c r="Q312" s="42"/>
      <c r="R312" s="42"/>
      <c r="S312" s="42"/>
      <c r="T312" s="42"/>
      <c r="U312" s="42"/>
      <c r="V312" s="42"/>
      <c r="W312" s="42"/>
      <c r="X312" s="42"/>
      <c r="Y312" s="42"/>
      <c r="Z312" s="42"/>
    </row>
    <row r="313" spans="2:26" x14ac:dyDescent="0.2">
      <c r="P313" s="42"/>
      <c r="Q313" s="42"/>
      <c r="R313" s="42"/>
      <c r="S313" s="42"/>
      <c r="T313" s="42"/>
      <c r="U313" s="42"/>
      <c r="V313" s="42"/>
      <c r="W313" s="42"/>
      <c r="X313" s="42"/>
      <c r="Y313" s="42"/>
      <c r="Z313" s="42"/>
    </row>
    <row r="314" spans="2:26" ht="45" x14ac:dyDescent="0.6">
      <c r="B314" s="28" t="str">
        <f>Objectifs!B21</f>
        <v>WILLIAMS VENUS</v>
      </c>
      <c r="C314" s="26"/>
      <c r="D314" s="26"/>
      <c r="E314" s="26"/>
      <c r="F314" s="26"/>
      <c r="G314" s="26"/>
      <c r="H314" s="26"/>
      <c r="I314" s="26"/>
      <c r="J314" s="26"/>
      <c r="K314" s="26"/>
      <c r="L314" s="26"/>
      <c r="P314" s="43"/>
      <c r="Q314" s="44"/>
      <c r="R314" s="44"/>
      <c r="S314" s="45"/>
      <c r="T314" s="45"/>
      <c r="U314" s="45"/>
      <c r="V314" s="44"/>
      <c r="W314" s="44"/>
      <c r="X314" s="45"/>
      <c r="Y314" s="46"/>
      <c r="Z314" s="45"/>
    </row>
    <row r="315" spans="2:26" ht="24.75" customHeight="1" x14ac:dyDescent="0.6">
      <c r="B315" s="29" t="s">
        <v>57</v>
      </c>
      <c r="C315" s="26"/>
      <c r="D315" s="26"/>
      <c r="E315" s="26"/>
      <c r="F315" s="26"/>
      <c r="G315" s="26"/>
      <c r="H315" s="26"/>
      <c r="I315" s="26"/>
      <c r="J315" s="26"/>
      <c r="K315" s="26"/>
      <c r="L315" s="26"/>
      <c r="P315" s="43"/>
      <c r="Q315" s="44"/>
      <c r="R315" s="44"/>
      <c r="S315" s="45"/>
      <c r="T315" s="45"/>
      <c r="U315" s="45"/>
      <c r="V315" s="44"/>
      <c r="W315" s="44"/>
      <c r="X315" s="45"/>
      <c r="Y315" s="46"/>
      <c r="Z315" s="45"/>
    </row>
    <row r="316" spans="2:26" ht="30" customHeight="1" x14ac:dyDescent="0.2">
      <c r="P316" s="43"/>
      <c r="Q316" s="44"/>
      <c r="R316" s="44"/>
      <c r="S316" s="45"/>
      <c r="T316" s="45"/>
      <c r="U316" s="45"/>
      <c r="V316" s="44"/>
      <c r="W316" s="44"/>
      <c r="X316" s="45"/>
      <c r="Y316" s="46"/>
      <c r="Z316" s="45"/>
    </row>
    <row r="317" spans="2:26" ht="24.75" customHeight="1" x14ac:dyDescent="0.25">
      <c r="B317" s="39" t="s">
        <v>18</v>
      </c>
      <c r="C317" s="40"/>
      <c r="D317" s="39" t="s">
        <v>19</v>
      </c>
      <c r="E317" s="40"/>
      <c r="F317" s="39" t="s">
        <v>20</v>
      </c>
      <c r="G317" s="40"/>
      <c r="H317" s="39" t="s">
        <v>44</v>
      </c>
      <c r="I317" s="40"/>
      <c r="J317" s="39" t="s">
        <v>45</v>
      </c>
      <c r="K317" s="31"/>
      <c r="P317" s="43"/>
      <c r="Q317" s="44"/>
      <c r="R317" s="44"/>
      <c r="S317" s="45"/>
      <c r="T317" s="45"/>
      <c r="U317" s="45"/>
      <c r="V317" s="44"/>
      <c r="W317" s="44"/>
      <c r="X317" s="45"/>
      <c r="Y317" s="46"/>
      <c r="Z317" s="45"/>
    </row>
    <row r="318" spans="2:26" ht="11.25" customHeight="1" x14ac:dyDescent="0.2">
      <c r="P318" s="43"/>
      <c r="Q318" s="44"/>
      <c r="R318" s="44"/>
      <c r="S318" s="45"/>
      <c r="T318" s="45"/>
      <c r="U318" s="45"/>
      <c r="V318" s="44"/>
      <c r="W318" s="44"/>
      <c r="X318" s="45"/>
      <c r="Y318" s="46"/>
      <c r="Z318" s="45"/>
    </row>
    <row r="319" spans="2:26" ht="138" customHeight="1" x14ac:dyDescent="0.2">
      <c r="B319" s="74">
        <f>IFERROR(VLOOKUP(B314,Paramètres!$Q$7:$R$21,2),"")</f>
        <v>51</v>
      </c>
      <c r="D319" s="33"/>
      <c r="F319" s="33"/>
      <c r="H319" s="74">
        <v>4</v>
      </c>
      <c r="J319" s="74">
        <v>40</v>
      </c>
      <c r="P319" s="43"/>
      <c r="Q319" s="44"/>
      <c r="R319" s="44"/>
      <c r="S319" s="45"/>
      <c r="T319" s="45"/>
      <c r="U319" s="45"/>
      <c r="V319" s="44"/>
      <c r="W319" s="44"/>
      <c r="X319" s="45"/>
      <c r="Y319" s="46"/>
      <c r="Z319" s="45"/>
    </row>
    <row r="320" spans="2:26" ht="32.25" customHeight="1" x14ac:dyDescent="0.2">
      <c r="B320" s="34"/>
      <c r="D320" s="35" t="str">
        <f>IFERROR("Cumul au "&amp;Paramètres!$L$25&amp;" : "&amp;FIXED(ROUND(VLOOKUP(B314,#REF!,2,0),0),0)&amp;" €","")</f>
        <v/>
      </c>
      <c r="F320" s="35" t="str">
        <f>IFERROR("Cumul au "&amp;Paramètres!$L$25&amp;" : "&amp;FIXED(ROUND(VLOOKUP(B314,#REF!,2,0),0),0)&amp;" €","")</f>
        <v/>
      </c>
      <c r="H320" s="35"/>
      <c r="J320" s="35"/>
      <c r="P320" s="43"/>
      <c r="Q320" s="44"/>
      <c r="R320" s="44"/>
      <c r="S320" s="45"/>
      <c r="T320" s="45"/>
      <c r="U320" s="45"/>
      <c r="V320" s="44"/>
      <c r="W320" s="44"/>
      <c r="X320" s="45"/>
      <c r="Y320" s="46"/>
      <c r="Z320" s="45"/>
    </row>
    <row r="321" spans="2:26" ht="29.25" customHeight="1" x14ac:dyDescent="0.2">
      <c r="P321" s="43"/>
      <c r="Q321" s="44"/>
      <c r="R321" s="44"/>
      <c r="S321" s="45"/>
      <c r="T321" s="45"/>
      <c r="U321" s="45"/>
      <c r="V321" s="44"/>
      <c r="W321" s="44"/>
      <c r="X321" s="45"/>
      <c r="Y321" s="46"/>
      <c r="Z321" s="45"/>
    </row>
    <row r="322" spans="2:26" ht="24" customHeight="1" x14ac:dyDescent="0.25">
      <c r="B322" s="30" t="s">
        <v>46</v>
      </c>
      <c r="C322" s="31"/>
      <c r="D322" s="30" t="s">
        <v>47</v>
      </c>
      <c r="E322" s="31"/>
      <c r="F322" s="30" t="s">
        <v>48</v>
      </c>
      <c r="G322" s="31"/>
      <c r="H322" s="39" t="s">
        <v>49</v>
      </c>
      <c r="I322" s="40"/>
      <c r="J322" s="39" t="s">
        <v>50</v>
      </c>
      <c r="K322" s="31"/>
      <c r="P322" s="43"/>
      <c r="Q322" s="44"/>
      <c r="R322" s="44"/>
      <c r="S322" s="45"/>
      <c r="T322" s="45"/>
      <c r="U322" s="45"/>
      <c r="V322" s="44"/>
      <c r="W322" s="44"/>
      <c r="X322" s="45"/>
      <c r="Y322" s="46"/>
      <c r="Z322" s="45"/>
    </row>
    <row r="323" spans="2:26" ht="12" customHeight="1" x14ac:dyDescent="0.2">
      <c r="P323" s="43"/>
      <c r="Q323" s="44"/>
      <c r="R323" s="44"/>
      <c r="S323" s="45"/>
      <c r="T323" s="45"/>
      <c r="U323" s="45"/>
      <c r="V323" s="44"/>
      <c r="W323" s="44"/>
      <c r="X323" s="45"/>
      <c r="Y323" s="46"/>
      <c r="Z323" s="45"/>
    </row>
    <row r="324" spans="2:26" ht="139.5" customHeight="1" x14ac:dyDescent="0.2">
      <c r="B324" s="74">
        <v>300</v>
      </c>
      <c r="C324" s="37"/>
      <c r="D324" s="74">
        <v>20</v>
      </c>
      <c r="E324" s="37"/>
      <c r="F324" s="74">
        <v>100</v>
      </c>
      <c r="G324" s="37"/>
      <c r="H324" s="74">
        <v>12</v>
      </c>
      <c r="J324" s="74">
        <v>46</v>
      </c>
      <c r="P324" s="43"/>
      <c r="Q324" s="44"/>
      <c r="R324" s="44"/>
      <c r="S324" s="45"/>
      <c r="T324" s="45"/>
      <c r="U324" s="45"/>
      <c r="V324" s="44"/>
      <c r="W324" s="44"/>
      <c r="X324" s="45"/>
      <c r="Y324" s="46"/>
      <c r="Z324" s="45"/>
    </row>
    <row r="325" spans="2:26" ht="32.25" customHeight="1" x14ac:dyDescent="0.2">
      <c r="B325" s="34"/>
      <c r="D325" s="35"/>
      <c r="F325" s="35"/>
      <c r="H325" s="35"/>
      <c r="J325" s="35"/>
    </row>
    <row r="326" spans="2:26" ht="30" customHeight="1" x14ac:dyDescent="0.2"/>
    <row r="327" spans="2:26" ht="24" customHeight="1" x14ac:dyDescent="0.25">
      <c r="B327" s="30" t="s">
        <v>51</v>
      </c>
      <c r="C327" s="31"/>
      <c r="D327" s="30" t="s">
        <v>52</v>
      </c>
      <c r="E327" s="31"/>
      <c r="F327" s="30" t="s">
        <v>53</v>
      </c>
      <c r="G327" s="31"/>
      <c r="H327" s="39" t="s">
        <v>54</v>
      </c>
      <c r="I327" s="40"/>
      <c r="J327" s="39" t="s">
        <v>55</v>
      </c>
      <c r="K327" s="31"/>
      <c r="L327" s="30" t="s">
        <v>56</v>
      </c>
    </row>
    <row r="329" spans="2:26" ht="139.5" customHeight="1" x14ac:dyDescent="0.2">
      <c r="B329" s="74">
        <v>100</v>
      </c>
      <c r="C329" s="37"/>
      <c r="D329" s="32">
        <v>1000000</v>
      </c>
      <c r="E329" s="37"/>
      <c r="F329" s="74">
        <v>4</v>
      </c>
      <c r="G329" s="37"/>
      <c r="H329" s="74">
        <v>3</v>
      </c>
      <c r="J329" s="74">
        <v>30</v>
      </c>
      <c r="L329" s="38">
        <v>0.8</v>
      </c>
    </row>
    <row r="330" spans="2:26" ht="32.25" customHeight="1" x14ac:dyDescent="0.2">
      <c r="B330" s="34"/>
      <c r="D330" s="35"/>
      <c r="F330" s="35"/>
      <c r="H330" s="35"/>
      <c r="J330" s="35"/>
      <c r="L330" s="35"/>
    </row>
    <row r="331" spans="2:26" x14ac:dyDescent="0.2">
      <c r="N331" s="36"/>
    </row>
    <row r="332" spans="2:26" x14ac:dyDescent="0.2">
      <c r="N332" s="36"/>
    </row>
    <row r="333" spans="2:26" x14ac:dyDescent="0.2">
      <c r="P333" s="42"/>
      <c r="Q333" s="42"/>
      <c r="R333" s="42"/>
      <c r="S333" s="42"/>
      <c r="T333" s="42"/>
      <c r="U333" s="42"/>
      <c r="V333" s="42"/>
      <c r="W333" s="42"/>
      <c r="X333" s="42"/>
      <c r="Y333" s="42"/>
      <c r="Z333" s="42"/>
    </row>
    <row r="334" spans="2:26" x14ac:dyDescent="0.2">
      <c r="P334" s="42"/>
      <c r="Q334" s="42"/>
      <c r="R334" s="42"/>
      <c r="S334" s="42"/>
      <c r="T334" s="42"/>
      <c r="U334" s="42"/>
      <c r="V334" s="42"/>
      <c r="W334" s="42"/>
      <c r="X334" s="42"/>
      <c r="Y334" s="42"/>
      <c r="Z334" s="42"/>
    </row>
    <row r="335" spans="2:26" x14ac:dyDescent="0.2">
      <c r="P335" s="42"/>
      <c r="Q335" s="42"/>
      <c r="R335" s="42"/>
      <c r="S335" s="42"/>
      <c r="T335" s="42"/>
      <c r="U335" s="42"/>
      <c r="V335" s="42"/>
      <c r="W335" s="42"/>
      <c r="X335" s="42"/>
      <c r="Y335" s="42"/>
      <c r="Z335" s="42"/>
    </row>
    <row r="336" spans="2:26" x14ac:dyDescent="0.2">
      <c r="P336" s="42"/>
      <c r="Q336" s="42"/>
      <c r="R336" s="42"/>
      <c r="S336" s="42"/>
      <c r="T336" s="42"/>
      <c r="U336" s="42"/>
      <c r="V336" s="42"/>
      <c r="W336" s="42"/>
      <c r="X336" s="42"/>
      <c r="Y336" s="42"/>
      <c r="Z336" s="42"/>
    </row>
    <row r="337" spans="16:26" x14ac:dyDescent="0.2">
      <c r="P337" s="42"/>
      <c r="Q337" s="42"/>
      <c r="R337" s="42"/>
      <c r="S337" s="42"/>
      <c r="T337" s="42"/>
      <c r="U337" s="42"/>
      <c r="V337" s="42"/>
      <c r="W337" s="42"/>
      <c r="X337" s="42"/>
      <c r="Y337" s="42"/>
      <c r="Z337" s="42"/>
    </row>
  </sheetData>
  <pageMargins left="0.70866141732283472" right="0.70866141732283472" top="0.74803149606299213" bottom="0.74803149606299213" header="0.31496062992125984" footer="0.31496062992125984"/>
  <pageSetup paperSize="9" scale="38" fitToHeight="1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6:AC227"/>
  <sheetViews>
    <sheetView showGridLines="0" zoomScale="70" zoomScaleNormal="70" workbookViewId="0">
      <selection activeCell="C9" sqref="C9"/>
    </sheetView>
  </sheetViews>
  <sheetFormatPr baseColWidth="10" defaultRowHeight="15" x14ac:dyDescent="0.2"/>
  <cols>
    <col min="1" max="1" width="11.33203125" style="1" customWidth="1"/>
    <col min="2" max="2" width="16.5546875" style="1" customWidth="1"/>
    <col min="3" max="3" width="18.88671875" style="1" customWidth="1"/>
    <col min="4" max="4" width="26.77734375" style="1" customWidth="1"/>
    <col min="5" max="5" width="20.21875" style="1" customWidth="1"/>
    <col min="6" max="6" width="16.109375" style="1" customWidth="1"/>
    <col min="7" max="7" width="15.109375" style="1" customWidth="1"/>
    <col min="8" max="8" width="14.5546875" style="1" customWidth="1"/>
    <col min="9" max="9" width="23.6640625" style="1" customWidth="1"/>
    <col min="10" max="10" width="17.88671875" style="1" customWidth="1"/>
    <col min="11" max="11" width="13.88671875" style="1" customWidth="1"/>
    <col min="12" max="12" width="14.77734375" style="1" customWidth="1"/>
    <col min="13" max="16384" width="11.5546875" style="1"/>
  </cols>
  <sheetData>
    <row r="6" spans="2:12" ht="15.75" x14ac:dyDescent="0.25">
      <c r="B6" s="8" t="s">
        <v>41</v>
      </c>
      <c r="C6" s="8" t="s">
        <v>22</v>
      </c>
      <c r="D6" s="8" t="s">
        <v>23</v>
      </c>
      <c r="E6" s="8" t="s">
        <v>16</v>
      </c>
      <c r="F6" s="8" t="s">
        <v>17</v>
      </c>
      <c r="G6" s="8" t="s">
        <v>15</v>
      </c>
      <c r="H6" s="8" t="s">
        <v>21</v>
      </c>
      <c r="I6" s="8" t="s">
        <v>24</v>
      </c>
      <c r="J6" s="8" t="s">
        <v>16</v>
      </c>
      <c r="K6" s="8" t="s">
        <v>17</v>
      </c>
      <c r="L6" s="8" t="s">
        <v>15</v>
      </c>
    </row>
    <row r="7" spans="2:12" x14ac:dyDescent="0.2">
      <c r="B7" s="25" t="str">
        <f>Paramètres!Q7</f>
        <v>FEDERER ROGER</v>
      </c>
      <c r="C7" s="10">
        <f>H7/2</f>
        <v>25</v>
      </c>
      <c r="D7" s="10">
        <v>23</v>
      </c>
      <c r="E7" s="48">
        <f t="shared" ref="E7:E21" si="0">IFERROR(IF(D7/C7&gt;100%,100%,D7/C7),"")</f>
        <v>0.92</v>
      </c>
      <c r="F7" s="48">
        <f t="shared" ref="F7:F21" si="1">IFERROR(1-E7,"")</f>
        <v>7.999999999999996E-2</v>
      </c>
      <c r="G7" s="48">
        <f t="shared" ref="G7:G18" si="2">IFERROR(D7/C7,"")</f>
        <v>0.92</v>
      </c>
      <c r="H7" s="10">
        <f>Paramètres!R7</f>
        <v>50</v>
      </c>
      <c r="I7" s="10">
        <v>55</v>
      </c>
      <c r="J7" s="48">
        <f t="shared" ref="J7:J22" si="3">IFERROR(IF(I7/H7&gt;100%,100%,I7/H7),"")</f>
        <v>1</v>
      </c>
      <c r="K7" s="48">
        <f t="shared" ref="K7:K18" si="4">IFERROR(1-J7,"")</f>
        <v>0</v>
      </c>
      <c r="L7" s="48">
        <f t="shared" ref="L7:L20" si="5">IFERROR(I7/H7,"")</f>
        <v>1.1000000000000001</v>
      </c>
    </row>
    <row r="8" spans="2:12" x14ac:dyDescent="0.2">
      <c r="B8" s="25" t="str">
        <f>Paramètres!Q8</f>
        <v>NADAL RAPHAEL</v>
      </c>
      <c r="C8" s="10">
        <f t="shared" ref="C8:C21" si="6">H8/2</f>
        <v>26</v>
      </c>
      <c r="D8" s="10">
        <v>24</v>
      </c>
      <c r="E8" s="48">
        <f t="shared" si="0"/>
        <v>0.92307692307692313</v>
      </c>
      <c r="F8" s="48">
        <f t="shared" si="1"/>
        <v>7.6923076923076872E-2</v>
      </c>
      <c r="G8" s="48">
        <f t="shared" si="2"/>
        <v>0.92307692307692313</v>
      </c>
      <c r="H8" s="10">
        <f>Paramètres!R8</f>
        <v>52</v>
      </c>
      <c r="I8" s="10">
        <v>47</v>
      </c>
      <c r="J8" s="48">
        <f t="shared" si="3"/>
        <v>0.90384615384615385</v>
      </c>
      <c r="K8" s="48">
        <f t="shared" si="4"/>
        <v>9.6153846153846145E-2</v>
      </c>
      <c r="L8" s="48">
        <f t="shared" si="5"/>
        <v>0.90384615384615385</v>
      </c>
    </row>
    <row r="9" spans="2:12" x14ac:dyDescent="0.2">
      <c r="B9" s="25" t="str">
        <f>Paramètres!Q9</f>
        <v>DJOKOVIC NOVAK</v>
      </c>
      <c r="C9" s="10">
        <f t="shared" si="6"/>
        <v>26.5</v>
      </c>
      <c r="D9" s="10">
        <v>25</v>
      </c>
      <c r="E9" s="48">
        <f t="shared" si="0"/>
        <v>0.94339622641509435</v>
      </c>
      <c r="F9" s="48">
        <f t="shared" si="1"/>
        <v>5.6603773584905648E-2</v>
      </c>
      <c r="G9" s="48">
        <f t="shared" si="2"/>
        <v>0.94339622641509435</v>
      </c>
      <c r="H9" s="10">
        <f>Paramètres!R9</f>
        <v>53</v>
      </c>
      <c r="I9" s="10">
        <v>53</v>
      </c>
      <c r="J9" s="48">
        <f t="shared" si="3"/>
        <v>1</v>
      </c>
      <c r="K9" s="48">
        <f t="shared" si="4"/>
        <v>0</v>
      </c>
      <c r="L9" s="48">
        <f t="shared" si="5"/>
        <v>1</v>
      </c>
    </row>
    <row r="10" spans="2:12" x14ac:dyDescent="0.2">
      <c r="B10" s="25" t="str">
        <f>Paramètres!Q10</f>
        <v>RUNE HOLGER</v>
      </c>
      <c r="C10" s="10">
        <f t="shared" si="6"/>
        <v>17.5</v>
      </c>
      <c r="D10" s="10">
        <v>16</v>
      </c>
      <c r="E10" s="48">
        <f t="shared" si="0"/>
        <v>0.91428571428571426</v>
      </c>
      <c r="F10" s="48">
        <f t="shared" si="1"/>
        <v>8.5714285714285743E-2</v>
      </c>
      <c r="G10" s="48">
        <f t="shared" si="2"/>
        <v>0.91428571428571426</v>
      </c>
      <c r="H10" s="10">
        <f>Paramètres!R10</f>
        <v>35</v>
      </c>
      <c r="I10" s="10">
        <v>30</v>
      </c>
      <c r="J10" s="48">
        <f t="shared" si="3"/>
        <v>0.8571428571428571</v>
      </c>
      <c r="K10" s="48">
        <f t="shared" si="4"/>
        <v>0.1428571428571429</v>
      </c>
      <c r="L10" s="48">
        <f t="shared" si="5"/>
        <v>0.8571428571428571</v>
      </c>
    </row>
    <row r="11" spans="2:12" x14ac:dyDescent="0.2">
      <c r="B11" s="25" t="str">
        <f>Paramètres!Q11</f>
        <v>RUUD CAPER</v>
      </c>
      <c r="C11" s="10">
        <f t="shared" si="6"/>
        <v>20</v>
      </c>
      <c r="D11" s="10">
        <v>16</v>
      </c>
      <c r="E11" s="48">
        <f t="shared" si="0"/>
        <v>0.8</v>
      </c>
      <c r="F11" s="48">
        <f t="shared" si="1"/>
        <v>0.19999999999999996</v>
      </c>
      <c r="G11" s="48">
        <f t="shared" si="2"/>
        <v>0.8</v>
      </c>
      <c r="H11" s="10">
        <f>Paramètres!R11</f>
        <v>40</v>
      </c>
      <c r="I11" s="10">
        <v>35</v>
      </c>
      <c r="J11" s="48">
        <f t="shared" si="3"/>
        <v>0.875</v>
      </c>
      <c r="K11" s="48">
        <f t="shared" si="4"/>
        <v>0.125</v>
      </c>
      <c r="L11" s="48">
        <f t="shared" si="5"/>
        <v>0.875</v>
      </c>
    </row>
    <row r="12" spans="2:12" x14ac:dyDescent="0.2">
      <c r="B12" s="25" t="str">
        <f>Paramètres!Q12</f>
        <v>TSITSIPAS STEPHANOS</v>
      </c>
      <c r="C12" s="10">
        <f t="shared" si="6"/>
        <v>15</v>
      </c>
      <c r="D12" s="10">
        <v>12</v>
      </c>
      <c r="E12" s="48">
        <f t="shared" si="0"/>
        <v>0.8</v>
      </c>
      <c r="F12" s="48">
        <f t="shared" si="1"/>
        <v>0.19999999999999996</v>
      </c>
      <c r="G12" s="48">
        <f t="shared" si="2"/>
        <v>0.8</v>
      </c>
      <c r="H12" s="10">
        <f>Paramètres!R12</f>
        <v>30</v>
      </c>
      <c r="I12" s="10">
        <v>25</v>
      </c>
      <c r="J12" s="48">
        <f t="shared" si="3"/>
        <v>0.83333333333333337</v>
      </c>
      <c r="K12" s="48">
        <f t="shared" si="4"/>
        <v>0.16666666666666663</v>
      </c>
      <c r="L12" s="48">
        <f t="shared" si="5"/>
        <v>0.83333333333333337</v>
      </c>
    </row>
    <row r="13" spans="2:12" x14ac:dyDescent="0.2">
      <c r="B13" s="25" t="str">
        <f>Paramètres!Q13</f>
        <v>HUMBERT UGO</v>
      </c>
      <c r="C13" s="10">
        <f t="shared" si="6"/>
        <v>10</v>
      </c>
      <c r="D13" s="10">
        <v>9</v>
      </c>
      <c r="E13" s="48">
        <f t="shared" si="0"/>
        <v>0.9</v>
      </c>
      <c r="F13" s="48">
        <f t="shared" si="1"/>
        <v>9.9999999999999978E-2</v>
      </c>
      <c r="G13" s="48">
        <f t="shared" si="2"/>
        <v>0.9</v>
      </c>
      <c r="H13" s="10">
        <f>Paramètres!R13</f>
        <v>20</v>
      </c>
      <c r="I13" s="10">
        <v>17</v>
      </c>
      <c r="J13" s="48">
        <f t="shared" si="3"/>
        <v>0.85</v>
      </c>
      <c r="K13" s="48">
        <f t="shared" si="4"/>
        <v>0.15000000000000002</v>
      </c>
      <c r="L13" s="48">
        <f t="shared" si="5"/>
        <v>0.85</v>
      </c>
    </row>
    <row r="14" spans="2:12" x14ac:dyDescent="0.2">
      <c r="B14" s="25" t="str">
        <f>Paramètres!Q14</f>
        <v>GASQUET RICHARD</v>
      </c>
      <c r="C14" s="10">
        <f t="shared" si="6"/>
        <v>12.5</v>
      </c>
      <c r="D14" s="10">
        <v>11</v>
      </c>
      <c r="E14" s="48">
        <f t="shared" si="0"/>
        <v>0.88</v>
      </c>
      <c r="F14" s="48">
        <f t="shared" si="1"/>
        <v>0.12</v>
      </c>
      <c r="G14" s="48">
        <f t="shared" si="2"/>
        <v>0.88</v>
      </c>
      <c r="H14" s="10">
        <f>Paramètres!R14</f>
        <v>25</v>
      </c>
      <c r="I14" s="10">
        <v>20</v>
      </c>
      <c r="J14" s="48">
        <f t="shared" si="3"/>
        <v>0.8</v>
      </c>
      <c r="K14" s="48">
        <f t="shared" si="4"/>
        <v>0.19999999999999996</v>
      </c>
      <c r="L14" s="48">
        <f t="shared" si="5"/>
        <v>0.8</v>
      </c>
    </row>
    <row r="15" spans="2:12" x14ac:dyDescent="0.2">
      <c r="B15" s="25" t="str">
        <f>Paramètres!Q15</f>
        <v>HERBERT PIERRE-HUGUES</v>
      </c>
      <c r="C15" s="10">
        <f t="shared" si="6"/>
        <v>10</v>
      </c>
      <c r="D15" s="10">
        <v>9</v>
      </c>
      <c r="E15" s="48">
        <f t="shared" si="0"/>
        <v>0.9</v>
      </c>
      <c r="F15" s="48">
        <f t="shared" si="1"/>
        <v>9.9999999999999978E-2</v>
      </c>
      <c r="G15" s="48">
        <f t="shared" si="2"/>
        <v>0.9</v>
      </c>
      <c r="H15" s="10">
        <f>Paramètres!R15</f>
        <v>20</v>
      </c>
      <c r="I15" s="10">
        <v>12</v>
      </c>
      <c r="J15" s="48">
        <f t="shared" si="3"/>
        <v>0.6</v>
      </c>
      <c r="K15" s="48">
        <f t="shared" si="4"/>
        <v>0.4</v>
      </c>
      <c r="L15" s="48">
        <f t="shared" si="5"/>
        <v>0.6</v>
      </c>
    </row>
    <row r="16" spans="2:12" x14ac:dyDescent="0.2">
      <c r="B16" s="25" t="str">
        <f>Paramètres!Q16</f>
        <v>MAHUT NICOLAS</v>
      </c>
      <c r="C16" s="10">
        <f t="shared" si="6"/>
        <v>10</v>
      </c>
      <c r="D16" s="10">
        <v>9</v>
      </c>
      <c r="E16" s="48">
        <f t="shared" si="0"/>
        <v>0.9</v>
      </c>
      <c r="F16" s="48">
        <f t="shared" si="1"/>
        <v>9.9999999999999978E-2</v>
      </c>
      <c r="G16" s="48">
        <f t="shared" si="2"/>
        <v>0.9</v>
      </c>
      <c r="H16" s="10">
        <f>Paramètres!R16</f>
        <v>20</v>
      </c>
      <c r="I16" s="10">
        <v>13</v>
      </c>
      <c r="J16" s="48">
        <f t="shared" si="3"/>
        <v>0.65</v>
      </c>
      <c r="K16" s="48">
        <f t="shared" si="4"/>
        <v>0.35</v>
      </c>
      <c r="L16" s="48">
        <f t="shared" si="5"/>
        <v>0.65</v>
      </c>
    </row>
    <row r="17" spans="2:13" x14ac:dyDescent="0.2">
      <c r="B17" s="25" t="str">
        <f>Paramètres!Q17</f>
        <v>GAUFF COCO</v>
      </c>
      <c r="C17" s="10">
        <f t="shared" si="6"/>
        <v>20</v>
      </c>
      <c r="D17" s="10">
        <v>17</v>
      </c>
      <c r="E17" s="48">
        <f t="shared" si="0"/>
        <v>0.85</v>
      </c>
      <c r="F17" s="48">
        <f t="shared" si="1"/>
        <v>0.15000000000000002</v>
      </c>
      <c r="G17" s="48">
        <f t="shared" si="2"/>
        <v>0.85</v>
      </c>
      <c r="H17" s="10">
        <f>Paramètres!R17</f>
        <v>40</v>
      </c>
      <c r="I17" s="10">
        <v>45</v>
      </c>
      <c r="J17" s="48">
        <f t="shared" si="3"/>
        <v>1</v>
      </c>
      <c r="K17" s="48">
        <f t="shared" si="4"/>
        <v>0</v>
      </c>
      <c r="L17" s="48">
        <f t="shared" si="5"/>
        <v>1.125</v>
      </c>
      <c r="M17" s="41"/>
    </row>
    <row r="18" spans="2:13" x14ac:dyDescent="0.2">
      <c r="B18" s="25" t="str">
        <f>Paramètres!Q18</f>
        <v>SVITOLINA ELINA</v>
      </c>
      <c r="C18" s="10">
        <f t="shared" si="6"/>
        <v>12.5</v>
      </c>
      <c r="D18" s="10">
        <v>11</v>
      </c>
      <c r="E18" s="48">
        <f t="shared" si="0"/>
        <v>0.88</v>
      </c>
      <c r="F18" s="48">
        <f t="shared" si="1"/>
        <v>0.12</v>
      </c>
      <c r="G18" s="48">
        <f t="shared" si="2"/>
        <v>0.88</v>
      </c>
      <c r="H18" s="10">
        <f>Paramètres!R18</f>
        <v>25</v>
      </c>
      <c r="I18" s="10">
        <v>20</v>
      </c>
      <c r="J18" s="48">
        <f t="shared" si="3"/>
        <v>0.8</v>
      </c>
      <c r="K18" s="48">
        <f t="shared" si="4"/>
        <v>0.19999999999999996</v>
      </c>
      <c r="L18" s="48">
        <f t="shared" si="5"/>
        <v>0.8</v>
      </c>
      <c r="M18" s="41"/>
    </row>
    <row r="19" spans="2:13" x14ac:dyDescent="0.2">
      <c r="B19" s="25" t="str">
        <f>Paramètres!Q19</f>
        <v>SWIATEK IGA</v>
      </c>
      <c r="C19" s="10">
        <f t="shared" si="6"/>
        <v>9</v>
      </c>
      <c r="D19" s="10">
        <v>3</v>
      </c>
      <c r="E19" s="48">
        <f t="shared" si="0"/>
        <v>0.33333333333333331</v>
      </c>
      <c r="F19" s="48">
        <f t="shared" si="1"/>
        <v>0.66666666666666674</v>
      </c>
      <c r="G19" s="48">
        <f t="shared" ref="G19:G22" si="7">IFERROR(D19/C19,"")</f>
        <v>0.33333333333333331</v>
      </c>
      <c r="H19" s="10">
        <f>Paramètres!R19</f>
        <v>18</v>
      </c>
      <c r="I19" s="10">
        <v>12</v>
      </c>
      <c r="J19" s="48">
        <f t="shared" si="3"/>
        <v>0.66666666666666663</v>
      </c>
      <c r="K19" s="48">
        <f t="shared" ref="K19:K22" si="8">IFERROR(1-J19,"")</f>
        <v>0.33333333333333337</v>
      </c>
      <c r="L19" s="48">
        <f t="shared" si="5"/>
        <v>0.66666666666666663</v>
      </c>
      <c r="M19" s="2"/>
    </row>
    <row r="20" spans="2:13" x14ac:dyDescent="0.2">
      <c r="B20" s="25" t="str">
        <f>Paramètres!Q20</f>
        <v>WILLIAMS SERENA</v>
      </c>
      <c r="C20" s="10">
        <f t="shared" si="6"/>
        <v>11</v>
      </c>
      <c r="D20" s="10">
        <v>9</v>
      </c>
      <c r="E20" s="48">
        <f t="shared" si="0"/>
        <v>0.81818181818181823</v>
      </c>
      <c r="F20" s="48">
        <f t="shared" si="1"/>
        <v>0.18181818181818177</v>
      </c>
      <c r="G20" s="48">
        <f t="shared" si="7"/>
        <v>0.81818181818181823</v>
      </c>
      <c r="H20" s="10">
        <f>Paramètres!R20</f>
        <v>22</v>
      </c>
      <c r="I20" s="10">
        <v>30</v>
      </c>
      <c r="J20" s="48">
        <f t="shared" si="3"/>
        <v>1</v>
      </c>
      <c r="K20" s="48">
        <f t="shared" si="8"/>
        <v>0</v>
      </c>
      <c r="L20" s="48">
        <f t="shared" si="5"/>
        <v>1.3636363636363635</v>
      </c>
      <c r="M20" s="2"/>
    </row>
    <row r="21" spans="2:13" x14ac:dyDescent="0.2">
      <c r="B21" s="25" t="str">
        <f>Paramètres!Q21</f>
        <v>WILLIAMS VENUS</v>
      </c>
      <c r="C21" s="7">
        <f t="shared" si="6"/>
        <v>25.5</v>
      </c>
      <c r="D21" s="7">
        <v>10</v>
      </c>
      <c r="E21" s="49">
        <f t="shared" si="0"/>
        <v>0.39215686274509803</v>
      </c>
      <c r="F21" s="49">
        <f t="shared" si="1"/>
        <v>0.60784313725490202</v>
      </c>
      <c r="G21" s="49">
        <f t="shared" si="7"/>
        <v>0.39215686274509803</v>
      </c>
      <c r="H21" s="7">
        <f>Paramètres!R21</f>
        <v>51</v>
      </c>
      <c r="I21" s="7">
        <v>43</v>
      </c>
      <c r="J21" s="49">
        <f t="shared" si="3"/>
        <v>0.84313725490196079</v>
      </c>
      <c r="K21" s="49">
        <f t="shared" si="8"/>
        <v>0.15686274509803921</v>
      </c>
      <c r="L21" s="49">
        <f t="shared" ref="L21:L22" si="9">IFERROR(I21/H21,"")</f>
        <v>0.84313725490196079</v>
      </c>
      <c r="M21" s="2"/>
    </row>
    <row r="22" spans="2:13" ht="15.75" x14ac:dyDescent="0.25">
      <c r="B22" s="11" t="s">
        <v>11</v>
      </c>
      <c r="C22" s="11">
        <f>SUM(C7:C21)</f>
        <v>250.5</v>
      </c>
      <c r="D22" s="11">
        <f>SUM(D7:D21)</f>
        <v>204</v>
      </c>
      <c r="E22" s="47">
        <f>D22/C22</f>
        <v>0.81437125748502992</v>
      </c>
      <c r="F22" s="47">
        <f>1-E22</f>
        <v>0.18562874251497008</v>
      </c>
      <c r="G22" s="47">
        <f t="shared" si="7"/>
        <v>0.81437125748502992</v>
      </c>
      <c r="H22" s="11">
        <f t="shared" ref="H22:I22" si="10">SUM(H7:H21)</f>
        <v>501</v>
      </c>
      <c r="I22" s="11">
        <f t="shared" si="10"/>
        <v>457</v>
      </c>
      <c r="J22" s="47">
        <f t="shared" si="3"/>
        <v>0.91217564870259482</v>
      </c>
      <c r="K22" s="47">
        <f t="shared" si="8"/>
        <v>8.7824351297405179E-2</v>
      </c>
      <c r="L22" s="47">
        <f t="shared" si="9"/>
        <v>0.91217564870259482</v>
      </c>
      <c r="M22" s="2"/>
    </row>
    <row r="23" spans="2:13" x14ac:dyDescent="0.2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</row>
    <row r="24" spans="2:13" x14ac:dyDescent="0.2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2:13" x14ac:dyDescent="0.2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2:13" x14ac:dyDescent="0.2"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2:13" x14ac:dyDescent="0.2"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2:13" x14ac:dyDescent="0.2"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2:13" x14ac:dyDescent="0.2"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0" spans="2:13" x14ac:dyDescent="0.2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2:13" x14ac:dyDescent="0.2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</row>
    <row r="32" spans="2:13" x14ac:dyDescent="0.2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</row>
    <row r="33" spans="2:13" x14ac:dyDescent="0.2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</row>
    <row r="34" spans="2:13" x14ac:dyDescent="0.2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2:13" x14ac:dyDescent="0.2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2:13" x14ac:dyDescent="0.2">
      <c r="B36" s="75"/>
      <c r="C36" s="75"/>
      <c r="D36" s="75"/>
      <c r="E36" s="75"/>
      <c r="F36" s="75"/>
      <c r="G36" s="75"/>
      <c r="H36" s="75"/>
      <c r="I36" s="75"/>
      <c r="J36" s="75"/>
      <c r="K36" s="75"/>
      <c r="L36" s="75"/>
      <c r="M36" s="75"/>
    </row>
    <row r="37" spans="2:13" x14ac:dyDescent="0.2"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</row>
    <row r="77" spans="1:13" ht="15.75" x14ac:dyDescent="0.25">
      <c r="A77" s="8" t="s">
        <v>1</v>
      </c>
      <c r="B77" s="8" t="s">
        <v>2</v>
      </c>
      <c r="C77" s="8" t="s">
        <v>3</v>
      </c>
      <c r="D77" s="8" t="s">
        <v>4</v>
      </c>
      <c r="E77" s="8" t="s">
        <v>5</v>
      </c>
      <c r="F77" s="8" t="s">
        <v>6</v>
      </c>
      <c r="G77" s="8" t="s">
        <v>7</v>
      </c>
      <c r="H77" s="8" t="s">
        <v>8</v>
      </c>
      <c r="I77" s="8" t="s">
        <v>9</v>
      </c>
      <c r="J77" s="8" t="s">
        <v>0</v>
      </c>
      <c r="K77" s="8" t="s">
        <v>10</v>
      </c>
      <c r="L77" s="8" t="s">
        <v>11</v>
      </c>
      <c r="M77" s="18" t="s">
        <v>13</v>
      </c>
    </row>
    <row r="78" spans="1:13" x14ac:dyDescent="0.2">
      <c r="A78" s="12">
        <v>7</v>
      </c>
      <c r="B78" s="12">
        <v>16</v>
      </c>
      <c r="C78" s="12">
        <v>8</v>
      </c>
      <c r="D78" s="12">
        <v>12</v>
      </c>
      <c r="E78" s="12">
        <v>9</v>
      </c>
      <c r="F78" s="13">
        <v>15</v>
      </c>
      <c r="G78" s="13">
        <v>6</v>
      </c>
      <c r="H78" s="12">
        <v>15</v>
      </c>
      <c r="I78" s="12">
        <v>11</v>
      </c>
      <c r="J78" s="12">
        <v>10</v>
      </c>
      <c r="K78" s="12">
        <v>10</v>
      </c>
      <c r="L78" s="12">
        <f t="shared" ref="L78:L92" si="11">IF(SUM(A78:K78)=0,"",SUM(A78:K78))</f>
        <v>119</v>
      </c>
      <c r="M78" s="19" t="str">
        <f>IF(IFERROR(VLOOKUP(#REF!,$A$78:$K$92,MATCH(mois_en_cours,$A$77:$K$77,0),FALSE),0)=0,"",IFERROR(VLOOKUP(#REF!,$A$78:$K$92,MATCH(mois_en_cours,$A$77:$K$77,0),FALSE),0))</f>
        <v/>
      </c>
    </row>
    <row r="79" spans="1:13" x14ac:dyDescent="0.2">
      <c r="A79" s="12"/>
      <c r="B79" s="12"/>
      <c r="C79" s="12">
        <v>31</v>
      </c>
      <c r="D79" s="12">
        <v>28</v>
      </c>
      <c r="E79" s="12">
        <v>15</v>
      </c>
      <c r="F79" s="12">
        <v>18</v>
      </c>
      <c r="G79" s="12">
        <v>1</v>
      </c>
      <c r="H79" s="12">
        <v>32</v>
      </c>
      <c r="I79" s="12">
        <v>32</v>
      </c>
      <c r="J79" s="12">
        <v>7</v>
      </c>
      <c r="K79" s="12">
        <v>7</v>
      </c>
      <c r="L79" s="12">
        <f t="shared" si="11"/>
        <v>171</v>
      </c>
      <c r="M79" s="19" t="str">
        <f>IF(IFERROR(VLOOKUP(#REF!,$A$78:$K$92,MATCH(mois_en_cours,$A$77:$K$77,0),FALSE),0)=0,"",IFERROR(VLOOKUP(#REF!,$A$78:$K$92,MATCH(mois_en_cours,$A$77:$K$77,0),FALSE),0))</f>
        <v/>
      </c>
    </row>
    <row r="80" spans="1:13" x14ac:dyDescent="0.2">
      <c r="A80" s="12">
        <v>13</v>
      </c>
      <c r="B80" s="12">
        <v>20</v>
      </c>
      <c r="C80" s="12">
        <v>30</v>
      </c>
      <c r="D80" s="12">
        <v>24</v>
      </c>
      <c r="E80" s="12">
        <v>14</v>
      </c>
      <c r="F80" s="12">
        <v>12</v>
      </c>
      <c r="G80" s="12">
        <v>19</v>
      </c>
      <c r="H80" s="12">
        <v>44</v>
      </c>
      <c r="I80" s="12">
        <v>33</v>
      </c>
      <c r="J80" s="12">
        <v>27</v>
      </c>
      <c r="K80" s="12">
        <v>27</v>
      </c>
      <c r="L80" s="12">
        <f t="shared" si="11"/>
        <v>263</v>
      </c>
      <c r="M80" s="19" t="str">
        <f>IF(IFERROR(VLOOKUP(#REF!,$A$78:$K$92,MATCH(mois_en_cours,$A$77:$K$77,0),FALSE),0)=0,"",IFERROR(VLOOKUP(#REF!,$A$78:$K$92,MATCH(mois_en_cours,$A$77:$K$77,0),FALSE),0))</f>
        <v/>
      </c>
    </row>
    <row r="81" spans="1:13" x14ac:dyDescent="0.2">
      <c r="A81" s="12">
        <v>23</v>
      </c>
      <c r="B81" s="12">
        <v>41</v>
      </c>
      <c r="C81" s="12">
        <v>30</v>
      </c>
      <c r="D81" s="12">
        <v>22</v>
      </c>
      <c r="E81" s="12">
        <v>14</v>
      </c>
      <c r="F81" s="12">
        <v>20</v>
      </c>
      <c r="G81" s="12">
        <v>11</v>
      </c>
      <c r="H81" s="12">
        <v>31</v>
      </c>
      <c r="I81" s="12">
        <v>33</v>
      </c>
      <c r="J81" s="12">
        <v>20</v>
      </c>
      <c r="K81" s="12">
        <v>36</v>
      </c>
      <c r="L81" s="12">
        <f t="shared" si="11"/>
        <v>281</v>
      </c>
      <c r="M81" s="19" t="str">
        <f>IF(IFERROR(VLOOKUP(#REF!,$A$78:$K$92,MATCH(mois_en_cours,$A$77:$K$77,0),FALSE),0)=0,"",IFERROR(VLOOKUP(#REF!,$A$78:$K$92,MATCH(mois_en_cours,$A$77:$K$77,0),FALSE),0))</f>
        <v/>
      </c>
    </row>
    <row r="82" spans="1:13" x14ac:dyDescent="0.2">
      <c r="A82" s="12">
        <v>21</v>
      </c>
      <c r="B82" s="12">
        <v>29</v>
      </c>
      <c r="C82" s="12">
        <v>41</v>
      </c>
      <c r="D82" s="12">
        <v>28</v>
      </c>
      <c r="E82" s="12">
        <v>22</v>
      </c>
      <c r="F82" s="12">
        <v>14</v>
      </c>
      <c r="G82" s="12">
        <v>14</v>
      </c>
      <c r="H82" s="12">
        <v>49</v>
      </c>
      <c r="I82" s="12">
        <v>48</v>
      </c>
      <c r="J82" s="12">
        <v>39</v>
      </c>
      <c r="K82" s="12">
        <v>27</v>
      </c>
      <c r="L82" s="12">
        <f t="shared" si="11"/>
        <v>332</v>
      </c>
      <c r="M82" s="19" t="str">
        <f>IF(IFERROR(VLOOKUP(#REF!,$A$78:$K$92,MATCH(mois_en_cours,$A$77:$K$77,0),FALSE),0)=0,"",IFERROR(VLOOKUP(#REF!,$A$78:$K$92,MATCH(mois_en_cours,$A$77:$K$77,0),FALSE),0))</f>
        <v/>
      </c>
    </row>
    <row r="83" spans="1:13" x14ac:dyDescent="0.2">
      <c r="A83" s="12">
        <v>65</v>
      </c>
      <c r="B83" s="12">
        <v>54</v>
      </c>
      <c r="C83" s="12">
        <v>40</v>
      </c>
      <c r="D83" s="12">
        <v>56</v>
      </c>
      <c r="E83" s="12">
        <v>44</v>
      </c>
      <c r="F83" s="12">
        <v>51</v>
      </c>
      <c r="G83" s="12">
        <v>43</v>
      </c>
      <c r="H83" s="12">
        <v>127</v>
      </c>
      <c r="I83" s="12">
        <v>68</v>
      </c>
      <c r="J83" s="12">
        <v>60</v>
      </c>
      <c r="K83" s="12">
        <v>35</v>
      </c>
      <c r="L83" s="12">
        <f t="shared" si="11"/>
        <v>643</v>
      </c>
      <c r="M83" s="19" t="str">
        <f>IF(IFERROR(VLOOKUP(#REF!,$A$78:$K$92,MATCH(mois_en_cours,$A$77:$K$77,0),FALSE),0)=0,"",IFERROR(VLOOKUP(#REF!,$A$78:$K$92,MATCH(mois_en_cours,$A$77:$K$77,0),FALSE),0))</f>
        <v/>
      </c>
    </row>
    <row r="84" spans="1:13" x14ac:dyDescent="0.2">
      <c r="A84" s="12">
        <v>12</v>
      </c>
      <c r="B84" s="12">
        <v>18</v>
      </c>
      <c r="C84" s="12">
        <v>28</v>
      </c>
      <c r="D84" s="12">
        <v>16</v>
      </c>
      <c r="E84" s="12">
        <v>14</v>
      </c>
      <c r="F84" s="12">
        <v>9</v>
      </c>
      <c r="G84" s="12">
        <v>4</v>
      </c>
      <c r="H84" s="12">
        <v>21</v>
      </c>
      <c r="I84" s="12">
        <v>16</v>
      </c>
      <c r="J84" s="12">
        <v>14</v>
      </c>
      <c r="K84" s="12">
        <v>14</v>
      </c>
      <c r="L84" s="12">
        <f t="shared" si="11"/>
        <v>166</v>
      </c>
      <c r="M84" s="19" t="str">
        <f>IF(IFERROR(VLOOKUP(#REF!,$A$78:$K$92,MATCH(mois_en_cours,$A$77:$K$77,0),FALSE),0)=0,"",IFERROR(VLOOKUP(#REF!,$A$78:$K$92,MATCH(mois_en_cours,$A$77:$K$77,0),FALSE),0))</f>
        <v/>
      </c>
    </row>
    <row r="85" spans="1:13" x14ac:dyDescent="0.2">
      <c r="A85" s="12">
        <v>9</v>
      </c>
      <c r="B85" s="12">
        <v>10</v>
      </c>
      <c r="C85" s="12">
        <v>16</v>
      </c>
      <c r="D85" s="12">
        <v>11</v>
      </c>
      <c r="E85" s="12">
        <v>10</v>
      </c>
      <c r="F85" s="12">
        <v>10</v>
      </c>
      <c r="G85" s="12">
        <v>5</v>
      </c>
      <c r="H85" s="12">
        <v>11</v>
      </c>
      <c r="I85" s="12">
        <v>9</v>
      </c>
      <c r="J85" s="12">
        <v>10</v>
      </c>
      <c r="K85" s="12">
        <v>4</v>
      </c>
      <c r="L85" s="12">
        <f t="shared" si="11"/>
        <v>105</v>
      </c>
      <c r="M85" s="19" t="str">
        <f>IF(IFERROR(VLOOKUP(#REF!,$A$78:$K$92,MATCH(mois_en_cours,$A$77:$K$77,0),FALSE),0)=0,"",IFERROR(VLOOKUP(#REF!,$A$78:$K$92,MATCH(mois_en_cours,$A$77:$K$77,0),FALSE),0))</f>
        <v/>
      </c>
    </row>
    <row r="86" spans="1:13" x14ac:dyDescent="0.2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 t="str">
        <f t="shared" si="11"/>
        <v/>
      </c>
      <c r="M86" s="19" t="str">
        <f>IF(IFERROR(VLOOKUP(#REF!,$A$78:$K$92,MATCH(mois_en_cours,$A$77:$K$77,0),FALSE),0)=0,"",IFERROR(VLOOKUP(#REF!,$A$78:$K$92,MATCH(mois_en_cours,$A$77:$K$77,0),FALSE),0))</f>
        <v/>
      </c>
    </row>
    <row r="87" spans="1:13" x14ac:dyDescent="0.2">
      <c r="A87" s="12">
        <v>16</v>
      </c>
      <c r="B87" s="12">
        <v>37</v>
      </c>
      <c r="C87" s="12">
        <v>21</v>
      </c>
      <c r="D87" s="12">
        <v>26</v>
      </c>
      <c r="E87" s="12">
        <v>24</v>
      </c>
      <c r="F87" s="12">
        <v>21</v>
      </c>
      <c r="G87" s="12">
        <v>4</v>
      </c>
      <c r="H87" s="12">
        <v>41</v>
      </c>
      <c r="I87" s="12">
        <v>25</v>
      </c>
      <c r="J87" s="12">
        <v>28</v>
      </c>
      <c r="K87" s="12">
        <v>21</v>
      </c>
      <c r="L87" s="12">
        <f t="shared" si="11"/>
        <v>264</v>
      </c>
      <c r="M87" s="19" t="str">
        <f>IF(IFERROR(VLOOKUP(#REF!,$A$78:$K$92,MATCH(mois_en_cours,$A$77:$K$77,0),FALSE),0)=0,"",IFERROR(VLOOKUP(#REF!,$A$78:$K$92,MATCH(mois_en_cours,$A$77:$K$77,0),FALSE),0))</f>
        <v/>
      </c>
    </row>
    <row r="88" spans="1:13" x14ac:dyDescent="0.2">
      <c r="A88" s="12">
        <v>22</v>
      </c>
      <c r="B88" s="12">
        <v>18</v>
      </c>
      <c r="C88" s="12">
        <v>16</v>
      </c>
      <c r="D88" s="12">
        <v>15</v>
      </c>
      <c r="E88" s="12">
        <v>8</v>
      </c>
      <c r="F88" s="12">
        <v>11</v>
      </c>
      <c r="G88" s="12">
        <v>4</v>
      </c>
      <c r="H88" s="12">
        <v>18</v>
      </c>
      <c r="I88" s="12">
        <v>21</v>
      </c>
      <c r="J88" s="12">
        <v>9</v>
      </c>
      <c r="K88" s="12">
        <v>13</v>
      </c>
      <c r="L88" s="12">
        <f t="shared" si="11"/>
        <v>155</v>
      </c>
      <c r="M88" s="19" t="str">
        <f>IF(IFERROR(VLOOKUP(#REF!,$A$78:$K$92,MATCH(mois_en_cours,$A$77:$K$77,0),FALSE),0)=0,"",IFERROR(VLOOKUP(#REF!,$A$78:$K$92,MATCH(mois_en_cours,$A$77:$K$77,0),FALSE),0))</f>
        <v/>
      </c>
    </row>
    <row r="89" spans="1:13" x14ac:dyDescent="0.2">
      <c r="A89" s="13">
        <v>13</v>
      </c>
      <c r="B89" s="13">
        <v>29</v>
      </c>
      <c r="C89" s="13">
        <v>25</v>
      </c>
      <c r="D89" s="13">
        <v>13</v>
      </c>
      <c r="E89" s="13">
        <v>17</v>
      </c>
      <c r="F89" s="13">
        <v>6</v>
      </c>
      <c r="G89" s="13">
        <v>6</v>
      </c>
      <c r="H89" s="13">
        <v>38</v>
      </c>
      <c r="I89" s="13">
        <v>35</v>
      </c>
      <c r="J89" s="13">
        <v>32</v>
      </c>
      <c r="K89" s="13">
        <v>27</v>
      </c>
      <c r="L89" s="12">
        <f t="shared" si="11"/>
        <v>241</v>
      </c>
      <c r="M89" s="19" t="str">
        <f>IF(IFERROR(VLOOKUP(#REF!,$A$78:$K$92,MATCH(mois_en_cours,$A$77:$K$77,0),FALSE),0)=0,"",IFERROR(VLOOKUP(#REF!,$A$78:$K$92,MATCH(mois_en_cours,$A$77:$K$77,0),FALSE),0))</f>
        <v/>
      </c>
    </row>
    <row r="90" spans="1:13" x14ac:dyDescent="0.2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2" t="str">
        <f t="shared" si="11"/>
        <v/>
      </c>
      <c r="M90" s="19" t="str">
        <f>IF(IFERROR(VLOOKUP(#REF!,$A$78:$K$92,MATCH(mois_en_cours,$A$77:$K$77,0),FALSE),0)=0,"",IFERROR(VLOOKUP(#REF!,$A$78:$K$92,MATCH(mois_en_cours,$A$77:$K$77,0),FALSE),0))</f>
        <v/>
      </c>
    </row>
    <row r="91" spans="1:13" x14ac:dyDescent="0.2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2" t="str">
        <f t="shared" si="11"/>
        <v/>
      </c>
      <c r="M91" s="19" t="str">
        <f>IF(IFERROR(VLOOKUP(#REF!,$A$78:$K$92,MATCH(mois_en_cours,$A$77:$K$77,0),FALSE),0)=0,"",IFERROR(VLOOKUP(#REF!,$A$78:$K$92,MATCH(mois_en_cours,$A$77:$K$77,0),FALSE),0))</f>
        <v/>
      </c>
    </row>
    <row r="92" spans="1:13" x14ac:dyDescent="0.2">
      <c r="A92" s="24"/>
      <c r="B92" s="24"/>
      <c r="C92" s="24"/>
      <c r="D92" s="24"/>
      <c r="E92" s="24"/>
      <c r="F92" s="24"/>
      <c r="G92" s="24"/>
      <c r="H92" s="24"/>
      <c r="I92" s="24"/>
      <c r="J92" s="24"/>
      <c r="K92" s="24"/>
      <c r="L92" s="14" t="str">
        <f t="shared" si="11"/>
        <v/>
      </c>
      <c r="M92" s="20" t="str">
        <f>IF(IFERROR(VLOOKUP(#REF!,$A$78:$K$92,MATCH(mois_en_cours,$A$77:$K$77,0),FALSE),0)=0,"",IFERROR(VLOOKUP(#REF!,$A$78:$K$92,MATCH(mois_en_cours,$A$77:$K$77,0),FALSE),0))</f>
        <v/>
      </c>
    </row>
    <row r="93" spans="1:13" ht="15.75" x14ac:dyDescent="0.25">
      <c r="A93" s="15">
        <f t="shared" ref="A93:L93" si="12">SUM(A78:A92)</f>
        <v>201</v>
      </c>
      <c r="B93" s="15">
        <f t="shared" si="12"/>
        <v>272</v>
      </c>
      <c r="C93" s="15">
        <f t="shared" si="12"/>
        <v>286</v>
      </c>
      <c r="D93" s="15">
        <f t="shared" si="12"/>
        <v>251</v>
      </c>
      <c r="E93" s="15">
        <f t="shared" si="12"/>
        <v>191</v>
      </c>
      <c r="F93" s="15">
        <f t="shared" si="12"/>
        <v>187</v>
      </c>
      <c r="G93" s="15">
        <f t="shared" si="12"/>
        <v>117</v>
      </c>
      <c r="H93" s="15">
        <f t="shared" si="12"/>
        <v>427</v>
      </c>
      <c r="I93" s="15">
        <f t="shared" si="12"/>
        <v>331</v>
      </c>
      <c r="J93" s="15">
        <f t="shared" si="12"/>
        <v>256</v>
      </c>
      <c r="K93" s="15">
        <f t="shared" si="12"/>
        <v>221</v>
      </c>
      <c r="L93" s="15">
        <f t="shared" si="12"/>
        <v>2740</v>
      </c>
      <c r="M93" s="22">
        <f>SUM(M78:M92)</f>
        <v>0</v>
      </c>
    </row>
    <row r="94" spans="1:13" x14ac:dyDescent="0.2">
      <c r="A94" s="3"/>
      <c r="B94" s="3"/>
      <c r="C94" s="3"/>
      <c r="D94" s="3"/>
      <c r="E94" s="3"/>
      <c r="F94" s="3"/>
      <c r="G94" s="3"/>
      <c r="H94" s="3"/>
      <c r="L94" s="21"/>
      <c r="M94" s="19"/>
    </row>
    <row r="95" spans="1:13" x14ac:dyDescent="0.2">
      <c r="L95" s="21"/>
      <c r="M95" s="21"/>
    </row>
    <row r="96" spans="1:13" ht="15.75" x14ac:dyDescent="0.25">
      <c r="A96" s="8" t="s">
        <v>1</v>
      </c>
      <c r="B96" s="8" t="s">
        <v>2</v>
      </c>
      <c r="C96" s="8" t="s">
        <v>3</v>
      </c>
      <c r="D96" s="8" t="s">
        <v>4</v>
      </c>
      <c r="E96" s="8" t="s">
        <v>5</v>
      </c>
      <c r="F96" s="8" t="s">
        <v>6</v>
      </c>
      <c r="G96" s="8" t="s">
        <v>7</v>
      </c>
      <c r="H96" s="8" t="s">
        <v>8</v>
      </c>
      <c r="I96" s="8" t="s">
        <v>9</v>
      </c>
      <c r="J96" s="8" t="s">
        <v>0</v>
      </c>
      <c r="K96" s="8" t="s">
        <v>10</v>
      </c>
      <c r="L96" s="8" t="s">
        <v>11</v>
      </c>
      <c r="M96" s="18" t="s">
        <v>13</v>
      </c>
    </row>
    <row r="97" spans="1:13" x14ac:dyDescent="0.2">
      <c r="A97" s="12">
        <v>4</v>
      </c>
      <c r="B97" s="12">
        <v>11</v>
      </c>
      <c r="C97" s="12">
        <v>8</v>
      </c>
      <c r="D97" s="12">
        <v>14</v>
      </c>
      <c r="E97" s="12">
        <v>9</v>
      </c>
      <c r="F97" s="13">
        <v>10</v>
      </c>
      <c r="G97" s="13">
        <v>3</v>
      </c>
      <c r="J97" s="12">
        <v>14</v>
      </c>
      <c r="K97" s="12">
        <v>7</v>
      </c>
      <c r="L97" s="12">
        <f t="shared" ref="L97:L111" si="13">IF(SUM(A97:K97)=0,"",SUM(A97:K97))</f>
        <v>80</v>
      </c>
      <c r="M97" s="19" t="str">
        <f>IF(IFERROR(VLOOKUP(#REF!,$A$97:$K$111,MATCH(mois_en_cours,$A$96:$K$96,0),FALSE),0)=0,"",IFERROR(VLOOKUP(#REF!,$A$97:$K$111,MATCH(mois_en_cours,$A$96:$K$96,0),FALSE),0))</f>
        <v/>
      </c>
    </row>
    <row r="98" spans="1:13" x14ac:dyDescent="0.2">
      <c r="A98" s="12">
        <v>15</v>
      </c>
      <c r="B98" s="12">
        <v>5</v>
      </c>
      <c r="C98" s="12">
        <v>29</v>
      </c>
      <c r="D98" s="12">
        <v>25</v>
      </c>
      <c r="E98" s="12">
        <v>16</v>
      </c>
      <c r="F98" s="12">
        <v>13</v>
      </c>
      <c r="G98" s="12">
        <v>4</v>
      </c>
      <c r="J98" s="12">
        <v>8</v>
      </c>
      <c r="K98" s="12">
        <v>6</v>
      </c>
      <c r="L98" s="12">
        <f t="shared" si="13"/>
        <v>121</v>
      </c>
      <c r="M98" s="19" t="str">
        <f>IF(IFERROR(VLOOKUP(#REF!,$A$97:$K$111,MATCH(mois_en_cours,$A$96:$K$96,0),FALSE),0)=0,"",IFERROR(VLOOKUP(#REF!,$A$97:$K$111,MATCH(mois_en_cours,$A$96:$K$96,0),FALSE),0))</f>
        <v/>
      </c>
    </row>
    <row r="99" spans="1:13" x14ac:dyDescent="0.2">
      <c r="A99" s="12">
        <v>20</v>
      </c>
      <c r="B99" s="12">
        <v>27</v>
      </c>
      <c r="C99" s="12">
        <v>13</v>
      </c>
      <c r="D99" s="12">
        <v>15</v>
      </c>
      <c r="E99" s="12">
        <v>18</v>
      </c>
      <c r="F99" s="12">
        <v>18</v>
      </c>
      <c r="G99" s="12">
        <v>1</v>
      </c>
      <c r="J99" s="12">
        <v>29</v>
      </c>
      <c r="K99" s="12">
        <v>17</v>
      </c>
      <c r="L99" s="12">
        <f t="shared" si="13"/>
        <v>158</v>
      </c>
      <c r="M99" s="19" t="str">
        <f>IF(IFERROR(VLOOKUP(#REF!,$A$97:$K$111,MATCH(mois_en_cours,$A$96:$K$96,0),FALSE),0)=0,"",IFERROR(VLOOKUP(#REF!,$A$97:$K$111,MATCH(mois_en_cours,$A$96:$K$96,0),FALSE),0))</f>
        <v/>
      </c>
    </row>
    <row r="100" spans="1:13" x14ac:dyDescent="0.2">
      <c r="A100" s="12">
        <v>19</v>
      </c>
      <c r="B100" s="12">
        <v>21</v>
      </c>
      <c r="C100" s="12">
        <v>28</v>
      </c>
      <c r="D100" s="12">
        <v>22</v>
      </c>
      <c r="E100" s="12">
        <v>21</v>
      </c>
      <c r="F100" s="12">
        <v>11</v>
      </c>
      <c r="G100" s="12">
        <v>4</v>
      </c>
      <c r="J100" s="12">
        <v>21</v>
      </c>
      <c r="K100" s="12">
        <v>16</v>
      </c>
      <c r="L100" s="12">
        <f t="shared" si="13"/>
        <v>163</v>
      </c>
      <c r="M100" s="19" t="str">
        <f>IF(IFERROR(VLOOKUP(#REF!,$A$97:$K$111,MATCH(mois_en_cours,$A$96:$K$96,0),FALSE),0)=0,"",IFERROR(VLOOKUP(#REF!,$A$97:$K$111,MATCH(mois_en_cours,$A$96:$K$96,0),FALSE),0))</f>
        <v/>
      </c>
    </row>
    <row r="101" spans="1:13" x14ac:dyDescent="0.2">
      <c r="A101" s="12">
        <v>23</v>
      </c>
      <c r="B101" s="12">
        <v>23</v>
      </c>
      <c r="C101" s="12">
        <v>25</v>
      </c>
      <c r="D101" s="12">
        <v>26</v>
      </c>
      <c r="E101" s="12">
        <v>17</v>
      </c>
      <c r="F101" s="12">
        <v>21</v>
      </c>
      <c r="G101" s="12">
        <v>24</v>
      </c>
      <c r="J101" s="12">
        <v>65</v>
      </c>
      <c r="K101" s="12">
        <v>26</v>
      </c>
      <c r="L101" s="12">
        <f t="shared" si="13"/>
        <v>250</v>
      </c>
      <c r="M101" s="19" t="str">
        <f>IF(IFERROR(VLOOKUP(#REF!,$A$97:$K$111,MATCH(mois_en_cours,$A$96:$K$96,0),FALSE),0)=0,"",IFERROR(VLOOKUP(#REF!,$A$97:$K$111,MATCH(mois_en_cours,$A$96:$K$96,0),FALSE),0))</f>
        <v/>
      </c>
    </row>
    <row r="102" spans="1:13" x14ac:dyDescent="0.2">
      <c r="A102" s="12">
        <v>75</v>
      </c>
      <c r="B102" s="12">
        <v>72</v>
      </c>
      <c r="C102" s="12">
        <v>41</v>
      </c>
      <c r="D102" s="12">
        <v>61</v>
      </c>
      <c r="E102" s="12">
        <v>56</v>
      </c>
      <c r="F102" s="12">
        <v>44</v>
      </c>
      <c r="G102" s="12">
        <v>5</v>
      </c>
      <c r="J102" s="12">
        <v>62</v>
      </c>
      <c r="K102" s="12">
        <v>38</v>
      </c>
      <c r="L102" s="12">
        <f t="shared" si="13"/>
        <v>454</v>
      </c>
      <c r="M102" s="19" t="str">
        <f>IF(IFERROR(VLOOKUP(#REF!,$A$97:$K$111,MATCH(mois_en_cours,$A$96:$K$96,0),FALSE),0)=0,"",IFERROR(VLOOKUP(#REF!,$A$97:$K$111,MATCH(mois_en_cours,$A$96:$K$96,0),FALSE),0))</f>
        <v/>
      </c>
    </row>
    <row r="103" spans="1:13" x14ac:dyDescent="0.2">
      <c r="A103" s="12">
        <v>11</v>
      </c>
      <c r="B103" s="12">
        <v>18</v>
      </c>
      <c r="C103" s="12">
        <v>13</v>
      </c>
      <c r="D103" s="12">
        <v>9</v>
      </c>
      <c r="E103" s="12">
        <v>14</v>
      </c>
      <c r="F103" s="12">
        <v>20</v>
      </c>
      <c r="G103" s="12">
        <v>3</v>
      </c>
      <c r="J103" s="12">
        <v>17</v>
      </c>
      <c r="K103" s="12">
        <v>7</v>
      </c>
      <c r="L103" s="12">
        <f t="shared" si="13"/>
        <v>112</v>
      </c>
      <c r="M103" s="19" t="str">
        <f>IF(IFERROR(VLOOKUP(#REF!,$A$97:$K$111,MATCH(mois_en_cours,$A$96:$K$96,0),FALSE),0)=0,"",IFERROR(VLOOKUP(#REF!,$A$97:$K$111,MATCH(mois_en_cours,$A$96:$K$96,0),FALSE),0))</f>
        <v/>
      </c>
    </row>
    <row r="104" spans="1:13" x14ac:dyDescent="0.2">
      <c r="A104" s="12">
        <v>11</v>
      </c>
      <c r="B104" s="12">
        <v>15</v>
      </c>
      <c r="C104" s="12">
        <v>7</v>
      </c>
      <c r="D104" s="12">
        <v>6</v>
      </c>
      <c r="E104" s="12">
        <v>9</v>
      </c>
      <c r="F104" s="12">
        <v>14</v>
      </c>
      <c r="G104" s="12">
        <v>0</v>
      </c>
      <c r="J104" s="12">
        <v>11</v>
      </c>
      <c r="K104" s="12">
        <v>7</v>
      </c>
      <c r="L104" s="12">
        <f t="shared" si="13"/>
        <v>80</v>
      </c>
      <c r="M104" s="19" t="str">
        <f>IF(IFERROR(VLOOKUP(#REF!,$A$97:$K$111,MATCH(mois_en_cours,$A$96:$K$96,0),FALSE),0)=0,"",IFERROR(VLOOKUP(#REF!,$A$97:$K$111,MATCH(mois_en_cours,$A$96:$K$96,0),FALSE),0))</f>
        <v/>
      </c>
    </row>
    <row r="105" spans="1:13" x14ac:dyDescent="0.2">
      <c r="A105" s="12"/>
      <c r="B105" s="12"/>
      <c r="C105" s="12"/>
      <c r="D105" s="12"/>
      <c r="E105" s="12"/>
      <c r="F105" s="12"/>
      <c r="G105" s="12"/>
      <c r="J105" s="12"/>
      <c r="K105" s="12"/>
      <c r="L105" s="12" t="str">
        <f t="shared" si="13"/>
        <v/>
      </c>
      <c r="M105" s="19" t="str">
        <f>IF(IFERROR(VLOOKUP(#REF!,$A$97:$K$111,MATCH(mois_en_cours,$A$96:$K$96,0),FALSE),0)=0,"",IFERROR(VLOOKUP(#REF!,$A$97:$K$111,MATCH(mois_en_cours,$A$96:$K$96,0),FALSE),0))</f>
        <v/>
      </c>
    </row>
    <row r="106" spans="1:13" x14ac:dyDescent="0.2">
      <c r="A106" s="12">
        <v>20</v>
      </c>
      <c r="B106" s="12">
        <v>23</v>
      </c>
      <c r="C106" s="12">
        <v>22</v>
      </c>
      <c r="D106" s="12">
        <v>10</v>
      </c>
      <c r="E106" s="12">
        <v>14</v>
      </c>
      <c r="F106" s="12">
        <v>11</v>
      </c>
      <c r="G106" s="12">
        <v>4</v>
      </c>
      <c r="J106" s="12">
        <v>20</v>
      </c>
      <c r="K106" s="12">
        <v>21</v>
      </c>
      <c r="L106" s="12">
        <f t="shared" si="13"/>
        <v>145</v>
      </c>
      <c r="M106" s="19" t="str">
        <f>IF(IFERROR(VLOOKUP(#REF!,$A$97:$K$111,MATCH(mois_en_cours,$A$96:$K$96,0),FALSE),0)=0,"",IFERROR(VLOOKUP(#REF!,$A$97:$K$111,MATCH(mois_en_cours,$A$96:$K$96,0),FALSE),0))</f>
        <v/>
      </c>
    </row>
    <row r="107" spans="1:13" x14ac:dyDescent="0.2">
      <c r="A107" s="12">
        <v>17</v>
      </c>
      <c r="B107" s="12">
        <v>13</v>
      </c>
      <c r="C107" s="12">
        <v>9</v>
      </c>
      <c r="D107" s="12">
        <v>13</v>
      </c>
      <c r="E107" s="12">
        <v>8</v>
      </c>
      <c r="F107" s="12">
        <v>3</v>
      </c>
      <c r="G107" s="12">
        <v>4</v>
      </c>
      <c r="J107" s="12">
        <v>16</v>
      </c>
      <c r="K107" s="12">
        <v>14</v>
      </c>
      <c r="L107" s="12">
        <f t="shared" si="13"/>
        <v>97</v>
      </c>
      <c r="M107" s="19" t="str">
        <f>IF(IFERROR(VLOOKUP(#REF!,$A$97:$K$111,MATCH(mois_en_cours,$A$96:$K$96,0),FALSE),0)=0,"",IFERROR(VLOOKUP(#REF!,$A$97:$K$111,MATCH(mois_en_cours,$A$96:$K$96,0),FALSE),0))</f>
        <v/>
      </c>
    </row>
    <row r="108" spans="1:13" x14ac:dyDescent="0.2">
      <c r="A108" s="13">
        <v>15</v>
      </c>
      <c r="B108" s="13">
        <v>24</v>
      </c>
      <c r="C108" s="13">
        <v>19</v>
      </c>
      <c r="D108" s="13">
        <v>19</v>
      </c>
      <c r="E108" s="13">
        <v>21</v>
      </c>
      <c r="F108" s="13">
        <v>16</v>
      </c>
      <c r="G108" s="13">
        <v>11</v>
      </c>
      <c r="H108" s="2"/>
      <c r="I108" s="2"/>
      <c r="J108" s="13">
        <v>32</v>
      </c>
      <c r="K108" s="13">
        <v>17</v>
      </c>
      <c r="L108" s="12">
        <f t="shared" si="13"/>
        <v>174</v>
      </c>
      <c r="M108" s="19" t="str">
        <f>IF(IFERROR(VLOOKUP(#REF!,$A$97:$K$111,MATCH(mois_en_cours,$A$96:$K$96,0),FALSE),0)=0,"",IFERROR(VLOOKUP(#REF!,$A$97:$K$111,MATCH(mois_en_cours,$A$96:$K$96,0),FALSE),0))</f>
        <v/>
      </c>
    </row>
    <row r="109" spans="1:13" x14ac:dyDescent="0.2">
      <c r="A109" s="13"/>
      <c r="B109" s="13"/>
      <c r="C109" s="13"/>
      <c r="D109" s="13"/>
      <c r="E109" s="13"/>
      <c r="F109" s="13"/>
      <c r="G109" s="13"/>
      <c r="H109" s="2"/>
      <c r="I109" s="2"/>
      <c r="J109" s="13"/>
      <c r="K109" s="13"/>
      <c r="L109" s="12" t="str">
        <f t="shared" si="13"/>
        <v/>
      </c>
      <c r="M109" s="19" t="str">
        <f>IF(IFERROR(VLOOKUP(#REF!,$A$97:$K$111,MATCH(mois_en_cours,$A$96:$K$96,0),FALSE),0)=0,"",IFERROR(VLOOKUP(#REF!,$A$97:$K$111,MATCH(mois_en_cours,$A$96:$K$96,0),FALSE),0))</f>
        <v/>
      </c>
    </row>
    <row r="110" spans="1:13" x14ac:dyDescent="0.2">
      <c r="A110" s="13"/>
      <c r="B110" s="13"/>
      <c r="C110" s="13"/>
      <c r="D110" s="13"/>
      <c r="E110" s="13"/>
      <c r="F110" s="13"/>
      <c r="G110" s="13"/>
      <c r="H110" s="2"/>
      <c r="I110" s="2"/>
      <c r="J110" s="13"/>
      <c r="K110" s="13"/>
      <c r="L110" s="12" t="str">
        <f t="shared" si="13"/>
        <v/>
      </c>
      <c r="M110" s="19" t="str">
        <f>IF(IFERROR(VLOOKUP(#REF!,$A$97:$K$111,MATCH(mois_en_cours,$A$96:$K$96,0),FALSE),0)=0,"",IFERROR(VLOOKUP(#REF!,$A$97:$K$111,MATCH(mois_en_cours,$A$96:$K$96,0),FALSE),0))</f>
        <v/>
      </c>
    </row>
    <row r="111" spans="1:13" x14ac:dyDescent="0.2">
      <c r="A111" s="14"/>
      <c r="B111" s="14"/>
      <c r="C111" s="14"/>
      <c r="D111" s="14"/>
      <c r="E111" s="14"/>
      <c r="F111" s="14"/>
      <c r="G111" s="14"/>
      <c r="H111" s="17"/>
      <c r="I111" s="17"/>
      <c r="J111" s="14"/>
      <c r="K111" s="14"/>
      <c r="L111" s="14" t="str">
        <f t="shared" si="13"/>
        <v/>
      </c>
      <c r="M111" s="20" t="str">
        <f>IF(IFERROR(VLOOKUP(#REF!,$A$97:$K$111,MATCH(mois_en_cours,$A$96:$K$96,0),FALSE),0)=0,"",IFERROR(VLOOKUP(#REF!,$A$97:$K$111,MATCH(mois_en_cours,$A$96:$K$96,0),FALSE),0))</f>
        <v/>
      </c>
    </row>
    <row r="112" spans="1:13" ht="15.75" x14ac:dyDescent="0.25">
      <c r="A112" s="15">
        <f t="shared" ref="A112:L112" si="14">SUM(A97:A111)</f>
        <v>230</v>
      </c>
      <c r="B112" s="15">
        <f t="shared" si="14"/>
        <v>252</v>
      </c>
      <c r="C112" s="15">
        <f t="shared" si="14"/>
        <v>214</v>
      </c>
      <c r="D112" s="15">
        <f t="shared" si="14"/>
        <v>220</v>
      </c>
      <c r="E112" s="15">
        <f t="shared" si="14"/>
        <v>203</v>
      </c>
      <c r="F112" s="15">
        <f t="shared" si="14"/>
        <v>181</v>
      </c>
      <c r="G112" s="15">
        <f t="shared" si="14"/>
        <v>63</v>
      </c>
      <c r="H112" s="15">
        <f t="shared" si="14"/>
        <v>0</v>
      </c>
      <c r="I112" s="15">
        <f t="shared" si="14"/>
        <v>0</v>
      </c>
      <c r="J112" s="15">
        <f t="shared" si="14"/>
        <v>295</v>
      </c>
      <c r="K112" s="15">
        <f t="shared" si="14"/>
        <v>176</v>
      </c>
      <c r="L112" s="15">
        <f t="shared" si="14"/>
        <v>1834</v>
      </c>
      <c r="M112" s="22">
        <f>SUM(M97:M111)</f>
        <v>0</v>
      </c>
    </row>
    <row r="114" spans="1:13" x14ac:dyDescent="0.2">
      <c r="L114" s="21"/>
      <c r="M114" s="21"/>
    </row>
    <row r="115" spans="1:13" ht="15.75" x14ac:dyDescent="0.25">
      <c r="A115" s="8" t="s">
        <v>1</v>
      </c>
      <c r="B115" s="8" t="s">
        <v>2</v>
      </c>
      <c r="C115" s="8" t="s">
        <v>3</v>
      </c>
      <c r="D115" s="8" t="s">
        <v>4</v>
      </c>
      <c r="E115" s="8" t="s">
        <v>5</v>
      </c>
      <c r="F115" s="8" t="s">
        <v>6</v>
      </c>
      <c r="G115" s="8" t="s">
        <v>7</v>
      </c>
      <c r="H115" s="8" t="s">
        <v>8</v>
      </c>
      <c r="I115" s="8" t="s">
        <v>9</v>
      </c>
      <c r="J115" s="8" t="s">
        <v>0</v>
      </c>
      <c r="K115" s="8" t="s">
        <v>10</v>
      </c>
      <c r="L115" s="8" t="s">
        <v>11</v>
      </c>
      <c r="M115" s="18" t="s">
        <v>13</v>
      </c>
    </row>
    <row r="116" spans="1:13" x14ac:dyDescent="0.2">
      <c r="A116" s="12"/>
      <c r="B116" s="12"/>
      <c r="C116" s="12"/>
      <c r="D116" s="12"/>
      <c r="E116" s="12"/>
      <c r="F116" s="13"/>
      <c r="G116" s="13"/>
      <c r="J116" s="12"/>
      <c r="K116" s="12"/>
      <c r="L116" s="12" t="str">
        <f t="shared" ref="L116:L130" si="15">IF(SUM(A116:K116)=0,"",SUM(A116:K116))</f>
        <v/>
      </c>
      <c r="M116" s="19" t="str">
        <f>IF(IFERROR(VLOOKUP(#REF!,$A$116:$K$130,MATCH(mois_en_cours,$A$115:$K$115,0),FALSE),0)=0,"",IFERROR(VLOOKUP(#REF!,$A$116:$K$130,MATCH(mois_en_cours,$A$115:$K$115,0),FALSE),0))</f>
        <v/>
      </c>
    </row>
    <row r="117" spans="1:13" x14ac:dyDescent="0.2">
      <c r="A117" s="12"/>
      <c r="B117" s="12"/>
      <c r="C117" s="12"/>
      <c r="D117" s="12"/>
      <c r="E117" s="12"/>
      <c r="F117" s="12"/>
      <c r="G117" s="12"/>
      <c r="J117" s="12"/>
      <c r="K117" s="12"/>
      <c r="L117" s="12" t="str">
        <f t="shared" si="15"/>
        <v/>
      </c>
      <c r="M117" s="19" t="str">
        <f>IF(IFERROR(VLOOKUP(#REF!,$A$116:$K$130,MATCH(mois_en_cours,$A$115:$K$115,0),FALSE),0)=0,"",IFERROR(VLOOKUP(#REF!,$A$116:$K$130,MATCH(mois_en_cours,$A$115:$K$115,0),FALSE),0))</f>
        <v/>
      </c>
    </row>
    <row r="118" spans="1:13" x14ac:dyDescent="0.2">
      <c r="A118" s="12"/>
      <c r="B118" s="12"/>
      <c r="C118" s="12"/>
      <c r="D118" s="12"/>
      <c r="E118" s="12"/>
      <c r="F118" s="12"/>
      <c r="G118" s="12"/>
      <c r="J118" s="12"/>
      <c r="K118" s="12"/>
      <c r="L118" s="12" t="str">
        <f t="shared" si="15"/>
        <v/>
      </c>
      <c r="M118" s="19" t="str">
        <f>IF(IFERROR(VLOOKUP(#REF!,$A$116:$K$130,MATCH(mois_en_cours,$A$115:$K$115,0),FALSE),0)=0,"",IFERROR(VLOOKUP(#REF!,$A$116:$K$130,MATCH(mois_en_cours,$A$115:$K$115,0),FALSE),0))</f>
        <v/>
      </c>
    </row>
    <row r="119" spans="1:13" x14ac:dyDescent="0.2">
      <c r="A119" s="12"/>
      <c r="B119" s="12"/>
      <c r="C119" s="12"/>
      <c r="D119" s="12"/>
      <c r="E119" s="12"/>
      <c r="F119" s="12"/>
      <c r="G119" s="12"/>
      <c r="J119" s="12"/>
      <c r="K119" s="12"/>
      <c r="L119" s="12" t="str">
        <f t="shared" si="15"/>
        <v/>
      </c>
      <c r="M119" s="19" t="str">
        <f>IF(IFERROR(VLOOKUP(#REF!,$A$116:$K$130,MATCH(mois_en_cours,$A$115:$K$115,0),FALSE),0)=0,"",IFERROR(VLOOKUP(#REF!,$A$116:$K$130,MATCH(mois_en_cours,$A$115:$K$115,0),FALSE),0))</f>
        <v/>
      </c>
    </row>
    <row r="120" spans="1:13" x14ac:dyDescent="0.2">
      <c r="A120" s="12"/>
      <c r="B120" s="12"/>
      <c r="C120" s="12"/>
      <c r="D120" s="12"/>
      <c r="E120" s="12"/>
      <c r="F120" s="12"/>
      <c r="G120" s="12"/>
      <c r="J120" s="12"/>
      <c r="K120" s="12"/>
      <c r="L120" s="12" t="str">
        <f t="shared" si="15"/>
        <v/>
      </c>
      <c r="M120" s="19" t="str">
        <f>IF(IFERROR(VLOOKUP(#REF!,$A$116:$K$130,MATCH(mois_en_cours,$A$115:$K$115,0),FALSE),0)=0,"",IFERROR(VLOOKUP(#REF!,$A$116:$K$130,MATCH(mois_en_cours,$A$115:$K$115,0),FALSE),0))</f>
        <v/>
      </c>
    </row>
    <row r="121" spans="1:13" x14ac:dyDescent="0.2">
      <c r="A121" s="12"/>
      <c r="B121" s="12"/>
      <c r="C121" s="12"/>
      <c r="D121" s="12"/>
      <c r="E121" s="12"/>
      <c r="F121" s="12"/>
      <c r="G121" s="12"/>
      <c r="J121" s="12"/>
      <c r="K121" s="12"/>
      <c r="L121" s="12" t="str">
        <f t="shared" si="15"/>
        <v/>
      </c>
      <c r="M121" s="19" t="str">
        <f>IF(IFERROR(VLOOKUP(#REF!,$A$116:$K$130,MATCH(mois_en_cours,$A$115:$K$115,0),FALSE),0)=0,"",IFERROR(VLOOKUP(#REF!,$A$116:$K$130,MATCH(mois_en_cours,$A$115:$K$115,0),FALSE),0))</f>
        <v/>
      </c>
    </row>
    <row r="122" spans="1:13" x14ac:dyDescent="0.2">
      <c r="A122" s="12"/>
      <c r="B122" s="12"/>
      <c r="C122" s="12"/>
      <c r="D122" s="12"/>
      <c r="E122" s="12"/>
      <c r="F122" s="12"/>
      <c r="G122" s="12"/>
      <c r="J122" s="12"/>
      <c r="K122" s="12"/>
      <c r="L122" s="12" t="str">
        <f t="shared" si="15"/>
        <v/>
      </c>
      <c r="M122" s="19" t="str">
        <f>IF(IFERROR(VLOOKUP(#REF!,$A$116:$K$130,MATCH(mois_en_cours,$A$115:$K$115,0),FALSE),0)=0,"",IFERROR(VLOOKUP(#REF!,$A$116:$K$130,MATCH(mois_en_cours,$A$115:$K$115,0),FALSE),0))</f>
        <v/>
      </c>
    </row>
    <row r="123" spans="1:13" x14ac:dyDescent="0.2">
      <c r="A123" s="12"/>
      <c r="B123" s="12"/>
      <c r="C123" s="12"/>
      <c r="D123" s="12"/>
      <c r="E123" s="12"/>
      <c r="F123" s="12"/>
      <c r="G123" s="12"/>
      <c r="J123" s="12"/>
      <c r="K123" s="12"/>
      <c r="L123" s="12" t="str">
        <f t="shared" si="15"/>
        <v/>
      </c>
      <c r="M123" s="19" t="str">
        <f>IF(IFERROR(VLOOKUP(#REF!,$A$116:$K$130,MATCH(mois_en_cours,$A$115:$K$115,0),FALSE),0)=0,"",IFERROR(VLOOKUP(#REF!,$A$116:$K$130,MATCH(mois_en_cours,$A$115:$K$115,0),FALSE),0))</f>
        <v/>
      </c>
    </row>
    <row r="124" spans="1:13" x14ac:dyDescent="0.2">
      <c r="A124" s="12"/>
      <c r="B124" s="12"/>
      <c r="C124" s="12"/>
      <c r="D124" s="12"/>
      <c r="E124" s="12"/>
      <c r="F124" s="12"/>
      <c r="G124" s="12"/>
      <c r="J124" s="12"/>
      <c r="K124" s="12"/>
      <c r="L124" s="12" t="str">
        <f t="shared" si="15"/>
        <v/>
      </c>
      <c r="M124" s="19" t="str">
        <f>IF(IFERROR(VLOOKUP(#REF!,$A$116:$K$130,MATCH(mois_en_cours,$A$115:$K$115,0),FALSE),0)=0,"",IFERROR(VLOOKUP(#REF!,$A$116:$K$130,MATCH(mois_en_cours,$A$115:$K$115,0),FALSE),0))</f>
        <v/>
      </c>
    </row>
    <row r="125" spans="1:13" x14ac:dyDescent="0.2">
      <c r="A125" s="12"/>
      <c r="B125" s="12"/>
      <c r="C125" s="12"/>
      <c r="D125" s="12"/>
      <c r="E125" s="12"/>
      <c r="F125" s="12"/>
      <c r="G125" s="12"/>
      <c r="J125" s="12"/>
      <c r="K125" s="12"/>
      <c r="L125" s="12" t="str">
        <f t="shared" si="15"/>
        <v/>
      </c>
      <c r="M125" s="19" t="str">
        <f>IF(IFERROR(VLOOKUP(#REF!,$A$116:$K$130,MATCH(mois_en_cours,$A$115:$K$115,0),FALSE),0)=0,"",IFERROR(VLOOKUP(#REF!,$A$116:$K$130,MATCH(mois_en_cours,$A$115:$K$115,0),FALSE),0))</f>
        <v/>
      </c>
    </row>
    <row r="126" spans="1:13" x14ac:dyDescent="0.2">
      <c r="A126" s="12"/>
      <c r="B126" s="12"/>
      <c r="C126" s="12"/>
      <c r="D126" s="12"/>
      <c r="E126" s="12"/>
      <c r="F126" s="12"/>
      <c r="G126" s="12"/>
      <c r="J126" s="12"/>
      <c r="K126" s="12"/>
      <c r="L126" s="12" t="str">
        <f t="shared" si="15"/>
        <v/>
      </c>
      <c r="M126" s="19" t="str">
        <f>IF(IFERROR(VLOOKUP(#REF!,$A$116:$K$130,MATCH(mois_en_cours,$A$115:$K$115,0),FALSE),0)=0,"",IFERROR(VLOOKUP(#REF!,$A$116:$K$130,MATCH(mois_en_cours,$A$115:$K$115,0),FALSE),0))</f>
        <v/>
      </c>
    </row>
    <row r="127" spans="1:13" x14ac:dyDescent="0.2">
      <c r="A127" s="12"/>
      <c r="B127" s="12"/>
      <c r="C127" s="12"/>
      <c r="D127" s="13"/>
      <c r="E127" s="13"/>
      <c r="F127" s="13"/>
      <c r="G127" s="13"/>
      <c r="H127" s="2"/>
      <c r="I127" s="2"/>
      <c r="J127" s="13"/>
      <c r="K127" s="13"/>
      <c r="L127" s="12" t="str">
        <f t="shared" si="15"/>
        <v/>
      </c>
      <c r="M127" s="19" t="str">
        <f>IF(IFERROR(VLOOKUP(#REF!,$A$116:$K$130,MATCH(mois_en_cours,$A$115:$K$115,0),FALSE),0)=0,"",IFERROR(VLOOKUP(#REF!,$A$116:$K$130,MATCH(mois_en_cours,$A$115:$K$115,0),FALSE),0))</f>
        <v/>
      </c>
    </row>
    <row r="128" spans="1:13" x14ac:dyDescent="0.2">
      <c r="A128" s="12"/>
      <c r="B128" s="12"/>
      <c r="C128" s="12"/>
      <c r="D128" s="13"/>
      <c r="E128" s="13"/>
      <c r="F128" s="13"/>
      <c r="G128" s="13"/>
      <c r="H128" s="2"/>
      <c r="I128" s="2"/>
      <c r="J128" s="13"/>
      <c r="K128" s="13"/>
      <c r="L128" s="12" t="str">
        <f t="shared" si="15"/>
        <v/>
      </c>
      <c r="M128" s="19" t="str">
        <f>IF(IFERROR(VLOOKUP(#REF!,$A$116:$K$130,MATCH(mois_en_cours,$A$115:$K$115,0),FALSE),0)=0,"",IFERROR(VLOOKUP(#REF!,$A$116:$K$130,MATCH(mois_en_cours,$A$115:$K$115,0),FALSE),0))</f>
        <v/>
      </c>
    </row>
    <row r="129" spans="1:13" x14ac:dyDescent="0.2">
      <c r="A129" s="12"/>
      <c r="B129" s="13"/>
      <c r="C129" s="13"/>
      <c r="D129" s="13"/>
      <c r="E129" s="13"/>
      <c r="F129" s="13"/>
      <c r="G129" s="13"/>
      <c r="H129" s="2"/>
      <c r="I129" s="2"/>
      <c r="J129" s="13"/>
      <c r="K129" s="13"/>
      <c r="L129" s="12" t="str">
        <f t="shared" si="15"/>
        <v/>
      </c>
      <c r="M129" s="19" t="str">
        <f>IF(IFERROR(VLOOKUP(#REF!,$A$116:$K$130,MATCH(mois_en_cours,$A$115:$K$115,0),FALSE),0)=0,"",IFERROR(VLOOKUP(#REF!,$A$116:$K$130,MATCH(mois_en_cours,$A$115:$K$115,0),FALSE),0))</f>
        <v/>
      </c>
    </row>
    <row r="130" spans="1:13" x14ac:dyDescent="0.2">
      <c r="A130" s="14"/>
      <c r="B130" s="14"/>
      <c r="C130" s="14"/>
      <c r="D130" s="14"/>
      <c r="E130" s="14"/>
      <c r="F130" s="14"/>
      <c r="G130" s="14"/>
      <c r="H130" s="17"/>
      <c r="I130" s="17"/>
      <c r="J130" s="14"/>
      <c r="K130" s="14"/>
      <c r="L130" s="14" t="str">
        <f t="shared" si="15"/>
        <v/>
      </c>
      <c r="M130" s="20" t="str">
        <f>IF(IFERROR(VLOOKUP(#REF!,$A$116:$K$130,MATCH(mois_en_cours,$A$115:$K$115,0),FALSE),0)=0,"",IFERROR(VLOOKUP(#REF!,$A$116:$K$130,MATCH(mois_en_cours,$A$115:$K$115,0),FALSE),0))</f>
        <v/>
      </c>
    </row>
    <row r="131" spans="1:13" ht="15.75" x14ac:dyDescent="0.25">
      <c r="A131" s="15">
        <f t="shared" ref="A131" si="16">SUM(A116:A130)</f>
        <v>0</v>
      </c>
      <c r="B131" s="15">
        <f t="shared" ref="B131" si="17">SUM(B116:B130)</f>
        <v>0</v>
      </c>
      <c r="C131" s="15">
        <f t="shared" ref="C131" si="18">SUM(C116:C130)</f>
        <v>0</v>
      </c>
      <c r="D131" s="15">
        <f t="shared" ref="D131" si="19">SUM(D116:D130)</f>
        <v>0</v>
      </c>
      <c r="E131" s="15">
        <f t="shared" ref="E131" si="20">SUM(E116:E130)</f>
        <v>0</v>
      </c>
      <c r="F131" s="15">
        <f t="shared" ref="F131" si="21">SUM(F116:F130)</f>
        <v>0</v>
      </c>
      <c r="G131" s="15">
        <f t="shared" ref="G131" si="22">SUM(G116:G130)</f>
        <v>0</v>
      </c>
      <c r="H131" s="15">
        <f t="shared" ref="H131" si="23">SUM(H116:H130)</f>
        <v>0</v>
      </c>
      <c r="I131" s="15">
        <f t="shared" ref="I131" si="24">SUM(I116:I130)</f>
        <v>0</v>
      </c>
      <c r="J131" s="15">
        <f t="shared" ref="J131" si="25">SUM(J116:J130)</f>
        <v>0</v>
      </c>
      <c r="K131" s="15">
        <f t="shared" ref="K131" si="26">SUM(K116:K130)</f>
        <v>0</v>
      </c>
      <c r="L131" s="15">
        <f t="shared" ref="L131" si="27">SUM(L116:L130)</f>
        <v>0</v>
      </c>
      <c r="M131" s="22">
        <f>SUM(M116:M127)</f>
        <v>0</v>
      </c>
    </row>
    <row r="196" spans="25:29" ht="15.75" x14ac:dyDescent="0.25">
      <c r="Y196" s="16"/>
      <c r="AA196" s="16"/>
      <c r="AC196" s="16"/>
    </row>
    <row r="208" spans="25:29" s="2" customFormat="1" x14ac:dyDescent="0.2"/>
    <row r="211" spans="24:24" s="23" customFormat="1" x14ac:dyDescent="0.2"/>
    <row r="213" spans="24:24" x14ac:dyDescent="0.2">
      <c r="X213" s="12"/>
    </row>
    <row r="227" s="2" customFormat="1" x14ac:dyDescent="0.2"/>
  </sheetData>
  <mergeCells count="1">
    <mergeCell ref="B36:M3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U36"/>
  <sheetViews>
    <sheetView showGridLines="0" zoomScale="55" zoomScaleNormal="55" workbookViewId="0">
      <selection activeCell="L24" sqref="L24:L25"/>
    </sheetView>
  </sheetViews>
  <sheetFormatPr baseColWidth="10" defaultRowHeight="14.25" x14ac:dyDescent="0.2"/>
  <cols>
    <col min="1" max="1" width="2.21875" customWidth="1"/>
    <col min="2" max="2" width="2.21875" style="51" customWidth="1"/>
    <col min="3" max="3" width="12.33203125" style="51" bestFit="1" customWidth="1"/>
    <col min="4" max="4" width="8" style="51" customWidth="1"/>
    <col min="5" max="5" width="2.21875" style="51" customWidth="1"/>
    <col min="6" max="6" width="4.109375" style="51" customWidth="1"/>
    <col min="7" max="7" width="2.21875" style="51" customWidth="1"/>
    <col min="8" max="8" width="11.77734375" style="51" customWidth="1"/>
    <col min="9" max="9" width="2.21875" style="51" customWidth="1"/>
    <col min="10" max="10" width="4.109375" style="51" customWidth="1"/>
    <col min="11" max="11" width="2.21875" style="51" customWidth="1"/>
    <col min="12" max="12" width="19.6640625" style="51" customWidth="1"/>
    <col min="13" max="13" width="13.77734375" style="51" customWidth="1"/>
    <col min="14" max="14" width="2.21875" style="51" customWidth="1"/>
    <col min="15" max="15" width="4.109375" customWidth="1"/>
    <col min="16" max="16" width="2.21875" customWidth="1"/>
    <col min="17" max="17" width="27.5546875" customWidth="1"/>
    <col min="18" max="18" width="33.44140625" customWidth="1"/>
    <col min="19" max="19" width="36.109375" bestFit="1" customWidth="1"/>
    <col min="20" max="20" width="23.44140625" customWidth="1"/>
    <col min="21" max="21" width="2.21875" customWidth="1"/>
  </cols>
  <sheetData>
    <row r="3" spans="2:21" ht="21.75" customHeight="1" x14ac:dyDescent="0.2"/>
    <row r="4" spans="2:21" s="5" customFormat="1" ht="24.75" customHeight="1" x14ac:dyDescent="0.2">
      <c r="B4" s="76"/>
      <c r="C4" s="76"/>
      <c r="D4" s="76"/>
      <c r="E4" s="76"/>
      <c r="F4" s="52"/>
      <c r="G4" s="76"/>
      <c r="H4" s="76"/>
      <c r="I4" s="76"/>
      <c r="J4" s="53"/>
      <c r="K4" s="76"/>
      <c r="L4" s="76"/>
      <c r="M4" s="76"/>
      <c r="N4" s="76"/>
      <c r="O4" s="6"/>
      <c r="P4" s="73"/>
      <c r="Q4" s="73"/>
      <c r="R4" s="73"/>
      <c r="S4" s="73"/>
      <c r="T4" s="73"/>
      <c r="U4" s="73"/>
    </row>
    <row r="5" spans="2:21" ht="15" x14ac:dyDescent="0.2">
      <c r="E5" s="54"/>
      <c r="F5" s="55"/>
      <c r="G5" s="55"/>
      <c r="J5" s="56"/>
      <c r="K5" s="56"/>
      <c r="L5" s="56"/>
      <c r="O5" s="4"/>
      <c r="P5" s="55"/>
      <c r="Q5" s="51"/>
      <c r="R5" s="51"/>
      <c r="S5" s="51"/>
      <c r="T5" s="51"/>
      <c r="U5" s="51"/>
    </row>
    <row r="6" spans="2:21" ht="15.75" x14ac:dyDescent="0.25">
      <c r="C6" s="57"/>
      <c r="D6" s="58"/>
      <c r="E6" s="54"/>
      <c r="F6" s="55"/>
      <c r="G6" s="55"/>
      <c r="H6" s="59"/>
      <c r="J6" s="56"/>
      <c r="K6" s="57"/>
      <c r="L6" s="57"/>
      <c r="O6" s="4"/>
      <c r="P6" s="55"/>
      <c r="Q6" s="69" t="s">
        <v>58</v>
      </c>
      <c r="R6" s="59" t="s">
        <v>33</v>
      </c>
      <c r="S6" s="59" t="s">
        <v>32</v>
      </c>
      <c r="T6" s="59" t="s">
        <v>14</v>
      </c>
      <c r="U6" s="51"/>
    </row>
    <row r="7" spans="2:21" ht="15" x14ac:dyDescent="0.2">
      <c r="C7" s="60"/>
      <c r="D7" s="55"/>
      <c r="E7" s="54"/>
      <c r="F7" s="55"/>
      <c r="G7" s="55"/>
      <c r="H7" s="61"/>
      <c r="J7" s="56"/>
      <c r="K7" s="56"/>
      <c r="L7" s="62"/>
      <c r="M7" s="63"/>
      <c r="N7" s="56"/>
      <c r="O7" s="4"/>
      <c r="P7" s="55"/>
      <c r="Q7" s="71" t="s">
        <v>25</v>
      </c>
      <c r="R7" s="70">
        <v>50</v>
      </c>
      <c r="S7" s="70">
        <v>48</v>
      </c>
      <c r="T7" s="72" t="str">
        <f>IF(Q7="","",LEFT(Q7,FIND(" ",Q7)-1)&amp;MID(Q7,FIND(" ",Q7),4)&amp;" "&amp;$L$22&amp;RIGHT($M$7,2))</f>
        <v xml:space="preserve">FEDERER ROG </v>
      </c>
      <c r="U7" s="51"/>
    </row>
    <row r="8" spans="2:21" ht="15" x14ac:dyDescent="0.2">
      <c r="C8" s="60"/>
      <c r="D8" s="55"/>
      <c r="E8" s="54"/>
      <c r="F8" s="55"/>
      <c r="G8" s="55"/>
      <c r="H8" s="61"/>
      <c r="J8" s="56"/>
      <c r="K8" s="56"/>
      <c r="L8" s="64"/>
      <c r="M8" s="64"/>
      <c r="N8" s="56"/>
      <c r="O8" s="4"/>
      <c r="P8" s="55"/>
      <c r="Q8" s="71" t="s">
        <v>26</v>
      </c>
      <c r="R8" s="70">
        <v>52</v>
      </c>
      <c r="S8" s="70">
        <v>49</v>
      </c>
      <c r="T8" s="72" t="str">
        <f t="shared" ref="T8:T14" si="0">IF(Q8="","",LEFT(Q8,FIND(" ",Q8)-1)&amp;MID(Q8,FIND(" ",Q8),4)&amp;" "&amp;$L$22&amp;RIGHT($M$7,2))</f>
        <v xml:space="preserve">NADAL RAP </v>
      </c>
      <c r="U8" s="51"/>
    </row>
    <row r="9" spans="2:21" ht="15.75" x14ac:dyDescent="0.25">
      <c r="C9" s="60"/>
      <c r="D9" s="55"/>
      <c r="E9" s="54"/>
      <c r="F9" s="55"/>
      <c r="G9" s="55"/>
      <c r="H9" s="61"/>
      <c r="J9" s="56"/>
      <c r="K9" s="56"/>
      <c r="L9" s="57"/>
      <c r="M9" s="64"/>
      <c r="N9" s="56"/>
      <c r="O9" s="4"/>
      <c r="P9" s="55"/>
      <c r="Q9" s="71" t="s">
        <v>30</v>
      </c>
      <c r="R9" s="70">
        <v>53</v>
      </c>
      <c r="S9" s="70">
        <v>50</v>
      </c>
      <c r="T9" s="72" t="str">
        <f t="shared" si="0"/>
        <v xml:space="preserve">DJOKOVIC NOV </v>
      </c>
      <c r="U9" s="51"/>
    </row>
    <row r="10" spans="2:21" ht="15" x14ac:dyDescent="0.2">
      <c r="C10" s="60"/>
      <c r="D10" s="55"/>
      <c r="E10" s="54"/>
      <c r="F10" s="55"/>
      <c r="G10" s="55"/>
      <c r="H10" s="61"/>
      <c r="J10" s="56"/>
      <c r="K10" s="56"/>
      <c r="L10" s="63"/>
      <c r="M10" s="62"/>
      <c r="N10" s="56"/>
      <c r="O10" s="4"/>
      <c r="P10" s="55"/>
      <c r="Q10" s="71" t="s">
        <v>27</v>
      </c>
      <c r="R10" s="70">
        <v>35</v>
      </c>
      <c r="S10" s="70">
        <v>33</v>
      </c>
      <c r="T10" s="72" t="str">
        <f t="shared" si="0"/>
        <v xml:space="preserve">RUNE HOL </v>
      </c>
      <c r="U10" s="51"/>
    </row>
    <row r="11" spans="2:21" ht="15" x14ac:dyDescent="0.2">
      <c r="C11" s="60"/>
      <c r="D11" s="55"/>
      <c r="E11" s="54"/>
      <c r="F11" s="55"/>
      <c r="G11" s="55"/>
      <c r="H11" s="61"/>
      <c r="J11" s="56"/>
      <c r="K11" s="56"/>
      <c r="L11" s="65"/>
      <c r="M11" s="62"/>
      <c r="N11" s="56"/>
      <c r="O11" s="4"/>
      <c r="P11" s="55"/>
      <c r="Q11" s="71" t="s">
        <v>28</v>
      </c>
      <c r="R11" s="70">
        <v>40</v>
      </c>
      <c r="S11" s="70">
        <v>38</v>
      </c>
      <c r="T11" s="72" t="str">
        <f t="shared" si="0"/>
        <v xml:space="preserve">RUUD CAP </v>
      </c>
      <c r="U11" s="51"/>
    </row>
    <row r="12" spans="2:21" ht="15.75" x14ac:dyDescent="0.25">
      <c r="C12" s="60"/>
      <c r="D12" s="55"/>
      <c r="E12" s="54"/>
      <c r="F12" s="55"/>
      <c r="G12" s="55"/>
      <c r="H12" s="61"/>
      <c r="J12" s="56"/>
      <c r="K12" s="56"/>
      <c r="L12" s="57"/>
      <c r="M12" s="65"/>
      <c r="N12" s="56"/>
      <c r="O12" s="4"/>
      <c r="P12" s="55"/>
      <c r="Q12" s="71" t="s">
        <v>29</v>
      </c>
      <c r="R12" s="70">
        <v>30</v>
      </c>
      <c r="S12" s="70">
        <v>29</v>
      </c>
      <c r="T12" s="72" t="str">
        <f t="shared" si="0"/>
        <v xml:space="preserve">TSITSIPAS STE </v>
      </c>
      <c r="U12" s="51"/>
    </row>
    <row r="13" spans="2:21" ht="15.75" customHeight="1" x14ac:dyDescent="0.2">
      <c r="C13" s="60"/>
      <c r="D13" s="55"/>
      <c r="E13" s="54"/>
      <c r="F13" s="55"/>
      <c r="G13" s="55"/>
      <c r="H13" s="61"/>
      <c r="J13" s="56"/>
      <c r="K13" s="56"/>
      <c r="L13" s="65"/>
      <c r="M13" s="62"/>
      <c r="N13" s="56"/>
      <c r="O13" s="4" t="s">
        <v>12</v>
      </c>
      <c r="P13" s="55"/>
      <c r="Q13" s="71" t="s">
        <v>43</v>
      </c>
      <c r="R13" s="70">
        <v>20</v>
      </c>
      <c r="S13" s="70">
        <v>19</v>
      </c>
      <c r="T13" s="72" t="str">
        <f t="shared" si="0"/>
        <v xml:space="preserve">HUMBERT UGO </v>
      </c>
      <c r="U13" s="51"/>
    </row>
    <row r="14" spans="2:21" ht="15" x14ac:dyDescent="0.2">
      <c r="C14" s="60"/>
      <c r="D14" s="55"/>
      <c r="E14" s="54"/>
      <c r="F14" s="55"/>
      <c r="G14" s="55"/>
      <c r="H14" s="61"/>
      <c r="J14" s="56"/>
      <c r="K14" s="56"/>
      <c r="L14" s="65"/>
      <c r="M14" s="62"/>
      <c r="N14" s="56"/>
      <c r="O14" s="4"/>
      <c r="P14" s="55"/>
      <c r="Q14" s="71" t="s">
        <v>31</v>
      </c>
      <c r="R14" s="70">
        <v>25</v>
      </c>
      <c r="S14" s="70">
        <v>24</v>
      </c>
      <c r="T14" s="72" t="str">
        <f t="shared" si="0"/>
        <v xml:space="preserve">GASQUET RIC </v>
      </c>
      <c r="U14" s="51"/>
    </row>
    <row r="15" spans="2:21" ht="15.75" x14ac:dyDescent="0.25">
      <c r="C15" s="60"/>
      <c r="D15" s="55"/>
      <c r="E15" s="54"/>
      <c r="F15" s="55"/>
      <c r="G15" s="55"/>
      <c r="H15" s="61"/>
      <c r="J15" s="56"/>
      <c r="K15" s="56"/>
      <c r="L15" s="57"/>
      <c r="M15" s="62"/>
      <c r="N15" s="56"/>
      <c r="O15" s="4"/>
      <c r="P15" s="55"/>
      <c r="Q15" s="71" t="s">
        <v>37</v>
      </c>
      <c r="R15" s="70">
        <v>20</v>
      </c>
      <c r="S15" s="70">
        <v>19</v>
      </c>
      <c r="T15" s="72" t="str">
        <f>IF(Q17="","",LEFT(Q17,FIND(" ",Q17)-1)&amp;MID(Q17,FIND(" ",Q17),4)&amp;" "&amp;$L$22&amp;RIGHT($M$7,2))</f>
        <v xml:space="preserve">GAUFF COC </v>
      </c>
      <c r="U15" s="51"/>
    </row>
    <row r="16" spans="2:21" ht="15" x14ac:dyDescent="0.2">
      <c r="C16" s="60"/>
      <c r="D16" s="55"/>
      <c r="E16" s="54"/>
      <c r="F16" s="55"/>
      <c r="G16" s="55"/>
      <c r="H16" s="61"/>
      <c r="J16" s="56"/>
      <c r="K16" s="56"/>
      <c r="L16" s="62"/>
      <c r="M16" s="66"/>
      <c r="N16" s="56"/>
      <c r="O16" s="4"/>
      <c r="P16" s="55"/>
      <c r="Q16" s="71" t="s">
        <v>40</v>
      </c>
      <c r="R16" s="70">
        <v>20</v>
      </c>
      <c r="S16" s="70">
        <v>19</v>
      </c>
      <c r="T16" s="72" t="str">
        <f>IF(Q18="","",LEFT(Q18,FIND(" ",Q18)-1)&amp;MID(Q18,FIND(" ",Q18),4)&amp;" "&amp;$L$22&amp;RIGHT($M$7,2))</f>
        <v xml:space="preserve">SVITOLINA ELI </v>
      </c>
      <c r="U16" s="51"/>
    </row>
    <row r="17" spans="2:21" ht="15" x14ac:dyDescent="0.2">
      <c r="C17" s="60"/>
      <c r="D17" s="55"/>
      <c r="H17" s="61"/>
      <c r="L17" s="64"/>
      <c r="M17" s="64"/>
      <c r="P17" s="55"/>
      <c r="Q17" s="71" t="s">
        <v>34</v>
      </c>
      <c r="R17" s="70">
        <v>40</v>
      </c>
      <c r="S17" s="70">
        <v>38</v>
      </c>
      <c r="T17" s="72" t="str">
        <f>IF(Q19="","",LEFT(Q19,FIND(" ",Q19)-1)&amp;MID(Q19,FIND(" ",Q19),4)&amp;" "&amp;$L$22&amp;RIGHT($M$7,2))</f>
        <v xml:space="preserve">SWIATEK IGA </v>
      </c>
      <c r="U17" s="51"/>
    </row>
    <row r="18" spans="2:21" ht="15.75" x14ac:dyDescent="0.25">
      <c r="C18" s="60"/>
      <c r="D18" s="55"/>
      <c r="H18" s="61"/>
      <c r="L18" s="57"/>
      <c r="M18" s="64"/>
      <c r="P18" s="55"/>
      <c r="Q18" s="71" t="s">
        <v>35</v>
      </c>
      <c r="R18" s="70">
        <v>25</v>
      </c>
      <c r="S18" s="70">
        <v>24</v>
      </c>
      <c r="T18" s="72" t="str">
        <f>IF(Q15="","",LEFT(Q15,FIND(" ",Q15)-1)&amp;MID(Q15,FIND(" ",Q15),4)&amp;" "&amp;$L$22&amp;RIGHT($M$7,2))</f>
        <v xml:space="preserve">HERBERT PIE </v>
      </c>
      <c r="U18" s="51"/>
    </row>
    <row r="19" spans="2:21" ht="15" x14ac:dyDescent="0.2">
      <c r="L19" s="67"/>
      <c r="M19" s="67"/>
      <c r="P19" s="55"/>
      <c r="Q19" s="71" t="s">
        <v>36</v>
      </c>
      <c r="R19" s="70">
        <v>18</v>
      </c>
      <c r="S19" s="70">
        <v>17</v>
      </c>
      <c r="T19" s="72" t="str">
        <f>IF(Q20="","",LEFT(Q20,FIND(" ",Q20)-1)&amp;MID(Q20,FIND(" ",Q20),4)&amp;" "&amp;$L$22&amp;RIGHT($M$7,2))</f>
        <v xml:space="preserve">WILLIAMS SER </v>
      </c>
      <c r="U19" s="51"/>
    </row>
    <row r="20" spans="2:21" ht="15" x14ac:dyDescent="0.2">
      <c r="L20" s="67"/>
      <c r="M20" s="67"/>
      <c r="P20" s="55"/>
      <c r="Q20" s="71" t="s">
        <v>38</v>
      </c>
      <c r="R20" s="70">
        <v>22</v>
      </c>
      <c r="S20" s="70">
        <v>21</v>
      </c>
      <c r="T20" s="72" t="str">
        <f>IF(Q21="","",LEFT(Q21,FIND(" ",Q21)-1)&amp;MID(Q21,FIND(" ",Q21),4)&amp;" "&amp;$L$22&amp;RIGHT($M$7,2))</f>
        <v xml:space="preserve">WILLIAMS VEN </v>
      </c>
      <c r="U20" s="51"/>
    </row>
    <row r="21" spans="2:21" ht="15.75" x14ac:dyDescent="0.25">
      <c r="L21" s="57"/>
      <c r="M21" s="64"/>
      <c r="P21" s="51"/>
      <c r="Q21" s="71" t="s">
        <v>39</v>
      </c>
      <c r="R21" s="70">
        <v>51</v>
      </c>
      <c r="S21" s="70">
        <v>49</v>
      </c>
      <c r="T21" s="72" t="str">
        <f>IF(Q16="","",LEFT(Q16,FIND(" ",Q16)-1)&amp;MID(Q16,FIND(" ",Q16),4)&amp;" "&amp;$L$22&amp;RIGHT($M$7,2))</f>
        <v xml:space="preserve">MAHUT NIC </v>
      </c>
      <c r="U21" s="51"/>
    </row>
    <row r="22" spans="2:21" ht="24.75" customHeight="1" x14ac:dyDescent="0.2">
      <c r="B22" s="76"/>
      <c r="C22" s="76"/>
      <c r="D22" s="76"/>
      <c r="E22" s="76"/>
      <c r="L22" s="68"/>
      <c r="M22" s="67"/>
      <c r="P22" s="51"/>
      <c r="R22" s="51"/>
      <c r="S22" s="51"/>
      <c r="T22" s="51"/>
      <c r="U22" s="51"/>
    </row>
    <row r="23" spans="2:21" ht="15" x14ac:dyDescent="0.2">
      <c r="E23" s="54"/>
    </row>
    <row r="24" spans="2:21" ht="15.75" x14ac:dyDescent="0.25">
      <c r="C24" s="57"/>
      <c r="D24" s="58"/>
      <c r="E24" s="54"/>
      <c r="L24" s="57"/>
      <c r="M24" s="64"/>
    </row>
    <row r="25" spans="2:21" ht="15" x14ac:dyDescent="0.2">
      <c r="C25" s="60"/>
      <c r="D25" s="55"/>
      <c r="E25" s="54"/>
      <c r="L25" s="67"/>
      <c r="M25" s="67"/>
    </row>
    <row r="26" spans="2:21" ht="15" x14ac:dyDescent="0.2">
      <c r="C26" s="60"/>
      <c r="D26" s="55"/>
      <c r="E26" s="54"/>
    </row>
    <row r="27" spans="2:21" ht="15.75" x14ac:dyDescent="0.25">
      <c r="C27" s="60"/>
      <c r="D27" s="55"/>
      <c r="E27" s="54"/>
      <c r="L27" s="57"/>
      <c r="M27" s="64"/>
    </row>
    <row r="28" spans="2:21" ht="15" x14ac:dyDescent="0.2">
      <c r="C28" s="60"/>
      <c r="D28" s="55"/>
      <c r="E28" s="54"/>
      <c r="L28" s="67"/>
      <c r="M28" s="67"/>
    </row>
    <row r="29" spans="2:21" ht="15" x14ac:dyDescent="0.2">
      <c r="C29" s="60"/>
      <c r="D29" s="55"/>
      <c r="E29" s="54"/>
    </row>
    <row r="30" spans="2:21" ht="15.75" x14ac:dyDescent="0.25">
      <c r="C30" s="60"/>
      <c r="D30" s="55"/>
      <c r="E30" s="54"/>
      <c r="L30" s="57"/>
      <c r="M30" s="64"/>
    </row>
    <row r="31" spans="2:21" ht="15" x14ac:dyDescent="0.2">
      <c r="C31" s="60"/>
      <c r="D31" s="55"/>
      <c r="E31" s="54"/>
      <c r="L31" s="67"/>
      <c r="M31" s="67"/>
    </row>
    <row r="32" spans="2:21" ht="15" x14ac:dyDescent="0.2">
      <c r="C32" s="60"/>
      <c r="D32" s="55"/>
      <c r="E32" s="54"/>
    </row>
    <row r="33" spans="3:13" ht="15.75" x14ac:dyDescent="0.25">
      <c r="C33" s="60"/>
      <c r="D33" s="55"/>
      <c r="E33" s="54"/>
      <c r="L33" s="57"/>
      <c r="M33" s="64"/>
    </row>
    <row r="34" spans="3:13" ht="15" x14ac:dyDescent="0.2">
      <c r="C34" s="60"/>
      <c r="D34" s="55"/>
      <c r="E34" s="54"/>
      <c r="L34" s="67"/>
      <c r="M34" s="67"/>
    </row>
    <row r="35" spans="3:13" ht="15" x14ac:dyDescent="0.2">
      <c r="C35" s="60"/>
      <c r="D35" s="55"/>
    </row>
    <row r="36" spans="3:13" ht="15" x14ac:dyDescent="0.2">
      <c r="C36" s="60"/>
      <c r="D36" s="55"/>
    </row>
  </sheetData>
  <mergeCells count="4">
    <mergeCell ref="B22:E22"/>
    <mergeCell ref="B4:E4"/>
    <mergeCell ref="G4:I4"/>
    <mergeCell ref="K4:N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Dashboard</vt:lpstr>
      <vt:lpstr>Objectifs</vt:lpstr>
      <vt:lpstr>Paramètres</vt:lpstr>
      <vt:lpstr>annee</vt:lpstr>
      <vt:lpstr>annee_en_cours</vt:lpstr>
      <vt:lpstr>mois</vt:lpstr>
      <vt:lpstr>mois_en_cours</vt:lpstr>
      <vt:lpstr>ZI_C01</vt:lpstr>
      <vt:lpstr>ZI_C02</vt:lpstr>
      <vt:lpstr>ZI_C03</vt:lpstr>
      <vt:lpstr>ZI_C04</vt:lpstr>
      <vt:lpstr>ZI_C05</vt:lpstr>
      <vt:lpstr>ZI_C06</vt:lpstr>
      <vt:lpstr>ZI_C07</vt:lpstr>
      <vt:lpstr>ZI_C08</vt:lpstr>
      <vt:lpstr>ZI_C09</vt:lpstr>
      <vt:lpstr>ZI_C10</vt:lpstr>
      <vt:lpstr>ZI_C11</vt:lpstr>
      <vt:lpstr>ZI_C12</vt:lpstr>
      <vt:lpstr>ZI_C13</vt:lpstr>
      <vt:lpstr>ZI_C14</vt:lpstr>
      <vt:lpstr>ZI_C15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inevol</cp:lastModifiedBy>
  <cp:lastPrinted>2024-03-04T07:27:40Z</cp:lastPrinted>
  <dcterms:created xsi:type="dcterms:W3CDTF">2023-11-06T13:55:40Z</dcterms:created>
  <dcterms:modified xsi:type="dcterms:W3CDTF">2024-03-04T08:15:49Z</dcterms:modified>
</cp:coreProperties>
</file>