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6" codeName="{C80E003A-6C80-AF87-3323-10F97C11A349}"/>
  <workbookPr codeName="ThisWorkbook"/>
  <mc:AlternateContent xmlns:mc="http://schemas.openxmlformats.org/markup-compatibility/2006">
    <mc:Choice Requires="x15">
      <x15ac:absPath xmlns:x15ac="http://schemas.microsoft.com/office/spreadsheetml/2010/11/ac" url="/Volumes/Expansion/Normandy Discovery Tours/VISITES 2024/"/>
    </mc:Choice>
  </mc:AlternateContent>
  <xr:revisionPtr revIDLastSave="0" documentId="13_ncr:1_{53FE3483-BD86-8141-8599-12F68C5DD52A}" xr6:coauthVersionLast="47" xr6:coauthVersionMax="47" xr10:uidLastSave="{00000000-0000-0000-0000-000000000000}"/>
  <bookViews>
    <workbookView xWindow="11520" yWindow="500" windowWidth="16880" windowHeight="16420" activeTab="1" xr2:uid="{00000000-000D-0000-FFFF-FFFF00000000}"/>
  </bookViews>
  <sheets>
    <sheet name="TOTAL" sheetId="8" r:id="rId1"/>
    <sheet name="AVRIL CA" sheetId="1" r:id="rId2"/>
    <sheet name="AVRIL D" sheetId="10" r:id="rId3"/>
    <sheet name="MAI" sheetId="12" r:id="rId4"/>
  </sheets>
  <definedNames>
    <definedName name="_xlnm._FilterDatabase" localSheetId="1" hidden="1">'AVRIL CA'!$G$1:$G$54</definedName>
    <definedName name="couleur">GET.CELL(63,'AVRIL CA'!XFD1)</definedName>
    <definedName name="CouleurD">GET.CELL(63,'AVRIL D'!XFD1)</definedName>
    <definedName name="couleurF">GET.CELL(63,'AVRIL CA'!XFC1)</definedName>
    <definedName name="couleurR">GET.CELL(63,'AVRIL CA'!XFA1)</definedName>
    <definedName name="Couleurs">OFFSET('AVRIL D'!$K$6,0,0,COUNTA('AVRIL D'!$K:$K)+0)</definedName>
    <definedName name="Couleurs1">OFFSET('AVRIL CA'!$E$48,0,0,COUNTA('AVRIL CA'!$E:$E)-2)</definedName>
    <definedName name="Couleurs2">OFFSET('AVRIL CA'!$E$48,0,0,COUNTA('AVRIL CA'!$E:$E)-2)</definedName>
    <definedName name="Couleurs3">OFFSET('AVRIL CA'!$E$48,0,0,COUNTA('AVRIL CA'!$E:$E)-2)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3" i="1" l="1"/>
  <c r="E3" i="8" s="1"/>
  <c r="E15" i="8" s="1"/>
  <c r="I43" i="1"/>
  <c r="G43" i="1"/>
  <c r="F43" i="1"/>
  <c r="H7" i="10"/>
  <c r="I7" i="10" s="1"/>
  <c r="H8" i="10"/>
  <c r="I8" i="10" s="1"/>
  <c r="H9" i="10"/>
  <c r="I9" i="10" s="1"/>
  <c r="H10" i="10"/>
  <c r="I10" i="10" s="1"/>
  <c r="H11" i="10"/>
  <c r="I11" i="10" s="1"/>
  <c r="H12" i="10"/>
  <c r="I12" i="10" s="1"/>
  <c r="H13" i="10"/>
  <c r="I13" i="10" s="1"/>
  <c r="H14" i="10"/>
  <c r="I14" i="10" s="1"/>
  <c r="H15" i="10"/>
  <c r="I15" i="10" s="1"/>
  <c r="H16" i="10"/>
  <c r="I16" i="10" s="1"/>
  <c r="H17" i="10"/>
  <c r="I17" i="10" s="1"/>
  <c r="H18" i="10"/>
  <c r="I18" i="10" s="1"/>
  <c r="H19" i="10"/>
  <c r="I19" i="10" s="1"/>
  <c r="H20" i="10"/>
  <c r="I20" i="10" s="1"/>
  <c r="H21" i="10"/>
  <c r="I21" i="10" s="1"/>
  <c r="H22" i="10"/>
  <c r="I22" i="10" s="1"/>
  <c r="H23" i="10"/>
  <c r="I23" i="10" s="1"/>
  <c r="H24" i="10"/>
  <c r="I24" i="10" s="1"/>
  <c r="H25" i="10"/>
  <c r="I25" i="10" s="1"/>
  <c r="H26" i="10"/>
  <c r="I26" i="10" s="1"/>
  <c r="H27" i="10"/>
  <c r="I27" i="10" s="1"/>
  <c r="H28" i="10"/>
  <c r="I28" i="10" s="1"/>
  <c r="H29" i="10"/>
  <c r="I29" i="10" s="1"/>
  <c r="H30" i="10"/>
  <c r="I30" i="10" s="1"/>
  <c r="H31" i="10"/>
  <c r="I31" i="10" s="1"/>
  <c r="H32" i="10"/>
  <c r="I32" i="10" s="1"/>
  <c r="H33" i="10"/>
  <c r="I33" i="10" s="1"/>
  <c r="H34" i="10"/>
  <c r="I34" i="10" s="1"/>
  <c r="H35" i="10"/>
  <c r="I35" i="10" s="1"/>
  <c r="H6" i="10"/>
  <c r="I6" i="10" s="1"/>
  <c r="E36" i="10"/>
  <c r="H3" i="8" s="1"/>
  <c r="H55" i="1"/>
  <c r="J55" i="1"/>
  <c r="G4" i="8"/>
  <c r="K4" i="8" s="1"/>
  <c r="G5" i="8"/>
  <c r="K5" i="8" s="1"/>
  <c r="G6" i="8"/>
  <c r="K6" i="8" s="1"/>
  <c r="G7" i="8"/>
  <c r="K7" i="8" s="1"/>
  <c r="G8" i="8"/>
  <c r="K8" i="8" s="1"/>
  <c r="G9" i="8"/>
  <c r="K9" i="8" s="1"/>
  <c r="G10" i="8"/>
  <c r="K10" i="8" s="1"/>
  <c r="G11" i="8"/>
  <c r="K11" i="8" s="1"/>
  <c r="G12" i="8"/>
  <c r="K12" i="8" s="1"/>
  <c r="G13" i="8"/>
  <c r="K13" i="8" s="1"/>
  <c r="G14" i="8"/>
  <c r="K14" i="8" s="1"/>
  <c r="F35" i="10" a="1"/>
  <c r="F26" i="10" a="1"/>
  <c r="F27" i="10" a="1"/>
  <c r="F28" i="10" a="1"/>
  <c r="F23" i="10" a="1"/>
  <c r="F19" i="10" a="1"/>
  <c r="F34" i="10" a="1"/>
  <c r="F24" i="10" a="1"/>
  <c r="F13" i="10" a="1"/>
  <c r="F33" i="10" a="1"/>
  <c r="F21" i="10" a="1"/>
  <c r="F22" i="10" a="1"/>
  <c r="F32" i="10" a="1"/>
  <c r="F11" i="10" a="1"/>
  <c r="F14" i="10" a="1"/>
  <c r="F15" i="10" a="1"/>
  <c r="F8" i="10" a="1"/>
  <c r="F10" i="10" a="1"/>
  <c r="F29" i="10" a="1"/>
  <c r="F30" i="10" a="1"/>
  <c r="F36" i="10" a="1"/>
  <c r="F7" i="10" a="1"/>
  <c r="F16" i="10" a="1"/>
  <c r="F25" i="10" a="1"/>
  <c r="F31" i="10" a="1"/>
  <c r="F12" i="10" a="1"/>
  <c r="F18" i="10" a="1"/>
  <c r="F9" i="10" a="1"/>
  <c r="F17" i="10" a="1"/>
  <c r="F20" i="10" a="1"/>
  <c r="L11" i="1" a="1"/>
  <c r="L18" i="1" a="1"/>
  <c r="L22" i="1" a="1"/>
  <c r="J32" i="1" a="1"/>
  <c r="H27" i="1" a="1"/>
  <c r="J8" i="1" a="1"/>
  <c r="H42" i="1" a="1"/>
  <c r="H15" i="1" a="1"/>
  <c r="L15" i="1" a="1"/>
  <c r="H30" i="1" a="1"/>
  <c r="J42" i="1" a="1"/>
  <c r="H39" i="1" a="1"/>
  <c r="J13" i="1" a="1"/>
  <c r="L42" i="1" a="1"/>
  <c r="L28" i="1" a="1"/>
  <c r="L20" i="1" a="1"/>
  <c r="L9" i="1" a="1"/>
  <c r="L35" i="1" a="1"/>
  <c r="J34" i="1" a="1"/>
  <c r="H28" i="1" a="1"/>
  <c r="J39" i="1" a="1"/>
  <c r="H24" i="1" a="1"/>
  <c r="J35" i="1" a="1"/>
  <c r="J31" i="1" a="1"/>
  <c r="J11" i="1" a="1"/>
  <c r="L16" i="1" a="1"/>
  <c r="L26" i="1" a="1"/>
  <c r="L12" i="1" a="1"/>
  <c r="L14" i="1" a="1"/>
  <c r="H38" i="1" a="1"/>
  <c r="J14" i="1" a="1"/>
  <c r="H18" i="1" a="1"/>
  <c r="J19" i="1" a="1"/>
  <c r="L29" i="1" a="1"/>
  <c r="J18" i="1" a="1"/>
  <c r="J15" i="1" a="1"/>
  <c r="L21" i="1" a="1"/>
  <c r="L32" i="1" a="1"/>
  <c r="H22" i="1" a="1"/>
  <c r="H36" i="1" a="1"/>
  <c r="L33" i="1" a="1"/>
  <c r="J6" i="1" a="1"/>
  <c r="J10" i="1" a="1"/>
  <c r="J29" i="1" a="1"/>
  <c r="J9" i="1" a="1"/>
  <c r="H23" i="1" a="1"/>
  <c r="H37" i="1" a="1"/>
  <c r="L30" i="1" a="1"/>
  <c r="J20" i="1" a="1"/>
  <c r="L24" i="1" a="1"/>
  <c r="J40" i="1" a="1"/>
  <c r="L43" i="1" a="1"/>
  <c r="H33" i="1" a="1"/>
  <c r="H32" i="1" a="1"/>
  <c r="J21" i="1" a="1"/>
  <c r="J37" i="1" a="1"/>
  <c r="L36" i="1" a="1"/>
  <c r="H20" i="1" a="1"/>
  <c r="J17" i="1" a="1"/>
  <c r="L34" i="1" a="1"/>
  <c r="J38" i="1" a="1"/>
  <c r="J24" i="1" a="1"/>
  <c r="H9" i="1" a="1"/>
  <c r="L23" i="1" a="1"/>
  <c r="L13" i="1" a="1"/>
  <c r="L41" i="1" a="1"/>
  <c r="H6" i="1" a="1"/>
  <c r="H10" i="1" a="1"/>
  <c r="J25" i="1" a="1"/>
  <c r="H31" i="1" a="1"/>
  <c r="L40" i="1" a="1"/>
  <c r="H8" i="1" a="1"/>
  <c r="H40" i="1" a="1"/>
  <c r="L39" i="1" a="1"/>
  <c r="H17" i="1" a="1"/>
  <c r="H7" i="1" a="1"/>
  <c r="J26" i="1" a="1"/>
  <c r="L19" i="1" a="1"/>
  <c r="J23" i="1" a="1"/>
  <c r="H34" i="1" a="1"/>
  <c r="J12" i="1" a="1"/>
  <c r="H25" i="1" a="1"/>
  <c r="L37" i="1" a="1"/>
  <c r="L7" i="1" a="1"/>
  <c r="H35" i="1" a="1"/>
  <c r="L17" i="1" a="1"/>
  <c r="L8" i="1" a="1"/>
  <c r="J7" i="1" a="1"/>
  <c r="H29" i="1" a="1"/>
  <c r="J41" i="1" a="1"/>
  <c r="J36" i="1" a="1"/>
  <c r="H16" i="1" a="1"/>
  <c r="H21" i="1" a="1"/>
  <c r="J33" i="1" a="1"/>
  <c r="J28" i="1" a="1"/>
  <c r="H19" i="1" a="1"/>
  <c r="H13" i="1" a="1"/>
  <c r="L27" i="1" a="1"/>
  <c r="H11" i="1" a="1"/>
  <c r="H41" i="1" a="1"/>
  <c r="J22" i="1" a="1"/>
  <c r="L10" i="1" a="1"/>
  <c r="J30" i="1" a="1"/>
  <c r="J27" i="1" a="1"/>
  <c r="H26" i="1" a="1"/>
  <c r="L31" i="1" a="1"/>
  <c r="H12" i="1" a="1"/>
  <c r="L25" i="1" a="1"/>
  <c r="J16" i="1" a="1"/>
  <c r="L38" i="1" a="1"/>
  <c r="H14" i="1" a="1"/>
  <c r="I36" i="10" l="1"/>
  <c r="I3" i="8" s="1"/>
  <c r="J3" i="8" s="1"/>
  <c r="F34" i="10"/>
  <c r="F26" i="10"/>
  <c r="F20" i="10"/>
  <c r="F16" i="10"/>
  <c r="F10" i="10"/>
  <c r="F32" i="10"/>
  <c r="F24" i="10"/>
  <c r="F22" i="10"/>
  <c r="F18" i="10"/>
  <c r="F14" i="10"/>
  <c r="F12" i="10"/>
  <c r="F30" i="10"/>
  <c r="F35" i="10"/>
  <c r="F33" i="10"/>
  <c r="F31" i="10"/>
  <c r="F29" i="10"/>
  <c r="F27" i="10"/>
  <c r="F25" i="10"/>
  <c r="F23" i="10"/>
  <c r="F21" i="10"/>
  <c r="F19" i="10"/>
  <c r="F17" i="10"/>
  <c r="F13" i="10"/>
  <c r="F11" i="10"/>
  <c r="F36" i="10"/>
  <c r="F28" i="10"/>
  <c r="F15" i="10"/>
  <c r="F8" i="10"/>
  <c r="F9" i="10"/>
  <c r="F7" i="10"/>
  <c r="H9" i="1"/>
  <c r="L40" i="1"/>
  <c r="L8" i="1"/>
  <c r="L38" i="1"/>
  <c r="L34" i="1"/>
  <c r="L30" i="1"/>
  <c r="L26" i="1"/>
  <c r="L22" i="1"/>
  <c r="L18" i="1"/>
  <c r="L12" i="1"/>
  <c r="L43" i="1"/>
  <c r="L39" i="1"/>
  <c r="L35" i="1"/>
  <c r="L29" i="1"/>
  <c r="L25" i="1"/>
  <c r="L21" i="1"/>
  <c r="L17" i="1"/>
  <c r="L13" i="1"/>
  <c r="L9" i="1"/>
  <c r="L42" i="1"/>
  <c r="L36" i="1"/>
  <c r="L32" i="1"/>
  <c r="L28" i="1"/>
  <c r="L24" i="1"/>
  <c r="L20" i="1"/>
  <c r="L16" i="1"/>
  <c r="L14" i="1"/>
  <c r="L10" i="1"/>
  <c r="L41" i="1"/>
  <c r="L37" i="1"/>
  <c r="L33" i="1"/>
  <c r="L31" i="1"/>
  <c r="L27" i="1"/>
  <c r="L23" i="1"/>
  <c r="L19" i="1"/>
  <c r="L15" i="1"/>
  <c r="L11" i="1"/>
  <c r="J41" i="1"/>
  <c r="J35" i="1"/>
  <c r="J29" i="1"/>
  <c r="J25" i="1"/>
  <c r="J21" i="1"/>
  <c r="J17" i="1"/>
  <c r="J11" i="1"/>
  <c r="J7" i="1"/>
  <c r="J39" i="1"/>
  <c r="J33" i="1"/>
  <c r="J31" i="1"/>
  <c r="J27" i="1"/>
  <c r="J23" i="1"/>
  <c r="J19" i="1"/>
  <c r="J15" i="1"/>
  <c r="J13" i="1"/>
  <c r="J9" i="1"/>
  <c r="J42" i="1"/>
  <c r="J40" i="1"/>
  <c r="J38" i="1"/>
  <c r="J36" i="1"/>
  <c r="J34" i="1"/>
  <c r="J32" i="1"/>
  <c r="J30" i="1"/>
  <c r="J28" i="1"/>
  <c r="J26" i="1"/>
  <c r="J24" i="1"/>
  <c r="J22" i="1"/>
  <c r="J18" i="1"/>
  <c r="J16" i="1"/>
  <c r="J14" i="1"/>
  <c r="J12" i="1"/>
  <c r="J10" i="1"/>
  <c r="J8" i="1"/>
  <c r="J37" i="1"/>
  <c r="J20" i="1"/>
  <c r="H41" i="1"/>
  <c r="H39" i="1"/>
  <c r="H37" i="1"/>
  <c r="H35" i="1"/>
  <c r="H31" i="1"/>
  <c r="H29" i="1"/>
  <c r="H27" i="1"/>
  <c r="H25" i="1"/>
  <c r="H23" i="1"/>
  <c r="H21" i="1"/>
  <c r="H19" i="1"/>
  <c r="H17" i="1"/>
  <c r="H15" i="1"/>
  <c r="H13" i="1"/>
  <c r="H11" i="1"/>
  <c r="H7" i="1"/>
  <c r="H33" i="1"/>
  <c r="H42" i="1"/>
  <c r="H40" i="1"/>
  <c r="H38" i="1"/>
  <c r="H36" i="1"/>
  <c r="H34" i="1"/>
  <c r="H32" i="1"/>
  <c r="H30" i="1"/>
  <c r="H28" i="1"/>
  <c r="H24" i="1"/>
  <c r="H22" i="1"/>
  <c r="H20" i="1"/>
  <c r="H18" i="1"/>
  <c r="H16" i="1"/>
  <c r="H14" i="1"/>
  <c r="H12" i="1"/>
  <c r="H10" i="1"/>
  <c r="H8" i="1"/>
  <c r="H26" i="1"/>
  <c r="H15" i="8"/>
  <c r="H36" i="10"/>
  <c r="J6" i="1"/>
  <c r="H6" i="1"/>
  <c r="L7" i="1"/>
  <c r="L8" i="10"/>
  <c r="L9" i="10"/>
  <c r="L10" i="10"/>
  <c r="L13" i="10"/>
  <c r="L14" i="10"/>
  <c r="L11" i="10"/>
  <c r="L16" i="10"/>
  <c r="L12" i="10"/>
  <c r="L7" i="10"/>
  <c r="L15" i="10"/>
  <c r="G51" i="1" a="1"/>
  <c r="G50" i="1" a="1"/>
  <c r="F53" i="1" a="1"/>
  <c r="F49" i="1" a="1"/>
  <c r="I52" i="1" a="1"/>
  <c r="I53" i="1" a="1"/>
  <c r="I51" i="1" a="1"/>
  <c r="F52" i="1" a="1"/>
  <c r="G49" i="1" a="1"/>
  <c r="F51" i="1" a="1"/>
  <c r="G53" i="1" a="1"/>
  <c r="F50" i="1" a="1"/>
  <c r="G54" i="1" a="1"/>
  <c r="I54" i="1" a="1"/>
  <c r="G52" i="1" a="1"/>
  <c r="I49" i="1" a="1"/>
  <c r="F54" i="1" a="1"/>
  <c r="I50" i="1" a="1"/>
  <c r="C3" i="8" l="1"/>
  <c r="C15" i="8" s="1"/>
  <c r="M8" i="10"/>
  <c r="M9" i="10"/>
  <c r="M10" i="10"/>
  <c r="M11" i="10"/>
  <c r="M12" i="10"/>
  <c r="M13" i="10"/>
  <c r="M14" i="10"/>
  <c r="M15" i="10"/>
  <c r="M16" i="10"/>
  <c r="M7" i="10"/>
  <c r="I54" i="1"/>
  <c r="G54" i="1"/>
  <c r="F54" i="1"/>
  <c r="I53" i="1"/>
  <c r="I52" i="1"/>
  <c r="I51" i="1"/>
  <c r="I50" i="1"/>
  <c r="I49" i="1"/>
  <c r="G50" i="1"/>
  <c r="G53" i="1"/>
  <c r="G52" i="1"/>
  <c r="G51" i="1"/>
  <c r="G49" i="1"/>
  <c r="F52" i="1"/>
  <c r="F53" i="1"/>
  <c r="F50" i="1"/>
  <c r="F51" i="1"/>
  <c r="F49" i="1"/>
  <c r="D3" i="8"/>
  <c r="D15" i="8" s="1"/>
  <c r="G44" i="1" l="1"/>
  <c r="K49" i="1"/>
  <c r="K54" i="1"/>
  <c r="K52" i="1"/>
  <c r="K51" i="1"/>
  <c r="K53" i="1"/>
  <c r="K50" i="1"/>
  <c r="F55" i="1"/>
  <c r="G55" i="1"/>
  <c r="I55" i="1"/>
  <c r="F3" i="8" l="1"/>
  <c r="G3" i="8" s="1"/>
  <c r="G15" i="8" s="1"/>
  <c r="M44" i="1"/>
  <c r="F15" i="8" l="1"/>
  <c r="K3" i="8"/>
  <c r="K15" i="8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<sst xmlns="http://schemas.openxmlformats.org/spreadsheetml/2006/main" count="168" uniqueCount="82">
  <si>
    <t>Date</t>
  </si>
  <si>
    <t>Heures</t>
  </si>
  <si>
    <t>Durée</t>
  </si>
  <si>
    <t>Thomas</t>
  </si>
  <si>
    <t>Flavie</t>
  </si>
  <si>
    <t>Raphaëlle</t>
  </si>
  <si>
    <t>Informations</t>
  </si>
  <si>
    <t>Charges</t>
  </si>
  <si>
    <t>9h-10h</t>
  </si>
  <si>
    <t>14h-15h</t>
  </si>
  <si>
    <t>10h-12h</t>
  </si>
  <si>
    <t>10h-14h</t>
  </si>
  <si>
    <t>9h30-11h30</t>
  </si>
  <si>
    <t>9h-11h</t>
  </si>
  <si>
    <t>Pour JB</t>
  </si>
  <si>
    <t>13h-17h</t>
  </si>
  <si>
    <t>11h30-13h30</t>
  </si>
  <si>
    <t>14h-16h</t>
  </si>
  <si>
    <t>14h30-16h30</t>
  </si>
  <si>
    <t>AVRIL</t>
  </si>
  <si>
    <t>CA TTC</t>
  </si>
  <si>
    <t>CA HT</t>
  </si>
  <si>
    <t>CA Thomas</t>
  </si>
  <si>
    <t>CA Flavie</t>
  </si>
  <si>
    <t>CA Raphaëlle</t>
  </si>
  <si>
    <t>CA-Charges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</si>
  <si>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</si>
  <si>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</si>
  <si>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</si>
  <si>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</si>
  <si>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</si>
  <si>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</si>
  <si>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</si>
  <si>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</si>
  <si>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</si>
  <si>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FEVRIER</t>
  </si>
  <si>
    <t>MARS</t>
  </si>
  <si>
    <t>Salaire</t>
  </si>
  <si>
    <t>N facture</t>
  </si>
  <si>
    <t>TOTAL</t>
  </si>
  <si>
    <t>9h-17h</t>
  </si>
  <si>
    <t>Information</t>
  </si>
  <si>
    <t>CHIFFRE D'AFFAIRES</t>
  </si>
  <si>
    <t>DÉPENSES</t>
  </si>
  <si>
    <t>N Facture</t>
  </si>
  <si>
    <t>Chèque</t>
  </si>
  <si>
    <t>Espèces</t>
  </si>
  <si>
    <t>Virement</t>
  </si>
  <si>
    <t>Viator</t>
  </si>
  <si>
    <t>Essence</t>
  </si>
  <si>
    <t>Jeep</t>
  </si>
  <si>
    <t>Communication</t>
  </si>
  <si>
    <t>Repas</t>
  </si>
  <si>
    <t>Assurance</t>
  </si>
  <si>
    <t>Visite JB Hub</t>
  </si>
  <si>
    <t>T</t>
  </si>
  <si>
    <t>F</t>
  </si>
  <si>
    <t>R</t>
  </si>
  <si>
    <t>CB</t>
  </si>
  <si>
    <t>16h30-18h30</t>
  </si>
  <si>
    <t>9h-13h</t>
  </si>
  <si>
    <t/>
  </si>
  <si>
    <t>Garage</t>
  </si>
  <si>
    <t>GYG</t>
  </si>
  <si>
    <t>TVA</t>
  </si>
  <si>
    <t>Recup</t>
  </si>
  <si>
    <t>Charges TTC</t>
  </si>
  <si>
    <t>Charges HT</t>
  </si>
  <si>
    <t>TTC</t>
  </si>
  <si>
    <t>HT</t>
  </si>
  <si>
    <t>N Devis</t>
  </si>
  <si>
    <t>avec Hub</t>
  </si>
  <si>
    <t>13h-14h</t>
  </si>
  <si>
    <t>jeep</t>
  </si>
  <si>
    <t>TOTAL HT</t>
  </si>
  <si>
    <t>Crédit bail</t>
  </si>
  <si>
    <t>Prêt jeep</t>
  </si>
  <si>
    <t>Zervant</t>
  </si>
  <si>
    <t>Free</t>
  </si>
  <si>
    <t>Structure</t>
  </si>
  <si>
    <t>Emprunt/Crédit</t>
  </si>
  <si>
    <t>charges recup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</si>
</sst>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(&quot;€&quot;* #,##0.00_);_(&quot;€&quot;* \(#,##0.00\);_(&quot;€&quot;* &quot;-&quot;??_);_(@_)"/>
    <numFmt numFmtId="164" formatCode="_-* #,##0.00\ &quot;€&quot;_-;\-* #,##0.00\ &quot;€&quot;_-;_-* &quot;-&quot;??\ &quot;€&quot;_-;_-@_-"/>
    <numFmt numFmtId="165" formatCode="[$-40C]d\-mmm\-yy;@"/>
    <numFmt numFmtId="166" formatCode="#,##0.00\ &quot;€&quot;"/>
  </numFmts>
  <fonts count="13" x14ac:knownFonts="1">
    <font>
      <sz val="12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b/>
      <sz val="14"/>
      <color theme="0"/>
      <name val="Aptos Narrow"/>
      <scheme val="minor"/>
    </font>
    <font>
      <sz val="14"/>
      <color theme="0"/>
      <name val="Aptos Narrow"/>
      <family val="2"/>
      <scheme val="minor"/>
    </font>
    <font>
      <sz val="18"/>
      <color theme="0"/>
      <name val="Aptos Narrow"/>
      <family val="2"/>
      <scheme val="minor"/>
    </font>
    <font>
      <sz val="12"/>
      <name val="Arial"/>
      <family val="2"/>
    </font>
    <font>
      <b/>
      <sz val="12"/>
      <color theme="1"/>
      <name val="Aptos Narrow"/>
      <scheme val="minor"/>
    </font>
    <font>
      <b/>
      <sz val="18"/>
      <color theme="6" tint="-0.249977111117893"/>
      <name val="Aptos Narrow"/>
      <scheme val="minor"/>
    </font>
    <font>
      <i/>
      <sz val="10"/>
      <color theme="2" tint="-0.499984740745262"/>
      <name val="Aptos Narrow"/>
      <scheme val="minor"/>
    </font>
    <font>
      <sz val="18"/>
      <color theme="1"/>
      <name val="Aptos Narrow"/>
      <family val="2"/>
      <scheme val="minor"/>
    </font>
    <font>
      <sz val="18"/>
      <color theme="1"/>
      <name val="Aptos Narrow"/>
      <scheme val="minor"/>
    </font>
    <font>
      <b/>
      <sz val="11"/>
      <color theme="1"/>
      <name val="Aptos Narrow"/>
      <scheme val="minor"/>
    </font>
    <font>
      <b/>
      <sz val="18"/>
      <color theme="1"/>
      <name val="Aptos Narrow"/>
      <scheme val="minor"/>
    </font>
  </fonts>
  <fills count="2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D78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2F9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1" xfId="0" applyBorder="1"/>
    <xf numFmtId="17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ill="1" applyBorder="1"/>
    <xf numFmtId="0" fontId="0" fillId="5" borderId="1" xfId="0" applyFill="1" applyBorder="1" applyAlignment="1">
      <alignment horizontal="center" vertical="center"/>
    </xf>
    <xf numFmtId="165" fontId="2" fillId="6" borderId="1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center" vertical="center"/>
    </xf>
    <xf numFmtId="16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" fontId="0" fillId="4" borderId="3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16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44" fontId="0" fillId="0" borderId="1" xfId="0" applyNumberFormat="1" applyBorder="1"/>
    <xf numFmtId="44" fontId="0" fillId="4" borderId="1" xfId="0" applyNumberFormat="1" applyFill="1" applyBorder="1"/>
    <xf numFmtId="2" fontId="0" fillId="5" borderId="13" xfId="0" applyNumberFormat="1" applyFill="1" applyBorder="1" applyAlignment="1">
      <alignment horizontal="center" vertical="center"/>
    </xf>
    <xf numFmtId="44" fontId="0" fillId="0" borderId="14" xfId="0" applyNumberFormat="1" applyBorder="1"/>
    <xf numFmtId="0" fontId="1" fillId="3" borderId="0" xfId="0" applyFont="1" applyFill="1" applyAlignment="1">
      <alignment horizontal="center" vertical="center"/>
    </xf>
    <xf numFmtId="2" fontId="4" fillId="7" borderId="0" xfId="0" applyNumberFormat="1" applyFont="1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18" borderId="1" xfId="0" applyFill="1" applyBorder="1"/>
    <xf numFmtId="0" fontId="0" fillId="19" borderId="1" xfId="0" applyFill="1" applyBorder="1" applyAlignment="1">
      <alignment horizontal="center" vertical="center"/>
    </xf>
    <xf numFmtId="164" fontId="0" fillId="0" borderId="1" xfId="0" applyNumberFormat="1" applyBorder="1"/>
    <xf numFmtId="0" fontId="0" fillId="3" borderId="1" xfId="0" quotePrefix="1" applyFill="1" applyBorder="1"/>
    <xf numFmtId="0" fontId="0" fillId="21" borderId="1" xfId="0" applyFill="1" applyBorder="1"/>
    <xf numFmtId="0" fontId="5" fillId="18" borderId="1" xfId="0" applyFont="1" applyFill="1" applyBorder="1" applyAlignment="1">
      <alignment horizontal="center" vertical="center"/>
    </xf>
    <xf numFmtId="44" fontId="0" fillId="0" borderId="0" xfId="0" applyNumberFormat="1"/>
    <xf numFmtId="44" fontId="6" fillId="22" borderId="1" xfId="0" applyNumberFormat="1" applyFont="1" applyFill="1" applyBorder="1"/>
    <xf numFmtId="0" fontId="0" fillId="15" borderId="1" xfId="0" applyFill="1" applyBorder="1"/>
    <xf numFmtId="0" fontId="0" fillId="20" borderId="1" xfId="0" applyFill="1" applyBorder="1"/>
    <xf numFmtId="0" fontId="0" fillId="16" borderId="1" xfId="0" applyFill="1" applyBorder="1"/>
    <xf numFmtId="0" fontId="0" fillId="12" borderId="1" xfId="0" applyFill="1" applyBorder="1"/>
    <xf numFmtId="0" fontId="0" fillId="17" borderId="1" xfId="0" applyFill="1" applyBorder="1"/>
    <xf numFmtId="0" fontId="3" fillId="6" borderId="17" xfId="0" applyFont="1" applyFill="1" applyBorder="1" applyAlignment="1">
      <alignment horizontal="center" vertical="center"/>
    </xf>
    <xf numFmtId="0" fontId="0" fillId="18" borderId="18" xfId="0" applyFill="1" applyBorder="1" applyAlignment="1">
      <alignment horizontal="center" vertical="center"/>
    </xf>
    <xf numFmtId="44" fontId="7" fillId="23" borderId="1" xfId="0" applyNumberFormat="1" applyFont="1" applyFill="1" applyBorder="1"/>
    <xf numFmtId="44" fontId="0" fillId="5" borderId="3" xfId="0" applyNumberFormat="1" applyFill="1" applyBorder="1" applyAlignment="1">
      <alignment horizontal="center" vertical="center"/>
    </xf>
    <xf numFmtId="44" fontId="0" fillId="5" borderId="13" xfId="0" applyNumberFormat="1" applyFill="1" applyBorder="1" applyAlignment="1">
      <alignment horizontal="center" vertical="center"/>
    </xf>
    <xf numFmtId="44" fontId="0" fillId="3" borderId="1" xfId="0" quotePrefix="1" applyNumberFormat="1" applyFill="1" applyBorder="1"/>
    <xf numFmtId="44" fontId="0" fillId="3" borderId="1" xfId="0" applyNumberFormat="1" applyFill="1" applyBorder="1" applyAlignment="1">
      <alignment horizontal="center" vertical="center"/>
    </xf>
    <xf numFmtId="9" fontId="8" fillId="5" borderId="1" xfId="0" applyNumberFormat="1" applyFont="1" applyFill="1" applyBorder="1" applyAlignment="1">
      <alignment horizontal="center" vertical="center"/>
    </xf>
    <xf numFmtId="0" fontId="0" fillId="24" borderId="1" xfId="0" applyFill="1" applyBorder="1"/>
    <xf numFmtId="166" fontId="11" fillId="25" borderId="1" xfId="0" applyNumberFormat="1" applyFont="1" applyFill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14" borderId="14" xfId="0" applyFill="1" applyBorder="1"/>
    <xf numFmtId="0" fontId="0" fillId="3" borderId="19" xfId="0" quotePrefix="1" applyFill="1" applyBorder="1"/>
    <xf numFmtId="44" fontId="0" fillId="25" borderId="1" xfId="0" applyNumberFormat="1" applyFill="1" applyBorder="1"/>
    <xf numFmtId="0" fontId="0" fillId="5" borderId="2" xfId="0" applyFill="1" applyBorder="1" applyAlignment="1">
      <alignment horizontal="center" vertical="center"/>
    </xf>
    <xf numFmtId="0" fontId="12" fillId="25" borderId="20" xfId="0" applyFont="1" applyFill="1" applyBorder="1" applyAlignment="1">
      <alignment horizontal="center" vertical="center"/>
    </xf>
    <xf numFmtId="44" fontId="12" fillId="25" borderId="21" xfId="0" applyNumberFormat="1" applyFont="1" applyFill="1" applyBorder="1" applyAlignment="1">
      <alignment vertical="center"/>
    </xf>
    <xf numFmtId="0" fontId="0" fillId="26" borderId="1" xfId="0" applyFill="1" applyBorder="1"/>
    <xf numFmtId="0" fontId="0" fillId="27" borderId="1" xfId="0" applyFill="1" applyBorder="1"/>
    <xf numFmtId="0" fontId="6" fillId="25" borderId="1" xfId="0" applyFont="1" applyFill="1" applyBorder="1"/>
    <xf numFmtId="44" fontId="6" fillId="25" borderId="1" xfId="0" applyNumberFormat="1" applyFont="1" applyFill="1" applyBorder="1"/>
    <xf numFmtId="0" fontId="6" fillId="2" borderId="1" xfId="0" applyFont="1" applyFill="1" applyBorder="1"/>
    <xf numFmtId="44" fontId="6" fillId="2" borderId="1" xfId="0" applyNumberFormat="1" applyFont="1" applyFill="1" applyBorder="1"/>
    <xf numFmtId="44" fontId="4" fillId="8" borderId="1" xfId="0" applyNumberFormat="1" applyFont="1" applyFill="1" applyBorder="1" applyAlignment="1">
      <alignment horizontal="center"/>
    </xf>
    <xf numFmtId="44" fontId="12" fillId="12" borderId="1" xfId="0" applyNumberFormat="1" applyFont="1" applyFill="1" applyBorder="1"/>
    <xf numFmtId="44" fontId="4" fillId="7" borderId="10" xfId="0" applyNumberFormat="1" applyFont="1" applyFill="1" applyBorder="1" applyAlignment="1">
      <alignment horizontal="center" vertical="center"/>
    </xf>
    <xf numFmtId="44" fontId="4" fillId="7" borderId="15" xfId="0" applyNumberFormat="1" applyFont="1" applyFill="1" applyBorder="1" applyAlignment="1">
      <alignment horizontal="center" vertical="center"/>
    </xf>
    <xf numFmtId="44" fontId="4" fillId="7" borderId="11" xfId="0" applyNumberFormat="1" applyFont="1" applyFill="1" applyBorder="1" applyAlignment="1">
      <alignment horizontal="center" vertical="center"/>
    </xf>
    <xf numFmtId="44" fontId="4" fillId="7" borderId="16" xfId="0" applyNumberFormat="1" applyFont="1" applyFill="1" applyBorder="1" applyAlignment="1">
      <alignment horizontal="center" vertical="center"/>
    </xf>
    <xf numFmtId="44" fontId="4" fillId="7" borderId="12" xfId="0" applyNumberFormat="1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9" fillId="3" borderId="8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4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0" fillId="3" borderId="4" xfId="0" applyFont="1" applyFill="1" applyBorder="1" applyAlignment="1">
      <alignment horizontal="center" vertical="center"/>
    </xf>
    <xf numFmtId="0" fontId="10" fillId="3" borderId="5" xfId="0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center" vertical="center"/>
    </xf>
    <xf numFmtId="0" fontId="10" fillId="3" borderId="7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D78"/>
      <color rgb="FFFF2F92"/>
      <color rgb="FFC8D05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12700</xdr:colOff>
      <xdr:row>14</xdr:row>
      <xdr:rowOff>12700</xdr:rowOff>
    </xdr:from>
    <xdr:to>
      <xdr:col>18</xdr:col>
      <xdr:colOff>177800</xdr:colOff>
      <xdr:row>19</xdr:row>
      <xdr:rowOff>139700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3512800" y="2870200"/>
          <a:ext cx="4127500" cy="107950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r>
            <a:rPr lang="fr-FR" sz="1100"/>
            <a:t>Je</a:t>
          </a:r>
          <a:r>
            <a:rPr lang="fr-FR" sz="1100" baseline="0"/>
            <a:t> t'ai mis un peu d'ordre  dans la feuille AVRIL CA et  AVRIL D</a:t>
          </a:r>
        </a:p>
        <a:p>
          <a:r>
            <a:rPr lang="fr-FR" sz="1100" baseline="0"/>
            <a:t>normalement ça devrait être bon,</a:t>
          </a:r>
        </a:p>
        <a:p>
          <a:r>
            <a:rPr lang="fr-FR" sz="1100" baseline="0"/>
            <a:t>Merci de contrôler ces feuilles pour voir si il y a d'éventuelles anomalies à corriger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K15"/>
  <sheetViews>
    <sheetView workbookViewId="0">
      <selection activeCell="P14" sqref="P14"/>
    </sheetView>
  </sheetViews>
  <sheetFormatPr baseColWidth="10" defaultRowHeight="16" x14ac:dyDescent="0.2"/>
  <cols>
    <col min="5" max="5" width="14.6640625" customWidth="1"/>
    <col min="7" max="7" width="12.83203125" customWidth="1"/>
    <col min="9" max="10" width="13" customWidth="1"/>
    <col min="11" max="11" width="11.5" customWidth="1"/>
  </cols>
  <sheetData>
    <row r="2" spans="2:11" x14ac:dyDescent="0.2">
      <c r="C2" s="1" t="s">
        <v>22</v>
      </c>
      <c r="D2" s="1" t="s">
        <v>23</v>
      </c>
      <c r="E2" s="1" t="s">
        <v>24</v>
      </c>
      <c r="F2" s="1" t="s">
        <v>20</v>
      </c>
      <c r="G2" s="66" t="s">
        <v>21</v>
      </c>
      <c r="H2" s="1" t="s">
        <v>7</v>
      </c>
      <c r="I2" s="1" t="s">
        <v>81</v>
      </c>
      <c r="J2" s="66" t="s">
        <v>67</v>
      </c>
      <c r="K2" s="68" t="s">
        <v>25</v>
      </c>
    </row>
    <row r="3" spans="2:11" x14ac:dyDescent="0.2">
      <c r="B3" s="1" t="s">
        <v>19</v>
      </c>
      <c r="C3" s="25">
        <f>'AVRIL CA'!G43</f>
        <v>1237.24</v>
      </c>
      <c r="D3" s="25">
        <f>'AVRIL CA'!I43</f>
        <v>390.84000000000003</v>
      </c>
      <c r="E3" s="25">
        <f>'AVRIL CA'!K43</f>
        <v>0</v>
      </c>
      <c r="F3" s="25">
        <f>'AVRIL CA'!G44</f>
        <v>1628.08</v>
      </c>
      <c r="G3" s="67">
        <f>F3/(1.2)</f>
        <v>1356.7333333333333</v>
      </c>
      <c r="H3" s="25">
        <f>'AVRIL D'!E36</f>
        <v>644</v>
      </c>
      <c r="I3" s="25">
        <f>'AVRIL D'!I36</f>
        <v>90.666666666666629</v>
      </c>
      <c r="J3" s="67">
        <f>H3-I3</f>
        <v>553.33333333333337</v>
      </c>
      <c r="K3" s="69">
        <f>G3-H3</f>
        <v>712.73333333333335</v>
      </c>
    </row>
    <row r="4" spans="2:11" x14ac:dyDescent="0.2">
      <c r="B4" s="1" t="s">
        <v>26</v>
      </c>
      <c r="C4" s="25"/>
      <c r="D4" s="25"/>
      <c r="E4" s="25"/>
      <c r="F4" s="25"/>
      <c r="G4" s="67">
        <f t="shared" ref="G4:G14" si="0">F4/(1.2)</f>
        <v>0</v>
      </c>
      <c r="H4" s="25"/>
      <c r="I4" s="25"/>
      <c r="J4" s="67"/>
      <c r="K4" s="69">
        <f t="shared" ref="K4:K14" si="1">G4-H4</f>
        <v>0</v>
      </c>
    </row>
    <row r="5" spans="2:11" x14ac:dyDescent="0.2">
      <c r="B5" s="1" t="s">
        <v>27</v>
      </c>
      <c r="C5" s="25"/>
      <c r="D5" s="25"/>
      <c r="E5" s="25"/>
      <c r="F5" s="25"/>
      <c r="G5" s="67">
        <f t="shared" si="0"/>
        <v>0</v>
      </c>
      <c r="H5" s="25"/>
      <c r="I5" s="25"/>
      <c r="J5" s="67"/>
      <c r="K5" s="69">
        <f t="shared" si="1"/>
        <v>0</v>
      </c>
    </row>
    <row r="6" spans="2:11" x14ac:dyDescent="0.2">
      <c r="B6" s="1" t="s">
        <v>28</v>
      </c>
      <c r="C6" s="25"/>
      <c r="D6" s="25"/>
      <c r="E6" s="25"/>
      <c r="F6" s="25"/>
      <c r="G6" s="67">
        <f t="shared" si="0"/>
        <v>0</v>
      </c>
      <c r="H6" s="25"/>
      <c r="I6" s="25"/>
      <c r="J6" s="67"/>
      <c r="K6" s="69">
        <f t="shared" si="1"/>
        <v>0</v>
      </c>
    </row>
    <row r="7" spans="2:11" x14ac:dyDescent="0.2">
      <c r="B7" s="1" t="s">
        <v>29</v>
      </c>
      <c r="C7" s="25"/>
      <c r="D7" s="25"/>
      <c r="E7" s="25"/>
      <c r="F7" s="25"/>
      <c r="G7" s="67">
        <f t="shared" si="0"/>
        <v>0</v>
      </c>
      <c r="H7" s="25"/>
      <c r="I7" s="25"/>
      <c r="J7" s="67"/>
      <c r="K7" s="69">
        <f t="shared" si="1"/>
        <v>0</v>
      </c>
    </row>
    <row r="8" spans="2:11" x14ac:dyDescent="0.2">
      <c r="B8" s="1" t="s">
        <v>30</v>
      </c>
      <c r="C8" s="25"/>
      <c r="D8" s="25"/>
      <c r="E8" s="25"/>
      <c r="F8" s="25"/>
      <c r="G8" s="67">
        <f t="shared" si="0"/>
        <v>0</v>
      </c>
      <c r="H8" s="25"/>
      <c r="I8" s="25"/>
      <c r="J8" s="67"/>
      <c r="K8" s="69">
        <f t="shared" si="1"/>
        <v>0</v>
      </c>
    </row>
    <row r="9" spans="2:11" x14ac:dyDescent="0.2">
      <c r="B9" s="1" t="s">
        <v>31</v>
      </c>
      <c r="C9" s="25"/>
      <c r="D9" s="25"/>
      <c r="E9" s="25"/>
      <c r="F9" s="25"/>
      <c r="G9" s="67">
        <f t="shared" si="0"/>
        <v>0</v>
      </c>
      <c r="H9" s="25"/>
      <c r="I9" s="25"/>
      <c r="J9" s="67"/>
      <c r="K9" s="69">
        <f t="shared" si="1"/>
        <v>0</v>
      </c>
    </row>
    <row r="10" spans="2:11" x14ac:dyDescent="0.2">
      <c r="B10" s="1" t="s">
        <v>32</v>
      </c>
      <c r="C10" s="25"/>
      <c r="D10" s="25"/>
      <c r="E10" s="25"/>
      <c r="F10" s="25"/>
      <c r="G10" s="67">
        <f t="shared" si="0"/>
        <v>0</v>
      </c>
      <c r="H10" s="25"/>
      <c r="I10" s="25"/>
      <c r="J10" s="67"/>
      <c r="K10" s="69">
        <f t="shared" si="1"/>
        <v>0</v>
      </c>
    </row>
    <row r="11" spans="2:11" x14ac:dyDescent="0.2">
      <c r="B11" s="1" t="s">
        <v>33</v>
      </c>
      <c r="C11" s="25"/>
      <c r="D11" s="25"/>
      <c r="E11" s="25"/>
      <c r="F11" s="25"/>
      <c r="G11" s="67">
        <f t="shared" si="0"/>
        <v>0</v>
      </c>
      <c r="H11" s="25"/>
      <c r="I11" s="25"/>
      <c r="J11" s="67"/>
      <c r="K11" s="69">
        <f t="shared" si="1"/>
        <v>0</v>
      </c>
    </row>
    <row r="12" spans="2:11" x14ac:dyDescent="0.2">
      <c r="B12" s="2" t="s">
        <v>34</v>
      </c>
      <c r="C12" s="25"/>
      <c r="D12" s="25"/>
      <c r="E12" s="25"/>
      <c r="F12" s="25"/>
      <c r="G12" s="67">
        <f t="shared" si="0"/>
        <v>0</v>
      </c>
      <c r="H12" s="25"/>
      <c r="I12" s="25"/>
      <c r="J12" s="67"/>
      <c r="K12" s="69">
        <f t="shared" si="1"/>
        <v>0</v>
      </c>
    </row>
    <row r="13" spans="2:11" x14ac:dyDescent="0.2">
      <c r="B13" s="1" t="s">
        <v>35</v>
      </c>
      <c r="C13" s="25"/>
      <c r="D13" s="25"/>
      <c r="E13" s="25"/>
      <c r="F13" s="25"/>
      <c r="G13" s="67">
        <f t="shared" si="0"/>
        <v>0</v>
      </c>
      <c r="H13" s="25"/>
      <c r="I13" s="25"/>
      <c r="J13" s="67"/>
      <c r="K13" s="69">
        <f t="shared" si="1"/>
        <v>0</v>
      </c>
    </row>
    <row r="14" spans="2:11" x14ac:dyDescent="0.2">
      <c r="B14" s="1" t="s">
        <v>36</v>
      </c>
      <c r="C14" s="25"/>
      <c r="D14" s="25"/>
      <c r="E14" s="25"/>
      <c r="F14" s="25"/>
      <c r="G14" s="67">
        <f t="shared" si="0"/>
        <v>0</v>
      </c>
      <c r="H14" s="25"/>
      <c r="I14" s="25"/>
      <c r="J14" s="67"/>
      <c r="K14" s="69">
        <f t="shared" si="1"/>
        <v>0</v>
      </c>
    </row>
    <row r="15" spans="2:11" x14ac:dyDescent="0.2">
      <c r="B15" s="8" t="s">
        <v>39</v>
      </c>
      <c r="C15" s="26">
        <f t="shared" ref="C15:K15" si="2">SUM(C3:C14)</f>
        <v>1237.24</v>
      </c>
      <c r="D15" s="26">
        <f t="shared" si="2"/>
        <v>390.84000000000003</v>
      </c>
      <c r="E15" s="26">
        <f t="shared" si="2"/>
        <v>0</v>
      </c>
      <c r="F15" s="26">
        <f t="shared" si="2"/>
        <v>1628.08</v>
      </c>
      <c r="G15" s="67">
        <f t="shared" si="2"/>
        <v>1356.7333333333333</v>
      </c>
      <c r="H15" s="26">
        <f>SUM(H3:H14)</f>
        <v>644</v>
      </c>
      <c r="I15" s="26"/>
      <c r="J15" s="67"/>
      <c r="K15" s="69">
        <f t="shared" si="2"/>
        <v>712.73333333333335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M55"/>
  <sheetViews>
    <sheetView tabSelected="1" zoomScale="77" zoomScaleNormal="85" workbookViewId="0">
      <selection activeCell="L5" sqref="L5"/>
    </sheetView>
  </sheetViews>
  <sheetFormatPr baseColWidth="10" defaultRowHeight="16" x14ac:dyDescent="0.2"/>
  <cols>
    <col min="2" max="2" width="11.6640625" customWidth="1"/>
    <col min="3" max="3" width="14.33203125" customWidth="1"/>
    <col min="4" max="5" width="11.5" customWidth="1"/>
    <col min="6" max="7" width="12.1640625" bestFit="1" customWidth="1"/>
    <col min="8" max="8" width="7.5" hidden="1" customWidth="1"/>
    <col min="9" max="9" width="13" customWidth="1"/>
    <col min="10" max="10" width="10.1640625" hidden="1" customWidth="1"/>
    <col min="11" max="11" width="12.83203125" customWidth="1"/>
    <col min="12" max="12" width="17.5" hidden="1" customWidth="1"/>
    <col min="13" max="13" width="35.33203125" customWidth="1"/>
  </cols>
  <sheetData>
    <row r="1" spans="2:13" ht="17" thickBot="1" x14ac:dyDescent="0.25"/>
    <row r="2" spans="2:13" ht="22" x14ac:dyDescent="0.2">
      <c r="E2" s="77" t="s">
        <v>42</v>
      </c>
      <c r="F2" s="78"/>
      <c r="G2" s="78"/>
      <c r="H2" s="78"/>
      <c r="I2" s="78"/>
      <c r="J2" s="78"/>
      <c r="K2" s="79"/>
      <c r="L2" s="29"/>
    </row>
    <row r="3" spans="2:13" ht="23" thickBot="1" x14ac:dyDescent="0.25">
      <c r="E3" s="80"/>
      <c r="F3" s="81"/>
      <c r="G3" s="81"/>
      <c r="H3" s="81"/>
      <c r="I3" s="81"/>
      <c r="J3" s="81"/>
      <c r="K3" s="82"/>
      <c r="L3" s="29"/>
    </row>
    <row r="5" spans="2:13" ht="19" x14ac:dyDescent="0.2">
      <c r="B5" s="10" t="s">
        <v>0</v>
      </c>
      <c r="C5" s="11" t="s">
        <v>1</v>
      </c>
      <c r="D5" s="11" t="s">
        <v>70</v>
      </c>
      <c r="E5" s="11" t="s">
        <v>38</v>
      </c>
      <c r="F5" s="11" t="s">
        <v>2</v>
      </c>
      <c r="G5" s="11" t="s">
        <v>3</v>
      </c>
      <c r="H5" s="11"/>
      <c r="I5" s="11" t="s">
        <v>4</v>
      </c>
      <c r="J5" s="11"/>
      <c r="K5" s="11" t="s">
        <v>5</v>
      </c>
      <c r="M5" s="11" t="s">
        <v>6</v>
      </c>
    </row>
    <row r="6" spans="2:13" ht="19" x14ac:dyDescent="0.2">
      <c r="B6" s="15">
        <v>45354</v>
      </c>
      <c r="C6" s="9"/>
      <c r="D6" s="9"/>
      <c r="E6" s="3"/>
      <c r="F6" s="3"/>
      <c r="G6" s="4">
        <v>147</v>
      </c>
      <c r="H6" s="31" cm="1">
        <f t="array" aca="1" ref="H6" ca="1">couleur+NOW()-NOW()</f>
        <v>40</v>
      </c>
      <c r="I6" s="36" t="s">
        <v>61</v>
      </c>
      <c r="J6" s="31" cm="1">
        <f t="array" aca="1" ref="J6" ca="1">couleur+NOW()-NOW()</f>
        <v>2</v>
      </c>
      <c r="K6" s="36" t="s">
        <v>61</v>
      </c>
      <c r="L6" s="11"/>
      <c r="M6" s="3"/>
    </row>
    <row r="7" spans="2:13" x14ac:dyDescent="0.2">
      <c r="B7" s="15">
        <v>45364</v>
      </c>
      <c r="C7" s="9"/>
      <c r="D7" s="9"/>
      <c r="E7" s="3"/>
      <c r="F7" s="7"/>
      <c r="G7" s="4">
        <v>147</v>
      </c>
      <c r="H7" s="31" cm="1">
        <f t="array" aca="1" ref="H7" ca="1">couleur+NOW()-NOW()</f>
        <v>40</v>
      </c>
      <c r="I7" s="51" t="s">
        <v>61</v>
      </c>
      <c r="J7" s="31" cm="1">
        <f t="array" aca="1" ref="J7" ca="1">couleur+NOW()-NOW()</f>
        <v>2</v>
      </c>
      <c r="K7" s="51" t="s">
        <v>61</v>
      </c>
      <c r="L7" s="31" cm="1">
        <f t="array" aca="1" ref="L7" ca="1">couleur+NOW()-NOW()</f>
        <v>2</v>
      </c>
      <c r="M7" s="3"/>
    </row>
    <row r="8" spans="2:13" x14ac:dyDescent="0.2">
      <c r="B8" s="15">
        <v>45368</v>
      </c>
      <c r="C8" s="9"/>
      <c r="D8" s="9"/>
      <c r="E8" s="3"/>
      <c r="F8" s="3"/>
      <c r="G8" s="4">
        <v>147</v>
      </c>
      <c r="H8" s="31" cm="1">
        <f t="array" aca="1" ref="H8" ca="1">couleur+NOW()-NOW()</f>
        <v>40</v>
      </c>
      <c r="I8" s="51" t="s">
        <v>61</v>
      </c>
      <c r="J8" s="31" cm="1">
        <f t="array" aca="1" ref="J8" ca="1">couleur+NOW()-NOW()</f>
        <v>2</v>
      </c>
      <c r="K8" s="52"/>
      <c r="L8" s="31" cm="1">
        <f t="array" aca="1" ref="L8" ca="1">couleur+NOW()-NOW()</f>
        <v>2</v>
      </c>
      <c r="M8" s="3"/>
    </row>
    <row r="9" spans="2:13" x14ac:dyDescent="0.2">
      <c r="B9" s="15">
        <v>45369</v>
      </c>
      <c r="C9" s="9" t="s">
        <v>10</v>
      </c>
      <c r="D9" s="9"/>
      <c r="E9" s="3"/>
      <c r="F9" s="3">
        <v>2</v>
      </c>
      <c r="G9" s="36"/>
      <c r="H9" s="31" cm="1">
        <f t="array" aca="1" ref="H9" ca="1">couleur+NOW()-NOW()</f>
        <v>2</v>
      </c>
      <c r="I9" s="4">
        <v>147</v>
      </c>
      <c r="J9" s="31" cm="1">
        <f t="array" aca="1" ref="J9" ca="1">couleur+NOW()-NOW()</f>
        <v>40</v>
      </c>
      <c r="K9" s="52"/>
      <c r="L9" s="31" cm="1">
        <f t="array" aca="1" ref="L9" ca="1">couleur+NOW()-NOW()</f>
        <v>2</v>
      </c>
      <c r="M9" s="3"/>
    </row>
    <row r="10" spans="2:13" x14ac:dyDescent="0.2">
      <c r="B10" s="15">
        <v>45379</v>
      </c>
      <c r="C10" s="9" t="s">
        <v>13</v>
      </c>
      <c r="D10" s="9"/>
      <c r="E10" s="3"/>
      <c r="F10" s="3">
        <v>2</v>
      </c>
      <c r="G10" s="38">
        <v>153.84</v>
      </c>
      <c r="H10" s="31" cm="1">
        <f t="array" aca="1" ref="H10" ca="1">couleur+NOW()-NOW()</f>
        <v>6</v>
      </c>
      <c r="I10" s="38">
        <v>153.84</v>
      </c>
      <c r="J10" s="31" cm="1">
        <f t="array" aca="1" ref="J10" ca="1">couleur+NOW()-NOW()</f>
        <v>6</v>
      </c>
      <c r="K10" s="52"/>
      <c r="L10" s="31" cm="1">
        <f t="array" aca="1" ref="L10" ca="1">couleur+NOW()-NOW()</f>
        <v>2</v>
      </c>
      <c r="M10" s="3"/>
    </row>
    <row r="11" spans="2:13" x14ac:dyDescent="0.2">
      <c r="B11" s="15">
        <v>45383</v>
      </c>
      <c r="C11" s="9" t="s">
        <v>17</v>
      </c>
      <c r="D11" s="9"/>
      <c r="E11" s="3"/>
      <c r="F11" s="3">
        <v>2</v>
      </c>
      <c r="G11" s="36">
        <v>100</v>
      </c>
      <c r="H11" s="31" cm="1">
        <f t="array" aca="1" ref="H11" ca="1">couleur+NOW()-NOW()</f>
        <v>2</v>
      </c>
      <c r="I11" s="36"/>
      <c r="J11" s="31" cm="1">
        <f t="array" aca="1" ref="J11" ca="1">couleur+NOW()-NOW()</f>
        <v>2</v>
      </c>
      <c r="K11" s="36" t="s">
        <v>61</v>
      </c>
      <c r="L11" s="31" cm="1">
        <f t="array" aca="1" ref="L11" ca="1">couleur+NOW()-NOW()</f>
        <v>2</v>
      </c>
      <c r="M11" s="3" t="s">
        <v>71</v>
      </c>
    </row>
    <row r="12" spans="2:13" x14ac:dyDescent="0.2">
      <c r="B12" s="16">
        <v>45384</v>
      </c>
      <c r="C12" s="9" t="s">
        <v>8</v>
      </c>
      <c r="D12" s="9"/>
      <c r="E12" s="3"/>
      <c r="F12" s="3">
        <v>1</v>
      </c>
      <c r="G12" s="36">
        <v>90</v>
      </c>
      <c r="H12" s="31" cm="1">
        <f t="array" aca="1" ref="H12" ca="1">couleur+NOW()-NOW()</f>
        <v>2</v>
      </c>
      <c r="I12" s="51">
        <v>90</v>
      </c>
      <c r="J12" s="31" cm="1">
        <f t="array" aca="1" ref="J12" ca="1">couleur+NOW()-NOW()</f>
        <v>2</v>
      </c>
      <c r="K12" s="52"/>
      <c r="L12" s="31" cm="1">
        <f t="array" aca="1" ref="L12" ca="1">couleur+NOW()-NOW()</f>
        <v>2</v>
      </c>
      <c r="M12" s="3"/>
    </row>
    <row r="13" spans="2:13" x14ac:dyDescent="0.2">
      <c r="B13" s="16">
        <v>45384</v>
      </c>
      <c r="C13" s="9" t="s">
        <v>9</v>
      </c>
      <c r="D13" s="9"/>
      <c r="E13" s="3"/>
      <c r="F13" s="3">
        <v>1</v>
      </c>
      <c r="G13" s="51">
        <v>50</v>
      </c>
      <c r="H13" s="31" cm="1">
        <f t="array" aca="1" ref="H13" ca="1">couleur+NOW()-NOW()</f>
        <v>2</v>
      </c>
      <c r="I13" s="51" t="s">
        <v>61</v>
      </c>
      <c r="J13" s="31" cm="1">
        <f t="array" aca="1" ref="J13" ca="1">couleur+NOW()-NOW()</f>
        <v>2</v>
      </c>
      <c r="K13" s="52"/>
      <c r="L13" s="31" cm="1">
        <f t="array" aca="1" ref="L13" ca="1">couleur+NOW()-NOW()</f>
        <v>2</v>
      </c>
      <c r="M13" s="3"/>
    </row>
    <row r="14" spans="2:13" x14ac:dyDescent="0.2">
      <c r="B14" s="16">
        <v>45386</v>
      </c>
      <c r="C14" s="9" t="s">
        <v>10</v>
      </c>
      <c r="D14" s="9"/>
      <c r="E14" s="3"/>
      <c r="F14" s="3">
        <v>2</v>
      </c>
      <c r="G14" s="51">
        <v>100</v>
      </c>
      <c r="H14" s="31" cm="1">
        <f t="array" aca="1" ref="H14" ca="1">couleur+NOW()-NOW()</f>
        <v>2</v>
      </c>
      <c r="I14" s="51" t="s">
        <v>61</v>
      </c>
      <c r="J14" s="31" cm="1">
        <f t="array" aca="1" ref="J14" ca="1">couleur+NOW()-NOW()</f>
        <v>2</v>
      </c>
      <c r="K14" s="52"/>
      <c r="L14" s="31" cm="1">
        <f t="array" aca="1" ref="L14" ca="1">couleur+NOW()-NOW()</f>
        <v>2</v>
      </c>
      <c r="M14" s="3" t="s">
        <v>71</v>
      </c>
    </row>
    <row r="15" spans="2:13" x14ac:dyDescent="0.2">
      <c r="B15" s="16">
        <v>45387</v>
      </c>
      <c r="C15" s="9" t="s">
        <v>11</v>
      </c>
      <c r="D15" s="9"/>
      <c r="E15" s="3"/>
      <c r="F15" s="3">
        <v>4</v>
      </c>
      <c r="G15" s="36">
        <v>302.39999999999998</v>
      </c>
      <c r="H15" s="31" cm="1">
        <f t="array" aca="1" ref="H15" ca="1">couleur+NOW()-NOW()</f>
        <v>2</v>
      </c>
      <c r="I15" s="51" t="s">
        <v>61</v>
      </c>
      <c r="J15" s="31" cm="1">
        <f t="array" aca="1" ref="J15" ca="1">couleur+NOW()-NOW()</f>
        <v>2</v>
      </c>
      <c r="K15" s="52"/>
      <c r="L15" s="31" cm="1">
        <f t="array" aca="1" ref="L15" ca="1">couleur+NOW()-NOW()</f>
        <v>2</v>
      </c>
      <c r="M15" s="3"/>
    </row>
    <row r="16" spans="2:13" x14ac:dyDescent="0.2">
      <c r="B16" s="16">
        <v>45388</v>
      </c>
      <c r="C16" s="9" t="s">
        <v>12</v>
      </c>
      <c r="D16" s="9"/>
      <c r="E16" s="3"/>
      <c r="F16" s="3">
        <v>2</v>
      </c>
      <c r="G16" s="51"/>
      <c r="H16" s="31" cm="1">
        <f t="array" aca="1" ref="H16" ca="1">couleur+NOW()-NOW()</f>
        <v>2</v>
      </c>
      <c r="I16" s="51"/>
      <c r="J16" s="31" cm="1">
        <f t="array" aca="1" ref="J16" ca="1">couleur+NOW()-NOW()</f>
        <v>2</v>
      </c>
      <c r="K16" s="52"/>
      <c r="L16" s="31" cm="1">
        <f t="array" aca="1" ref="L16" ca="1">couleur+NOW()-NOW()</f>
        <v>2</v>
      </c>
      <c r="M16" s="3"/>
    </row>
    <row r="17" spans="2:13" x14ac:dyDescent="0.2">
      <c r="B17" s="16">
        <v>45388</v>
      </c>
      <c r="C17" s="9" t="s">
        <v>72</v>
      </c>
      <c r="D17" s="9"/>
      <c r="E17" s="3"/>
      <c r="F17" s="3">
        <v>2</v>
      </c>
      <c r="G17" s="51"/>
      <c r="H17" s="31" cm="1">
        <f t="array" aca="1" ref="H17" ca="1">couleur+NOW()-NOW()</f>
        <v>2</v>
      </c>
      <c r="I17" s="51"/>
      <c r="J17" s="31" cm="1">
        <f t="array" aca="1" ref="J17" ca="1">couleur+NOW()-NOW()</f>
        <v>2</v>
      </c>
      <c r="K17" s="52"/>
      <c r="L17" s="31" cm="1">
        <f t="array" aca="1" ref="L17" ca="1">couleur+NOW()-NOW()</f>
        <v>2</v>
      </c>
      <c r="M17" s="3" t="s">
        <v>71</v>
      </c>
    </row>
    <row r="18" spans="2:13" x14ac:dyDescent="0.2">
      <c r="B18" s="16">
        <v>45391</v>
      </c>
      <c r="C18" s="9" t="s">
        <v>13</v>
      </c>
      <c r="D18" s="9"/>
      <c r="E18" s="3"/>
      <c r="F18" s="3">
        <v>2</v>
      </c>
      <c r="G18" s="36"/>
      <c r="H18" s="31" cm="1">
        <f t="array" aca="1" ref="H18" ca="1">couleur+NOW()-NOW()</f>
        <v>2</v>
      </c>
      <c r="I18" s="51" t="s">
        <v>61</v>
      </c>
      <c r="J18" s="31" cm="1">
        <f t="array" aca="1" ref="J18" ca="1">couleur+NOW()-NOW()</f>
        <v>2</v>
      </c>
      <c r="K18" s="52"/>
      <c r="L18" s="31" cm="1">
        <f t="array" aca="1" ref="L18" ca="1">couleur+NOW()-NOW()</f>
        <v>2</v>
      </c>
      <c r="M18" s="3"/>
    </row>
    <row r="19" spans="2:13" x14ac:dyDescent="0.2">
      <c r="B19" s="16">
        <v>45393</v>
      </c>
      <c r="C19" s="9" t="s">
        <v>13</v>
      </c>
      <c r="D19" s="9"/>
      <c r="E19" s="3"/>
      <c r="F19" s="3">
        <v>2</v>
      </c>
      <c r="G19" s="36"/>
      <c r="H19" s="31" cm="1">
        <f t="array" aca="1" ref="H19" ca="1">couleur+NOW()-NOW()</f>
        <v>2</v>
      </c>
      <c r="I19" s="51"/>
      <c r="J19" s="31" cm="1">
        <f t="array" aca="1" ref="J19" ca="1">couleur+NOW()-NOW()</f>
        <v>2</v>
      </c>
      <c r="K19" s="52"/>
      <c r="L19" s="31" cm="1">
        <f t="array" aca="1" ref="L19" ca="1">couleur+NOW()-NOW()</f>
        <v>2</v>
      </c>
      <c r="M19" s="3"/>
    </row>
    <row r="20" spans="2:13" x14ac:dyDescent="0.2">
      <c r="B20" s="16">
        <v>45397</v>
      </c>
      <c r="C20" s="9" t="s">
        <v>13</v>
      </c>
      <c r="D20" s="9"/>
      <c r="E20" s="3"/>
      <c r="F20" s="3">
        <v>2</v>
      </c>
      <c r="G20" s="51"/>
      <c r="H20" s="31" cm="1">
        <f t="array" aca="1" ref="H20" ca="1">couleur+NOW()-NOW()</f>
        <v>2</v>
      </c>
      <c r="I20" s="51" t="s">
        <v>61</v>
      </c>
      <c r="J20" s="31" cm="1">
        <f t="array" aca="1" ref="J20" ca="1">couleur+NOW()-NOW()</f>
        <v>2</v>
      </c>
      <c r="K20" s="52"/>
      <c r="L20" s="31" cm="1">
        <f t="array" aca="1" ref="L20" ca="1">couleur+NOW()-NOW()</f>
        <v>2</v>
      </c>
      <c r="M20" s="3"/>
    </row>
    <row r="21" spans="2:13" x14ac:dyDescent="0.2">
      <c r="B21" s="16">
        <v>45400</v>
      </c>
      <c r="C21" s="9" t="s">
        <v>13</v>
      </c>
      <c r="D21" s="9"/>
      <c r="E21" s="3"/>
      <c r="F21" s="3">
        <v>2</v>
      </c>
      <c r="G21" s="51" t="s">
        <v>61</v>
      </c>
      <c r="H21" s="31" cm="1">
        <f t="array" aca="1" ref="H21" ca="1">couleur+NOW()-NOW()</f>
        <v>2</v>
      </c>
      <c r="I21" s="51"/>
      <c r="J21" s="31" cm="1">
        <f t="array" aca="1" ref="J21" ca="1">couleur+NOW()-NOW()</f>
        <v>2</v>
      </c>
      <c r="K21" s="52"/>
      <c r="L21" s="31" cm="1">
        <f t="array" aca="1" ref="L21" ca="1">couleur+NOW()-NOW()</f>
        <v>2</v>
      </c>
      <c r="M21" s="3"/>
    </row>
    <row r="22" spans="2:13" x14ac:dyDescent="0.2">
      <c r="B22" s="16">
        <v>45400</v>
      </c>
      <c r="C22" s="9" t="s">
        <v>12</v>
      </c>
      <c r="D22" s="9"/>
      <c r="E22" s="3"/>
      <c r="F22" s="3">
        <v>2</v>
      </c>
      <c r="G22" s="51"/>
      <c r="H22" s="31" cm="1">
        <f t="array" aca="1" ref="H22" ca="1">couleur+NOW()-NOW()</f>
        <v>2</v>
      </c>
      <c r="I22" s="51" t="s">
        <v>61</v>
      </c>
      <c r="J22" s="31" cm="1">
        <f t="array" aca="1" ref="J22" ca="1">couleur+NOW()-NOW()</f>
        <v>2</v>
      </c>
      <c r="K22" s="52"/>
      <c r="L22" s="31" cm="1">
        <f t="array" aca="1" ref="L22" ca="1">couleur+NOW()-NOW()</f>
        <v>2</v>
      </c>
      <c r="M22" s="3"/>
    </row>
    <row r="23" spans="2:13" x14ac:dyDescent="0.2">
      <c r="B23" s="16">
        <v>45400</v>
      </c>
      <c r="C23" s="9" t="s">
        <v>15</v>
      </c>
      <c r="D23" s="9"/>
      <c r="E23" s="3"/>
      <c r="F23" s="3">
        <v>4</v>
      </c>
      <c r="G23" s="51"/>
      <c r="H23" s="31" cm="1">
        <f t="array" aca="1" ref="H23" ca="1">couleur+NOW()-NOW()</f>
        <v>2</v>
      </c>
      <c r="I23" s="36" t="s">
        <v>61</v>
      </c>
      <c r="J23" s="31" cm="1">
        <f t="array" aca="1" ref="J23" ca="1">couleur+NOW()-NOW()</f>
        <v>2</v>
      </c>
      <c r="K23" s="52"/>
      <c r="L23" s="31" cm="1">
        <f t="array" aca="1" ref="L23" ca="1">couleur+NOW()-NOW()</f>
        <v>2</v>
      </c>
      <c r="M23" s="3"/>
    </row>
    <row r="24" spans="2:13" x14ac:dyDescent="0.2">
      <c r="B24" s="16">
        <v>45401</v>
      </c>
      <c r="C24" s="9" t="s">
        <v>60</v>
      </c>
      <c r="D24" s="9"/>
      <c r="E24" s="3"/>
      <c r="F24" s="3">
        <v>4</v>
      </c>
      <c r="G24" s="51"/>
      <c r="H24" s="31" cm="1">
        <f t="array" aca="1" ref="H24" ca="1">couleur+NOW()-NOW()</f>
        <v>2</v>
      </c>
      <c r="I24" s="51"/>
      <c r="J24" s="31" cm="1">
        <f t="array" aca="1" ref="J24" ca="1">couleur+NOW()-NOW()</f>
        <v>2</v>
      </c>
      <c r="K24" s="52"/>
      <c r="L24" s="31" cm="1">
        <f t="array" aca="1" ref="L24" ca="1">couleur+NOW()-NOW()</f>
        <v>2</v>
      </c>
      <c r="M24" s="3"/>
    </row>
    <row r="25" spans="2:13" x14ac:dyDescent="0.2">
      <c r="B25" s="16">
        <v>45402</v>
      </c>
      <c r="C25" s="9" t="s">
        <v>60</v>
      </c>
      <c r="D25" s="9"/>
      <c r="E25" s="3"/>
      <c r="F25" s="3"/>
      <c r="G25" s="51" t="s">
        <v>61</v>
      </c>
      <c r="H25" s="31" cm="1">
        <f t="array" aca="1" ref="H25" ca="1">couleur+NOW()-NOW()</f>
        <v>2</v>
      </c>
      <c r="I25" s="51"/>
      <c r="J25" s="31" cm="1">
        <f t="array" aca="1" ref="J25" ca="1">couleur+NOW()-NOW()</f>
        <v>2</v>
      </c>
      <c r="K25" s="52"/>
      <c r="L25" s="31" cm="1">
        <f t="array" aca="1" ref="L25" ca="1">couleur+NOW()-NOW()</f>
        <v>2</v>
      </c>
      <c r="M25" s="3"/>
    </row>
    <row r="26" spans="2:13" x14ac:dyDescent="0.2">
      <c r="B26" s="16">
        <v>45402</v>
      </c>
      <c r="C26" s="9" t="s">
        <v>59</v>
      </c>
      <c r="D26" s="9"/>
      <c r="E26" s="3"/>
      <c r="F26" s="3"/>
      <c r="G26" s="51" t="s">
        <v>61</v>
      </c>
      <c r="H26" s="31" cm="1">
        <f t="array" aca="1" ref="H26" ca="1">couleur+NOW()-NOW()</f>
        <v>2</v>
      </c>
      <c r="I26" s="51"/>
      <c r="J26" s="31" cm="1">
        <f t="array" aca="1" ref="J26" ca="1">couleur+NOW()-NOW()</f>
        <v>2</v>
      </c>
      <c r="K26" s="52"/>
      <c r="L26" s="31" cm="1">
        <f t="array" aca="1" ref="L26" ca="1">couleur+NOW()-NOW()</f>
        <v>2</v>
      </c>
      <c r="M26" s="3"/>
    </row>
    <row r="27" spans="2:13" x14ac:dyDescent="0.2">
      <c r="B27" s="16">
        <v>45403</v>
      </c>
      <c r="C27" s="9" t="s">
        <v>16</v>
      </c>
      <c r="D27" s="9"/>
      <c r="E27" s="3"/>
      <c r="F27" s="3">
        <v>2</v>
      </c>
      <c r="G27" s="36" t="s">
        <v>61</v>
      </c>
      <c r="H27" s="31" cm="1">
        <f t="array" aca="1" ref="H27" ca="1">couleur+NOW()-NOW()</f>
        <v>2</v>
      </c>
      <c r="I27" s="51"/>
      <c r="J27" s="31" cm="1">
        <f t="array" aca="1" ref="J27" ca="1">couleur+NOW()-NOW()</f>
        <v>2</v>
      </c>
      <c r="K27" s="52"/>
      <c r="L27" s="31" cm="1">
        <f t="array" aca="1" ref="L27" ca="1">couleur+NOW()-NOW()</f>
        <v>2</v>
      </c>
      <c r="M27" s="3"/>
    </row>
    <row r="28" spans="2:13" x14ac:dyDescent="0.2">
      <c r="B28" s="16">
        <v>45404</v>
      </c>
      <c r="C28" s="9" t="s">
        <v>40</v>
      </c>
      <c r="D28" s="9"/>
      <c r="E28" s="3"/>
      <c r="F28" s="3">
        <v>7</v>
      </c>
      <c r="G28" s="51"/>
      <c r="H28" s="31" cm="1">
        <f t="array" aca="1" ref="H28" ca="1">couleur+NOW()-NOW()</f>
        <v>2</v>
      </c>
      <c r="I28" s="51"/>
      <c r="J28" s="31" cm="1">
        <f t="array" aca="1" ref="J28" ca="1">couleur+NOW()-NOW()</f>
        <v>2</v>
      </c>
      <c r="K28" s="36" t="s">
        <v>61</v>
      </c>
      <c r="L28" s="31" cm="1">
        <f t="array" aca="1" ref="L28" ca="1">couleur+NOW()-NOW()</f>
        <v>2</v>
      </c>
      <c r="M28" s="3"/>
    </row>
    <row r="29" spans="2:13" x14ac:dyDescent="0.2">
      <c r="B29" s="16">
        <v>45405</v>
      </c>
      <c r="C29" s="9" t="s">
        <v>13</v>
      </c>
      <c r="D29" s="9"/>
      <c r="E29" s="3"/>
      <c r="F29" s="3">
        <v>2</v>
      </c>
      <c r="G29" s="51"/>
      <c r="H29" s="31" cm="1">
        <f t="array" aca="1" ref="H29" ca="1">couleur+NOW()-NOW()</f>
        <v>2</v>
      </c>
      <c r="I29" s="36" t="s">
        <v>61</v>
      </c>
      <c r="J29" s="31" cm="1">
        <f t="array" aca="1" ref="J29" ca="1">couleur+NOW()-NOW()</f>
        <v>2</v>
      </c>
      <c r="K29" s="52"/>
      <c r="L29" s="31" cm="1">
        <f t="array" aca="1" ref="L29" ca="1">couleur+NOW()-NOW()</f>
        <v>2</v>
      </c>
      <c r="M29" s="3" t="s">
        <v>71</v>
      </c>
    </row>
    <row r="30" spans="2:13" x14ac:dyDescent="0.2">
      <c r="B30" s="16">
        <v>45405</v>
      </c>
      <c r="C30" s="9" t="s">
        <v>16</v>
      </c>
      <c r="D30" s="9"/>
      <c r="E30" s="3"/>
      <c r="F30" s="3"/>
      <c r="G30" s="51"/>
      <c r="H30" s="31" cm="1">
        <f t="array" aca="1" ref="H30" ca="1">couleur+NOW()-NOW()</f>
        <v>2</v>
      </c>
      <c r="I30" s="51"/>
      <c r="J30" s="31" cm="1">
        <f t="array" aca="1" ref="J30" ca="1">couleur+NOW()-NOW()</f>
        <v>2</v>
      </c>
      <c r="K30" s="52"/>
      <c r="L30" s="31" cm="1">
        <f t="array" aca="1" ref="L30" ca="1">couleur+NOW()-NOW()</f>
        <v>2</v>
      </c>
      <c r="M30" s="3"/>
    </row>
    <row r="31" spans="2:13" x14ac:dyDescent="0.2">
      <c r="B31" s="16">
        <v>45406</v>
      </c>
      <c r="C31" s="9" t="s">
        <v>16</v>
      </c>
      <c r="D31" s="9"/>
      <c r="E31" s="3"/>
      <c r="F31" s="3">
        <v>2</v>
      </c>
      <c r="G31" s="51"/>
      <c r="H31" s="31" cm="1">
        <f t="array" aca="1" ref="H31" ca="1">couleur+NOW()-NOW()</f>
        <v>2</v>
      </c>
      <c r="I31" s="51"/>
      <c r="J31" s="31" cm="1">
        <f t="array" aca="1" ref="J31" ca="1">couleur+NOW()-NOW()</f>
        <v>2</v>
      </c>
      <c r="K31" s="52"/>
      <c r="L31" s="31" cm="1">
        <f t="array" aca="1" ref="L31" ca="1">couleur+NOW()-NOW()</f>
        <v>2</v>
      </c>
      <c r="M31" s="3"/>
    </row>
    <row r="32" spans="2:13" x14ac:dyDescent="0.2">
      <c r="B32" s="16">
        <v>45407</v>
      </c>
      <c r="C32" s="9" t="s">
        <v>40</v>
      </c>
      <c r="D32" s="9"/>
      <c r="E32" s="3"/>
      <c r="F32" s="3">
        <v>7</v>
      </c>
      <c r="G32" s="51"/>
      <c r="H32" s="31" cm="1">
        <f t="array" aca="1" ref="H32" ca="1">couleur+NOW()-NOW()</f>
        <v>2</v>
      </c>
      <c r="I32" s="51"/>
      <c r="J32" s="31" cm="1">
        <f t="array" aca="1" ref="J32" ca="1">couleur+NOW()-NOW()</f>
        <v>2</v>
      </c>
      <c r="K32" s="52"/>
      <c r="L32" s="31" cm="1">
        <f t="array" aca="1" ref="L32" ca="1">couleur+NOW()-NOW()</f>
        <v>2</v>
      </c>
      <c r="M32" s="3" t="s">
        <v>73</v>
      </c>
    </row>
    <row r="33" spans="2:13" x14ac:dyDescent="0.2">
      <c r="B33" s="16">
        <v>45408</v>
      </c>
      <c r="C33" s="9" t="s">
        <v>17</v>
      </c>
      <c r="D33" s="9"/>
      <c r="E33" s="3"/>
      <c r="F33" s="3">
        <v>2</v>
      </c>
      <c r="G33" s="51"/>
      <c r="H33" s="31" cm="1">
        <f t="array" aca="1" ref="H33" ca="1">couleur+NOW()-NOW()</f>
        <v>2</v>
      </c>
      <c r="I33" s="51" t="s">
        <v>61</v>
      </c>
      <c r="J33" s="31" cm="1">
        <f t="array" aca="1" ref="J33" ca="1">couleur+NOW()-NOW()</f>
        <v>2</v>
      </c>
      <c r="K33" s="52"/>
      <c r="L33" s="31" cm="1">
        <f t="array" aca="1" ref="L33" ca="1">couleur+NOW()-NOW()</f>
        <v>2</v>
      </c>
      <c r="M33" s="3"/>
    </row>
    <row r="34" spans="2:13" x14ac:dyDescent="0.2">
      <c r="B34" s="16">
        <v>45409</v>
      </c>
      <c r="C34" s="9" t="s">
        <v>13</v>
      </c>
      <c r="D34" s="9"/>
      <c r="E34" s="3"/>
      <c r="F34" s="3">
        <v>2</v>
      </c>
      <c r="G34" s="51"/>
      <c r="H34" s="31" cm="1">
        <f t="array" aca="1" ref="H34" ca="1">couleur+NOW()-NOW()</f>
        <v>2</v>
      </c>
      <c r="I34" s="51" t="s">
        <v>61</v>
      </c>
      <c r="J34" s="31" cm="1">
        <f t="array" aca="1" ref="J34" ca="1">couleur+NOW()-NOW()</f>
        <v>2</v>
      </c>
      <c r="K34" s="52"/>
      <c r="L34" s="31" cm="1">
        <f t="array" aca="1" ref="L34" ca="1">couleur+NOW()-NOW()</f>
        <v>2</v>
      </c>
      <c r="M34" s="3"/>
    </row>
    <row r="35" spans="2:13" x14ac:dyDescent="0.2">
      <c r="B35" s="17"/>
      <c r="C35" s="9" t="s">
        <v>17</v>
      </c>
      <c r="D35" s="9"/>
      <c r="E35" s="3"/>
      <c r="F35" s="3">
        <v>2</v>
      </c>
      <c r="G35" s="51"/>
      <c r="H35" s="31" cm="1">
        <f t="array" aca="1" ref="H35" ca="1">couleur+NOW()-NOW()</f>
        <v>2</v>
      </c>
      <c r="I35" s="51" t="s">
        <v>61</v>
      </c>
      <c r="J35" s="31" cm="1">
        <f t="array" aca="1" ref="J35" ca="1">couleur+NOW()-NOW()</f>
        <v>2</v>
      </c>
      <c r="K35" s="52"/>
      <c r="L35" s="31" cm="1">
        <f t="array" aca="1" ref="L35" ca="1">couleur+NOW()-NOW()</f>
        <v>2</v>
      </c>
      <c r="M35" s="3"/>
    </row>
    <row r="36" spans="2:13" x14ac:dyDescent="0.2">
      <c r="B36" s="17"/>
      <c r="C36" s="9" t="s">
        <v>18</v>
      </c>
      <c r="D36" s="9"/>
      <c r="E36" s="3"/>
      <c r="F36" s="3">
        <v>2</v>
      </c>
      <c r="G36" s="51" t="s">
        <v>61</v>
      </c>
      <c r="H36" s="31" cm="1">
        <f t="array" aca="1" ref="H36" ca="1">couleur+NOW()-NOW()</f>
        <v>2</v>
      </c>
      <c r="I36" s="51"/>
      <c r="J36" s="31" cm="1">
        <f t="array" aca="1" ref="J36" ca="1">couleur+NOW()-NOW()</f>
        <v>2</v>
      </c>
      <c r="K36" s="52"/>
      <c r="L36" s="31" cm="1">
        <f t="array" aca="1" ref="L36" ca="1">couleur+NOW()-NOW()</f>
        <v>2</v>
      </c>
      <c r="M36" s="3"/>
    </row>
    <row r="37" spans="2:13" x14ac:dyDescent="0.2">
      <c r="B37" s="16">
        <v>45410</v>
      </c>
      <c r="C37" s="9" t="s">
        <v>40</v>
      </c>
      <c r="D37" s="9"/>
      <c r="E37" s="3"/>
      <c r="F37" s="3">
        <v>7</v>
      </c>
      <c r="G37" s="51"/>
      <c r="H37" s="31" cm="1">
        <f t="array" aca="1" ref="H37" ca="1">couleur+NOW()-NOW()</f>
        <v>2</v>
      </c>
      <c r="I37" s="51" t="s">
        <v>61</v>
      </c>
      <c r="J37" s="31" cm="1">
        <f t="array" aca="1" ref="J37" ca="1">couleur+NOW()-NOW()</f>
        <v>2</v>
      </c>
      <c r="K37" s="52"/>
      <c r="L37" s="31" cm="1">
        <f t="array" aca="1" ref="L37" ca="1">couleur+NOW()-NOW()</f>
        <v>2</v>
      </c>
      <c r="M37" s="3"/>
    </row>
    <row r="38" spans="2:13" x14ac:dyDescent="0.2">
      <c r="B38" s="18">
        <v>45411</v>
      </c>
      <c r="C38" s="13" t="s">
        <v>17</v>
      </c>
      <c r="D38" s="61"/>
      <c r="E38" s="6"/>
      <c r="F38" s="6">
        <v>2</v>
      </c>
      <c r="G38" s="51"/>
      <c r="H38" s="31" cm="1">
        <f t="array" aca="1" ref="H38" ca="1">couleur+NOW()-NOW()</f>
        <v>2</v>
      </c>
      <c r="I38" s="51" t="s">
        <v>61</v>
      </c>
      <c r="J38" s="31" cm="1">
        <f t="array" aca="1" ref="J38" ca="1">couleur+NOW()-NOW()</f>
        <v>2</v>
      </c>
      <c r="K38" s="52"/>
      <c r="L38" s="31" cm="1">
        <f t="array" aca="1" ref="L38" ca="1">couleur+NOW()-NOW()</f>
        <v>2</v>
      </c>
      <c r="M38" s="5"/>
    </row>
    <row r="39" spans="2:13" x14ac:dyDescent="0.2">
      <c r="B39" s="18">
        <v>45412</v>
      </c>
      <c r="C39" s="13" t="s">
        <v>13</v>
      </c>
      <c r="D39" s="9"/>
      <c r="E39" s="3"/>
      <c r="F39" s="3">
        <v>2</v>
      </c>
      <c r="G39" s="51"/>
      <c r="H39" s="31" cm="1">
        <f t="array" aca="1" ref="H39" ca="1">couleur+NOW()-NOW()</f>
        <v>2</v>
      </c>
      <c r="I39" s="51" t="s">
        <v>61</v>
      </c>
      <c r="J39" s="31" cm="1">
        <f t="array" aca="1" ref="J39" ca="1">couleur+NOW()-NOW()</f>
        <v>2</v>
      </c>
      <c r="K39" s="52"/>
      <c r="L39" s="31" cm="1">
        <f t="array" aca="1" ref="L39" ca="1">couleur+NOW()-NOW()</f>
        <v>2</v>
      </c>
      <c r="M39" s="5"/>
    </row>
    <row r="40" spans="2:13" x14ac:dyDescent="0.2">
      <c r="B40" s="16"/>
      <c r="C40" s="9"/>
      <c r="D40" s="9"/>
      <c r="E40" s="3"/>
      <c r="F40" s="3"/>
      <c r="G40" s="51" t="s">
        <v>61</v>
      </c>
      <c r="H40" s="31" cm="1">
        <f t="array" aca="1" ref="H40" ca="1">couleur+NOW()-NOW()</f>
        <v>2</v>
      </c>
      <c r="I40" s="51" t="s">
        <v>61</v>
      </c>
      <c r="J40" s="31" cm="1">
        <f t="array" aca="1" ref="J40" ca="1">couleur+NOW()-NOW()</f>
        <v>2</v>
      </c>
      <c r="K40" s="52"/>
      <c r="L40" s="31" cm="1">
        <f t="array" aca="1" ref="L40" ca="1">couleur+NOW()-NOW()</f>
        <v>2</v>
      </c>
      <c r="M40" s="3"/>
    </row>
    <row r="41" spans="2:13" x14ac:dyDescent="0.2">
      <c r="B41" s="16"/>
      <c r="C41" s="9"/>
      <c r="D41" s="9"/>
      <c r="E41" s="3"/>
      <c r="F41" s="3"/>
      <c r="G41" s="51" t="s">
        <v>61</v>
      </c>
      <c r="H41" s="31" cm="1">
        <f t="array" aca="1" ref="H41" ca="1">couleur+NOW()-NOW()</f>
        <v>2</v>
      </c>
      <c r="I41" s="51" t="s">
        <v>61</v>
      </c>
      <c r="J41" s="31" cm="1">
        <f t="array" aca="1" ref="J41" ca="1">couleur+NOW()-NOW()</f>
        <v>2</v>
      </c>
      <c r="K41" s="52"/>
      <c r="L41" s="31" cm="1">
        <f t="array" aca="1" ref="L41" ca="1">couleur+NOW()-NOW()</f>
        <v>2</v>
      </c>
      <c r="M41" s="5"/>
    </row>
    <row r="42" spans="2:13" ht="17" thickBot="1" x14ac:dyDescent="0.25">
      <c r="B42" s="16"/>
      <c r="C42" s="9"/>
      <c r="D42" s="9"/>
      <c r="E42" s="3"/>
      <c r="F42" s="3"/>
      <c r="G42" s="51" t="s">
        <v>61</v>
      </c>
      <c r="H42" s="31" cm="1">
        <f t="array" aca="1" ref="H42" ca="1">couleur+NOW()-NOW()</f>
        <v>2</v>
      </c>
      <c r="I42" s="51" t="s">
        <v>61</v>
      </c>
      <c r="J42" s="31" cm="1">
        <f t="array" aca="1" ref="J42" ca="1">couleur+NOW()-NOW()</f>
        <v>2</v>
      </c>
      <c r="K42" s="52"/>
      <c r="L42" s="31" cm="1">
        <f t="array" aca="1" ref="L42" ca="1">couleur+NOW()-NOW()</f>
        <v>2</v>
      </c>
      <c r="M42" s="5"/>
    </row>
    <row r="43" spans="2:13" ht="25" thickBot="1" x14ac:dyDescent="0.25">
      <c r="B43" s="14" t="s">
        <v>39</v>
      </c>
      <c r="C43" s="9"/>
      <c r="D43" s="9"/>
      <c r="E43" s="9"/>
      <c r="F43" s="9">
        <f>SUM(F6:F42)</f>
        <v>75</v>
      </c>
      <c r="G43" s="49">
        <f>SUM(G6:G42)</f>
        <v>1237.24</v>
      </c>
      <c r="H43" s="49"/>
      <c r="I43" s="49">
        <f>SUM(I6:I42)</f>
        <v>390.84000000000003</v>
      </c>
      <c r="J43" s="50"/>
      <c r="K43" s="50">
        <f>SUM(K6:K42)</f>
        <v>0</v>
      </c>
      <c r="L43" s="31" cm="1">
        <f t="array" aca="1" ref="L43" ca="1">couleur+NOW()-NOW()</f>
        <v>15</v>
      </c>
      <c r="M43" s="62" t="s">
        <v>74</v>
      </c>
    </row>
    <row r="44" spans="2:13" ht="25" thickBot="1" x14ac:dyDescent="0.25">
      <c r="B44" s="7"/>
      <c r="C44" s="7"/>
      <c r="D44" s="7"/>
      <c r="E44" s="7"/>
      <c r="F44" s="7"/>
      <c r="G44" s="72">
        <f>SUM(G43:K43)</f>
        <v>1628.08</v>
      </c>
      <c r="H44" s="73"/>
      <c r="I44" s="74"/>
      <c r="J44" s="75"/>
      <c r="K44" s="76"/>
      <c r="L44" s="27"/>
      <c r="M44" s="63">
        <f>G44/1.2</f>
        <v>1356.7333333333333</v>
      </c>
    </row>
    <row r="45" spans="2:13" ht="24" x14ac:dyDescent="0.2">
      <c r="L45" s="30"/>
    </row>
    <row r="48" spans="2:13" x14ac:dyDescent="0.2">
      <c r="E48" s="36" t="s">
        <v>61</v>
      </c>
      <c r="F48" s="3" t="s">
        <v>55</v>
      </c>
      <c r="G48" s="3" t="s">
        <v>56</v>
      </c>
      <c r="H48" s="32"/>
      <c r="I48" s="3" t="s">
        <v>57</v>
      </c>
      <c r="J48" s="7"/>
      <c r="K48" s="7" t="s">
        <v>39</v>
      </c>
    </row>
    <row r="49" spans="3:11" x14ac:dyDescent="0.2">
      <c r="C49" s="7"/>
      <c r="D49" s="7"/>
      <c r="E49" s="20" t="s">
        <v>45</v>
      </c>
      <c r="F49" s="28" cm="1">
        <f t="array" aca="1" ref="F49" ca="1">SUMIF(H:H,couleur,G:G)+NOW()-NOW()</f>
        <v>0</v>
      </c>
      <c r="G49" s="28" cm="1">
        <f t="array" aca="1" ref="G49" ca="1">SUMIF(J:J,couleurF,I:I)+NOW()-NOW()</f>
        <v>0</v>
      </c>
      <c r="H49" s="33"/>
      <c r="I49" s="35" cm="1">
        <f t="array" aca="1" ref="I49" ca="1">SUMIF(L:L,couleurR,K:K)+NOW()-NOW()</f>
        <v>0</v>
      </c>
      <c r="J49" s="33"/>
      <c r="K49" s="40">
        <f t="shared" ref="K49:K54" ca="1" si="0">SUM(F49:I49)</f>
        <v>0</v>
      </c>
    </row>
    <row r="50" spans="3:11" x14ac:dyDescent="0.2">
      <c r="C50" s="7"/>
      <c r="D50" s="7"/>
      <c r="E50" s="21" t="s">
        <v>46</v>
      </c>
      <c r="F50" s="28" cm="1">
        <f t="array" aca="1" ref="F50" ca="1">SUMIF(H:H,couleur,G:G)+NOW()-NOW()</f>
        <v>0</v>
      </c>
      <c r="G50" s="28" cm="1">
        <f t="array" aca="1" ref="G50" ca="1">SUMIF(J:J,couleurF,I:I)+NOW()-NOW()</f>
        <v>0</v>
      </c>
      <c r="H50" s="33"/>
      <c r="I50" s="35" cm="1">
        <f t="array" aca="1" ref="I50" ca="1">SUMIF(L:L,couleurR,K:K)+NOW()-NOW()</f>
        <v>0</v>
      </c>
      <c r="J50" s="33"/>
      <c r="K50" s="40">
        <f t="shared" ca="1" si="0"/>
        <v>0</v>
      </c>
    </row>
    <row r="51" spans="3:11" x14ac:dyDescent="0.2">
      <c r="C51" s="7"/>
      <c r="D51" s="7"/>
      <c r="E51" s="22" t="s">
        <v>47</v>
      </c>
      <c r="F51" s="28" cm="1">
        <f t="array" aca="1" ref="F51" ca="1">SUMIF(H:H,couleur,G:G)+NOW()-NOW()</f>
        <v>0</v>
      </c>
      <c r="G51" s="28" cm="1">
        <f t="array" aca="1" ref="G51" ca="1">SUMIF(J:J,couleurF,I:I)+NOW()-NOW()</f>
        <v>0</v>
      </c>
      <c r="H51" s="33"/>
      <c r="I51" s="35" cm="1">
        <f t="array" aca="1" ref="I51" ca="1">SUMIF(L:L,couleurR,K:K)+NOW()-NOW()</f>
        <v>0</v>
      </c>
      <c r="J51" s="33"/>
      <c r="K51" s="40">
        <f t="shared" ca="1" si="0"/>
        <v>0</v>
      </c>
    </row>
    <row r="52" spans="3:11" x14ac:dyDescent="0.2">
      <c r="C52" s="7"/>
      <c r="D52" s="7"/>
      <c r="E52" s="4" t="s">
        <v>48</v>
      </c>
      <c r="F52" s="28" cm="1">
        <f t="array" aca="1" ref="F52" ca="1">SUMIF(H:H,couleur,G:G)+NOW()-NOW()</f>
        <v>441</v>
      </c>
      <c r="G52" s="28" cm="1">
        <f t="array" aca="1" ref="G52" ca="1">SUMIF(J:J,couleurF,I:I)+NOW()-NOW()</f>
        <v>147</v>
      </c>
      <c r="H52" s="33"/>
      <c r="I52" s="35" cm="1">
        <f t="array" aca="1" ref="I52" ca="1">SUMIF(L:L,couleurR,K:K)+NOW()-NOW()</f>
        <v>0</v>
      </c>
      <c r="J52" s="33"/>
      <c r="K52" s="40">
        <f t="shared" ca="1" si="0"/>
        <v>588</v>
      </c>
    </row>
    <row r="53" spans="3:11" x14ac:dyDescent="0.2">
      <c r="E53" s="34" t="s">
        <v>58</v>
      </c>
      <c r="F53" s="28" cm="1">
        <f t="array" aca="1" ref="F53" ca="1">SUMIF(H:H,couleur,G:G)+NOW()-NOW()</f>
        <v>0</v>
      </c>
      <c r="G53" s="28" cm="1">
        <f t="array" aca="1" ref="G53" ca="1">SUMIF(J:J,couleurF,I:I)+NOW()-NOW()</f>
        <v>0</v>
      </c>
      <c r="H53" s="3"/>
      <c r="I53" s="35" cm="1">
        <f t="array" aca="1" ref="I53" ca="1">SUMIF(L:L,couleurR,K:K)+NOW()-NOW()</f>
        <v>0</v>
      </c>
      <c r="J53" s="3"/>
      <c r="K53" s="40">
        <f t="shared" ca="1" si="0"/>
        <v>0</v>
      </c>
    </row>
    <row r="54" spans="3:11" x14ac:dyDescent="0.2">
      <c r="E54" s="38" t="s">
        <v>63</v>
      </c>
      <c r="F54" s="28" cm="1">
        <f t="array" aca="1" ref="F54" ca="1">SUMIF(H:H,couleur,G:G)+NOW()-NOW()</f>
        <v>153.83999999999651</v>
      </c>
      <c r="G54" s="28" cm="1">
        <f t="array" aca="1" ref="G54" ca="1">SUMIF(J:J,couleurF,I:I)+NOW()-NOW()</f>
        <v>153.83999999999651</v>
      </c>
      <c r="H54" s="1"/>
      <c r="I54" s="35" cm="1">
        <f t="array" aca="1" ref="I54" ca="1">SUMIF(L:L,couleurR,K:K)+NOW()-NOW()</f>
        <v>0</v>
      </c>
      <c r="J54" s="1"/>
      <c r="K54" s="40">
        <f t="shared" ca="1" si="0"/>
        <v>307.67999999999302</v>
      </c>
    </row>
    <row r="55" spans="3:11" x14ac:dyDescent="0.2">
      <c r="F55" s="40">
        <f ca="1">SUM(F49:F54)</f>
        <v>594.83999999999651</v>
      </c>
      <c r="G55" s="40">
        <f ca="1">SUM(G49:G54)</f>
        <v>300.83999999999651</v>
      </c>
      <c r="H55" s="40">
        <f>SUM(H49:H54)</f>
        <v>0</v>
      </c>
      <c r="I55" s="40">
        <f ca="1">SUM(I49:I54)</f>
        <v>0</v>
      </c>
      <c r="J55" s="39">
        <f>SUM(J49:J54)</f>
        <v>0</v>
      </c>
    </row>
  </sheetData>
  <dataConsolidate/>
  <mergeCells count="2">
    <mergeCell ref="G44:K44"/>
    <mergeCell ref="E2:K3"/>
  </mergeCells>
  <dataValidations count="8">
    <dataValidation type="list" allowBlank="1" showInputMessage="1" showErrorMessage="1" sqref="K353:K1048576 I4:I5 I353:I1048576 K44:K47 K4:K5 I44:I47" xr:uid="{00000000-0002-0000-0100-000000000000}">
      <formula1>"90, 100, 147, 150, 200, 300, 340, 565, 600"</formula1>
    </dataValidation>
    <dataValidation type="list" allowBlank="1" showInputMessage="1" showErrorMessage="1" sqref="C353:D1048576 D1:D4 C1:C5 C43:C47 D6:D47" xr:uid="{00000000-0002-0000-0100-000001000000}">
      <formula1>"9h-11h, 9h-13h, 9h-17h, 9h30-11h30, 10h-12h, 11h30-13h30, 13h-17h, 14h-16h, 14h-18h, 16h30-18h30, "</formula1>
    </dataValidation>
    <dataValidation type="date" allowBlank="1" showInputMessage="1" showErrorMessage="1" sqref="B353:B1048576 B2:B47 N6:N43" xr:uid="{00000000-0002-0000-0100-000002000000}">
      <formula1>45352</formula1>
      <formula2>45412</formula2>
    </dataValidation>
    <dataValidation type="list" allowBlank="1" showInputMessage="1" showErrorMessage="1" promptTitle="Durée de la visite à sélectionne" sqref="F353:F1048576 F4:F6 F8:F42" xr:uid="{00000000-0002-0000-0100-000003000000}">
      <formula1>"1,2,3,4,5,6,7,8,9,10"</formula1>
    </dataValidation>
    <dataValidation type="list" allowBlank="1" showInputMessage="1" showErrorMessage="1" sqref="G10:G11 I6:I42" xr:uid="{00000000-0002-0000-0100-000004000000}">
      <formula1>Couleurs2</formula1>
    </dataValidation>
    <dataValidation type="list" allowBlank="1" showInputMessage="1" sqref="I9:I11 G6:G42" xr:uid="{00000000-0002-0000-0100-000005000000}">
      <formula1>Couleurs1</formula1>
    </dataValidation>
    <dataValidation type="list" allowBlank="1" showInputMessage="1" showErrorMessage="1" sqref="K6:K42" xr:uid="{00000000-0002-0000-0100-000006000000}">
      <formula1>Couleurs3</formula1>
    </dataValidation>
    <dataValidation type="list" allowBlank="1" showInputMessage="1" showErrorMessage="1" sqref="C6:C42" xr:uid="{00000000-0002-0000-0100-000007000000}">
      <formula1>"9h-11h, 9h-13h, 9h-17h, 9h30-11h30, 10h-12h, 11h30-13h30, 13h-14h, 13h-17h, 14h-16h, 14h-18h, 16h30-18h30,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M37"/>
  <sheetViews>
    <sheetView workbookViewId="0">
      <selection activeCell="D14" sqref="D14"/>
    </sheetView>
  </sheetViews>
  <sheetFormatPr baseColWidth="10" defaultRowHeight="16" x14ac:dyDescent="0.2"/>
  <cols>
    <col min="2" max="2" width="13.83203125" customWidth="1"/>
    <col min="3" max="3" width="13.6640625" customWidth="1"/>
    <col min="4" max="4" width="12.6640625" customWidth="1"/>
    <col min="5" max="5" width="17.6640625" customWidth="1"/>
    <col min="6" max="6" width="28" hidden="1" customWidth="1"/>
    <col min="7" max="7" width="6" customWidth="1"/>
    <col min="8" max="9" width="16.83203125" customWidth="1"/>
    <col min="10" max="10" width="4.6640625" customWidth="1"/>
    <col min="11" max="11" width="14.5" customWidth="1"/>
    <col min="12" max="12" width="10.6640625" customWidth="1"/>
  </cols>
  <sheetData>
    <row r="1" spans="2:13" ht="17" thickBot="1" x14ac:dyDescent="0.25"/>
    <row r="2" spans="2:13" x14ac:dyDescent="0.2">
      <c r="B2" s="85" t="s">
        <v>43</v>
      </c>
      <c r="C2" s="86"/>
      <c r="D2" s="86"/>
      <c r="E2" s="86"/>
      <c r="F2" s="86"/>
      <c r="G2" s="86"/>
      <c r="H2" s="86"/>
      <c r="I2" s="87"/>
    </row>
    <row r="3" spans="2:13" ht="17" thickBot="1" x14ac:dyDescent="0.25">
      <c r="B3" s="88"/>
      <c r="C3" s="89"/>
      <c r="D3" s="89"/>
      <c r="E3" s="89"/>
      <c r="F3" s="89"/>
      <c r="G3" s="89"/>
      <c r="H3" s="89"/>
      <c r="I3" s="90"/>
    </row>
    <row r="5" spans="2:13" ht="19" x14ac:dyDescent="0.2">
      <c r="B5" s="12" t="s">
        <v>0</v>
      </c>
      <c r="C5" s="12" t="s">
        <v>44</v>
      </c>
      <c r="D5" s="12" t="s">
        <v>41</v>
      </c>
      <c r="E5" s="12" t="s">
        <v>66</v>
      </c>
      <c r="G5" s="46" t="s">
        <v>64</v>
      </c>
      <c r="H5" s="46" t="s">
        <v>67</v>
      </c>
      <c r="I5" s="46" t="s">
        <v>65</v>
      </c>
    </row>
    <row r="6" spans="2:13" x14ac:dyDescent="0.2">
      <c r="B6" s="19"/>
      <c r="C6" s="19"/>
      <c r="D6" s="19" t="s">
        <v>75</v>
      </c>
      <c r="E6" s="65">
        <v>544</v>
      </c>
      <c r="G6" s="53">
        <v>0.2</v>
      </c>
      <c r="H6" s="55">
        <f>IFERROR(E6/(1+G6),"")</f>
        <v>453.33333333333337</v>
      </c>
      <c r="I6" s="56">
        <f>IFERROR(E6-H6,"")</f>
        <v>90.666666666666629</v>
      </c>
      <c r="J6" s="7"/>
      <c r="K6" s="59" t="s">
        <v>61</v>
      </c>
      <c r="L6" s="57" t="s">
        <v>68</v>
      </c>
      <c r="M6" s="57" t="s">
        <v>69</v>
      </c>
    </row>
    <row r="7" spans="2:13" x14ac:dyDescent="0.2">
      <c r="B7" s="19"/>
      <c r="C7" s="19"/>
      <c r="D7" s="19" t="s">
        <v>76</v>
      </c>
      <c r="E7" s="59" t="s">
        <v>61</v>
      </c>
      <c r="F7" s="47">
        <f t="array" ref="F7">CouleurD</f>
        <v>2</v>
      </c>
      <c r="G7" s="53">
        <v>0.2</v>
      </c>
      <c r="H7" s="55" t="str">
        <f t="shared" ref="H7:H35" si="0">IFERROR(E7/(1+G7),"")</f>
        <v/>
      </c>
      <c r="I7" s="56" t="str">
        <f>IFERROR(E7-H7,"")</f>
        <v/>
      </c>
      <c r="J7" s="7"/>
      <c r="K7" s="58" t="s">
        <v>37</v>
      </c>
      <c r="L7" s="25">
        <f>SUMIF(F:F,CouleurD,E:E)</f>
        <v>0</v>
      </c>
      <c r="M7" s="60">
        <f>L7*1.35</f>
        <v>0</v>
      </c>
    </row>
    <row r="8" spans="2:13" x14ac:dyDescent="0.2">
      <c r="B8" s="19"/>
      <c r="C8" s="19"/>
      <c r="D8" s="19" t="s">
        <v>77</v>
      </c>
      <c r="E8" s="59" t="s">
        <v>61</v>
      </c>
      <c r="F8" s="47">
        <f t="array" ref="F8">CouleurD</f>
        <v>2</v>
      </c>
      <c r="G8" s="53">
        <v>0.2</v>
      </c>
      <c r="H8" s="55" t="str">
        <f t="shared" si="0"/>
        <v/>
      </c>
      <c r="I8" s="56" t="str">
        <f t="shared" ref="I8:I35" si="1">IFERROR(E8-H8,"")</f>
        <v/>
      </c>
      <c r="J8" s="7"/>
      <c r="K8" s="41" t="s">
        <v>49</v>
      </c>
      <c r="L8" s="25">
        <f>SUMIF(F:F,CouleurD,E:E)</f>
        <v>0</v>
      </c>
      <c r="M8" s="60">
        <f t="shared" ref="M8:M16" si="2">L8*1.35</f>
        <v>0</v>
      </c>
    </row>
    <row r="9" spans="2:13" x14ac:dyDescent="0.2">
      <c r="B9" s="19"/>
      <c r="C9" s="19"/>
      <c r="D9" s="19" t="s">
        <v>78</v>
      </c>
      <c r="E9" s="59" t="s">
        <v>61</v>
      </c>
      <c r="F9" s="47">
        <f t="array" ref="F9">CouleurD</f>
        <v>2</v>
      </c>
      <c r="G9" s="53">
        <v>0.2</v>
      </c>
      <c r="H9" s="55" t="str">
        <f t="shared" si="0"/>
        <v/>
      </c>
      <c r="I9" s="56" t="str">
        <f t="shared" si="1"/>
        <v/>
      </c>
      <c r="J9" s="7"/>
      <c r="K9" s="64" t="s">
        <v>79</v>
      </c>
      <c r="L9" s="25">
        <f>SUMIF(F:F,CouleurD,E:E)</f>
        <v>0</v>
      </c>
      <c r="M9" s="60">
        <f t="shared" si="2"/>
        <v>0</v>
      </c>
    </row>
    <row r="10" spans="2:13" x14ac:dyDescent="0.2">
      <c r="B10" s="19"/>
      <c r="C10" s="19"/>
      <c r="D10" s="19" t="s">
        <v>78</v>
      </c>
      <c r="E10" s="59" t="s">
        <v>61</v>
      </c>
      <c r="F10" s="47">
        <f t="array" ref="F10">CouleurD</f>
        <v>2</v>
      </c>
      <c r="G10" s="53">
        <v>0.2</v>
      </c>
      <c r="H10" s="55" t="str">
        <f t="shared" si="0"/>
        <v/>
      </c>
      <c r="I10" s="56" t="str">
        <f t="shared" si="1"/>
        <v/>
      </c>
      <c r="J10" s="7"/>
      <c r="K10" s="42" t="s">
        <v>50</v>
      </c>
      <c r="L10" s="25">
        <f>SUMIF(F:F,CouleurD,E:E)</f>
        <v>0</v>
      </c>
      <c r="M10" s="60">
        <f t="shared" si="2"/>
        <v>0</v>
      </c>
    </row>
    <row r="11" spans="2:13" x14ac:dyDescent="0.2">
      <c r="B11" s="23">
        <v>45391</v>
      </c>
      <c r="C11" s="19"/>
      <c r="D11" s="19" t="s">
        <v>14</v>
      </c>
      <c r="E11" s="59">
        <v>100</v>
      </c>
      <c r="F11" s="47">
        <f t="array" ref="F11">CouleurD</f>
        <v>2</v>
      </c>
      <c r="G11" s="53">
        <v>0</v>
      </c>
      <c r="H11" s="55">
        <f t="shared" si="0"/>
        <v>100</v>
      </c>
      <c r="I11" s="56">
        <f t="shared" si="1"/>
        <v>0</v>
      </c>
      <c r="J11" s="7"/>
      <c r="K11" s="43" t="s">
        <v>51</v>
      </c>
      <c r="L11" s="25">
        <f>SUMIF(F:F,CouleurD,E:E)</f>
        <v>644</v>
      </c>
      <c r="M11" s="60">
        <f t="shared" si="2"/>
        <v>869.40000000000009</v>
      </c>
    </row>
    <row r="12" spans="2:13" x14ac:dyDescent="0.2">
      <c r="B12" s="19"/>
      <c r="C12" s="19"/>
      <c r="D12" s="19"/>
      <c r="E12" s="59" t="s">
        <v>61</v>
      </c>
      <c r="F12" s="47">
        <f t="array" ref="F12">CouleurD</f>
        <v>2</v>
      </c>
      <c r="G12" s="53">
        <v>0.2</v>
      </c>
      <c r="H12" s="55" t="str">
        <f t="shared" si="0"/>
        <v/>
      </c>
      <c r="I12" s="56" t="str">
        <f t="shared" si="1"/>
        <v/>
      </c>
      <c r="J12" s="7"/>
      <c r="K12" s="54" t="s">
        <v>52</v>
      </c>
      <c r="L12" s="25">
        <f>SUMIF(F:F,CouleurD,E:E)</f>
        <v>0</v>
      </c>
      <c r="M12" s="60">
        <f t="shared" si="2"/>
        <v>0</v>
      </c>
    </row>
    <row r="13" spans="2:13" x14ac:dyDescent="0.2">
      <c r="B13" s="19"/>
      <c r="C13" s="19"/>
      <c r="D13" s="19"/>
      <c r="E13" s="59" t="s">
        <v>61</v>
      </c>
      <c r="F13" s="47">
        <f t="array" ref="F13">CouleurD</f>
        <v>2</v>
      </c>
      <c r="G13" s="53">
        <v>0.2</v>
      </c>
      <c r="H13" s="55" t="str">
        <f t="shared" si="0"/>
        <v/>
      </c>
      <c r="I13" s="56" t="str">
        <f t="shared" si="1"/>
        <v/>
      </c>
      <c r="J13" s="7"/>
      <c r="K13" s="44" t="s">
        <v>54</v>
      </c>
      <c r="L13" s="25">
        <f>SUMIF(F:F,CouleurD,E:E)</f>
        <v>0</v>
      </c>
      <c r="M13" s="60">
        <f t="shared" si="2"/>
        <v>0</v>
      </c>
    </row>
    <row r="14" spans="2:13" x14ac:dyDescent="0.2">
      <c r="B14" s="19"/>
      <c r="C14" s="19"/>
      <c r="D14" s="19"/>
      <c r="E14" s="59" t="s">
        <v>61</v>
      </c>
      <c r="F14" s="47">
        <f t="array" ref="F14">CouleurD</f>
        <v>2</v>
      </c>
      <c r="G14" s="53">
        <v>0.2</v>
      </c>
      <c r="H14" s="55" t="str">
        <f t="shared" si="0"/>
        <v/>
      </c>
      <c r="I14" s="56" t="str">
        <f t="shared" si="1"/>
        <v/>
      </c>
      <c r="J14" s="7"/>
      <c r="K14" s="45" t="s">
        <v>53</v>
      </c>
      <c r="L14" s="25">
        <f>SUMIF(F:F,CouleurD,E:E)</f>
        <v>0</v>
      </c>
      <c r="M14" s="60">
        <f t="shared" si="2"/>
        <v>0</v>
      </c>
    </row>
    <row r="15" spans="2:13" x14ac:dyDescent="0.2">
      <c r="B15" s="19"/>
      <c r="C15" s="19"/>
      <c r="D15" s="19"/>
      <c r="E15" s="59" t="s">
        <v>61</v>
      </c>
      <c r="F15" s="47">
        <f t="array" ref="F15">CouleurD</f>
        <v>2</v>
      </c>
      <c r="G15" s="53">
        <v>0.2</v>
      </c>
      <c r="H15" s="55" t="str">
        <f t="shared" si="0"/>
        <v/>
      </c>
      <c r="I15" s="56" t="str">
        <f t="shared" si="1"/>
        <v/>
      </c>
      <c r="J15" s="7"/>
      <c r="K15" s="37" t="s">
        <v>62</v>
      </c>
      <c r="L15" s="25">
        <f>SUMIF(F:F,CouleurD,E:E)</f>
        <v>0</v>
      </c>
      <c r="M15" s="60">
        <f t="shared" si="2"/>
        <v>0</v>
      </c>
    </row>
    <row r="16" spans="2:13" x14ac:dyDescent="0.2">
      <c r="B16" s="19"/>
      <c r="C16" s="19"/>
      <c r="D16" s="19"/>
      <c r="E16" s="59" t="s">
        <v>61</v>
      </c>
      <c r="F16" s="47">
        <f t="array" ref="F16">CouleurD</f>
        <v>2</v>
      </c>
      <c r="G16" s="53">
        <v>0.2</v>
      </c>
      <c r="H16" s="55" t="str">
        <f t="shared" si="0"/>
        <v/>
      </c>
      <c r="I16" s="56" t="str">
        <f t="shared" si="1"/>
        <v/>
      </c>
      <c r="J16" s="7"/>
      <c r="K16" s="65" t="s">
        <v>80</v>
      </c>
      <c r="L16" s="25">
        <f>SUMIF(F:F,CouleurD,E:E)</f>
        <v>0</v>
      </c>
      <c r="M16" s="60">
        <f t="shared" si="2"/>
        <v>0</v>
      </c>
    </row>
    <row r="17" spans="2:10" x14ac:dyDescent="0.2">
      <c r="B17" s="19"/>
      <c r="C17" s="19"/>
      <c r="D17" s="19"/>
      <c r="E17" s="59" t="s">
        <v>61</v>
      </c>
      <c r="F17" s="47">
        <f t="array" ref="F17">CouleurD</f>
        <v>2</v>
      </c>
      <c r="G17" s="53">
        <v>0.2</v>
      </c>
      <c r="H17" s="55" t="str">
        <f t="shared" si="0"/>
        <v/>
      </c>
      <c r="I17" s="56" t="str">
        <f t="shared" si="1"/>
        <v/>
      </c>
      <c r="J17" s="7"/>
    </row>
    <row r="18" spans="2:10" x14ac:dyDescent="0.2">
      <c r="B18" s="19"/>
      <c r="C18" s="19"/>
      <c r="D18" s="19"/>
      <c r="E18" s="59" t="s">
        <v>61</v>
      </c>
      <c r="F18" s="47">
        <f t="array" ref="F18">CouleurD</f>
        <v>2</v>
      </c>
      <c r="G18" s="53">
        <v>0.2</v>
      </c>
      <c r="H18" s="55" t="str">
        <f t="shared" si="0"/>
        <v/>
      </c>
      <c r="I18" s="56" t="str">
        <f t="shared" si="1"/>
        <v/>
      </c>
      <c r="J18" s="7"/>
    </row>
    <row r="19" spans="2:10" x14ac:dyDescent="0.2">
      <c r="B19" s="19"/>
      <c r="C19" s="19"/>
      <c r="D19" s="19"/>
      <c r="E19" s="59" t="s">
        <v>61</v>
      </c>
      <c r="F19" s="47">
        <f t="array" ref="F19">CouleurD</f>
        <v>2</v>
      </c>
      <c r="G19" s="53">
        <v>0.2</v>
      </c>
      <c r="H19" s="55" t="str">
        <f t="shared" si="0"/>
        <v/>
      </c>
      <c r="I19" s="56" t="str">
        <f t="shared" si="1"/>
        <v/>
      </c>
      <c r="J19" s="7"/>
    </row>
    <row r="20" spans="2:10" x14ac:dyDescent="0.2">
      <c r="B20" s="19"/>
      <c r="C20" s="19"/>
      <c r="D20" s="19"/>
      <c r="E20" s="59" t="s">
        <v>61</v>
      </c>
      <c r="F20" s="47">
        <f t="array" ref="F20">CouleurD</f>
        <v>2</v>
      </c>
      <c r="G20" s="53">
        <v>0.2</v>
      </c>
      <c r="H20" s="55" t="str">
        <f t="shared" si="0"/>
        <v/>
      </c>
      <c r="I20" s="56" t="str">
        <f t="shared" si="1"/>
        <v/>
      </c>
      <c r="J20" s="7"/>
    </row>
    <row r="21" spans="2:10" x14ac:dyDescent="0.2">
      <c r="B21" s="19"/>
      <c r="C21" s="19"/>
      <c r="D21" s="19"/>
      <c r="E21" s="59" t="s">
        <v>61</v>
      </c>
      <c r="F21" s="47">
        <f t="array" ref="F21">CouleurD</f>
        <v>2</v>
      </c>
      <c r="G21" s="53">
        <v>0.2</v>
      </c>
      <c r="H21" s="55" t="str">
        <f t="shared" si="0"/>
        <v/>
      </c>
      <c r="I21" s="56" t="str">
        <f t="shared" si="1"/>
        <v/>
      </c>
      <c r="J21" s="7"/>
    </row>
    <row r="22" spans="2:10" x14ac:dyDescent="0.2">
      <c r="B22" s="19"/>
      <c r="C22" s="19"/>
      <c r="D22" s="19"/>
      <c r="E22" s="59" t="s">
        <v>61</v>
      </c>
      <c r="F22" s="47">
        <f t="array" ref="F22">CouleurD</f>
        <v>2</v>
      </c>
      <c r="G22" s="53">
        <v>0.2</v>
      </c>
      <c r="H22" s="55" t="str">
        <f t="shared" si="0"/>
        <v/>
      </c>
      <c r="I22" s="56" t="str">
        <f t="shared" si="1"/>
        <v/>
      </c>
      <c r="J22" s="7"/>
    </row>
    <row r="23" spans="2:10" x14ac:dyDescent="0.2">
      <c r="B23" s="19"/>
      <c r="C23" s="19"/>
      <c r="D23" s="19"/>
      <c r="E23" s="59" t="s">
        <v>61</v>
      </c>
      <c r="F23" s="47">
        <f t="array" ref="F23">CouleurD</f>
        <v>2</v>
      </c>
      <c r="G23" s="53">
        <v>0.2</v>
      </c>
      <c r="H23" s="55" t="str">
        <f t="shared" si="0"/>
        <v/>
      </c>
      <c r="I23" s="56" t="str">
        <f t="shared" si="1"/>
        <v/>
      </c>
      <c r="J23" s="7"/>
    </row>
    <row r="24" spans="2:10" x14ac:dyDescent="0.2">
      <c r="B24" s="19"/>
      <c r="C24" s="19"/>
      <c r="D24" s="19"/>
      <c r="E24" s="59" t="s">
        <v>61</v>
      </c>
      <c r="F24" s="47">
        <f t="array" ref="F24">CouleurD</f>
        <v>2</v>
      </c>
      <c r="G24" s="53">
        <v>0.2</v>
      </c>
      <c r="H24" s="55" t="str">
        <f t="shared" si="0"/>
        <v/>
      </c>
      <c r="I24" s="56" t="str">
        <f t="shared" si="1"/>
        <v/>
      </c>
      <c r="J24" s="7"/>
    </row>
    <row r="25" spans="2:10" x14ac:dyDescent="0.2">
      <c r="B25" s="19"/>
      <c r="C25" s="19"/>
      <c r="D25" s="19"/>
      <c r="E25" s="59" t="s">
        <v>61</v>
      </c>
      <c r="F25" s="47">
        <f t="array" ref="F25">CouleurD</f>
        <v>2</v>
      </c>
      <c r="G25" s="53">
        <v>0.2</v>
      </c>
      <c r="H25" s="55" t="str">
        <f t="shared" si="0"/>
        <v/>
      </c>
      <c r="I25" s="56" t="str">
        <f t="shared" si="1"/>
        <v/>
      </c>
      <c r="J25" s="7"/>
    </row>
    <row r="26" spans="2:10" x14ac:dyDescent="0.2">
      <c r="B26" s="19"/>
      <c r="C26" s="19"/>
      <c r="D26" s="19"/>
      <c r="E26" s="59" t="s">
        <v>61</v>
      </c>
      <c r="F26" s="47">
        <f t="array" ref="F26">CouleurD</f>
        <v>2</v>
      </c>
      <c r="G26" s="53">
        <v>0.2</v>
      </c>
      <c r="H26" s="55" t="str">
        <f t="shared" si="0"/>
        <v/>
      </c>
      <c r="I26" s="56" t="str">
        <f t="shared" si="1"/>
        <v/>
      </c>
      <c r="J26" s="7"/>
    </row>
    <row r="27" spans="2:10" x14ac:dyDescent="0.2">
      <c r="B27" s="19"/>
      <c r="C27" s="19"/>
      <c r="D27" s="19"/>
      <c r="E27" s="59" t="s">
        <v>61</v>
      </c>
      <c r="F27" s="47">
        <f t="array" ref="F27">CouleurD</f>
        <v>2</v>
      </c>
      <c r="G27" s="53">
        <v>0.2</v>
      </c>
      <c r="H27" s="55" t="str">
        <f t="shared" si="0"/>
        <v/>
      </c>
      <c r="I27" s="56" t="str">
        <f t="shared" si="1"/>
        <v/>
      </c>
      <c r="J27" s="7"/>
    </row>
    <row r="28" spans="2:10" x14ac:dyDescent="0.2">
      <c r="B28" s="19"/>
      <c r="C28" s="19"/>
      <c r="D28" s="19"/>
      <c r="E28" s="59" t="s">
        <v>61</v>
      </c>
      <c r="F28" s="47">
        <f t="array" ref="F28">CouleurD</f>
        <v>2</v>
      </c>
      <c r="G28" s="53">
        <v>0.2</v>
      </c>
      <c r="H28" s="55" t="str">
        <f t="shared" si="0"/>
        <v/>
      </c>
      <c r="I28" s="56" t="str">
        <f t="shared" si="1"/>
        <v/>
      </c>
      <c r="J28" s="7"/>
    </row>
    <row r="29" spans="2:10" x14ac:dyDescent="0.2">
      <c r="B29" s="19"/>
      <c r="C29" s="19"/>
      <c r="D29" s="19"/>
      <c r="E29" s="59" t="s">
        <v>61</v>
      </c>
      <c r="F29" s="47">
        <f t="array" ref="F29">CouleurD</f>
        <v>2</v>
      </c>
      <c r="G29" s="53">
        <v>0.2</v>
      </c>
      <c r="H29" s="55" t="str">
        <f t="shared" si="0"/>
        <v/>
      </c>
      <c r="I29" s="56" t="str">
        <f t="shared" si="1"/>
        <v/>
      </c>
      <c r="J29" s="7"/>
    </row>
    <row r="30" spans="2:10" x14ac:dyDescent="0.2">
      <c r="B30" s="19"/>
      <c r="C30" s="19"/>
      <c r="D30" s="19"/>
      <c r="E30" s="59" t="s">
        <v>61</v>
      </c>
      <c r="F30" s="47">
        <f t="array" ref="F30">CouleurD</f>
        <v>2</v>
      </c>
      <c r="G30" s="53">
        <v>0.2</v>
      </c>
      <c r="H30" s="55" t="str">
        <f t="shared" si="0"/>
        <v/>
      </c>
      <c r="I30" s="56" t="str">
        <f t="shared" si="1"/>
        <v/>
      </c>
      <c r="J30" s="7"/>
    </row>
    <row r="31" spans="2:10" x14ac:dyDescent="0.2">
      <c r="B31" s="19"/>
      <c r="C31" s="19"/>
      <c r="D31" s="19"/>
      <c r="E31" s="59" t="s">
        <v>61</v>
      </c>
      <c r="F31" s="47">
        <f t="array" ref="F31">CouleurD</f>
        <v>2</v>
      </c>
      <c r="G31" s="53">
        <v>0.2</v>
      </c>
      <c r="H31" s="55" t="str">
        <f t="shared" si="0"/>
        <v/>
      </c>
      <c r="I31" s="56" t="str">
        <f t="shared" si="1"/>
        <v/>
      </c>
      <c r="J31" s="7"/>
    </row>
    <row r="32" spans="2:10" x14ac:dyDescent="0.2">
      <c r="B32" s="19"/>
      <c r="C32" s="19"/>
      <c r="D32" s="19"/>
      <c r="E32" s="59" t="s">
        <v>61</v>
      </c>
      <c r="F32" s="47">
        <f t="array" ref="F32">CouleurD</f>
        <v>2</v>
      </c>
      <c r="G32" s="53">
        <v>0.2</v>
      </c>
      <c r="H32" s="55" t="str">
        <f t="shared" si="0"/>
        <v/>
      </c>
      <c r="I32" s="56" t="str">
        <f t="shared" si="1"/>
        <v/>
      </c>
      <c r="J32" s="7"/>
    </row>
    <row r="33" spans="2:10" x14ac:dyDescent="0.2">
      <c r="B33" s="19"/>
      <c r="C33" s="19"/>
      <c r="D33" s="19"/>
      <c r="E33" s="59" t="s">
        <v>61</v>
      </c>
      <c r="F33" s="47">
        <f t="array" ref="F33">CouleurD</f>
        <v>2</v>
      </c>
      <c r="G33" s="53">
        <v>0.2</v>
      </c>
      <c r="H33" s="55" t="str">
        <f t="shared" si="0"/>
        <v/>
      </c>
      <c r="I33" s="56" t="str">
        <f t="shared" si="1"/>
        <v/>
      </c>
      <c r="J33" s="7"/>
    </row>
    <row r="34" spans="2:10" x14ac:dyDescent="0.2">
      <c r="B34" s="19"/>
      <c r="C34" s="19"/>
      <c r="D34" s="19"/>
      <c r="E34" s="59" t="s">
        <v>61</v>
      </c>
      <c r="F34" s="47">
        <f t="array" ref="F34">CouleurD</f>
        <v>2</v>
      </c>
      <c r="G34" s="53">
        <v>0.2</v>
      </c>
      <c r="H34" s="55" t="str">
        <f t="shared" si="0"/>
        <v/>
      </c>
      <c r="I34" s="56" t="str">
        <f t="shared" si="1"/>
        <v/>
      </c>
      <c r="J34" s="7"/>
    </row>
    <row r="35" spans="2:10" x14ac:dyDescent="0.2">
      <c r="B35" s="19"/>
      <c r="C35" s="19"/>
      <c r="D35" s="19"/>
      <c r="E35" s="59" t="s">
        <v>61</v>
      </c>
      <c r="F35" s="47">
        <f t="array" ref="F35">CouleurD</f>
        <v>2</v>
      </c>
      <c r="G35" s="53">
        <v>0.2</v>
      </c>
      <c r="H35" s="55" t="str">
        <f t="shared" si="0"/>
        <v/>
      </c>
      <c r="I35" s="56" t="str">
        <f t="shared" si="1"/>
        <v/>
      </c>
      <c r="J35" s="7"/>
    </row>
    <row r="36" spans="2:10" ht="24" x14ac:dyDescent="0.3">
      <c r="B36" s="24"/>
      <c r="C36" s="24"/>
      <c r="D36" s="24"/>
      <c r="E36" s="70">
        <f>SUM(E6:E32)</f>
        <v>644</v>
      </c>
      <c r="F36" s="47">
        <f t="array" ref="F36">CouleurD</f>
        <v>53</v>
      </c>
      <c r="H36" s="71">
        <f>SUM(H6:H35)</f>
        <v>553.33333333333337</v>
      </c>
      <c r="I36" s="48">
        <f>SUM(I6:I35)</f>
        <v>90.666666666666629</v>
      </c>
    </row>
    <row r="37" spans="2:10" x14ac:dyDescent="0.2">
      <c r="G37" s="83"/>
      <c r="H37" s="83"/>
      <c r="I37" s="84"/>
    </row>
  </sheetData>
  <mergeCells count="2">
    <mergeCell ref="G37:I37"/>
    <mergeCell ref="B2:I3"/>
  </mergeCells>
  <dataValidations count="2">
    <dataValidation type="list" allowBlank="1" showInputMessage="1" showErrorMessage="1" sqref="G6:G35" xr:uid="{00000000-0002-0000-0200-000000000000}">
      <formula1>"0%, 20%"</formula1>
    </dataValidation>
    <dataValidation type="list" allowBlank="1" showInputMessage="1" sqref="E6:E35" xr:uid="{00000000-0002-0000-0200-000001000000}">
      <formula1>Couleurs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999635-1B1B-E240-AECD-065B87B78819}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TOTAL</vt:lpstr>
      <vt:lpstr>AVRIL CA</vt:lpstr>
      <vt:lpstr>AVRIL D</vt:lpstr>
      <vt:lpstr>MAI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Flavie Poisson</dc:creator>
  <cp:lastModifiedBy>Flavie Poisson</cp:lastModifiedBy>
  <dcterms:created xsi:type="dcterms:W3CDTF">2024-02-27T09:47:28Z</dcterms:created>
  <dcterms:modified xsi:type="dcterms:W3CDTF">2024-03-18T16:12:24Z</dcterms:modified>
</cp:coreProperties>
</file>